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codeName="{5022B3EB-BCE5-7840-4BB8-8062D341818C}"/>
  <workbookPr codeName="ThisWorkbook" defaultThemeVersion="166925"/>
  <mc:AlternateContent xmlns:mc="http://schemas.openxmlformats.org/markup-compatibility/2006">
    <mc:Choice Requires="x15">
      <x15ac:absPath xmlns:x15ac="http://schemas.microsoft.com/office/spreadsheetml/2010/11/ac" url="C:\Users\chris\Downloads\"/>
    </mc:Choice>
  </mc:AlternateContent>
  <xr:revisionPtr revIDLastSave="0" documentId="13_ncr:1_{BB41070F-060B-417F-A6DC-C24D71CE2989}" xr6:coauthVersionLast="47" xr6:coauthVersionMax="47" xr10:uidLastSave="{00000000-0000-0000-0000-000000000000}"/>
  <bookViews>
    <workbookView xWindow="-108" yWindow="-108" windowWidth="19416" windowHeight="10416" tabRatio="844" activeTab="1" xr2:uid="{00000000-000D-0000-FFFF-FFFF00000000}"/>
  </bookViews>
  <sheets>
    <sheet name="Planning" sheetId="6" r:id="rId1"/>
    <sheet name="Prise RV" sheetId="3" r:id="rId2"/>
    <sheet name="Certificat" sheetId="8" r:id="rId3"/>
    <sheet name="Courrier " sheetId="9" r:id="rId4"/>
    <sheet name="Pré-rapport" sheetId="11" r:id="rId5"/>
    <sheet name="Docs" sheetId="7" r:id="rId6"/>
    <sheet name="Infos RV" sheetId="12" r:id="rId7"/>
    <sheet name="Copie doc" sheetId="5" r:id="rId8"/>
  </sheets>
  <definedNames>
    <definedName name="_xlnm._FilterDatabase" localSheetId="0" hidden="1">Planning!$B$7:$J$7</definedName>
    <definedName name="_xlnm._FilterDatabase" localSheetId="1" hidden="1">'Prise RV'!$A$2:$AD$368</definedName>
    <definedName name="_xlnm.Print_Area" localSheetId="7">'Copie doc'!$F$4:$H$28</definedName>
    <definedName name="_xlnm.Print_Area" localSheetId="6">'Infos RV'!$A$1:$E$29</definedName>
    <definedName name="_xlnm.Print_Area" localSheetId="0">Planning!$15:$15</definedName>
    <definedName name="_xlnm.Print_Area" localSheetId="4">'Pré-rapport'!$A$1:$N$85</definedName>
    <definedName name="_xlnm.Print_Area" localSheetId="1">'Prise RV'!#REF!</definedName>
  </definedNames>
  <calcPr calcId="18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5" i="12" l="1"/>
  <c r="C3" i="3"/>
  <c r="D3" i="3" s="1"/>
  <c r="R3" i="3"/>
  <c r="C224" i="3"/>
  <c r="R224" i="3"/>
  <c r="C225" i="3"/>
  <c r="R225" i="3"/>
  <c r="C226" i="3"/>
  <c r="R226" i="3"/>
  <c r="C227" i="3"/>
  <c r="R227" i="3"/>
  <c r="C228" i="3"/>
  <c r="R228" i="3"/>
  <c r="C229" i="3"/>
  <c r="R229" i="3"/>
  <c r="C230" i="3"/>
  <c r="R230" i="3"/>
  <c r="C231" i="3"/>
  <c r="R231" i="3"/>
  <c r="C232" i="3"/>
  <c r="R232" i="3"/>
  <c r="C233" i="3"/>
  <c r="R233" i="3"/>
  <c r="C234" i="3"/>
  <c r="R234" i="3"/>
  <c r="C235" i="3"/>
  <c r="C236" i="3"/>
  <c r="R236" i="3"/>
  <c r="C237" i="3"/>
  <c r="R237" i="3"/>
  <c r="C238" i="3"/>
  <c r="R238" i="3"/>
  <c r="C239" i="3"/>
  <c r="R239" i="3"/>
  <c r="C5" i="3"/>
  <c r="R5" i="3"/>
  <c r="C6" i="3"/>
  <c r="R6" i="3"/>
  <c r="C7" i="3"/>
  <c r="R7" i="3"/>
  <c r="C8" i="3"/>
  <c r="R8" i="3"/>
  <c r="C9" i="3"/>
  <c r="R9" i="3"/>
  <c r="C10" i="3"/>
  <c r="R10" i="3"/>
  <c r="C11" i="3"/>
  <c r="R11" i="3"/>
  <c r="C12" i="3"/>
  <c r="R12" i="3"/>
  <c r="C13" i="3"/>
  <c r="R13" i="3"/>
  <c r="C14" i="3"/>
  <c r="R14" i="3"/>
  <c r="C15" i="3"/>
  <c r="R15" i="3"/>
  <c r="C16" i="3"/>
  <c r="R16" i="3"/>
  <c r="C17" i="3"/>
  <c r="R17" i="3"/>
  <c r="C18" i="3"/>
  <c r="R18" i="3"/>
  <c r="C19" i="3"/>
  <c r="R19" i="3"/>
  <c r="C20" i="3"/>
  <c r="R20" i="3"/>
  <c r="C21" i="3"/>
  <c r="R21" i="3"/>
  <c r="C22" i="3"/>
  <c r="R22" i="3"/>
  <c r="C23" i="3"/>
  <c r="R23" i="3"/>
  <c r="C24" i="3"/>
  <c r="R24" i="3"/>
  <c r="C25" i="3"/>
  <c r="C26" i="3"/>
  <c r="R26" i="3"/>
  <c r="C27" i="3"/>
  <c r="R27" i="3"/>
  <c r="C28" i="3"/>
  <c r="R28" i="3"/>
  <c r="C29" i="3"/>
  <c r="R29" i="3"/>
  <c r="C30" i="3"/>
  <c r="R30" i="3"/>
  <c r="C31" i="3"/>
  <c r="R31" i="3"/>
  <c r="C32" i="3"/>
  <c r="R32" i="3"/>
  <c r="C33" i="3"/>
  <c r="R33" i="3"/>
  <c r="C34" i="3"/>
  <c r="R34" i="3"/>
  <c r="C35" i="3"/>
  <c r="R35" i="3"/>
  <c r="C36" i="3"/>
  <c r="R36" i="3"/>
  <c r="C37" i="3"/>
  <c r="R37" i="3"/>
  <c r="C38" i="3"/>
  <c r="R38" i="3"/>
  <c r="C39" i="3"/>
  <c r="R39" i="3"/>
  <c r="C40" i="3"/>
  <c r="R40" i="3"/>
  <c r="C41" i="3"/>
  <c r="R41" i="3"/>
  <c r="C42" i="3"/>
  <c r="R42" i="3"/>
  <c r="C43" i="3"/>
  <c r="R43" i="3"/>
  <c r="C44" i="3"/>
  <c r="R44" i="3"/>
  <c r="C45" i="3"/>
  <c r="R45" i="3"/>
  <c r="C46" i="3"/>
  <c r="R46" i="3"/>
  <c r="C47" i="3"/>
  <c r="R47" i="3"/>
  <c r="C48" i="3"/>
  <c r="R48" i="3"/>
  <c r="C49" i="3"/>
  <c r="R49" i="3"/>
  <c r="C50" i="3"/>
  <c r="R50" i="3"/>
  <c r="C51" i="3"/>
  <c r="R51" i="3"/>
  <c r="C52" i="3"/>
  <c r="R52" i="3"/>
  <c r="C53" i="3"/>
  <c r="R53" i="3"/>
  <c r="C54" i="3"/>
  <c r="R54" i="3"/>
  <c r="C55" i="3"/>
  <c r="R55" i="3"/>
  <c r="C56" i="3"/>
  <c r="R56" i="3"/>
  <c r="C57" i="3"/>
  <c r="R57" i="3"/>
  <c r="C58" i="3"/>
  <c r="R58" i="3"/>
  <c r="C59" i="3"/>
  <c r="R59" i="3"/>
  <c r="C60" i="3"/>
  <c r="R60" i="3"/>
  <c r="C61" i="3"/>
  <c r="R61" i="3"/>
  <c r="C62" i="3"/>
  <c r="R62" i="3"/>
  <c r="C63" i="3"/>
  <c r="R63" i="3"/>
  <c r="C64" i="3"/>
  <c r="R64" i="3"/>
  <c r="C65" i="3"/>
  <c r="R65" i="3"/>
  <c r="C66" i="3"/>
  <c r="R66" i="3"/>
  <c r="C67" i="3"/>
  <c r="R67" i="3"/>
  <c r="C68" i="3"/>
  <c r="R68" i="3"/>
  <c r="C69" i="3"/>
  <c r="R69" i="3"/>
  <c r="C70" i="3"/>
  <c r="R70" i="3"/>
  <c r="C71" i="3"/>
  <c r="R71" i="3"/>
  <c r="C72" i="3"/>
  <c r="R72" i="3"/>
  <c r="C73" i="3"/>
  <c r="R73" i="3"/>
  <c r="C74" i="3"/>
  <c r="R74" i="3"/>
  <c r="C75" i="3"/>
  <c r="R75" i="3"/>
  <c r="C76" i="3"/>
  <c r="R76" i="3"/>
  <c r="C77" i="3"/>
  <c r="R77" i="3"/>
  <c r="C78" i="3"/>
  <c r="R78" i="3"/>
  <c r="C79" i="3"/>
  <c r="R79" i="3"/>
  <c r="C80" i="3"/>
  <c r="R80" i="3"/>
  <c r="C81" i="3"/>
  <c r="R81" i="3"/>
  <c r="C82" i="3"/>
  <c r="C83" i="3"/>
  <c r="R83" i="3"/>
  <c r="C84" i="3"/>
  <c r="R84" i="3"/>
  <c r="C85" i="3"/>
  <c r="R85" i="3"/>
  <c r="C86" i="3"/>
  <c r="R86" i="3"/>
  <c r="C87" i="3"/>
  <c r="R87" i="3"/>
  <c r="C88" i="3"/>
  <c r="R88" i="3"/>
  <c r="C89" i="3"/>
  <c r="R89" i="3"/>
  <c r="C90" i="3"/>
  <c r="R90" i="3"/>
  <c r="C91" i="3"/>
  <c r="R91" i="3"/>
  <c r="C92" i="3"/>
  <c r="C93" i="3"/>
  <c r="R93" i="3"/>
  <c r="C94" i="3"/>
  <c r="R94" i="3"/>
  <c r="C95" i="3"/>
  <c r="R95" i="3"/>
  <c r="C96" i="3"/>
  <c r="R96" i="3"/>
  <c r="C97" i="3"/>
  <c r="R97" i="3"/>
  <c r="C98" i="3"/>
  <c r="R98" i="3"/>
  <c r="C99" i="3"/>
  <c r="R99" i="3"/>
  <c r="C100" i="3"/>
  <c r="R100" i="3"/>
  <c r="C101" i="3"/>
  <c r="R101" i="3"/>
  <c r="C102" i="3"/>
  <c r="R102" i="3"/>
  <c r="C103" i="3"/>
  <c r="R103" i="3"/>
  <c r="C104" i="3"/>
  <c r="R104" i="3"/>
  <c r="C105" i="3"/>
  <c r="R105" i="3"/>
  <c r="C106" i="3"/>
  <c r="R106" i="3"/>
  <c r="C107" i="3"/>
  <c r="R107" i="3"/>
  <c r="C108" i="3"/>
  <c r="R108" i="3"/>
  <c r="C109" i="3"/>
  <c r="R109" i="3"/>
  <c r="C110" i="3"/>
  <c r="R110" i="3"/>
  <c r="C111" i="3"/>
  <c r="R111" i="3"/>
  <c r="C112" i="3"/>
  <c r="R112" i="3"/>
  <c r="C113" i="3"/>
  <c r="R113" i="3"/>
  <c r="C114" i="3"/>
  <c r="R114" i="3"/>
  <c r="C115" i="3"/>
  <c r="R115" i="3"/>
  <c r="C116" i="3"/>
  <c r="R116" i="3"/>
  <c r="C117" i="3"/>
  <c r="R117" i="3"/>
  <c r="C118" i="3"/>
  <c r="R118" i="3"/>
  <c r="C119" i="3"/>
  <c r="R119" i="3"/>
  <c r="C120" i="3"/>
  <c r="R120" i="3"/>
  <c r="C121" i="3"/>
  <c r="R121" i="3"/>
  <c r="C122" i="3"/>
  <c r="R122" i="3"/>
  <c r="C123" i="3"/>
  <c r="R123" i="3"/>
  <c r="C124" i="3"/>
  <c r="R124" i="3"/>
  <c r="C125" i="3"/>
  <c r="R125" i="3"/>
  <c r="C126" i="3"/>
  <c r="R126" i="3"/>
  <c r="C127" i="3"/>
  <c r="R127" i="3"/>
  <c r="C128" i="3"/>
  <c r="R128" i="3"/>
  <c r="C129" i="3"/>
  <c r="R129" i="3"/>
  <c r="C130" i="3"/>
  <c r="R130" i="3"/>
  <c r="C131" i="3"/>
  <c r="R131" i="3"/>
  <c r="C132" i="3"/>
  <c r="R132" i="3"/>
  <c r="C133" i="3"/>
  <c r="R133" i="3"/>
  <c r="C134" i="3"/>
  <c r="C135" i="3"/>
  <c r="R135" i="3"/>
  <c r="C136" i="3"/>
  <c r="R136" i="3"/>
  <c r="C137" i="3"/>
  <c r="R137" i="3"/>
  <c r="C138" i="3"/>
  <c r="R138" i="3"/>
  <c r="C139" i="3"/>
  <c r="R139" i="3"/>
  <c r="C140" i="3"/>
  <c r="R140" i="3"/>
  <c r="C141" i="3"/>
  <c r="R141" i="3"/>
  <c r="C142" i="3"/>
  <c r="R142" i="3"/>
  <c r="C143" i="3"/>
  <c r="R143" i="3"/>
  <c r="C144" i="3"/>
  <c r="R144" i="3"/>
  <c r="C145" i="3"/>
  <c r="R145" i="3"/>
  <c r="C146" i="3"/>
  <c r="R146" i="3"/>
  <c r="C147" i="3"/>
  <c r="R147" i="3"/>
  <c r="C148" i="3"/>
  <c r="R148" i="3"/>
  <c r="C149" i="3"/>
  <c r="R149" i="3"/>
  <c r="C150" i="3"/>
  <c r="R150" i="3"/>
  <c r="C151" i="3"/>
  <c r="R151" i="3"/>
  <c r="C152" i="3"/>
  <c r="R152" i="3"/>
  <c r="C153" i="3"/>
  <c r="R153" i="3"/>
  <c r="C154" i="3"/>
  <c r="R154" i="3"/>
  <c r="C155" i="3"/>
  <c r="R155" i="3"/>
  <c r="C156" i="3"/>
  <c r="R156" i="3"/>
  <c r="C157" i="3"/>
  <c r="R157" i="3"/>
  <c r="C158" i="3"/>
  <c r="R158" i="3"/>
  <c r="C159" i="3"/>
  <c r="R159" i="3"/>
  <c r="C160" i="3"/>
  <c r="R160" i="3"/>
  <c r="C161" i="3"/>
  <c r="R161" i="3"/>
  <c r="C162" i="3"/>
  <c r="R162" i="3"/>
  <c r="C163" i="3"/>
  <c r="R163" i="3"/>
  <c r="C164" i="3"/>
  <c r="R164" i="3"/>
  <c r="C165" i="3"/>
  <c r="R165" i="3"/>
  <c r="C166" i="3"/>
  <c r="R166" i="3"/>
  <c r="C167" i="3"/>
  <c r="R167" i="3"/>
  <c r="C168" i="3"/>
  <c r="R168" i="3"/>
  <c r="C169" i="3"/>
  <c r="R169" i="3"/>
  <c r="C170" i="3"/>
  <c r="R170" i="3"/>
  <c r="C171" i="3"/>
  <c r="R171" i="3"/>
  <c r="C172" i="3"/>
  <c r="R172" i="3"/>
  <c r="C173" i="3"/>
  <c r="R173" i="3"/>
  <c r="C174" i="3"/>
  <c r="R174" i="3"/>
  <c r="C175" i="3"/>
  <c r="R175" i="3"/>
  <c r="C176" i="3"/>
  <c r="R176" i="3"/>
  <c r="C177" i="3"/>
  <c r="R177" i="3"/>
  <c r="C178" i="3"/>
  <c r="R178" i="3"/>
  <c r="C179" i="3"/>
  <c r="R179" i="3"/>
  <c r="C180" i="3"/>
  <c r="R180" i="3"/>
  <c r="C181" i="3"/>
  <c r="R181" i="3"/>
  <c r="C182" i="3"/>
  <c r="R182" i="3"/>
  <c r="C183" i="3"/>
  <c r="R183" i="3"/>
  <c r="C184" i="3"/>
  <c r="R184" i="3"/>
  <c r="C185" i="3"/>
  <c r="R185" i="3"/>
  <c r="C186" i="3"/>
  <c r="R186" i="3"/>
  <c r="C187" i="3"/>
  <c r="R187" i="3"/>
  <c r="C188" i="3"/>
  <c r="R188" i="3"/>
  <c r="C189" i="3"/>
  <c r="R189" i="3"/>
  <c r="C190" i="3"/>
  <c r="R190" i="3"/>
  <c r="C191" i="3"/>
  <c r="R191" i="3"/>
  <c r="C192" i="3"/>
  <c r="R192" i="3"/>
  <c r="C193" i="3"/>
  <c r="R193" i="3"/>
  <c r="C194" i="3"/>
  <c r="R194" i="3"/>
  <c r="C195" i="3"/>
  <c r="R195" i="3"/>
  <c r="C196" i="3"/>
  <c r="R196" i="3"/>
  <c r="C197" i="3"/>
  <c r="R197" i="3"/>
  <c r="C198" i="3"/>
  <c r="R198" i="3"/>
  <c r="C199" i="3"/>
  <c r="R199" i="3"/>
  <c r="C200" i="3"/>
  <c r="R200" i="3"/>
  <c r="C201" i="3"/>
  <c r="R201" i="3"/>
  <c r="C202" i="3"/>
  <c r="R202" i="3"/>
  <c r="C203" i="3"/>
  <c r="R203" i="3"/>
  <c r="C204" i="3"/>
  <c r="R204" i="3"/>
  <c r="C205" i="3"/>
  <c r="R205" i="3"/>
  <c r="C206" i="3"/>
  <c r="R206" i="3"/>
  <c r="C207" i="3"/>
  <c r="R207" i="3"/>
  <c r="C208" i="3"/>
  <c r="R208" i="3"/>
  <c r="C209" i="3"/>
  <c r="C210" i="3"/>
  <c r="R210" i="3"/>
  <c r="C211" i="3"/>
  <c r="R211" i="3"/>
  <c r="C212" i="3"/>
  <c r="R212" i="3"/>
  <c r="C213" i="3"/>
  <c r="R213" i="3"/>
  <c r="C214" i="3"/>
  <c r="R214" i="3"/>
  <c r="C215" i="3"/>
  <c r="R215" i="3"/>
  <c r="C216" i="3"/>
  <c r="R216" i="3"/>
  <c r="R356" i="3" l="1"/>
  <c r="R350" i="3" l="1"/>
  <c r="C298" i="3" l="1"/>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6" i="3"/>
  <c r="C358" i="3"/>
  <c r="C359" i="3"/>
  <c r="C361" i="3"/>
  <c r="C362" i="3"/>
  <c r="C363" i="3"/>
  <c r="C364" i="3"/>
  <c r="C365" i="3"/>
  <c r="C366" i="3"/>
  <c r="C367" i="3"/>
  <c r="C368" i="3"/>
  <c r="C296" i="3"/>
  <c r="C297" i="3"/>
  <c r="C293" i="3"/>
  <c r="C294" i="3"/>
  <c r="C295" i="3"/>
  <c r="C290" i="3"/>
  <c r="C291" i="3"/>
  <c r="C292" i="3"/>
  <c r="C289" i="3" l="1"/>
  <c r="C288" i="3" l="1"/>
  <c r="C287" i="3"/>
  <c r="C286" i="3"/>
  <c r="C285" i="3"/>
  <c r="C284" i="3"/>
  <c r="C283" i="3"/>
  <c r="C282" i="3"/>
  <c r="C281" i="3"/>
  <c r="C280" i="3"/>
  <c r="C279" i="3"/>
  <c r="C278" i="3"/>
  <c r="C277" i="3"/>
  <c r="C276" i="3"/>
  <c r="C275" i="3"/>
  <c r="C274" i="3"/>
  <c r="C273" i="3"/>
  <c r="C272" i="3"/>
  <c r="C271" i="3"/>
  <c r="C270" i="3" l="1"/>
  <c r="C269" i="3"/>
  <c r="C268" i="3"/>
  <c r="C267" i="3"/>
  <c r="C266" i="3"/>
  <c r="C265" i="3"/>
  <c r="C264" i="3"/>
  <c r="C217" i="3"/>
  <c r="C218" i="3"/>
  <c r="C219" i="3"/>
  <c r="C220" i="3"/>
  <c r="C221" i="3"/>
  <c r="C222" i="3"/>
  <c r="C223" i="3"/>
  <c r="C240" i="3"/>
  <c r="C241" i="3"/>
  <c r="C242" i="3"/>
  <c r="C243" i="3"/>
  <c r="C244" i="3"/>
  <c r="C245" i="3"/>
  <c r="C246" i="3"/>
  <c r="C247" i="3"/>
  <c r="C248" i="3"/>
  <c r="C249" i="3"/>
  <c r="C250" i="3"/>
  <c r="C251" i="3"/>
  <c r="C252" i="3"/>
  <c r="C253" i="3"/>
  <c r="C254" i="3"/>
  <c r="C255" i="3"/>
  <c r="C256" i="3"/>
  <c r="C257" i="3"/>
  <c r="C258" i="3"/>
  <c r="C259" i="3"/>
  <c r="C260" i="3"/>
  <c r="C261" i="3"/>
  <c r="C262" i="3"/>
  <c r="C263" i="3"/>
  <c r="R217" i="3" l="1"/>
  <c r="R218" i="3"/>
  <c r="R219" i="3"/>
  <c r="R220" i="3"/>
  <c r="R221" i="3"/>
  <c r="R222" i="3"/>
  <c r="R223" i="3"/>
  <c r="R240" i="3"/>
  <c r="R241" i="3"/>
  <c r="R242" i="3"/>
  <c r="R243" i="3"/>
  <c r="R244" i="3"/>
  <c r="R245" i="3"/>
  <c r="R246" i="3"/>
  <c r="R247" i="3"/>
  <c r="R248" i="3"/>
  <c r="R249" i="3"/>
  <c r="R250" i="3"/>
  <c r="R251" i="3"/>
  <c r="R252" i="3"/>
  <c r="R253" i="3"/>
  <c r="R254" i="3"/>
  <c r="R255" i="3"/>
  <c r="R256" i="3"/>
  <c r="R257" i="3"/>
  <c r="R258" i="3"/>
  <c r="R259" i="3"/>
  <c r="R260" i="3"/>
  <c r="R261" i="3"/>
  <c r="R262" i="3"/>
  <c r="R263" i="3"/>
  <c r="R264" i="3"/>
  <c r="R265" i="3"/>
  <c r="R266" i="3"/>
  <c r="R267" i="3"/>
  <c r="R268" i="3"/>
  <c r="R269" i="3"/>
  <c r="R270" i="3"/>
  <c r="R271" i="3"/>
  <c r="R272" i="3"/>
  <c r="R273" i="3"/>
  <c r="R274" i="3"/>
  <c r="R275" i="3"/>
  <c r="R276" i="3"/>
  <c r="R277" i="3"/>
  <c r="R278" i="3"/>
  <c r="R279" i="3"/>
  <c r="R280" i="3"/>
  <c r="R281" i="3"/>
  <c r="R282" i="3"/>
  <c r="R283" i="3"/>
  <c r="R284" i="3"/>
  <c r="R285" i="3"/>
  <c r="R286" i="3"/>
  <c r="R287" i="3"/>
  <c r="R288" i="3"/>
  <c r="R289" i="3"/>
  <c r="R290" i="3"/>
  <c r="R291" i="3"/>
  <c r="R292" i="3"/>
  <c r="R293" i="3"/>
  <c r="R294" i="3"/>
  <c r="R295" i="3"/>
  <c r="R296" i="3"/>
  <c r="R297" i="3"/>
  <c r="R298" i="3"/>
  <c r="R299" i="3"/>
  <c r="R300" i="3"/>
  <c r="R301" i="3"/>
  <c r="R302" i="3"/>
  <c r="R303" i="3"/>
  <c r="R304" i="3"/>
  <c r="R305" i="3"/>
  <c r="R306" i="3"/>
  <c r="R307" i="3"/>
  <c r="R308" i="3"/>
  <c r="R309" i="3"/>
  <c r="R310" i="3"/>
  <c r="R311" i="3"/>
  <c r="R312" i="3"/>
  <c r="R313" i="3"/>
  <c r="R314" i="3"/>
  <c r="R315" i="3"/>
  <c r="R316" i="3"/>
  <c r="R317" i="3"/>
  <c r="R318" i="3"/>
  <c r="R319" i="3"/>
  <c r="R321" i="3"/>
  <c r="R322" i="3"/>
  <c r="R323" i="3"/>
  <c r="R324" i="3"/>
  <c r="R325" i="3"/>
  <c r="R326" i="3"/>
  <c r="R327" i="3"/>
  <c r="R328" i="3"/>
  <c r="R329" i="3"/>
  <c r="R330" i="3"/>
  <c r="R331" i="3"/>
  <c r="R332" i="3"/>
  <c r="R333" i="3"/>
  <c r="R334" i="3"/>
  <c r="R335" i="3"/>
  <c r="R336" i="3"/>
  <c r="R337" i="3"/>
  <c r="R338" i="3"/>
  <c r="R340" i="3"/>
  <c r="R341" i="3"/>
  <c r="R342" i="3"/>
  <c r="R343" i="3"/>
  <c r="R344" i="3"/>
  <c r="R345" i="3"/>
  <c r="R346" i="3"/>
  <c r="R347" i="3"/>
  <c r="R348" i="3"/>
  <c r="R349" i="3"/>
  <c r="R351" i="3"/>
  <c r="R352" i="3"/>
  <c r="R353" i="3"/>
  <c r="R354" i="3"/>
  <c r="R355" i="3"/>
  <c r="R357" i="3"/>
  <c r="R358" i="3"/>
  <c r="R359" i="3"/>
  <c r="R360" i="3"/>
  <c r="R361" i="3"/>
  <c r="R362" i="3"/>
  <c r="R363" i="3"/>
  <c r="R364" i="3"/>
  <c r="R365" i="3"/>
  <c r="R366" i="3"/>
  <c r="R367" i="3"/>
  <c r="R368" i="3"/>
  <c r="A27" i="9" l="1"/>
  <c r="W6" i="5"/>
  <c r="K29" i="5" a="1"/>
  <c r="K29" i="5" s="1"/>
  <c r="D14" i="8"/>
  <c r="I27" i="9" l="1"/>
  <c r="L27" i="9" s="1"/>
  <c r="H12" i="8"/>
  <c r="D12" i="8" l="1"/>
  <c r="S3" i="6"/>
  <c r="J13" i="9" l="1"/>
  <c r="K34" i="9" l="1"/>
  <c r="N5" i="8" l="1"/>
  <c r="L7" i="8" l="1"/>
  <c r="D13" i="12" l="1"/>
  <c r="B13" i="12"/>
  <c r="B3" i="12"/>
  <c r="A20" i="9" l="1"/>
  <c r="H34" i="9" l="1"/>
  <c r="Z34" i="7"/>
  <c r="L29" i="9" l="1"/>
  <c r="AD31" i="7" s="1"/>
  <c r="L31" i="9" l="1"/>
  <c r="B5" i="3" l="1"/>
  <c r="B6" i="3" l="1"/>
  <c r="D5" i="3"/>
  <c r="F5" i="3" s="1"/>
  <c r="B7" i="3" l="1"/>
  <c r="D6" i="3"/>
  <c r="F6" i="3" s="1"/>
  <c r="B8" i="3" l="1"/>
  <c r="D7" i="3"/>
  <c r="F7" i="3" s="1"/>
  <c r="B9" i="3" l="1"/>
  <c r="D8" i="3"/>
  <c r="F8" i="3" s="1"/>
  <c r="D9" i="3" l="1"/>
  <c r="F9" i="3" s="1"/>
  <c r="B10" i="3"/>
  <c r="B11" i="3" l="1"/>
  <c r="D10" i="3"/>
  <c r="F10" i="3" s="1"/>
  <c r="D11" i="3" l="1"/>
  <c r="F11" i="3" s="1"/>
  <c r="B12" i="3"/>
  <c r="D12" i="3" l="1"/>
  <c r="F12" i="3" s="1"/>
  <c r="B13" i="3"/>
  <c r="B14" i="3" l="1"/>
  <c r="D13" i="3"/>
  <c r="F13" i="3" s="1"/>
  <c r="D14" i="3" l="1"/>
  <c r="F14" i="3" s="1"/>
  <c r="B15" i="3"/>
  <c r="B16" i="3" l="1"/>
  <c r="D15" i="3"/>
  <c r="F15" i="3" s="1"/>
  <c r="D16" i="3" l="1"/>
  <c r="F16" i="3" s="1"/>
  <c r="B17" i="3"/>
  <c r="B18" i="3" l="1"/>
  <c r="D17" i="3"/>
  <c r="F17" i="3" s="1"/>
  <c r="D18" i="3" l="1"/>
  <c r="F18" i="3" s="1"/>
  <c r="B19" i="3"/>
  <c r="B20" i="3" l="1"/>
  <c r="D19" i="3"/>
  <c r="F19" i="3" s="1"/>
  <c r="B21" i="3" l="1"/>
  <c r="D20" i="3"/>
  <c r="F20" i="3" s="1"/>
  <c r="B22" i="3" l="1"/>
  <c r="D21" i="3"/>
  <c r="F21" i="3" s="1"/>
  <c r="D22" i="3" l="1"/>
  <c r="F22" i="3" s="1"/>
  <c r="B23" i="3"/>
  <c r="D23" i="3" l="1"/>
  <c r="F23" i="3" s="1"/>
  <c r="B24" i="3"/>
  <c r="B25" i="3" l="1"/>
  <c r="D24" i="3"/>
  <c r="F24" i="3" s="1"/>
  <c r="B26" i="3" l="1"/>
  <c r="D25" i="3"/>
  <c r="F25" i="3" s="1"/>
  <c r="B27" i="3" l="1"/>
  <c r="D26" i="3"/>
  <c r="F26" i="3" s="1"/>
  <c r="B28" i="3" l="1"/>
  <c r="D27" i="3"/>
  <c r="F27" i="3" s="1"/>
  <c r="B29" i="3" l="1"/>
  <c r="D28" i="3"/>
  <c r="F28" i="3" s="1"/>
  <c r="B30" i="3" l="1"/>
  <c r="D29" i="3"/>
  <c r="F29" i="3" s="1"/>
  <c r="D30" i="3" l="1"/>
  <c r="F30" i="3" s="1"/>
  <c r="B31" i="3"/>
  <c r="B32" i="3" l="1"/>
  <c r="D31" i="3"/>
  <c r="F31" i="3" s="1"/>
  <c r="B33" i="3" l="1"/>
  <c r="D32" i="3"/>
  <c r="F32" i="3" s="1"/>
  <c r="D33" i="3" l="1"/>
  <c r="F33" i="3" s="1"/>
  <c r="B34" i="3"/>
  <c r="D34" i="3" l="1"/>
  <c r="F34" i="3" s="1"/>
  <c r="B35" i="3"/>
  <c r="B36" i="3" l="1"/>
  <c r="D35" i="3"/>
  <c r="F35" i="3" s="1"/>
  <c r="D36" i="3" l="1"/>
  <c r="F36" i="3" s="1"/>
  <c r="B37" i="3"/>
  <c r="D37" i="3" l="1"/>
  <c r="F37" i="3" s="1"/>
  <c r="B38" i="3"/>
  <c r="D38" i="3" l="1"/>
  <c r="F38" i="3" s="1"/>
  <c r="B39" i="3"/>
  <c r="D39" i="3" l="1"/>
  <c r="F39" i="3" s="1"/>
  <c r="B40" i="3"/>
  <c r="D40" i="3" l="1"/>
  <c r="F40" i="3" s="1"/>
  <c r="B41" i="3"/>
  <c r="B42" i="3" l="1"/>
  <c r="D41" i="3"/>
  <c r="F41" i="3" s="1"/>
  <c r="B43" i="3" l="1"/>
  <c r="D42" i="3"/>
  <c r="F42" i="3" s="1"/>
  <c r="B44" i="3" l="1"/>
  <c r="D43" i="3"/>
  <c r="F43" i="3" s="1"/>
  <c r="D44" i="3" l="1"/>
  <c r="F44" i="3" s="1"/>
  <c r="B45" i="3"/>
  <c r="D45" i="3" l="1"/>
  <c r="F45" i="3" s="1"/>
  <c r="B46" i="3"/>
  <c r="D46" i="3" l="1"/>
  <c r="F46" i="3" s="1"/>
  <c r="B47" i="3"/>
  <c r="D47" i="3" l="1"/>
  <c r="F47" i="3" s="1"/>
  <c r="B48" i="3"/>
  <c r="B49" i="3" l="1"/>
  <c r="D48" i="3"/>
  <c r="F48" i="3" s="1"/>
  <c r="B50" i="3" l="1"/>
  <c r="D49" i="3"/>
  <c r="F49" i="3" s="1"/>
  <c r="B51" i="3" l="1"/>
  <c r="D50" i="3"/>
  <c r="F50" i="3" s="1"/>
  <c r="D51" i="3" l="1"/>
  <c r="F51" i="3" s="1"/>
  <c r="B52" i="3"/>
  <c r="D52" i="3" l="1"/>
  <c r="F52" i="3" s="1"/>
  <c r="B53" i="3"/>
  <c r="B54" i="3" l="1"/>
  <c r="D53" i="3"/>
  <c r="F53" i="3" s="1"/>
  <c r="B55" i="3" l="1"/>
  <c r="D54" i="3"/>
  <c r="F54" i="3" s="1"/>
  <c r="B56" i="3" l="1"/>
  <c r="D55" i="3"/>
  <c r="F55" i="3" s="1"/>
  <c r="B57" i="3" l="1"/>
  <c r="D56" i="3"/>
  <c r="F56" i="3" s="1"/>
  <c r="B58" i="3" l="1"/>
  <c r="D57" i="3"/>
  <c r="F57" i="3" s="1"/>
  <c r="B59" i="3" l="1"/>
  <c r="D58" i="3"/>
  <c r="F58" i="3" s="1"/>
  <c r="D59" i="3" l="1"/>
  <c r="F59" i="3" s="1"/>
  <c r="B60" i="3"/>
  <c r="D60" i="3" l="1"/>
  <c r="F60" i="3" s="1"/>
  <c r="B61" i="3"/>
  <c r="B62" i="3" l="1"/>
  <c r="D61" i="3"/>
  <c r="F61" i="3" s="1"/>
  <c r="B63" i="3" l="1"/>
  <c r="D62" i="3"/>
  <c r="F62" i="3" s="1"/>
  <c r="D63" i="3" l="1"/>
  <c r="F63" i="3" s="1"/>
  <c r="B64" i="3"/>
  <c r="B65" i="3" l="1"/>
  <c r="D64" i="3"/>
  <c r="F64" i="3" s="1"/>
  <c r="B66" i="3" l="1"/>
  <c r="D65" i="3"/>
  <c r="F65" i="3" s="1"/>
  <c r="B67" i="3" l="1"/>
  <c r="D66" i="3"/>
  <c r="F66" i="3" s="1"/>
  <c r="B68" i="3" l="1"/>
  <c r="D67" i="3"/>
  <c r="F67" i="3" s="1"/>
  <c r="B69" i="3" l="1"/>
  <c r="D68" i="3"/>
  <c r="F68" i="3" s="1"/>
  <c r="D69" i="3" l="1"/>
  <c r="F69" i="3" s="1"/>
  <c r="B70" i="3"/>
  <c r="D70" i="3" l="1"/>
  <c r="F70" i="3" s="1"/>
  <c r="B71" i="3"/>
  <c r="D71" i="3" l="1"/>
  <c r="F71" i="3" s="1"/>
  <c r="B72" i="3"/>
  <c r="D72" i="3" l="1"/>
  <c r="F72" i="3" s="1"/>
  <c r="B73" i="3"/>
  <c r="D73" i="3" l="1"/>
  <c r="F73" i="3" s="1"/>
  <c r="B74" i="3"/>
  <c r="B75" i="3" l="1"/>
  <c r="D74" i="3"/>
  <c r="F74" i="3" s="1"/>
  <c r="D75" i="3" l="1"/>
  <c r="F75" i="3" s="1"/>
  <c r="B76" i="3"/>
  <c r="B77" i="3" l="1"/>
  <c r="D76" i="3"/>
  <c r="F76" i="3" s="1"/>
  <c r="D77" i="3" l="1"/>
  <c r="F77" i="3" s="1"/>
  <c r="B78" i="3"/>
  <c r="B79" i="3" l="1"/>
  <c r="D78" i="3"/>
  <c r="F78" i="3" s="1"/>
  <c r="B80" i="3" l="1"/>
  <c r="D79" i="3"/>
  <c r="F79" i="3" s="1"/>
  <c r="D80" i="3" l="1"/>
  <c r="F80" i="3" s="1"/>
  <c r="B81" i="3"/>
  <c r="D81" i="3" l="1"/>
  <c r="F81" i="3" s="1"/>
  <c r="B82" i="3"/>
  <c r="B83" i="3" l="1"/>
  <c r="D82" i="3"/>
  <c r="F82" i="3" s="1"/>
  <c r="B84" i="3" l="1"/>
  <c r="D83" i="3"/>
  <c r="F83" i="3" s="1"/>
  <c r="B85" i="3" l="1"/>
  <c r="D84" i="3"/>
  <c r="F84" i="3" s="1"/>
  <c r="B86" i="3" l="1"/>
  <c r="D85" i="3"/>
  <c r="F85" i="3" s="1"/>
  <c r="D86" i="3" l="1"/>
  <c r="F86" i="3" s="1"/>
  <c r="B87" i="3"/>
  <c r="B88" i="3" l="1"/>
  <c r="D87" i="3"/>
  <c r="F87" i="3" s="1"/>
  <c r="D88" i="3" l="1"/>
  <c r="F88" i="3" s="1"/>
  <c r="B89" i="3"/>
  <c r="B90" i="3" l="1"/>
  <c r="D89" i="3"/>
  <c r="F89" i="3" s="1"/>
  <c r="B91" i="3" l="1"/>
  <c r="D90" i="3"/>
  <c r="F90" i="3" s="1"/>
  <c r="B92" i="3" l="1"/>
  <c r="D91" i="3"/>
  <c r="F91" i="3" s="1"/>
  <c r="B93" i="3" l="1"/>
  <c r="D92" i="3"/>
  <c r="F92" i="3" s="1"/>
  <c r="B94" i="3" l="1"/>
  <c r="D93" i="3"/>
  <c r="F93" i="3" s="1"/>
  <c r="B95" i="3" l="1"/>
  <c r="D94" i="3"/>
  <c r="F94" i="3" s="1"/>
  <c r="D95" i="3" l="1"/>
  <c r="F95" i="3" s="1"/>
  <c r="B96" i="3"/>
  <c r="D96" i="3" l="1"/>
  <c r="F96" i="3" s="1"/>
  <c r="B97" i="3"/>
  <c r="B98" i="3" l="1"/>
  <c r="D97" i="3"/>
  <c r="F97" i="3" s="1"/>
  <c r="B99" i="3" l="1"/>
  <c r="D98" i="3"/>
  <c r="F98" i="3" s="1"/>
  <c r="B100" i="3" l="1"/>
  <c r="D99" i="3"/>
  <c r="F99" i="3" s="1"/>
  <c r="D100" i="3" l="1"/>
  <c r="F100" i="3" s="1"/>
  <c r="B101" i="3"/>
  <c r="D101" i="3" l="1"/>
  <c r="F101" i="3" s="1"/>
  <c r="B102" i="3"/>
  <c r="B103" i="3" l="1"/>
  <c r="D102" i="3"/>
  <c r="F102" i="3" s="1"/>
  <c r="B104" i="3" l="1"/>
  <c r="D103" i="3"/>
  <c r="F103" i="3" s="1"/>
  <c r="D104" i="3" l="1"/>
  <c r="F104" i="3" s="1"/>
  <c r="B105" i="3"/>
  <c r="B106" i="3" l="1"/>
  <c r="D105" i="3"/>
  <c r="F105" i="3" s="1"/>
  <c r="D106" i="3" l="1"/>
  <c r="F106" i="3" s="1"/>
  <c r="B107" i="3"/>
  <c r="D107" i="3" l="1"/>
  <c r="F107" i="3" s="1"/>
  <c r="B108" i="3"/>
  <c r="D108" i="3" l="1"/>
  <c r="F108" i="3" s="1"/>
  <c r="B109" i="3"/>
  <c r="B110" i="3" l="1"/>
  <c r="D109" i="3"/>
  <c r="F109" i="3" s="1"/>
  <c r="B111" i="3" l="1"/>
  <c r="D110" i="3"/>
  <c r="F110" i="3" s="1"/>
  <c r="D111" i="3" l="1"/>
  <c r="F111" i="3" s="1"/>
  <c r="B112" i="3"/>
  <c r="D112" i="3" l="1"/>
  <c r="F112" i="3" s="1"/>
  <c r="B113" i="3"/>
  <c r="D113" i="3" l="1"/>
  <c r="F113" i="3" s="1"/>
  <c r="B114" i="3"/>
  <c r="B115" i="3" l="1"/>
  <c r="D114" i="3"/>
  <c r="F114" i="3" s="1"/>
  <c r="B116" i="3" l="1"/>
  <c r="D115" i="3"/>
  <c r="F115" i="3" s="1"/>
  <c r="D116" i="3" l="1"/>
  <c r="F116" i="3" s="1"/>
  <c r="B117" i="3"/>
  <c r="B118" i="3" l="1"/>
  <c r="D117" i="3"/>
  <c r="F117" i="3" s="1"/>
  <c r="D118" i="3" l="1"/>
  <c r="F118" i="3" s="1"/>
  <c r="B119" i="3"/>
  <c r="D119" i="3" l="1"/>
  <c r="F119" i="3" s="1"/>
  <c r="B120" i="3"/>
  <c r="D120" i="3" l="1"/>
  <c r="F120" i="3" s="1"/>
  <c r="B121" i="3"/>
  <c r="D121" i="3" l="1"/>
  <c r="F121" i="3" s="1"/>
  <c r="B122" i="3"/>
  <c r="B123" i="3" l="1"/>
  <c r="D122" i="3"/>
  <c r="F122" i="3" s="1"/>
  <c r="B124" i="3" l="1"/>
  <c r="D123" i="3"/>
  <c r="F123" i="3" s="1"/>
  <c r="D124" i="3" l="1"/>
  <c r="F124" i="3" s="1"/>
  <c r="B125" i="3"/>
  <c r="B126" i="3" l="1"/>
  <c r="D125" i="3"/>
  <c r="F125" i="3" s="1"/>
  <c r="D126" i="3" l="1"/>
  <c r="F126" i="3" s="1"/>
  <c r="B127" i="3"/>
  <c r="D127" i="3" l="1"/>
  <c r="F127" i="3" s="1"/>
  <c r="B128" i="3"/>
  <c r="B129" i="3" l="1"/>
  <c r="D128" i="3"/>
  <c r="F128" i="3" s="1"/>
  <c r="B130" i="3" l="1"/>
  <c r="D129" i="3"/>
  <c r="F129" i="3" s="1"/>
  <c r="D130" i="3" l="1"/>
  <c r="F130" i="3" s="1"/>
  <c r="B131" i="3"/>
  <c r="B132" i="3" l="1"/>
  <c r="D131" i="3"/>
  <c r="F131" i="3" s="1"/>
  <c r="D132" i="3" l="1"/>
  <c r="F132" i="3" s="1"/>
  <c r="B133" i="3"/>
  <c r="B134" i="3" l="1"/>
  <c r="D133" i="3"/>
  <c r="F133" i="3" s="1"/>
  <c r="B135" i="3" l="1"/>
  <c r="D134" i="3"/>
  <c r="D135" i="3" l="1"/>
  <c r="F135" i="3" s="1"/>
  <c r="B136" i="3"/>
  <c r="D136" i="3" l="1"/>
  <c r="F136" i="3" s="1"/>
  <c r="B137" i="3"/>
  <c r="B138" i="3" l="1"/>
  <c r="D137" i="3"/>
  <c r="F137" i="3" s="1"/>
  <c r="B139" i="3" l="1"/>
  <c r="D138" i="3"/>
  <c r="F138" i="3" s="1"/>
  <c r="D139" i="3" l="1"/>
  <c r="F139" i="3" s="1"/>
  <c r="B140" i="3"/>
  <c r="D140" i="3" l="1"/>
  <c r="F140" i="3" s="1"/>
  <c r="B141" i="3"/>
  <c r="D141" i="3" l="1"/>
  <c r="F141" i="3" s="1"/>
  <c r="B142" i="3"/>
  <c r="D142" i="3" l="1"/>
  <c r="F142" i="3" s="1"/>
  <c r="B143" i="3"/>
  <c r="B144" i="3" l="1"/>
  <c r="D143" i="3"/>
  <c r="F143" i="3" s="1"/>
  <c r="B145" i="3" l="1"/>
  <c r="D144" i="3"/>
  <c r="F144" i="3" s="1"/>
  <c r="B146" i="3" l="1"/>
  <c r="D145" i="3"/>
  <c r="F145" i="3" s="1"/>
  <c r="D146" i="3" l="1"/>
  <c r="F146" i="3" s="1"/>
  <c r="B147" i="3"/>
  <c r="B148" i="3" l="1"/>
  <c r="D147" i="3"/>
  <c r="F147" i="3" s="1"/>
  <c r="D148" i="3" l="1"/>
  <c r="F148" i="3" s="1"/>
  <c r="B149" i="3"/>
  <c r="D149" i="3" l="1"/>
  <c r="F149" i="3" s="1"/>
  <c r="B150" i="3"/>
  <c r="D150" i="3" l="1"/>
  <c r="F150" i="3" s="1"/>
  <c r="B151" i="3"/>
  <c r="B152" i="3" l="1"/>
  <c r="D151" i="3"/>
  <c r="F151" i="3" s="1"/>
  <c r="B153" i="3" l="1"/>
  <c r="D152" i="3"/>
  <c r="F152" i="3" s="1"/>
  <c r="D153" i="3" l="1"/>
  <c r="F153" i="3" s="1"/>
  <c r="B154" i="3"/>
  <c r="B155" i="3" l="1"/>
  <c r="D154" i="3"/>
  <c r="F154" i="3" s="1"/>
  <c r="D155" i="3" l="1"/>
  <c r="F155" i="3" s="1"/>
  <c r="B156" i="3"/>
  <c r="D156" i="3" l="1"/>
  <c r="F156" i="3" s="1"/>
  <c r="B157" i="3"/>
  <c r="D157" i="3" l="1"/>
  <c r="F157" i="3" s="1"/>
  <c r="B158" i="3"/>
  <c r="B159" i="3" l="1"/>
  <c r="D158" i="3"/>
  <c r="F158" i="3" s="1"/>
  <c r="D159" i="3" l="1"/>
  <c r="F159" i="3" s="1"/>
  <c r="B160" i="3"/>
  <c r="D160" i="3" l="1"/>
  <c r="F160" i="3" s="1"/>
  <c r="B161" i="3"/>
  <c r="D161" i="3" l="1"/>
  <c r="F161" i="3" s="1"/>
  <c r="B162" i="3"/>
  <c r="B163" i="3" l="1"/>
  <c r="D162" i="3"/>
  <c r="F162" i="3" s="1"/>
  <c r="D163" i="3" l="1"/>
  <c r="F163" i="3" s="1"/>
  <c r="B164" i="3"/>
  <c r="D164" i="3" l="1"/>
  <c r="F164" i="3" s="1"/>
  <c r="B165" i="3"/>
  <c r="D165" i="3" l="1"/>
  <c r="F165" i="3" s="1"/>
  <c r="B166" i="3"/>
  <c r="B167" i="3" l="1"/>
  <c r="D166" i="3"/>
  <c r="F166" i="3" s="1"/>
  <c r="D167" i="3" l="1"/>
  <c r="F167" i="3" s="1"/>
  <c r="B168" i="3"/>
  <c r="D168" i="3" l="1"/>
  <c r="F168" i="3" s="1"/>
  <c r="B169" i="3"/>
  <c r="D169" i="3" l="1"/>
  <c r="F169" i="3" s="1"/>
  <c r="B170" i="3"/>
  <c r="B171" i="3" l="1"/>
  <c r="D170" i="3"/>
  <c r="F170" i="3" s="1"/>
  <c r="D171" i="3" l="1"/>
  <c r="F171" i="3" s="1"/>
  <c r="B172" i="3"/>
  <c r="D172" i="3" l="1"/>
  <c r="F172" i="3" s="1"/>
  <c r="B173" i="3"/>
  <c r="B174" i="3" l="1"/>
  <c r="D173" i="3"/>
  <c r="F173" i="3" s="1"/>
  <c r="B175" i="3" l="1"/>
  <c r="D174" i="3"/>
  <c r="F174" i="3" s="1"/>
  <c r="D175" i="3" l="1"/>
  <c r="F175" i="3" s="1"/>
  <c r="B176" i="3"/>
  <c r="D176" i="3" l="1"/>
  <c r="F176" i="3" s="1"/>
  <c r="B177" i="3"/>
  <c r="D177" i="3" l="1"/>
  <c r="F177" i="3" s="1"/>
  <c r="B178" i="3"/>
  <c r="D178" i="3" l="1"/>
  <c r="F178" i="3" s="1"/>
  <c r="B179" i="3"/>
  <c r="B180" i="3" l="1"/>
  <c r="D179" i="3"/>
  <c r="F179" i="3" s="1"/>
  <c r="B181" i="3" l="1"/>
  <c r="D180" i="3"/>
  <c r="F180" i="3" s="1"/>
  <c r="B182" i="3" l="1"/>
  <c r="D181" i="3"/>
  <c r="F181" i="3" s="1"/>
  <c r="B183" i="3" l="1"/>
  <c r="D182" i="3"/>
  <c r="F182" i="3" s="1"/>
  <c r="B184" i="3" l="1"/>
  <c r="D183" i="3"/>
  <c r="F183" i="3" s="1"/>
  <c r="D184" i="3" l="1"/>
  <c r="F184" i="3" s="1"/>
  <c r="B185" i="3"/>
  <c r="B186" i="3" l="1"/>
  <c r="D185" i="3"/>
  <c r="F185" i="3" s="1"/>
  <c r="B187" i="3" l="1"/>
  <c r="D186" i="3"/>
  <c r="F186" i="3" s="1"/>
  <c r="D187" i="3" l="1"/>
  <c r="F187" i="3" s="1"/>
  <c r="B188" i="3"/>
  <c r="B189" i="3" l="1"/>
  <c r="D188" i="3"/>
  <c r="F188" i="3" s="1"/>
  <c r="B190" i="3" l="1"/>
  <c r="D189" i="3"/>
  <c r="F189" i="3" s="1"/>
  <c r="D190" i="3" l="1"/>
  <c r="F190" i="3" s="1"/>
  <c r="B191" i="3"/>
  <c r="B192" i="3" l="1"/>
  <c r="D191" i="3"/>
  <c r="F191" i="3" s="1"/>
  <c r="B193" i="3" l="1"/>
  <c r="D192" i="3"/>
  <c r="F192" i="3" s="1"/>
  <c r="D193" i="3" l="1"/>
  <c r="F193" i="3" s="1"/>
  <c r="B194" i="3"/>
  <c r="B195" i="3" l="1"/>
  <c r="D194" i="3"/>
  <c r="F194" i="3" s="1"/>
  <c r="B196" i="3" l="1"/>
  <c r="D195" i="3"/>
  <c r="F195" i="3" s="1"/>
  <c r="D196" i="3" l="1"/>
  <c r="F196" i="3" s="1"/>
  <c r="B197" i="3"/>
  <c r="B198" i="3" l="1"/>
  <c r="D197" i="3"/>
  <c r="F197" i="3" s="1"/>
  <c r="D198" i="3" l="1"/>
  <c r="F198" i="3" s="1"/>
  <c r="B199" i="3"/>
  <c r="D199" i="3" l="1"/>
  <c r="F199" i="3" s="1"/>
  <c r="B200" i="3"/>
  <c r="B201" i="3" l="1"/>
  <c r="D200" i="3"/>
  <c r="F200" i="3" s="1"/>
  <c r="B202" i="3" l="1"/>
  <c r="D201" i="3"/>
  <c r="F201" i="3" s="1"/>
  <c r="D202" i="3" l="1"/>
  <c r="F202" i="3" s="1"/>
  <c r="B203" i="3"/>
  <c r="B204" i="3" l="1"/>
  <c r="D203" i="3"/>
  <c r="F203" i="3" s="1"/>
  <c r="B205" i="3" l="1"/>
  <c r="D204" i="3"/>
  <c r="F204" i="3" s="1"/>
  <c r="D205" i="3" l="1"/>
  <c r="F205" i="3" s="1"/>
  <c r="B206" i="3"/>
  <c r="D206" i="3" l="1"/>
  <c r="F206" i="3" s="1"/>
  <c r="B207" i="3"/>
  <c r="D207" i="3" l="1"/>
  <c r="F207" i="3" s="1"/>
  <c r="B208" i="3"/>
  <c r="B209" i="3" l="1"/>
  <c r="D208" i="3"/>
  <c r="F208" i="3" s="1"/>
  <c r="B210" i="3" l="1"/>
  <c r="D209" i="3"/>
  <c r="F209" i="3" s="1"/>
  <c r="B211" i="3" l="1"/>
  <c r="D210" i="3"/>
  <c r="F210" i="3" s="1"/>
  <c r="B212" i="3" l="1"/>
  <c r="D211" i="3"/>
  <c r="F211" i="3" s="1"/>
  <c r="B213" i="3" l="1"/>
  <c r="D212" i="3"/>
  <c r="F212" i="3" s="1"/>
  <c r="D213" i="3" l="1"/>
  <c r="F213" i="3" s="1"/>
  <c r="B214" i="3"/>
  <c r="D214" i="3" l="1"/>
  <c r="F214" i="3" s="1"/>
  <c r="B215" i="3"/>
  <c r="B216" i="3" l="1"/>
  <c r="D215" i="3"/>
  <c r="F215" i="3" s="1"/>
  <c r="B217" i="3" l="1"/>
  <c r="D216" i="3"/>
  <c r="F216" i="3" s="1"/>
  <c r="B218" i="3" l="1"/>
  <c r="D217" i="3"/>
  <c r="F217" i="3" s="1"/>
  <c r="B219" i="3" l="1"/>
  <c r="D218" i="3"/>
  <c r="F218" i="3" s="1"/>
  <c r="D219" i="3" l="1"/>
  <c r="F219" i="3" s="1"/>
  <c r="B220" i="3"/>
  <c r="B221" i="3" l="1"/>
  <c r="D220" i="3"/>
  <c r="F220" i="3" s="1"/>
  <c r="B222" i="3" l="1"/>
  <c r="D221" i="3"/>
  <c r="F221" i="3" s="1"/>
  <c r="D222" i="3" l="1"/>
  <c r="F222" i="3" s="1"/>
  <c r="B223" i="3"/>
  <c r="B224" i="3" l="1"/>
  <c r="D223" i="3"/>
  <c r="F223" i="3" s="1"/>
  <c r="D224" i="3" l="1"/>
  <c r="F224" i="3" s="1"/>
  <c r="B225" i="3"/>
  <c r="B226" i="3" l="1"/>
  <c r="D225" i="3"/>
  <c r="F225" i="3" s="1"/>
  <c r="B227" i="3" l="1"/>
  <c r="D226" i="3"/>
  <c r="F226" i="3" s="1"/>
  <c r="B228" i="3" l="1"/>
  <c r="D227" i="3"/>
  <c r="F227" i="3" s="1"/>
  <c r="B229" i="3" l="1"/>
  <c r="D228" i="3"/>
  <c r="F228" i="3" s="1"/>
  <c r="B230" i="3" l="1"/>
  <c r="D229" i="3"/>
  <c r="F229" i="3" s="1"/>
  <c r="D230" i="3" l="1"/>
  <c r="F230" i="3" s="1"/>
  <c r="B231" i="3"/>
  <c r="D231" i="3" l="1"/>
  <c r="F231" i="3" s="1"/>
  <c r="B232" i="3"/>
  <c r="B233" i="3" l="1"/>
  <c r="D232" i="3"/>
  <c r="F232" i="3" s="1"/>
  <c r="D233" i="3" l="1"/>
  <c r="F233" i="3" s="1"/>
  <c r="B234" i="3"/>
  <c r="B235" i="3" l="1"/>
  <c r="D234" i="3"/>
  <c r="F234" i="3" s="1"/>
  <c r="B236" i="3" l="1"/>
  <c r="D235" i="3"/>
  <c r="F235" i="3" s="1"/>
  <c r="D236" i="3" l="1"/>
  <c r="F236" i="3" s="1"/>
  <c r="B237" i="3"/>
  <c r="B238" i="3" l="1"/>
  <c r="D237" i="3"/>
  <c r="F237" i="3" s="1"/>
  <c r="D238" i="3" l="1"/>
  <c r="F238" i="3" s="1"/>
  <c r="B239" i="3"/>
  <c r="D239" i="3" l="1"/>
  <c r="F239" i="3" s="1"/>
  <c r="B240" i="3"/>
  <c r="D240" i="3" l="1"/>
  <c r="F240" i="3" s="1"/>
  <c r="B241" i="3"/>
  <c r="B242" i="3" l="1"/>
  <c r="D241" i="3"/>
  <c r="F241" i="3" s="1"/>
  <c r="D242" i="3" l="1"/>
  <c r="F242" i="3" s="1"/>
  <c r="B243" i="3"/>
  <c r="D243" i="3" l="1"/>
  <c r="F243" i="3" s="1"/>
  <c r="B244" i="3"/>
  <c r="B245" i="3" l="1"/>
  <c r="D244" i="3"/>
  <c r="F244" i="3" s="1"/>
  <c r="D245" i="3" l="1"/>
  <c r="F245" i="3" s="1"/>
  <c r="B246" i="3"/>
  <c r="D246" i="3" l="1"/>
  <c r="F246" i="3" s="1"/>
  <c r="B247" i="3"/>
  <c r="B248" i="3" l="1"/>
  <c r="D247" i="3"/>
  <c r="F247" i="3" s="1"/>
  <c r="D248" i="3" l="1"/>
  <c r="F248" i="3" s="1"/>
  <c r="B249" i="3"/>
  <c r="D249" i="3" l="1"/>
  <c r="F249" i="3" s="1"/>
  <c r="B250" i="3"/>
  <c r="D250" i="3" l="1"/>
  <c r="F250" i="3" s="1"/>
  <c r="B251" i="3"/>
  <c r="D251" i="3" l="1"/>
  <c r="F251" i="3" s="1"/>
  <c r="B252" i="3"/>
  <c r="B253" i="3" l="1"/>
  <c r="D252" i="3"/>
  <c r="F252" i="3" s="1"/>
  <c r="D253" i="3" l="1"/>
  <c r="F253" i="3" s="1"/>
  <c r="B254" i="3"/>
  <c r="B255" i="3" l="1"/>
  <c r="D254" i="3"/>
  <c r="F254" i="3" s="1"/>
  <c r="B256" i="3" l="1"/>
  <c r="D255" i="3"/>
  <c r="F255" i="3" s="1"/>
  <c r="D256" i="3" l="1"/>
  <c r="F256" i="3" s="1"/>
  <c r="B257" i="3"/>
  <c r="D257" i="3" l="1"/>
  <c r="F257" i="3" s="1"/>
  <c r="B258" i="3"/>
  <c r="D258" i="3" l="1"/>
  <c r="F258" i="3" s="1"/>
  <c r="B259" i="3"/>
  <c r="B260" i="3" l="1"/>
  <c r="D259" i="3"/>
  <c r="F259" i="3" s="1"/>
  <c r="D260" i="3" l="1"/>
  <c r="F260" i="3" s="1"/>
  <c r="B261" i="3"/>
  <c r="D261" i="3" l="1"/>
  <c r="F261" i="3" s="1"/>
  <c r="B262" i="3"/>
  <c r="B263" i="3" l="1"/>
  <c r="D262" i="3"/>
  <c r="F262" i="3" s="1"/>
  <c r="B264" i="3" l="1"/>
  <c r="D263" i="3"/>
  <c r="F263" i="3" s="1"/>
  <c r="D264" i="3" l="1"/>
  <c r="F264" i="3" s="1"/>
  <c r="B265" i="3"/>
  <c r="D265" i="3" l="1"/>
  <c r="F265" i="3" s="1"/>
  <c r="B266" i="3"/>
  <c r="D266" i="3" l="1"/>
  <c r="F266" i="3" s="1"/>
  <c r="B267" i="3"/>
  <c r="D267" i="3" l="1"/>
  <c r="F267" i="3" s="1"/>
  <c r="B268" i="3"/>
  <c r="D268" i="3" l="1"/>
  <c r="F268" i="3" s="1"/>
  <c r="B269" i="3"/>
  <c r="D269" i="3" l="1"/>
  <c r="F269" i="3" s="1"/>
  <c r="B270" i="3"/>
  <c r="D270" i="3" l="1"/>
  <c r="F270" i="3" s="1"/>
  <c r="B271" i="3"/>
  <c r="B272" i="3" l="1"/>
  <c r="D271" i="3"/>
  <c r="F271" i="3" s="1"/>
  <c r="B273" i="3" l="1"/>
  <c r="D272" i="3"/>
  <c r="F272" i="3" s="1"/>
  <c r="D273" i="3" l="1"/>
  <c r="F273" i="3" s="1"/>
  <c r="B274" i="3"/>
  <c r="D274" i="3" l="1"/>
  <c r="F274" i="3" s="1"/>
  <c r="B275" i="3"/>
  <c r="B276" i="3" l="1"/>
  <c r="D275" i="3"/>
  <c r="F275" i="3" s="1"/>
  <c r="B277" i="3" l="1"/>
  <c r="D276" i="3"/>
  <c r="F276" i="3" s="1"/>
  <c r="D277" i="3" l="1"/>
  <c r="F277" i="3" s="1"/>
  <c r="B278" i="3"/>
  <c r="D278" i="3" l="1"/>
  <c r="F278" i="3" s="1"/>
  <c r="B279" i="3"/>
  <c r="B280" i="3" l="1"/>
  <c r="D279" i="3"/>
  <c r="F279" i="3" s="1"/>
  <c r="B281" i="3" l="1"/>
  <c r="D280" i="3"/>
  <c r="F280" i="3" s="1"/>
  <c r="D281" i="3" l="1"/>
  <c r="F281" i="3" s="1"/>
  <c r="B282" i="3"/>
  <c r="D282" i="3" l="1"/>
  <c r="F282" i="3" s="1"/>
  <c r="B283" i="3"/>
  <c r="D283" i="3" l="1"/>
  <c r="F283" i="3" s="1"/>
  <c r="B284" i="3"/>
  <c r="D284" i="3" l="1"/>
  <c r="F284" i="3" s="1"/>
  <c r="B285" i="3"/>
  <c r="B286" i="3" l="1"/>
  <c r="D285" i="3"/>
  <c r="F285" i="3" s="1"/>
  <c r="D286" i="3" l="1"/>
  <c r="F286" i="3" s="1"/>
  <c r="B287" i="3"/>
  <c r="B288" i="3" l="1"/>
  <c r="D287" i="3"/>
  <c r="F287" i="3" s="1"/>
  <c r="B289" i="3" l="1"/>
  <c r="D288" i="3"/>
  <c r="F288" i="3" s="1"/>
  <c r="D289" i="3" l="1"/>
  <c r="F289" i="3" s="1"/>
  <c r="B290" i="3"/>
  <c r="D290" i="3" l="1"/>
  <c r="F290" i="3" s="1"/>
  <c r="B291" i="3"/>
  <c r="B292" i="3" l="1"/>
  <c r="D291" i="3"/>
  <c r="F291" i="3" s="1"/>
  <c r="B293" i="3" l="1"/>
  <c r="D292" i="3"/>
  <c r="F292" i="3" s="1"/>
  <c r="D293" i="3" l="1"/>
  <c r="F293" i="3" s="1"/>
  <c r="B294" i="3"/>
  <c r="D294" i="3" l="1"/>
  <c r="F294" i="3" s="1"/>
  <c r="B295" i="3"/>
  <c r="D295" i="3" l="1"/>
  <c r="F295" i="3" s="1"/>
  <c r="B296" i="3"/>
  <c r="D296" i="3" l="1"/>
  <c r="F296" i="3" s="1"/>
  <c r="B297" i="3"/>
  <c r="D297" i="3" l="1"/>
  <c r="F297" i="3" s="1"/>
  <c r="B298" i="3"/>
  <c r="B299" i="3" l="1"/>
  <c r="D298" i="3"/>
  <c r="F298" i="3" s="1"/>
  <c r="D299" i="3" l="1"/>
  <c r="F299" i="3" s="1"/>
  <c r="B300" i="3"/>
  <c r="D300" i="3" l="1"/>
  <c r="F300" i="3" s="1"/>
  <c r="B301" i="3"/>
  <c r="D301" i="3" l="1"/>
  <c r="F301" i="3" s="1"/>
  <c r="B302" i="3"/>
  <c r="B303" i="3" l="1"/>
  <c r="D302" i="3"/>
  <c r="F302" i="3" s="1"/>
  <c r="B304" i="3" l="1"/>
  <c r="D303" i="3"/>
  <c r="F303" i="3" s="1"/>
  <c r="D304" i="3" l="1"/>
  <c r="F304" i="3" s="1"/>
  <c r="B305" i="3"/>
  <c r="D305" i="3" l="1"/>
  <c r="F305" i="3" s="1"/>
  <c r="B306" i="3"/>
  <c r="D306" i="3" l="1"/>
  <c r="F306" i="3" s="1"/>
  <c r="B307" i="3"/>
  <c r="B308" i="3" l="1"/>
  <c r="D307" i="3"/>
  <c r="F307" i="3" s="1"/>
  <c r="D308" i="3" l="1"/>
  <c r="F308" i="3" s="1"/>
  <c r="B309" i="3"/>
  <c r="D309" i="3" l="1"/>
  <c r="F309" i="3" s="1"/>
  <c r="B310" i="3"/>
  <c r="D310" i="3" l="1"/>
  <c r="F310" i="3" s="1"/>
  <c r="B311" i="3"/>
  <c r="B312" i="3" l="1"/>
  <c r="D311" i="3"/>
  <c r="F311" i="3" s="1"/>
  <c r="B313" i="3" l="1"/>
  <c r="D312" i="3"/>
  <c r="F312" i="3" s="1"/>
  <c r="B314" i="3" l="1"/>
  <c r="D313" i="3"/>
  <c r="F313" i="3" s="1"/>
  <c r="D314" i="3" l="1"/>
  <c r="F314" i="3" s="1"/>
  <c r="B315" i="3"/>
  <c r="B316" i="3" l="1"/>
  <c r="D315" i="3"/>
  <c r="F315" i="3" s="1"/>
  <c r="B317" i="3" l="1"/>
  <c r="D316" i="3"/>
  <c r="F316" i="3" s="1"/>
  <c r="D317" i="3" l="1"/>
  <c r="F317" i="3" s="1"/>
  <c r="B318" i="3"/>
  <c r="D318" i="3" l="1"/>
  <c r="F318" i="3" s="1"/>
  <c r="B319" i="3"/>
  <c r="B320" i="3" l="1"/>
  <c r="D319" i="3"/>
  <c r="F319" i="3" s="1"/>
  <c r="D320" i="3" l="1"/>
  <c r="F320" i="3" s="1"/>
  <c r="B321" i="3"/>
  <c r="D321" i="3" l="1"/>
  <c r="F321" i="3" s="1"/>
  <c r="B322" i="3"/>
  <c r="B323" i="3" l="1"/>
  <c r="D322" i="3"/>
  <c r="F322" i="3" s="1"/>
  <c r="B324" i="3" l="1"/>
  <c r="D323" i="3"/>
  <c r="F323" i="3" s="1"/>
  <c r="B325" i="3" l="1"/>
  <c r="D324" i="3"/>
  <c r="F324" i="3" s="1"/>
  <c r="D325" i="3" l="1"/>
  <c r="F325" i="3" s="1"/>
  <c r="B326" i="3"/>
  <c r="B327" i="3" l="1"/>
  <c r="D326" i="3"/>
  <c r="F326" i="3" s="1"/>
  <c r="B328" i="3" l="1"/>
  <c r="D327" i="3"/>
  <c r="F327" i="3" s="1"/>
  <c r="D328" i="3" l="1"/>
  <c r="F328" i="3" s="1"/>
  <c r="B329" i="3"/>
  <c r="B330" i="3" l="1"/>
  <c r="D329" i="3"/>
  <c r="F329" i="3" s="1"/>
  <c r="D330" i="3" l="1"/>
  <c r="F330" i="3" s="1"/>
  <c r="B331" i="3"/>
  <c r="D331" i="3" l="1"/>
  <c r="F331" i="3" s="1"/>
  <c r="B332" i="3"/>
  <c r="D332" i="3" l="1"/>
  <c r="F332" i="3" s="1"/>
  <c r="B333" i="3"/>
  <c r="D333" i="3" l="1"/>
  <c r="F333" i="3" s="1"/>
  <c r="B334" i="3"/>
  <c r="B335" i="3" l="1"/>
  <c r="D334" i="3"/>
  <c r="F334" i="3" s="1"/>
  <c r="B336" i="3" l="1"/>
  <c r="D335" i="3"/>
  <c r="F335" i="3" s="1"/>
  <c r="B337" i="3" l="1"/>
  <c r="D336" i="3"/>
  <c r="F336" i="3" s="1"/>
  <c r="D337" i="3" l="1"/>
  <c r="F337" i="3" s="1"/>
  <c r="B338" i="3"/>
  <c r="D338" i="3" l="1"/>
  <c r="F338" i="3" s="1"/>
  <c r="B339" i="3"/>
  <c r="B340" i="3" l="1"/>
  <c r="D339" i="3"/>
  <c r="F339" i="3" s="1"/>
  <c r="D340" i="3" l="1"/>
  <c r="F340" i="3" s="1"/>
  <c r="B341" i="3"/>
  <c r="B342" i="3" l="1"/>
  <c r="D341" i="3"/>
  <c r="F341" i="3" s="1"/>
  <c r="B343" i="3" l="1"/>
  <c r="D342" i="3"/>
  <c r="F342" i="3" s="1"/>
  <c r="D343" i="3" l="1"/>
  <c r="F343" i="3" s="1"/>
  <c r="B344" i="3"/>
  <c r="B345" i="3" l="1"/>
  <c r="D344" i="3"/>
  <c r="F344" i="3" s="1"/>
  <c r="B346" i="3" l="1"/>
  <c r="D345" i="3"/>
  <c r="F345" i="3" s="1"/>
  <c r="B347" i="3" l="1"/>
  <c r="D346" i="3"/>
  <c r="F346" i="3" s="1"/>
  <c r="D347" i="3" l="1"/>
  <c r="F347" i="3" s="1"/>
  <c r="B348" i="3"/>
  <c r="B349" i="3" l="1"/>
  <c r="D348" i="3"/>
  <c r="F348" i="3" s="1"/>
  <c r="D349" i="3" l="1"/>
  <c r="F349" i="3" s="1"/>
  <c r="B350" i="3"/>
  <c r="B351" i="3" l="1"/>
  <c r="D350" i="3"/>
  <c r="F350" i="3" s="1"/>
  <c r="B352" i="3" l="1"/>
  <c r="D351" i="3"/>
  <c r="F351" i="3" s="1"/>
  <c r="D352" i="3" l="1"/>
  <c r="F352" i="3" s="1"/>
  <c r="B353" i="3"/>
  <c r="D353" i="3" l="1"/>
  <c r="F353" i="3" s="1"/>
  <c r="B354" i="3"/>
  <c r="B355" i="3" l="1"/>
  <c r="D354" i="3"/>
  <c r="F354" i="3" s="1"/>
  <c r="B356" i="3" l="1"/>
  <c r="D355" i="3"/>
  <c r="F355" i="3" s="1"/>
  <c r="D356" i="3" l="1"/>
  <c r="F356" i="3" s="1"/>
  <c r="B357" i="3"/>
  <c r="D357" i="3" l="1"/>
  <c r="F357" i="3" s="1"/>
  <c r="B358" i="3"/>
  <c r="B359" i="3" l="1"/>
  <c r="D358" i="3"/>
  <c r="F358" i="3" s="1"/>
  <c r="D359" i="3" l="1"/>
  <c r="F359" i="3" s="1"/>
  <c r="B360" i="3"/>
  <c r="B361" i="3" l="1"/>
  <c r="D360" i="3"/>
  <c r="F360" i="3" s="1"/>
  <c r="B362" i="3" l="1"/>
  <c r="D361" i="3"/>
  <c r="F361" i="3" s="1"/>
  <c r="D362" i="3" l="1"/>
  <c r="F362" i="3" s="1"/>
  <c r="B363" i="3"/>
  <c r="D363" i="3" l="1"/>
  <c r="F363" i="3" s="1"/>
  <c r="B364" i="3"/>
  <c r="D364" i="3" l="1"/>
  <c r="F364" i="3" s="1"/>
  <c r="B365" i="3"/>
  <c r="B366" i="3" l="1"/>
  <c r="D365" i="3"/>
  <c r="F365" i="3" s="1"/>
  <c r="B367" i="3" l="1"/>
  <c r="D366" i="3"/>
  <c r="F366" i="3" s="1"/>
  <c r="D367" i="3" l="1"/>
  <c r="F367" i="3" s="1"/>
  <c r="B368" i="3"/>
  <c r="D368" i="3" l="1"/>
  <c r="F368"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<sst xmlns="http://schemas.openxmlformats.org/spreadsheetml/2006/main" count="3081" uniqueCount="441">
  <si>
    <t xml:space="preserve"> </t>
  </si>
  <si>
    <t xml:space="preserve">MATIN </t>
  </si>
  <si>
    <t>APRES-MIDI</t>
  </si>
  <si>
    <t>MATIN</t>
  </si>
  <si>
    <t>EQUIPE</t>
  </si>
  <si>
    <t>ANDRESY</t>
  </si>
  <si>
    <t>COMMENTAIRES</t>
  </si>
  <si>
    <t xml:space="preserve">CARRIERES </t>
  </si>
  <si>
    <t>ACHERES</t>
  </si>
  <si>
    <t>ADRESSE DU CONTRÔLE</t>
  </si>
  <si>
    <t>ADRESSE DE FACTURATION</t>
  </si>
  <si>
    <t>Réf. Rdv</t>
  </si>
  <si>
    <t>Chargée de 
Clientèle</t>
  </si>
  <si>
    <t>Techniciens</t>
  </si>
  <si>
    <t>RDV</t>
  </si>
  <si>
    <t>Créneau</t>
  </si>
  <si>
    <t>Civilité</t>
  </si>
  <si>
    <t>Nom</t>
  </si>
  <si>
    <t>Prénom</t>
  </si>
  <si>
    <t>N°</t>
  </si>
  <si>
    <t>Rue</t>
  </si>
  <si>
    <t>Complément</t>
  </si>
  <si>
    <t>Commune</t>
  </si>
  <si>
    <t>CP</t>
  </si>
  <si>
    <t>mail</t>
  </si>
  <si>
    <t>Tél 1</t>
  </si>
  <si>
    <t>Tél 2</t>
  </si>
  <si>
    <t>Observations</t>
  </si>
  <si>
    <t>CV</t>
  </si>
  <si>
    <t>COPIER LA LIGNE DE RENDEZ-VOUS CI-DESSOUS POUR EDITER DOCUMENTS</t>
  </si>
  <si>
    <t>Chargée</t>
  </si>
  <si>
    <t>ref RDV</t>
  </si>
  <si>
    <t>Maison / appt</t>
  </si>
  <si>
    <t>RUE</t>
  </si>
  <si>
    <t>COMPLEMENT</t>
  </si>
  <si>
    <t>COMMUNE</t>
  </si>
  <si>
    <t xml:space="preserve">CP </t>
  </si>
  <si>
    <t>OBSERVATIONS</t>
  </si>
  <si>
    <t xml:space="preserve">Numéro de RDV </t>
  </si>
  <si>
    <t>CONFLANS SAINTE HONORINE</t>
  </si>
  <si>
    <t xml:space="preserve">PROPRIETE VERIFIEE </t>
  </si>
  <si>
    <t>Nom :</t>
  </si>
  <si>
    <t>N° téléphone :</t>
  </si>
  <si>
    <t>Adresse :</t>
  </si>
  <si>
    <t>LA VERIFICATION</t>
  </si>
  <si>
    <t>Date du contrôle :</t>
  </si>
  <si>
    <t>Adresse de l'installation :</t>
  </si>
  <si>
    <t>Nom du vérificateur :</t>
  </si>
  <si>
    <t>Nature du réseau passant au droit de la propriété</t>
  </si>
  <si>
    <t>Vous avez choisi de faire effectuer par nos services un contrôle de votre raccordement au réseau</t>
  </si>
  <si>
    <t>Présence d'un branchement eaux usées entre la propriété et le réseau communal</t>
  </si>
  <si>
    <t>d'assainissement pour l'installation citée en références.</t>
  </si>
  <si>
    <t>Vous trouverez ci-dessous les éléments de cette préstation :</t>
  </si>
  <si>
    <t>Contrôle du rejet d'eaux pluviales dans le collecteur des eaux usées</t>
  </si>
  <si>
    <t xml:space="preserve">Désignation </t>
  </si>
  <si>
    <t>Qté</t>
  </si>
  <si>
    <t>Prix unitaire HT</t>
  </si>
  <si>
    <t>TOTAL HT</t>
  </si>
  <si>
    <r>
      <t xml:space="preserve">Important : </t>
    </r>
    <r>
      <rPr>
        <sz val="11"/>
        <color theme="1"/>
        <rFont val="Calibri"/>
        <family val="2"/>
        <scheme val="minor"/>
      </rPr>
      <t>ce certificat ne préjuge en aucun cas de la conformité du raccordement des  installations</t>
    </r>
  </si>
  <si>
    <t>TVA 20%</t>
  </si>
  <si>
    <t>sanitaires à l'intérieur de la propriété.</t>
  </si>
  <si>
    <t>CONCLUSION</t>
  </si>
  <si>
    <t>TOTAL TTC</t>
  </si>
  <si>
    <t>RACCORDEMENT</t>
  </si>
  <si>
    <t xml:space="preserve">Votre rendez-vous est fixé : le </t>
  </si>
  <si>
    <t xml:space="preserve">entre </t>
  </si>
  <si>
    <t>Notre intervention ne pourra avoir lieu qu'après récéption du pré-rapport ci-joint dûment complété et de votre chèque de règlement à l'ordre de SEFO.</t>
  </si>
  <si>
    <t>A défaut de réception du règlement et du pré-rapport sous huitaine, 
le rendez-vous prévu sera considéré comme annulé</t>
  </si>
  <si>
    <t>Observations complémentaires : …………………………………………………………………………………………………………………………………..</t>
  </si>
  <si>
    <t>……………………………………………………...………...…………………………………………….………………………………...…………………….………….</t>
  </si>
  <si>
    <t xml:space="preserve">Vous souhaitant bonne réception de la présente, nous vous prions de croire, </t>
  </si>
  <si>
    <t>en l'assurance de nos salutations distinguées.</t>
  </si>
  <si>
    <t>La Cheffe du service Assainissement</t>
  </si>
  <si>
    <t>Votre chargée de clientèle</t>
  </si>
  <si>
    <t xml:space="preserve">
</t>
  </si>
  <si>
    <t>COORDONNEES DE LA PARCELLE</t>
  </si>
  <si>
    <t>Prénom :</t>
  </si>
  <si>
    <t>Code Postal :</t>
  </si>
  <si>
    <t>Commune :</t>
  </si>
  <si>
    <t>A remplir par le propriétaire</t>
  </si>
  <si>
    <t>Rejet vers quel réseau</t>
  </si>
  <si>
    <t>Raison de l'anomalie</t>
  </si>
  <si>
    <t>N° de la personne sur place le jour du rendez-vous :</t>
  </si>
  <si>
    <r>
      <t>Nature du réseau public</t>
    </r>
    <r>
      <rPr>
        <sz val="11"/>
        <color theme="1"/>
        <rFont val="Calibri"/>
        <family val="2"/>
        <scheme val="minor"/>
      </rPr>
      <t xml:space="preserve"> :</t>
    </r>
  </si>
  <si>
    <t>........................................................................................................................................................................................................................................................................................................................................................................................</t>
  </si>
  <si>
    <r>
      <t>Préconisations</t>
    </r>
    <r>
      <rPr>
        <sz val="11"/>
        <color theme="1"/>
        <rFont val="Calibri"/>
        <family val="2"/>
        <scheme val="minor"/>
      </rPr>
      <t xml:space="preserve"> :</t>
    </r>
  </si>
  <si>
    <r>
      <t>Cause des anomalies</t>
    </r>
    <r>
      <rPr>
        <sz val="11"/>
        <color theme="1"/>
        <rFont val="Calibri"/>
        <family val="2"/>
        <scheme val="minor"/>
      </rPr>
      <t xml:space="preserve"> :</t>
    </r>
  </si>
  <si>
    <t>Andrésy, le</t>
  </si>
  <si>
    <t>Adresse d'installation :</t>
  </si>
  <si>
    <t>Vous avez choisi de faire effectuer par nos services un contrôle de votre raccordement au réseau d’assainissement pour l’installation citée en références.</t>
  </si>
  <si>
    <t>FAL</t>
  </si>
  <si>
    <t>AUL</t>
  </si>
  <si>
    <t>NEZ</t>
  </si>
  <si>
    <t>JUZ</t>
  </si>
  <si>
    <t>VAU</t>
  </si>
  <si>
    <t>NES</t>
  </si>
  <si>
    <t>BUT</t>
  </si>
  <si>
    <t>VAL</t>
  </si>
  <si>
    <t>LAB</t>
  </si>
  <si>
    <t>PAR</t>
  </si>
  <si>
    <t>JUZIERS</t>
  </si>
  <si>
    <t>ORGEVAL</t>
  </si>
  <si>
    <t>AUBERGENVILLE</t>
  </si>
  <si>
    <t>TESSANCOURT SUR AUBETTE</t>
  </si>
  <si>
    <t>MORAINVILLIERS</t>
  </si>
  <si>
    <t>LES ALLUETS LE ROI</t>
  </si>
  <si>
    <t>entre</t>
  </si>
  <si>
    <t>Vous souhaitant bonne réception de la présente, nous vous prions de croire, Madame, Monsieur, en l’assurance de nos salutations distinguées.</t>
  </si>
  <si>
    <t>À défaut de réception du règlement et du pré-rapport sous huitaine, le rendez-vous prévu sera considéré comme annulé.</t>
  </si>
  <si>
    <t xml:space="preserve">Votre rendez-vous est fixé le : </t>
  </si>
  <si>
    <t/>
  </si>
  <si>
    <t>Madame,</t>
  </si>
  <si>
    <t>Contrôle de raccordement au réseau collectif d'assainissement - séparatif</t>
  </si>
  <si>
    <t>13h45 et 16h30</t>
  </si>
  <si>
    <t>Téléphone:</t>
  </si>
  <si>
    <r>
      <t>Protocole du contrôle</t>
    </r>
    <r>
      <rPr>
        <sz val="11"/>
        <color rgb="FF000000"/>
        <rFont val="Arial"/>
        <family val="2"/>
      </rPr>
      <t> :</t>
    </r>
  </si>
  <si>
    <t>Contrôle des eaux pluviales</t>
  </si>
  <si>
    <t>Point sur schéma</t>
  </si>
  <si>
    <t>(Gouttières, grilles, …)</t>
  </si>
  <si>
    <t>Installations</t>
  </si>
  <si>
    <t>Niveau</t>
  </si>
  <si>
    <t xml:space="preserve">LA VERIFICATION </t>
  </si>
  <si>
    <r>
      <t>Type de visite</t>
    </r>
    <r>
      <rPr>
        <sz val="11"/>
        <color theme="1"/>
        <rFont val="Calibri"/>
        <family val="2"/>
        <scheme val="minor"/>
      </rPr>
      <t xml:space="preserve"> :</t>
    </r>
  </si>
  <si>
    <t>Margaux</t>
  </si>
  <si>
    <t>Succession</t>
  </si>
  <si>
    <t>APPT</t>
  </si>
  <si>
    <t>CONFLANS STE HONORINE</t>
  </si>
  <si>
    <t>INFORMATIONS RDV</t>
  </si>
  <si>
    <t>ASTREINTE</t>
  </si>
  <si>
    <t>Monsieur ou Madame</t>
  </si>
  <si>
    <t>MAISON</t>
  </si>
  <si>
    <t>CHANTELOUP LES VIGNES</t>
  </si>
  <si>
    <t>Le Vérificateur</t>
  </si>
  <si>
    <t>2e agent                      :</t>
  </si>
  <si>
    <t>SCI</t>
  </si>
  <si>
    <t>AULNAY SUR MAULDRE</t>
  </si>
  <si>
    <t>NEZEL</t>
  </si>
  <si>
    <t>LA FALAISE</t>
  </si>
  <si>
    <t>VAUX SUR SEINE</t>
  </si>
  <si>
    <t>NESLES LA VALLEE</t>
  </si>
  <si>
    <t>VALMONDOIS</t>
  </si>
  <si>
    <t>LABBEVILLE</t>
  </si>
  <si>
    <t>PARMAIN</t>
  </si>
  <si>
    <t>ARGENTEUIL</t>
  </si>
  <si>
    <t>ARG</t>
  </si>
  <si>
    <t>Absence d'anomalie</t>
  </si>
  <si>
    <t>Destination du rejet</t>
  </si>
  <si>
    <t>Ne rien inscrire dans les colonnes grisées - à remplir par le technicien</t>
  </si>
  <si>
    <t>(réseau EP, puisard, récupérateur...)</t>
  </si>
  <si>
    <r>
      <rPr>
        <b/>
        <u/>
        <sz val="11"/>
        <color theme="1"/>
        <rFont val="Calibri"/>
        <family val="2"/>
        <scheme val="minor"/>
      </rPr>
      <t>Informations préalables à nous communiquer avant réalisation du contrôle</t>
    </r>
    <r>
      <rPr>
        <b/>
        <sz val="11"/>
        <color theme="1"/>
        <rFont val="Calibri"/>
        <family val="2"/>
        <scheme val="minor"/>
      </rPr>
      <t xml:space="preserve"> :</t>
    </r>
    <r>
      <rPr>
        <b/>
        <u/>
        <sz val="11"/>
        <color theme="1"/>
        <rFont val="Calibri"/>
        <family val="2"/>
        <scheme val="minor"/>
      </rPr>
      <t xml:space="preserve">
</t>
    </r>
    <r>
      <rPr>
        <sz val="11"/>
        <color theme="1"/>
        <rFont val="Calibri"/>
        <family val="2"/>
        <scheme val="minor"/>
      </rPr>
      <t xml:space="preserve">
Présence d’un ouvrage de type fosse, bac à graisse, etc… : ☐ OUI                   ☐ NON
Présence de pompe de relevage : 	☐ OUI                   ☐ NON
</t>
    </r>
    <r>
      <rPr>
        <b/>
        <u/>
        <sz val="11"/>
        <color theme="1"/>
        <rFont val="Calibri"/>
        <family val="2"/>
        <scheme val="minor"/>
      </rPr>
      <t>Installations à contrôler</t>
    </r>
    <r>
      <rPr>
        <b/>
        <sz val="11"/>
        <color theme="1"/>
        <rFont val="Calibri"/>
        <family val="2"/>
        <scheme val="minor"/>
      </rPr>
      <t xml:space="preserve"> </t>
    </r>
    <r>
      <rPr>
        <sz val="11"/>
        <color theme="1"/>
        <rFont val="Calibri"/>
        <family val="2"/>
        <scheme val="minor"/>
      </rPr>
      <t xml:space="preserve">
Merci d’indiquer dans les colonnes blanches, la liste de tous les points d’eaux (lavabos, évier, WC, etc) présents dans le bâtiment ainsi que leur niveau (1er étage, cave, dépendance, etc).</t>
    </r>
  </si>
  <si>
    <t>Madame</t>
  </si>
  <si>
    <t>CARRIERES SOUS POISSY</t>
  </si>
  <si>
    <t>Monsieur</t>
  </si>
  <si>
    <t>x</t>
  </si>
  <si>
    <t>CFS</t>
  </si>
  <si>
    <t>ACH</t>
  </si>
  <si>
    <t>CAR</t>
  </si>
  <si>
    <t>AND</t>
  </si>
  <si>
    <t>MOR</t>
  </si>
  <si>
    <t>ORG</t>
  </si>
  <si>
    <t>TES</t>
  </si>
  <si>
    <t>AUB</t>
  </si>
  <si>
    <t>ALL</t>
  </si>
  <si>
    <t>CHP</t>
  </si>
  <si>
    <t>AS4</t>
  </si>
  <si>
    <t>AS5</t>
  </si>
  <si>
    <t>Pièce</t>
  </si>
  <si>
    <t>Dispositif utilisé</t>
  </si>
  <si>
    <t>Point sur le schéma</t>
  </si>
  <si>
    <t>Sté</t>
  </si>
  <si>
    <t>Christine</t>
  </si>
  <si>
    <t>Anomalie</t>
  </si>
  <si>
    <t xml:space="preserve">CONSTAT </t>
  </si>
  <si>
    <t>suite aux contrôles réalisés sur site et selon le pré-rapport renseigné par le propriétaire</t>
  </si>
  <si>
    <t>Anomalie(s) constatée(s)</t>
  </si>
  <si>
    <t>…............................................................................................................................................................................</t>
  </si>
  <si>
    <t>Indivision</t>
  </si>
  <si>
    <t xml:space="preserve">Interphone BIDOLI - Appeler en arrivant </t>
  </si>
  <si>
    <t>Pascale</t>
  </si>
  <si>
    <t>Le jour du contrôle, les locaux devront être alimentés en eau et en électricité. 
Tous les ouvrages d'assainissement (regards dans le jardin, trappes en pied de gouttières…)
devront être accessibles et ouverts.</t>
  </si>
  <si>
    <t>Type</t>
  </si>
  <si>
    <t>X</t>
  </si>
  <si>
    <t>BUTRY SUR OISE</t>
  </si>
  <si>
    <t>Compléments</t>
  </si>
  <si>
    <t>BUTRY - NESLES - LABBEVILLE  PARMAIN - VALMONDOIS</t>
  </si>
  <si>
    <t>JUZIERS - VAUX - TESSANCOURT</t>
  </si>
  <si>
    <t xml:space="preserve">CHANTELOUP </t>
  </si>
  <si>
    <t>AUBERGENVILLE - LA FALAISE- AULNAY  - NEZEL</t>
  </si>
  <si>
    <t>LA CELLE SAINT CLOUD</t>
  </si>
  <si>
    <t>Kalthoum</t>
  </si>
  <si>
    <t>BIEVRES</t>
  </si>
  <si>
    <t>BOIS D'ARCY</t>
  </si>
  <si>
    <t>JOUY EN JOSAS</t>
  </si>
  <si>
    <t>BIE</t>
  </si>
  <si>
    <t>JOU</t>
  </si>
  <si>
    <t>BDA</t>
  </si>
  <si>
    <t>CEL</t>
  </si>
  <si>
    <t>VGP</t>
  </si>
  <si>
    <t>Secteur</t>
  </si>
  <si>
    <t>Tarif</t>
  </si>
  <si>
    <t>APPTAS5</t>
  </si>
  <si>
    <t>APPTAS5X</t>
  </si>
  <si>
    <t>MAISONAS5</t>
  </si>
  <si>
    <t>MAISONAS5X</t>
  </si>
  <si>
    <t>APPTARG</t>
  </si>
  <si>
    <t>APPTARGX</t>
  </si>
  <si>
    <t>MAISONARG</t>
  </si>
  <si>
    <t>MAISONARGX</t>
  </si>
  <si>
    <t>APPTVGP</t>
  </si>
  <si>
    <t>APPTVGPX</t>
  </si>
  <si>
    <t>MAISONVGP</t>
  </si>
  <si>
    <t>MAISONVGPX</t>
  </si>
  <si>
    <t>APPTAS7</t>
  </si>
  <si>
    <t>APPTAS7X</t>
  </si>
  <si>
    <t>MAISONAS7</t>
  </si>
  <si>
    <t>MAISONAS7X</t>
  </si>
  <si>
    <t>ANC BUREAU</t>
  </si>
  <si>
    <t>VK</t>
  </si>
  <si>
    <t>SR - CP</t>
  </si>
  <si>
    <t>828-CFS</t>
  </si>
  <si>
    <r>
      <rPr>
        <u/>
        <sz val="9"/>
        <color theme="1"/>
        <rFont val="Calibri"/>
        <family val="2"/>
        <scheme val="minor"/>
      </rPr>
      <t>Certificat rédigé selon les articles suivants</t>
    </r>
    <r>
      <rPr>
        <sz val="9"/>
        <color theme="1"/>
        <rFont val="Calibri"/>
        <family val="2"/>
        <scheme val="minor"/>
      </rPr>
      <t> :</t>
    </r>
  </si>
  <si>
    <t>AS</t>
  </si>
  <si>
    <t>AS - MLD</t>
  </si>
  <si>
    <t>La Cheffe de Service Conformités</t>
  </si>
  <si>
    <t xml:space="preserve">dans </t>
  </si>
  <si>
    <t xml:space="preserve">BOIS D'ARCY -  LA  CELLE SAINT CLOUD  </t>
  </si>
  <si>
    <t>BIEVRES  -  JOUY EN JOSAS</t>
  </si>
  <si>
    <t>REDACTION</t>
  </si>
  <si>
    <t>RG - VK</t>
  </si>
  <si>
    <t>RR - SR</t>
  </si>
  <si>
    <t>Anomalie - rejet EP dans
réseau EU</t>
  </si>
  <si>
    <t>RR</t>
  </si>
  <si>
    <t>A</t>
  </si>
  <si>
    <t>RG</t>
  </si>
  <si>
    <t>AS7</t>
  </si>
  <si>
    <t>SICTEU</t>
  </si>
  <si>
    <t>APPTSICTEU</t>
  </si>
  <si>
    <t>MAISONSICTEU</t>
  </si>
  <si>
    <t>MAISONSICTEUX</t>
  </si>
  <si>
    <t>APPTSICTEUX</t>
  </si>
  <si>
    <t>MAISONAS4</t>
  </si>
  <si>
    <t>MAISONAS4X</t>
  </si>
  <si>
    <t>MAISONACH</t>
  </si>
  <si>
    <t>MAISONACHX</t>
  </si>
  <si>
    <t>APPTAS4</t>
  </si>
  <si>
    <t>APPTAS4X</t>
  </si>
  <si>
    <t>APPTACH</t>
  </si>
  <si>
    <t>APPTACHX</t>
  </si>
  <si>
    <t>SR</t>
  </si>
  <si>
    <t>MLDA</t>
  </si>
  <si>
    <t>ABS</t>
  </si>
  <si>
    <t>COORDONNEES DU PROPRIETAIRE OU DE SON REPRESENTANT (si différentes de la parcelle)</t>
  </si>
  <si>
    <t>Vous trouverez ci-joint les éléments de cette prestation :</t>
  </si>
  <si>
    <t>RR - CP</t>
  </si>
  <si>
    <t>ORGEVAL - MORAINVILLIERS - LES ALLUETS LE ROI</t>
  </si>
  <si>
    <t>INFORMATIONS DOSSIER</t>
  </si>
  <si>
    <t>Date envoi PR</t>
  </si>
  <si>
    <t>Date retour PR complété</t>
  </si>
  <si>
    <t xml:space="preserve">Règlement </t>
  </si>
  <si>
    <t>chèque</t>
  </si>
  <si>
    <t>virement</t>
  </si>
  <si>
    <t>Date</t>
  </si>
  <si>
    <t xml:space="preserve">Référence RDV </t>
  </si>
  <si>
    <t xml:space="preserve">Adresse </t>
  </si>
  <si>
    <t xml:space="preserve">Nom du client </t>
  </si>
  <si>
    <t xml:space="preserve">Numéro de téléphone </t>
  </si>
  <si>
    <t xml:space="preserve">Mail </t>
  </si>
  <si>
    <t xml:space="preserve">Date et créneau RDV </t>
  </si>
  <si>
    <t xml:space="preserve">Technicien </t>
  </si>
  <si>
    <t xml:space="preserve">Commentaires </t>
  </si>
  <si>
    <t>Date envoi certificat</t>
  </si>
  <si>
    <t>RR - AS</t>
  </si>
  <si>
    <t>RV ANC</t>
  </si>
  <si>
    <t>ANC REDACTION</t>
  </si>
  <si>
    <t xml:space="preserve">x </t>
  </si>
  <si>
    <t>4517-CFS M</t>
  </si>
  <si>
    <t>4520-AUB M</t>
  </si>
  <si>
    <t xml:space="preserve">RG-SR </t>
  </si>
  <si>
    <t>4539-NES</t>
  </si>
  <si>
    <t>CP MATIN</t>
  </si>
  <si>
    <t>CP SOIR</t>
  </si>
  <si>
    <t xml:space="preserve">RG - CP </t>
  </si>
  <si>
    <t>RG-CP-VK</t>
  </si>
  <si>
    <t>4546-BIE M</t>
  </si>
  <si>
    <t>4572-JOU A</t>
  </si>
  <si>
    <t xml:space="preserve">4577-ACH A </t>
  </si>
  <si>
    <t>4578-BDA M</t>
  </si>
  <si>
    <t>4581-JOU M</t>
  </si>
  <si>
    <t xml:space="preserve">4586-ACH A </t>
  </si>
  <si>
    <t>4592-CFS A</t>
  </si>
  <si>
    <t>4597-BDA M</t>
  </si>
  <si>
    <t>SR - RR</t>
  </si>
  <si>
    <t xml:space="preserve">4605-CEL CV </t>
  </si>
  <si>
    <t>4608-BDA M</t>
  </si>
  <si>
    <t>4611-BDA M</t>
  </si>
  <si>
    <t>4612-JOU M</t>
  </si>
  <si>
    <t>17 ROUTE DE JOUY BIE</t>
  </si>
  <si>
    <t xml:space="preserve">BIE 18 ROUTE DE JOUY </t>
  </si>
  <si>
    <t>4628-CFS M</t>
  </si>
  <si>
    <t>4623-CFS M</t>
  </si>
  <si>
    <t>C-V BDA 40 Av Jean cassales</t>
  </si>
  <si>
    <t>4635-CHP M</t>
  </si>
  <si>
    <t>4650-CFS M</t>
  </si>
  <si>
    <t>41 LOGEMENTS-CFS ( DEVIS 2300224)</t>
  </si>
  <si>
    <t xml:space="preserve">41 LOGEMENTS-CFS ( DEVIS D2300224) EN ATTENTE D'UN RETOUR DE CONFIRMATION </t>
  </si>
  <si>
    <t xml:space="preserve">11 ROUTE DE JOUY - BIE </t>
  </si>
  <si>
    <t>4659-CFS M</t>
  </si>
  <si>
    <t>4665-JUZ M</t>
  </si>
  <si>
    <t>RV ANC T De Bonna -CFS</t>
  </si>
  <si>
    <t>RV ANC T De Bonna - CFS</t>
  </si>
  <si>
    <t>4669-BUT CV</t>
  </si>
  <si>
    <t>4673-BDA A</t>
  </si>
  <si>
    <t>Planning 2023 v.4</t>
  </si>
  <si>
    <t>4680-BUT M</t>
  </si>
  <si>
    <t>4681-BDA M</t>
  </si>
  <si>
    <t>4685-CFS M</t>
  </si>
  <si>
    <t>SR PLOMBIER</t>
  </si>
  <si>
    <t xml:space="preserve">SR </t>
  </si>
  <si>
    <t>MLD - LS</t>
  </si>
  <si>
    <t>VK - LS</t>
  </si>
  <si>
    <t>ANC P ILE DE MIGNEAUX POISSY</t>
  </si>
  <si>
    <t>RR - VK - LS</t>
  </si>
  <si>
    <t xml:space="preserve">4691-CFS A </t>
  </si>
  <si>
    <t>4693-CEL A</t>
  </si>
  <si>
    <t>RR -CP</t>
  </si>
  <si>
    <t>LS DISPO SI BESOIN AU SERVICE TRAVAUX</t>
  </si>
  <si>
    <t>4695-TES CV</t>
  </si>
  <si>
    <t xml:space="preserve">SR - </t>
  </si>
  <si>
    <t>4696-CAR A</t>
  </si>
  <si>
    <t>ANC P - MOR RUE DE LA FONTAINE AU GENDARME</t>
  </si>
  <si>
    <t>ANC V ILE DU PLATAIS - MED 14H30</t>
  </si>
  <si>
    <t>RR  -  SR</t>
  </si>
  <si>
    <t>ANC P MOR RUE DE LA FONTAINE AU GENDARME</t>
  </si>
  <si>
    <t>4700-AUB M</t>
  </si>
  <si>
    <t>ANC P - MOR RUE DE LA FONTAINE AU GENDARME +  nombre paire</t>
  </si>
  <si>
    <t>LANZA POISSY 14H</t>
  </si>
  <si>
    <t>ANC V -  MOR 9H</t>
  </si>
  <si>
    <t>MONVOISIN - POISSY 9H30</t>
  </si>
  <si>
    <t>4701-ORG M</t>
  </si>
  <si>
    <t>4702-JOU A</t>
  </si>
  <si>
    <t>4703-ACH A</t>
  </si>
  <si>
    <t>RR - VK</t>
  </si>
  <si>
    <t>4704-ACH A</t>
  </si>
  <si>
    <t>4705-AND M</t>
  </si>
  <si>
    <t>4706-CFS A</t>
  </si>
  <si>
    <t>4707-ACH CV</t>
  </si>
  <si>
    <t>4708-ORG M</t>
  </si>
  <si>
    <t>4711-CEL A</t>
  </si>
  <si>
    <t xml:space="preserve">4712-ACH A </t>
  </si>
  <si>
    <t>4713-JUZ M</t>
  </si>
  <si>
    <t>4714-JUZ M</t>
  </si>
  <si>
    <t>4715-AND CV</t>
  </si>
  <si>
    <t>4716-LAB M</t>
  </si>
  <si>
    <t>4717-CAR A</t>
  </si>
  <si>
    <t>4718-ALL M</t>
  </si>
  <si>
    <t>4719-CFS M</t>
  </si>
  <si>
    <t>4720-VAU M</t>
  </si>
  <si>
    <t>4721-VAL CV</t>
  </si>
  <si>
    <t>4722-JUZ M</t>
  </si>
  <si>
    <t>4723-ORG CV</t>
  </si>
  <si>
    <t>4724-NEZ M</t>
  </si>
  <si>
    <t>4725-CFS A</t>
  </si>
  <si>
    <r>
      <rPr>
        <b/>
        <sz val="12"/>
        <color theme="1"/>
        <rFont val="Calibri"/>
        <family val="2"/>
        <scheme val="minor"/>
      </rPr>
      <t xml:space="preserve">ANC V </t>
    </r>
    <r>
      <rPr>
        <sz val="12"/>
        <color theme="1"/>
        <rFont val="Calibri"/>
        <family val="2"/>
        <scheme val="minor"/>
      </rPr>
      <t>225 BIS RUE PAUL DOUMER A TRIEL SUR SEINE</t>
    </r>
  </si>
  <si>
    <t>4726-AND M</t>
  </si>
  <si>
    <t>4727-CFS M</t>
  </si>
  <si>
    <t>4728-AUB A</t>
  </si>
  <si>
    <t>4712-ACH M</t>
  </si>
  <si>
    <t>4730-AUB A</t>
  </si>
  <si>
    <t>4731-CAR M</t>
  </si>
  <si>
    <t>4732-CAR A</t>
  </si>
  <si>
    <t>4733-VAU M</t>
  </si>
  <si>
    <t>4734-CFS CV</t>
  </si>
  <si>
    <t xml:space="preserve">RG-SR - CP - RR </t>
  </si>
  <si>
    <t>RG-SR -CP - RR</t>
  </si>
  <si>
    <t xml:space="preserve"> VK - LS</t>
  </si>
  <si>
    <t xml:space="preserve">AS - MLD </t>
  </si>
  <si>
    <t>4550-CEL M</t>
  </si>
  <si>
    <t xml:space="preserve">ANC 13 SENTE DE LA FONTAINE AUX GENDARMES - MOR </t>
  </si>
  <si>
    <t>4735-BUT CV</t>
  </si>
  <si>
    <t>4736-MOR M</t>
  </si>
  <si>
    <t>4737-AND M</t>
  </si>
  <si>
    <t>4738-CFS CV</t>
  </si>
  <si>
    <t>RG - LS</t>
  </si>
  <si>
    <t>RG -LS</t>
  </si>
  <si>
    <t>CP - VK</t>
  </si>
  <si>
    <t>RG- LS</t>
  </si>
  <si>
    <t>SR - CP - MLD</t>
  </si>
  <si>
    <t xml:space="preserve">AS </t>
  </si>
  <si>
    <t xml:space="preserve">AS -MLD </t>
  </si>
  <si>
    <t>AS- MLD</t>
  </si>
  <si>
    <t xml:space="preserve">RR- VK </t>
  </si>
  <si>
    <t xml:space="preserve">RR - VK </t>
  </si>
  <si>
    <t>SECU</t>
  </si>
  <si>
    <t>4739-CHP A</t>
  </si>
  <si>
    <t>4740-CAR A</t>
  </si>
  <si>
    <t>ANC P MOR RUE DE LA FONTAINE AUX GENDARMES + nombre paire</t>
  </si>
  <si>
    <t>4741-CFS A</t>
  </si>
  <si>
    <t>SR - CP - LS</t>
  </si>
  <si>
    <t>4742-JUZ  M</t>
  </si>
  <si>
    <t>4743-CH A</t>
  </si>
  <si>
    <t>4744-ACH M</t>
  </si>
  <si>
    <t>4745-VAU M</t>
  </si>
  <si>
    <t>3CHEMIN DE LA FONTAINE AUX GENDARMES - MOR</t>
  </si>
  <si>
    <t>4746-AUB A</t>
  </si>
  <si>
    <t>4747-AND A</t>
  </si>
  <si>
    <t>4748-BDA A</t>
  </si>
  <si>
    <t>4687-CAR M</t>
  </si>
  <si>
    <t>4751-CFS CV</t>
  </si>
  <si>
    <t>Kathloum</t>
  </si>
  <si>
    <t>Dylan</t>
  </si>
  <si>
    <t>Liste deroulante</t>
  </si>
  <si>
    <t>4752-CAR A</t>
  </si>
  <si>
    <t>4753-NES CV</t>
  </si>
  <si>
    <t>4755-ACH A</t>
  </si>
  <si>
    <t>4756-BDA A</t>
  </si>
  <si>
    <t>4758-CFS M CV</t>
  </si>
  <si>
    <t>Arrivée AUREL ZOLA nouveau technicien</t>
  </si>
  <si>
    <t>Dossier N°</t>
  </si>
  <si>
    <t>RDV le</t>
  </si>
  <si>
    <t>4754-ACH A</t>
  </si>
  <si>
    <t>4759--CFS M</t>
  </si>
  <si>
    <t xml:space="preserve">4760-ACH A </t>
  </si>
  <si>
    <t>4761-JUZ M</t>
  </si>
  <si>
    <t>4762-CFS M</t>
  </si>
  <si>
    <t>4758-CFS A</t>
  </si>
  <si>
    <t>4763-CAR A</t>
  </si>
  <si>
    <t>4764-CAR A</t>
  </si>
  <si>
    <t>4765-CAR A</t>
  </si>
  <si>
    <t>47 Carnot - NES</t>
  </si>
  <si>
    <t>49 Carnot - NES</t>
  </si>
  <si>
    <t>PB AM</t>
  </si>
  <si>
    <t>contrôle ANC (Fosse septique) Chemin de beaulieu – Orgeval</t>
  </si>
  <si>
    <t>CONGES</t>
  </si>
  <si>
    <t>DEJ</t>
  </si>
  <si>
    <t xml:space="preserve">ABS </t>
  </si>
  <si>
    <t>RELANCE TEL</t>
  </si>
  <si>
    <t>RELANCE MAIL</t>
  </si>
  <si>
    <t>1091-CFS</t>
  </si>
  <si>
    <t>équipe Techniciens</t>
  </si>
  <si>
    <t>Nom du Technicien vérificateur :</t>
  </si>
  <si>
    <t>Christophe PIAT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</si>
</sst>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000000"/>
    <numFmt numFmtId="165" formatCode="0#&quot; &quot;##&quot; &quot;##&quot; &quot;##&quot; &quot;##"/>
    <numFmt numFmtId="166" formatCode="_-* #,##0.00\ [$€-40C]_-;\-* #,##0.00\ [$€-40C]_-;_-* &quot;-&quot;??\ [$€-40C]_-;_-@_-"/>
    <numFmt numFmtId="167" formatCode="[$-F800]dddd\,\ mmmm\ dd\,\ yyyy"/>
    <numFmt numFmtId="168" formatCode="#,##0.00\ &quot;€&quot;"/>
    <numFmt numFmtId="169" formatCode="dddd\ dd\ mmmm"/>
    <numFmt numFmtId="170" formatCode="#,##0.000"/>
  </numFmts>
  <fonts count="63" x14ac:knownFonts="1">
    <font>
      <sz val="11"/>
      <color theme="1"/>
      <name val="Calibri"/>
      <family val="2"/>
      <scheme val="minor"/>
    </font>
    <font>
      <sz val="12"/>
      <color theme="1"/>
      <name val="Calibri"/>
      <family val="2"/>
      <scheme val="minor"/>
    </font>
    <font>
      <sz val="12"/>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4"/>
      <color rgb="FFFF0000"/>
      <name val="Calibri"/>
      <family val="2"/>
      <scheme val="minor"/>
    </font>
    <font>
      <b/>
      <sz val="18"/>
      <color rgb="FFFF0000"/>
      <name val="Calibri"/>
      <family val="2"/>
      <scheme val="minor"/>
    </font>
    <font>
      <b/>
      <sz val="12"/>
      <color theme="1"/>
      <name val="Calibri"/>
      <family val="2"/>
      <scheme val="minor"/>
    </font>
    <font>
      <sz val="12"/>
      <color theme="1"/>
      <name val="Calibri"/>
      <family val="2"/>
      <scheme val="minor"/>
    </font>
    <font>
      <b/>
      <sz val="28"/>
      <color theme="1"/>
      <name val="Calibri"/>
      <family val="2"/>
      <scheme val="minor"/>
    </font>
    <font>
      <b/>
      <sz val="14"/>
      <color rgb="FFFF0000"/>
      <name val="Arial"/>
      <family val="2"/>
    </font>
    <font>
      <sz val="10"/>
      <color theme="1"/>
      <name val="Arial"/>
      <family val="2"/>
    </font>
    <font>
      <sz val="14"/>
      <color theme="1"/>
      <name val="Calibri"/>
      <family val="2"/>
      <scheme val="minor"/>
    </font>
    <font>
      <sz val="11"/>
      <color theme="1"/>
      <name val="Arial"/>
      <family val="2"/>
    </font>
    <font>
      <b/>
      <sz val="16"/>
      <color rgb="FFFF0000"/>
      <name val="Calibri"/>
      <family val="2"/>
      <scheme val="minor"/>
    </font>
    <font>
      <b/>
      <sz val="20"/>
      <color rgb="FFFF0000"/>
      <name val="Calibri"/>
      <family val="2"/>
      <scheme val="minor"/>
    </font>
    <font>
      <b/>
      <u/>
      <sz val="18"/>
      <color rgb="FFFF0000"/>
      <name val="Calibri"/>
      <family val="2"/>
      <scheme val="minor"/>
    </font>
    <font>
      <sz val="11"/>
      <color theme="1"/>
      <name val="Calibri"/>
      <family val="2"/>
      <scheme val="minor"/>
    </font>
    <font>
      <sz val="11"/>
      <color theme="0"/>
      <name val="Calibri"/>
      <family val="2"/>
      <scheme val="minor"/>
    </font>
    <font>
      <b/>
      <u/>
      <sz val="12"/>
      <color theme="1"/>
      <name val="Calibri"/>
      <family val="2"/>
      <scheme val="minor"/>
    </font>
    <font>
      <u/>
      <sz val="11"/>
      <color theme="1"/>
      <name val="Calibri"/>
      <family val="2"/>
      <scheme val="minor"/>
    </font>
    <font>
      <b/>
      <u/>
      <sz val="11"/>
      <color theme="1"/>
      <name val="Calibri"/>
      <family val="2"/>
      <scheme val="minor"/>
    </font>
    <font>
      <u/>
      <sz val="12"/>
      <color rgb="FFFF0000"/>
      <name val="Calibri"/>
      <family val="2"/>
      <scheme val="minor"/>
    </font>
    <font>
      <b/>
      <sz val="8"/>
      <color rgb="FF002060"/>
      <name val="Calibri"/>
      <family val="2"/>
      <scheme val="minor"/>
    </font>
    <font>
      <sz val="8"/>
      <color rgb="FF002060"/>
      <name val="Calibri"/>
      <family val="2"/>
      <scheme val="minor"/>
    </font>
    <font>
      <b/>
      <i/>
      <sz val="11"/>
      <color rgb="FFFF0000"/>
      <name val="Calibri"/>
      <family val="2"/>
      <scheme val="minor"/>
    </font>
    <font>
      <i/>
      <sz val="11"/>
      <color theme="1"/>
      <name val="Calibri"/>
      <family val="2"/>
      <scheme val="minor"/>
    </font>
    <font>
      <sz val="9"/>
      <color theme="1"/>
      <name val="Calibri"/>
      <family val="2"/>
      <scheme val="minor"/>
    </font>
    <font>
      <sz val="8"/>
      <color theme="1"/>
      <name val="Calibri"/>
      <family val="2"/>
      <scheme val="minor"/>
    </font>
    <font>
      <u/>
      <sz val="11"/>
      <color rgb="FFFF0000"/>
      <name val="Calibri"/>
      <family val="2"/>
      <scheme val="minor"/>
    </font>
    <font>
      <b/>
      <sz val="12"/>
      <color theme="1"/>
      <name val="Trebuchet MS"/>
      <family val="2"/>
    </font>
    <font>
      <b/>
      <i/>
      <u/>
      <sz val="11"/>
      <color rgb="FF000000"/>
      <name val="Arial"/>
      <family val="2"/>
    </font>
    <font>
      <sz val="11"/>
      <color rgb="FF000000"/>
      <name val="Arial"/>
      <family val="2"/>
    </font>
    <font>
      <b/>
      <sz val="10"/>
      <color theme="4" tint="-0.499984740745262"/>
      <name val="Trebuchet MS"/>
      <family val="2"/>
    </font>
    <font>
      <b/>
      <sz val="10"/>
      <color theme="1"/>
      <name val="Calibri"/>
      <family val="2"/>
      <scheme val="minor"/>
    </font>
    <font>
      <sz val="16"/>
      <color theme="1"/>
      <name val="Calibri"/>
      <family val="2"/>
      <scheme val="minor"/>
    </font>
    <font>
      <sz val="12"/>
      <name val="Calibri"/>
      <family val="2"/>
      <scheme val="minor"/>
    </font>
    <font>
      <b/>
      <sz val="12"/>
      <color theme="1"/>
      <name val="Arial"/>
      <family val="2"/>
    </font>
    <font>
      <u/>
      <sz val="11"/>
      <color theme="10"/>
      <name val="Calibri"/>
      <family val="2"/>
      <scheme val="minor"/>
    </font>
    <font>
      <sz val="8"/>
      <name val="Calibri"/>
      <family val="2"/>
      <scheme val="minor"/>
    </font>
    <font>
      <sz val="10"/>
      <color rgb="FF000000"/>
      <name val="Arial"/>
      <family val="2"/>
    </font>
    <font>
      <strike/>
      <sz val="11"/>
      <color theme="1"/>
      <name val="Calibri"/>
      <family val="2"/>
      <scheme val="minor"/>
    </font>
    <font>
      <strike/>
      <u/>
      <sz val="11"/>
      <color theme="10"/>
      <name val="Calibri"/>
      <family val="2"/>
      <scheme val="minor"/>
    </font>
    <font>
      <sz val="8"/>
      <color rgb="FF000000"/>
      <name val="Segoe UI"/>
      <family val="2"/>
    </font>
    <font>
      <b/>
      <sz val="22"/>
      <color rgb="FFFF0000"/>
      <name val="Calibri"/>
      <family val="2"/>
      <scheme val="minor"/>
    </font>
    <font>
      <sz val="24"/>
      <color theme="1"/>
      <name val="Calibri"/>
      <family val="2"/>
      <scheme val="minor"/>
    </font>
    <font>
      <strike/>
      <sz val="12"/>
      <color theme="1"/>
      <name val="Calibri"/>
      <family val="2"/>
      <scheme val="minor"/>
    </font>
    <font>
      <strike/>
      <sz val="12"/>
      <name val="Calibri"/>
      <family val="2"/>
      <scheme val="minor"/>
    </font>
    <font>
      <b/>
      <u/>
      <sz val="9"/>
      <color theme="1"/>
      <name val="Calibri"/>
      <family val="2"/>
      <scheme val="minor"/>
    </font>
    <font>
      <b/>
      <sz val="9"/>
      <color theme="1"/>
      <name val="Calibri"/>
      <family val="2"/>
      <scheme val="minor"/>
    </font>
    <font>
      <u/>
      <sz val="9"/>
      <color theme="1"/>
      <name val="Calibri"/>
      <family val="2"/>
      <scheme val="minor"/>
    </font>
    <font>
      <sz val="9"/>
      <name val="Calibri"/>
      <family val="2"/>
      <scheme val="minor"/>
    </font>
    <font>
      <b/>
      <sz val="16"/>
      <color theme="4" tint="-0.249977111117893"/>
      <name val="Calibri"/>
      <family val="2"/>
      <scheme val="minor"/>
    </font>
    <font>
      <sz val="10"/>
      <color rgb="FF3F3F3F"/>
      <name val="Roboto"/>
    </font>
    <font>
      <b/>
      <sz val="20"/>
      <color theme="1"/>
      <name val="Calibri"/>
      <family val="2"/>
      <scheme val="minor"/>
    </font>
    <font>
      <sz val="11"/>
      <color rgb="FF323E4F"/>
      <name val="Arial"/>
      <family val="2"/>
    </font>
    <font>
      <sz val="11"/>
      <color rgb="FF000000"/>
      <name val="Calibri"/>
      <family val="2"/>
      <scheme val="minor"/>
    </font>
    <font>
      <sz val="12"/>
      <color theme="0"/>
      <name val="Calibri"/>
      <family val="2"/>
      <scheme val="minor"/>
    </font>
    <font>
      <b/>
      <sz val="11"/>
      <color theme="0"/>
      <name val="Arial"/>
      <family val="2"/>
    </font>
    <font>
      <b/>
      <sz val="11"/>
      <color theme="1"/>
      <name val="Arial"/>
      <family val="2"/>
    </font>
    <font>
      <b/>
      <sz val="11"/>
      <color rgb="FFFF0000"/>
      <name val="Arial"/>
      <family val="2"/>
    </font>
    <font>
      <sz val="11"/>
      <name val="Arial"/>
      <family val="2"/>
    </font>
  </fonts>
  <fills count="52">
    <fill>
      <patternFill patternType="none"/>
    </fill>
    <fill>
      <patternFill patternType="gray125"/>
    </fill>
    <fill>
      <patternFill patternType="solid">
        <fgColor theme="1"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rgb="FFFFCCFF"/>
        <bgColor indexed="64"/>
      </patternFill>
    </fill>
    <fill>
      <patternFill patternType="solid">
        <fgColor theme="9" tint="0.79998168889431442"/>
        <bgColor indexed="64"/>
      </patternFill>
    </fill>
    <fill>
      <patternFill patternType="solid">
        <fgColor rgb="FFCDADA7"/>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6" tint="0.79998168889431442"/>
        <bgColor indexed="64"/>
      </patternFill>
    </fill>
    <fill>
      <patternFill patternType="lightGray"/>
    </fill>
    <fill>
      <patternFill patternType="solid">
        <fgColor rgb="FFBDEDC5"/>
        <bgColor indexed="64"/>
      </patternFill>
    </fill>
    <fill>
      <patternFill patternType="solid">
        <fgColor rgb="FF9BFFFF"/>
        <bgColor indexed="64"/>
      </patternFill>
    </fill>
    <fill>
      <patternFill patternType="solid">
        <fgColor indexed="65"/>
        <bgColor indexed="64"/>
      </patternFill>
    </fill>
    <fill>
      <patternFill patternType="solid">
        <fgColor rgb="FFF5BA95"/>
        <bgColor indexed="64"/>
      </patternFill>
    </fill>
    <fill>
      <patternFill patternType="solid">
        <fgColor rgb="FFFBDE97"/>
        <bgColor indexed="64"/>
      </patternFill>
    </fill>
    <fill>
      <patternFill patternType="solid">
        <fgColor rgb="FFF9A1AE"/>
        <bgColor indexed="64"/>
      </patternFill>
    </fill>
    <fill>
      <patternFill patternType="solid">
        <fgColor rgb="FFFDC8C7"/>
        <bgColor indexed="64"/>
      </patternFill>
    </fill>
    <fill>
      <patternFill patternType="solid">
        <fgColor rgb="FF8E9DC0"/>
        <bgColor indexed="64"/>
      </patternFill>
    </fill>
    <fill>
      <patternFill patternType="solid">
        <fgColor rgb="FFDBB7FF"/>
        <bgColor indexed="64"/>
      </patternFill>
    </fill>
    <fill>
      <patternFill patternType="solid">
        <fgColor rgb="FFF5C7ED"/>
        <bgColor indexed="64"/>
      </patternFill>
    </fill>
    <fill>
      <patternFill patternType="lightGray">
        <bgColor theme="0"/>
      </patternFill>
    </fill>
    <fill>
      <patternFill patternType="solid">
        <fgColor theme="0" tint="-0.14996795556505021"/>
        <bgColor indexed="64"/>
      </patternFill>
    </fill>
    <fill>
      <patternFill patternType="lightGray">
        <bgColor rgb="FFF5BA95"/>
      </patternFill>
    </fill>
    <fill>
      <patternFill patternType="lightGray">
        <bgColor rgb="FF8E9DC0"/>
      </patternFill>
    </fill>
    <fill>
      <patternFill patternType="lightGray">
        <bgColor rgb="FFFFFF99"/>
      </patternFill>
    </fill>
    <fill>
      <patternFill patternType="lightGray">
        <bgColor rgb="FFF9A1AE"/>
      </patternFill>
    </fill>
    <fill>
      <patternFill patternType="lightGray">
        <bgColor rgb="FFFDC8C7"/>
      </patternFill>
    </fill>
    <fill>
      <patternFill patternType="lightGray">
        <bgColor rgb="FFFBDE97"/>
      </patternFill>
    </fill>
    <fill>
      <patternFill patternType="lightGray">
        <bgColor rgb="FFFFCCFF"/>
      </patternFill>
    </fill>
    <fill>
      <patternFill patternType="lightGray">
        <bgColor rgb="FFDBB7FF"/>
      </patternFill>
    </fill>
    <fill>
      <patternFill patternType="lightGray">
        <bgColor theme="5" tint="0.79998168889431442"/>
      </patternFill>
    </fill>
    <fill>
      <patternFill patternType="lightGray">
        <bgColor theme="9" tint="0.39997558519241921"/>
      </patternFill>
    </fill>
    <fill>
      <patternFill patternType="solid">
        <fgColor theme="2"/>
        <bgColor indexed="64"/>
      </patternFill>
    </fill>
    <fill>
      <patternFill patternType="solid">
        <fgColor theme="4" tint="0.59996337778862885"/>
        <bgColor indexed="64"/>
      </patternFill>
    </fill>
    <fill>
      <patternFill patternType="lightGray">
        <bgColor theme="4" tint="0.59996337778862885"/>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FCFCF2"/>
        <bgColor indexed="64"/>
      </patternFill>
    </fill>
    <fill>
      <patternFill patternType="lightGray">
        <bgColor rgb="FFFCFCF2"/>
      </patternFill>
    </fill>
    <fill>
      <patternFill patternType="solid">
        <fgColor rgb="FF8AF6D2"/>
        <bgColor indexed="64"/>
      </patternFill>
    </fill>
    <fill>
      <patternFill patternType="solid">
        <fgColor rgb="FF002060"/>
        <bgColor indexed="64"/>
      </patternFill>
    </fill>
    <fill>
      <patternFill patternType="solid">
        <fgColor rgb="FFF9D8C3"/>
        <bgColor indexed="64"/>
      </patternFill>
    </fill>
  </fills>
  <borders count="99">
    <border>
      <left/>
      <right/>
      <top/>
      <bottom/>
      <diagonal/>
    </border>
    <border>
      <left/>
      <right style="medium">
        <color auto="1"/>
      </right>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bottom style="medium">
        <color indexed="64"/>
      </bottom>
      <diagonal/>
    </border>
    <border>
      <left style="thin">
        <color auto="1"/>
      </left>
      <right style="medium">
        <color auto="1"/>
      </right>
      <top style="thin">
        <color auto="1"/>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auto="1"/>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auto="1"/>
      </right>
      <top style="thin">
        <color auto="1"/>
      </top>
      <bottom style="thin">
        <color auto="1"/>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auto="1"/>
      </left>
      <right style="thin">
        <color auto="1"/>
      </right>
      <top style="thin">
        <color auto="1"/>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style="medium">
        <color indexed="64"/>
      </bottom>
      <diagonal/>
    </border>
    <border>
      <left/>
      <right style="medium">
        <color auto="1"/>
      </right>
      <top/>
      <bottom style="thin">
        <color indexed="64"/>
      </bottom>
      <diagonal/>
    </border>
    <border>
      <left style="thin">
        <color indexed="64"/>
      </left>
      <right/>
      <top style="medium">
        <color indexed="64"/>
      </top>
      <bottom/>
      <diagonal/>
    </border>
    <border>
      <left style="thin">
        <color auto="1"/>
      </left>
      <right/>
      <top style="thin">
        <color auto="1"/>
      </top>
      <bottom/>
      <diagonal/>
    </border>
    <border>
      <left/>
      <right style="thin">
        <color indexed="64"/>
      </right>
      <top/>
      <bottom style="thin">
        <color indexed="64"/>
      </bottom>
      <diagonal/>
    </border>
    <border>
      <left/>
      <right style="thin">
        <color auto="1"/>
      </right>
      <top style="thin">
        <color auto="1"/>
      </top>
      <bottom style="medium">
        <color indexed="64"/>
      </bottom>
      <diagonal/>
    </border>
    <border>
      <left style="thin">
        <color indexed="64"/>
      </left>
      <right style="medium">
        <color indexed="64"/>
      </right>
      <top style="medium">
        <color indexed="64"/>
      </top>
      <bottom/>
      <diagonal/>
    </border>
    <border>
      <left/>
      <right style="thin">
        <color auto="1"/>
      </right>
      <top style="thin">
        <color auto="1"/>
      </top>
      <bottom/>
      <diagonal/>
    </border>
    <border>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auto="1"/>
      </left>
      <right style="medium">
        <color auto="1"/>
      </right>
      <top/>
      <bottom/>
      <diagonal/>
    </border>
    <border>
      <left style="thin">
        <color auto="1"/>
      </left>
      <right style="medium">
        <color auto="1"/>
      </right>
      <top style="thin">
        <color auto="1"/>
      </top>
      <bottom/>
      <diagonal/>
    </border>
    <border>
      <left style="medium">
        <color rgb="FFFF0000"/>
      </left>
      <right/>
      <top style="medium">
        <color rgb="FFFF0000"/>
      </top>
      <bottom/>
      <diagonal/>
    </border>
    <border>
      <left/>
      <right/>
      <top/>
      <bottom style="medium">
        <color rgb="FFFF0000"/>
      </bottom>
      <diagonal/>
    </border>
    <border>
      <left style="medium">
        <color rgb="FFFF0000"/>
      </left>
      <right style="thin">
        <color auto="1"/>
      </right>
      <top style="thin">
        <color auto="1"/>
      </top>
      <bottom style="medium">
        <color rgb="FFFF0000"/>
      </bottom>
      <diagonal/>
    </border>
    <border>
      <left/>
      <right/>
      <top style="thin">
        <color auto="1"/>
      </top>
      <bottom style="medium">
        <color rgb="FFFF0000"/>
      </bottom>
      <diagonal/>
    </border>
    <border>
      <left/>
      <right/>
      <top/>
      <bottom style="mediumDashed">
        <color theme="2" tint="-0.499984740745262"/>
      </bottom>
      <diagonal/>
    </border>
    <border>
      <left/>
      <right style="thin">
        <color indexed="64"/>
      </right>
      <top/>
      <bottom style="mediumDashed">
        <color theme="2" tint="-0.499984740745262"/>
      </bottom>
      <diagonal/>
    </border>
    <border>
      <left style="thin">
        <color indexed="64"/>
      </left>
      <right/>
      <top/>
      <bottom style="mediumDashed">
        <color theme="2" tint="-0.499984740745262"/>
      </bottom>
      <diagonal/>
    </border>
    <border>
      <left/>
      <right style="thick">
        <color indexed="64"/>
      </right>
      <top style="thin">
        <color auto="1"/>
      </top>
      <bottom/>
      <diagonal/>
    </border>
    <border>
      <left/>
      <right style="thick">
        <color indexed="64"/>
      </right>
      <top/>
      <bottom style="mediumDashed">
        <color theme="2" tint="-0.499984740745262"/>
      </bottom>
      <diagonal/>
    </border>
    <border>
      <left style="thin">
        <color indexed="64"/>
      </left>
      <right/>
      <top style="mediumDashed">
        <color theme="2" tint="-0.499984740745262"/>
      </top>
      <bottom style="mediumDashed">
        <color theme="2" tint="-0.499984740745262"/>
      </bottom>
      <diagonal/>
    </border>
    <border>
      <left/>
      <right style="thick">
        <color indexed="64"/>
      </right>
      <top style="mediumDashed">
        <color theme="2" tint="-0.499984740745262"/>
      </top>
      <bottom style="mediumDashed">
        <color theme="2" tint="-0.499984740745262"/>
      </bottom>
      <diagonal/>
    </border>
    <border>
      <left style="thick">
        <color indexed="64"/>
      </left>
      <right style="thick">
        <color indexed="64"/>
      </right>
      <top/>
      <bottom style="mediumDashed">
        <color theme="2" tint="-0.499984740745262"/>
      </bottom>
      <diagonal/>
    </border>
    <border>
      <left style="thick">
        <color indexed="64"/>
      </left>
      <right style="thick">
        <color indexed="64"/>
      </right>
      <top style="mediumDashed">
        <color theme="2" tint="-0.499984740745262"/>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auto="1"/>
      </top>
      <bottom/>
      <diagonal/>
    </border>
    <border>
      <left/>
      <right style="thin">
        <color indexed="64"/>
      </right>
      <top style="mediumDashed">
        <color theme="2" tint="-0.499984740745262"/>
      </top>
      <bottom style="thin">
        <color indexed="64"/>
      </bottom>
      <diagonal/>
    </border>
    <border>
      <left style="thin">
        <color indexed="64"/>
      </left>
      <right style="thin">
        <color indexed="64"/>
      </right>
      <top style="mediumDashed">
        <color theme="2" tint="-0.499984740745262"/>
      </top>
      <bottom style="mediumDashed">
        <color theme="2" tint="-0.499984740745262"/>
      </bottom>
      <diagonal/>
    </border>
    <border>
      <left style="thick">
        <color indexed="64"/>
      </left>
      <right/>
      <top style="thin">
        <color indexed="64"/>
      </top>
      <bottom/>
      <diagonal/>
    </border>
    <border>
      <left style="thick">
        <color indexed="64"/>
      </left>
      <right/>
      <top style="thin">
        <color indexed="64"/>
      </top>
      <bottom style="thin">
        <color indexed="64"/>
      </bottom>
      <diagonal/>
    </border>
    <border>
      <left style="thick">
        <color indexed="64"/>
      </left>
      <right/>
      <top/>
      <bottom style="mediumDashed">
        <color theme="2" tint="-0.499984740745262"/>
      </bottom>
      <diagonal/>
    </border>
    <border>
      <left style="thick">
        <color indexed="64"/>
      </left>
      <right/>
      <top style="mediumDashed">
        <color theme="2" tint="-0.499984740745262"/>
      </top>
      <bottom style="mediumDashed">
        <color theme="2" tint="-0.499984740745262"/>
      </bottom>
      <diagonal/>
    </border>
    <border>
      <left/>
      <right/>
      <top style="mediumDashed">
        <color theme="2" tint="-0.499984740745262"/>
      </top>
      <bottom style="mediumDashed">
        <color theme="2" tint="-0.499984740745262"/>
      </bottom>
      <diagonal/>
    </border>
    <border>
      <left/>
      <right style="thin">
        <color indexed="64"/>
      </right>
      <top style="mediumDashed">
        <color theme="2" tint="-0.499984740745262"/>
      </top>
      <bottom style="mediumDashed">
        <color theme="2" tint="-0.499984740745262"/>
      </bottom>
      <diagonal/>
    </border>
    <border>
      <left style="medium">
        <color auto="1"/>
      </left>
      <right/>
      <top/>
      <bottom style="mediumDashed">
        <color theme="2" tint="-0.499984740745262"/>
      </bottom>
      <diagonal/>
    </border>
    <border>
      <left style="medium">
        <color auto="1"/>
      </left>
      <right style="thin">
        <color indexed="64"/>
      </right>
      <top style="mediumDashed">
        <color theme="2" tint="-0.499984740745262"/>
      </top>
      <bottom style="thin">
        <color indexed="64"/>
      </bottom>
      <diagonal/>
    </border>
    <border>
      <left style="thick">
        <color indexed="64"/>
      </left>
      <right/>
      <top style="mediumDashed">
        <color theme="2" tint="-0.499984740745262"/>
      </top>
      <bottom style="thin">
        <color indexed="64"/>
      </bottom>
      <diagonal/>
    </border>
    <border>
      <left/>
      <right/>
      <top style="mediumDashed">
        <color theme="2" tint="-0.499984740745262"/>
      </top>
      <bottom style="thin">
        <color indexed="64"/>
      </bottom>
      <diagonal/>
    </border>
    <border>
      <left/>
      <right style="medium">
        <color auto="1"/>
      </right>
      <top/>
      <bottom style="mediumDashed">
        <color theme="2" tint="-0.499984740745262"/>
      </bottom>
      <diagonal/>
    </border>
    <border>
      <left/>
      <right style="medium">
        <color auto="1"/>
      </right>
      <top style="mediumDashed">
        <color theme="2" tint="-0.499984740745262"/>
      </top>
      <bottom style="mediumDashed">
        <color theme="2" tint="-0.499984740745262"/>
      </bottom>
      <diagonal/>
    </border>
    <border>
      <left style="thin">
        <color indexed="64"/>
      </left>
      <right style="medium">
        <color auto="1"/>
      </right>
      <top style="mediumDashed">
        <color theme="2" tint="-0.499984740745262"/>
      </top>
      <bottom style="thin">
        <color indexed="64"/>
      </bottom>
      <diagonal/>
    </border>
    <border>
      <left style="thin">
        <color indexed="64"/>
      </left>
      <right style="medium">
        <color indexed="64"/>
      </right>
      <top style="mediumDashed">
        <color theme="2" tint="-0.499984740745262"/>
      </top>
      <bottom style="mediumDashed">
        <color theme="2" tint="-0.499984740745262"/>
      </bottom>
      <diagonal/>
    </border>
    <border>
      <left/>
      <right style="thick">
        <color indexed="64"/>
      </right>
      <top style="thin">
        <color indexed="64"/>
      </top>
      <bottom style="thin">
        <color indexed="64"/>
      </bottom>
      <diagonal/>
    </border>
    <border>
      <left style="thin">
        <color indexed="64"/>
      </left>
      <right/>
      <top style="mediumDashed">
        <color theme="2" tint="-0.499984740745262"/>
      </top>
      <bottom style="thin">
        <color indexed="64"/>
      </bottom>
      <diagonal/>
    </border>
    <border>
      <left/>
      <right style="thick">
        <color indexed="64"/>
      </right>
      <top style="mediumDashed">
        <color theme="2" tint="-0.499984740745262"/>
      </top>
      <bottom style="thin">
        <color indexed="64"/>
      </bottom>
      <diagonal/>
    </border>
    <border>
      <left style="medium">
        <color indexed="64"/>
      </left>
      <right/>
      <top style="mediumDashed">
        <color theme="2" tint="-0.499984740745262"/>
      </top>
      <bottom style="mediumDashed">
        <color theme="1" tint="0.499984740745262"/>
      </bottom>
      <diagonal/>
    </border>
    <border>
      <left/>
      <right style="medium">
        <color auto="1"/>
      </right>
      <top style="mediumDashed">
        <color theme="2" tint="-0.499984740745262"/>
      </top>
      <bottom style="mediumDashed">
        <color theme="1" tint="0.499984740745262"/>
      </bottom>
      <diagonal/>
    </border>
    <border>
      <left/>
      <right style="medium">
        <color auto="1"/>
      </right>
      <top style="medium">
        <color rgb="FFFF0000"/>
      </top>
      <bottom/>
      <diagonal/>
    </border>
    <border>
      <left style="medium">
        <color auto="1"/>
      </left>
      <right/>
      <top style="medium">
        <color rgb="FFFF0000"/>
      </top>
      <bottom/>
      <diagonal/>
    </border>
    <border>
      <left style="medium">
        <color theme="1"/>
      </left>
      <right style="medium">
        <color rgb="FFFF0000"/>
      </right>
      <top style="medium">
        <color rgb="FFFF0000"/>
      </top>
      <bottom/>
      <diagonal/>
    </border>
    <border>
      <left style="medium">
        <color rgb="FFFF0000"/>
      </left>
      <right/>
      <top/>
      <bottom style="mediumDashed">
        <color theme="2" tint="-0.499984740745262"/>
      </bottom>
      <diagonal/>
    </border>
    <border>
      <left style="medium">
        <color theme="1"/>
      </left>
      <right style="medium">
        <color rgb="FFFF0000"/>
      </right>
      <top/>
      <bottom style="mediumDashed">
        <color theme="2" tint="-0.499984740745262"/>
      </bottom>
      <diagonal/>
    </border>
    <border>
      <left style="medium">
        <color rgb="FFFF0000"/>
      </left>
      <right/>
      <top style="mediumDashed">
        <color theme="2" tint="-0.499984740745262"/>
      </top>
      <bottom style="mediumDashed">
        <color theme="2" tint="-0.499984740745262"/>
      </bottom>
      <diagonal/>
    </border>
    <border>
      <left style="medium">
        <color rgb="FFFF0000"/>
      </left>
      <right style="thin">
        <color indexed="64"/>
      </right>
      <top style="mediumDashed">
        <color theme="2" tint="-0.499984740745262"/>
      </top>
      <bottom style="thin">
        <color indexed="64"/>
      </bottom>
      <diagonal/>
    </border>
    <border>
      <left style="medium">
        <color theme="1"/>
      </left>
      <right style="medium">
        <color rgb="FFFF0000"/>
      </right>
      <top style="mediumDashed">
        <color theme="2" tint="-0.499984740745262"/>
      </top>
      <bottom style="thin">
        <color indexed="64"/>
      </bottom>
      <diagonal/>
    </border>
    <border>
      <left style="medium">
        <color rgb="FFFF0000"/>
      </left>
      <right style="thin">
        <color auto="1"/>
      </right>
      <top style="thin">
        <color auto="1"/>
      </top>
      <bottom style="thin">
        <color auto="1"/>
      </bottom>
      <diagonal/>
    </border>
    <border>
      <left style="medium">
        <color theme="1"/>
      </left>
      <right style="medium">
        <color rgb="FFFF0000"/>
      </right>
      <top style="thin">
        <color indexed="64"/>
      </top>
      <bottom style="thin">
        <color indexed="64"/>
      </bottom>
      <diagonal/>
    </border>
    <border>
      <left style="medium">
        <color rgb="FFFF0000"/>
      </left>
      <right style="thin">
        <color auto="1"/>
      </right>
      <top/>
      <bottom style="thin">
        <color auto="1"/>
      </bottom>
      <diagonal/>
    </border>
    <border>
      <left style="thin">
        <color auto="1"/>
      </left>
      <right style="medium">
        <color auto="1"/>
      </right>
      <top style="thin">
        <color auto="1"/>
      </top>
      <bottom style="medium">
        <color rgb="FFFF0000"/>
      </bottom>
      <diagonal/>
    </border>
    <border>
      <left style="medium">
        <color theme="1"/>
      </left>
      <right style="medium">
        <color rgb="FFFF0000"/>
      </right>
      <top style="thin">
        <color indexed="64"/>
      </top>
      <bottom style="medium">
        <color rgb="FFFF0000"/>
      </bottom>
      <diagonal/>
    </border>
    <border>
      <left style="medium">
        <color indexed="64"/>
      </left>
      <right style="thin">
        <color indexed="64"/>
      </right>
      <top style="medium">
        <color indexed="64"/>
      </top>
      <bottom/>
      <diagonal/>
    </border>
    <border>
      <left style="thin">
        <color auto="1"/>
      </left>
      <right/>
      <top style="thin">
        <color auto="1"/>
      </top>
      <bottom style="medium">
        <color indexed="64"/>
      </bottom>
      <diagonal/>
    </border>
  </borders>
  <cellStyleXfs count="3">
    <xf numFmtId="0" fontId="0" fillId="0" borderId="0"/>
    <xf numFmtId="44" fontId="18" fillId="0" borderId="0" applyFont="0" applyFill="0" applyBorder="0" applyAlignment="0" applyProtection="0"/>
    <xf numFmtId="0" fontId="39" fillId="0" borderId="0" applyNumberFormat="0" applyFill="0" applyBorder="0" applyAlignment="0" applyProtection="0"/>
  </cellStyleXfs>
  <cellXfs count="620">
    <xf numFmtId="0" fontId="0" fillId="0" borderId="0" xfId="0"/>
    <xf numFmtId="0" fontId="3" fillId="0" borderId="0" xfId="0" applyFont="1"/>
    <xf numFmtId="0" fontId="0" fillId="0" borderId="0" xfId="0" applyAlignment="1">
      <alignment horizontal="center"/>
    </xf>
    <xf numFmtId="0" fontId="0" fillId="0" borderId="0" xfId="0" applyAlignment="1">
      <alignment horizontal="center" vertical="center"/>
    </xf>
    <xf numFmtId="0" fontId="0" fillId="0" borderId="19" xfId="0" applyBorder="1" applyAlignment="1">
      <alignment horizontal="center" vertical="center"/>
    </xf>
    <xf numFmtId="49" fontId="0" fillId="0" borderId="0" xfId="0" applyNumberFormat="1"/>
    <xf numFmtId="0" fontId="8" fillId="7" borderId="9" xfId="0" applyFont="1" applyFill="1" applyBorder="1" applyAlignment="1">
      <alignment horizontal="center" vertical="center"/>
    </xf>
    <xf numFmtId="0" fontId="8" fillId="7" borderId="9" xfId="0" applyFont="1" applyFill="1" applyBorder="1" applyAlignment="1">
      <alignment horizontal="center" vertical="center" wrapText="1"/>
    </xf>
    <xf numFmtId="164" fontId="8" fillId="7" borderId="9" xfId="0" applyNumberFormat="1" applyFont="1" applyFill="1" applyBorder="1" applyAlignment="1">
      <alignment horizontal="center" vertical="center"/>
    </xf>
    <xf numFmtId="14" fontId="8" fillId="7" borderId="9" xfId="0" applyNumberFormat="1" applyFont="1" applyFill="1" applyBorder="1" applyAlignment="1">
      <alignment horizontal="center" vertical="center"/>
    </xf>
    <xf numFmtId="165" fontId="8" fillId="7" borderId="17" xfId="0" applyNumberFormat="1" applyFont="1" applyFill="1" applyBorder="1" applyAlignment="1">
      <alignment horizontal="center" vertical="center"/>
    </xf>
    <xf numFmtId="165" fontId="8" fillId="7" borderId="9" xfId="0" applyNumberFormat="1" applyFont="1" applyFill="1" applyBorder="1" applyAlignment="1">
      <alignment horizontal="center" vertical="center"/>
    </xf>
    <xf numFmtId="49" fontId="8" fillId="7" borderId="9" xfId="0" applyNumberFormat="1" applyFont="1" applyFill="1" applyBorder="1"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xf>
    <xf numFmtId="0" fontId="3" fillId="0" borderId="0" xfId="0" applyFont="1" applyAlignment="1">
      <alignment horizontal="center" vertical="center"/>
    </xf>
    <xf numFmtId="0" fontId="12" fillId="0" borderId="9" xfId="0" applyFont="1" applyBorder="1" applyAlignment="1">
      <alignment horizontal="center"/>
    </xf>
    <xf numFmtId="0" fontId="12" fillId="0" borderId="9" xfId="0" applyFont="1" applyBorder="1" applyAlignment="1">
      <alignment horizontal="center" vertical="center"/>
    </xf>
    <xf numFmtId="14" fontId="12" fillId="0" borderId="9" xfId="0" applyNumberFormat="1" applyFont="1" applyBorder="1" applyAlignment="1">
      <alignment horizontal="center" vertical="center"/>
    </xf>
    <xf numFmtId="165" fontId="12" fillId="0" borderId="9" xfId="0" applyNumberFormat="1" applyFont="1" applyBorder="1" applyAlignment="1">
      <alignment horizontal="center" vertical="center"/>
    </xf>
    <xf numFmtId="0" fontId="13" fillId="0" borderId="9" xfId="0" applyFont="1" applyBorder="1" applyAlignment="1">
      <alignment horizontal="center"/>
    </xf>
    <xf numFmtId="0" fontId="13" fillId="0" borderId="9" xfId="0" applyFont="1" applyBorder="1"/>
    <xf numFmtId="0" fontId="0" fillId="0" borderId="9" xfId="0" applyBorder="1"/>
    <xf numFmtId="0" fontId="0" fillId="0" borderId="9" xfId="0" applyBorder="1" applyAlignment="1">
      <alignment horizontal="center" vertical="center"/>
    </xf>
    <xf numFmtId="0" fontId="3" fillId="10" borderId="9" xfId="0" applyFont="1" applyFill="1" applyBorder="1" applyAlignment="1">
      <alignment horizontal="center" vertical="center"/>
    </xf>
    <xf numFmtId="14" fontId="0" fillId="0" borderId="9" xfId="0" applyNumberFormat="1" applyBorder="1" applyAlignment="1">
      <alignment horizontal="center" vertical="center"/>
    </xf>
    <xf numFmtId="0" fontId="9" fillId="0" borderId="0" xfId="0" applyFont="1" applyAlignment="1">
      <alignment horizontal="left" vertical="center"/>
    </xf>
    <xf numFmtId="0" fontId="13" fillId="0" borderId="0" xfId="0" applyFont="1"/>
    <xf numFmtId="0" fontId="20" fillId="0" borderId="26" xfId="0" applyFont="1" applyBorder="1"/>
    <xf numFmtId="0" fontId="0" fillId="0" borderId="26" xfId="0" applyBorder="1"/>
    <xf numFmtId="0" fontId="9" fillId="0" borderId="0" xfId="0" applyFont="1"/>
    <xf numFmtId="0" fontId="0" fillId="0" borderId="19" xfId="0" applyBorder="1"/>
    <xf numFmtId="0" fontId="0" fillId="0" borderId="20" xfId="0" applyBorder="1"/>
    <xf numFmtId="0" fontId="0" fillId="0" borderId="0" xfId="0" applyAlignment="1">
      <alignment vertical="center"/>
    </xf>
    <xf numFmtId="165" fontId="0" fillId="0" borderId="0" xfId="0" applyNumberFormat="1" applyAlignment="1">
      <alignment vertical="center"/>
    </xf>
    <xf numFmtId="0" fontId="0" fillId="0" borderId="19" xfId="0" applyBorder="1" applyAlignment="1">
      <alignment horizontal="left"/>
    </xf>
    <xf numFmtId="0" fontId="0" fillId="0" borderId="0" xfId="0" applyAlignment="1">
      <alignment horizontal="left"/>
    </xf>
    <xf numFmtId="0" fontId="0" fillId="12" borderId="20" xfId="0" applyFill="1" applyBorder="1"/>
    <xf numFmtId="0" fontId="0" fillId="0" borderId="28" xfId="0" applyBorder="1"/>
    <xf numFmtId="0" fontId="0" fillId="0" borderId="30" xfId="0" applyBorder="1"/>
    <xf numFmtId="0" fontId="0" fillId="0" borderId="30" xfId="0" applyBorder="1" applyAlignment="1">
      <alignment vertical="center"/>
    </xf>
    <xf numFmtId="0" fontId="0" fillId="0" borderId="30" xfId="0" applyBorder="1" applyAlignment="1">
      <alignment horizontal="left" vertical="center"/>
    </xf>
    <xf numFmtId="0" fontId="0" fillId="0" borderId="35" xfId="0" applyBorder="1"/>
    <xf numFmtId="0" fontId="9" fillId="0" borderId="0" xfId="0" applyFont="1" applyAlignment="1">
      <alignment vertical="center"/>
    </xf>
    <xf numFmtId="0" fontId="21" fillId="0" borderId="0" xfId="0" applyFont="1"/>
    <xf numFmtId="0" fontId="9" fillId="0" borderId="0" xfId="0" applyFont="1" applyAlignment="1">
      <alignment horizontal="left"/>
    </xf>
    <xf numFmtId="0" fontId="19" fillId="0" borderId="0" xfId="0" applyFont="1"/>
    <xf numFmtId="0" fontId="21" fillId="0" borderId="0" xfId="0" applyFont="1" applyAlignment="1">
      <alignment horizontal="left"/>
    </xf>
    <xf numFmtId="0" fontId="9" fillId="0" borderId="40" xfId="0" applyFont="1" applyBorder="1" applyAlignment="1">
      <alignment horizontal="center" vertical="center"/>
    </xf>
    <xf numFmtId="0" fontId="22" fillId="0" borderId="0" xfId="0" applyFont="1" applyAlignment="1">
      <alignment horizontal="left"/>
    </xf>
    <xf numFmtId="0" fontId="0" fillId="0" borderId="3" xfId="0" applyBorder="1" applyAlignment="1">
      <alignment vertical="center"/>
    </xf>
    <xf numFmtId="0" fontId="8" fillId="0" borderId="0" xfId="0" applyFont="1" applyAlignment="1">
      <alignment vertical="center"/>
    </xf>
    <xf numFmtId="0" fontId="8" fillId="0" borderId="0" xfId="0" applyFont="1"/>
    <xf numFmtId="14" fontId="8" fillId="0" borderId="0" xfId="0" applyNumberFormat="1" applyFont="1" applyAlignment="1">
      <alignment vertical="center"/>
    </xf>
    <xf numFmtId="0" fontId="24" fillId="0" borderId="0" xfId="0" applyFont="1" applyAlignment="1">
      <alignment wrapText="1"/>
    </xf>
    <xf numFmtId="0" fontId="24" fillId="0" borderId="0" xfId="0" applyFont="1"/>
    <xf numFmtId="0" fontId="25" fillId="0" borderId="0" xfId="0" applyFont="1" applyAlignment="1">
      <alignment wrapText="1"/>
    </xf>
    <xf numFmtId="0" fontId="28" fillId="0" borderId="0" xfId="0" applyFont="1"/>
    <xf numFmtId="0" fontId="0" fillId="10" borderId="26" xfId="0" applyFill="1" applyBorder="1"/>
    <xf numFmtId="0" fontId="0" fillId="10" borderId="30" xfId="0" applyFill="1" applyBorder="1"/>
    <xf numFmtId="0" fontId="0" fillId="10" borderId="38" xfId="0" applyFill="1" applyBorder="1"/>
    <xf numFmtId="0" fontId="0" fillId="10" borderId="35" xfId="0" applyFill="1" applyBorder="1"/>
    <xf numFmtId="14" fontId="0" fillId="0" borderId="0" xfId="0" applyNumberFormat="1"/>
    <xf numFmtId="0" fontId="14" fillId="0" borderId="7" xfId="0" applyFont="1" applyBorder="1" applyAlignment="1">
      <alignment vertical="center"/>
    </xf>
    <xf numFmtId="0" fontId="14" fillId="0" borderId="9" xfId="0" applyFont="1" applyBorder="1" applyAlignment="1">
      <alignment horizontal="center" vertical="center"/>
    </xf>
    <xf numFmtId="0" fontId="0" fillId="0" borderId="0" xfId="0" applyAlignment="1">
      <alignment vertical="top" wrapText="1"/>
    </xf>
    <xf numFmtId="0" fontId="3" fillId="0" borderId="0" xfId="0" applyFont="1" applyAlignment="1">
      <alignment vertical="top" wrapText="1"/>
    </xf>
    <xf numFmtId="0" fontId="3" fillId="0" borderId="0" xfId="0" applyFont="1" applyAlignment="1">
      <alignment horizontal="right" vertical="top" wrapText="1"/>
    </xf>
    <xf numFmtId="14" fontId="3" fillId="0" borderId="0" xfId="0" applyNumberFormat="1" applyFont="1" applyAlignment="1">
      <alignment horizontal="center" vertical="top" wrapText="1"/>
    </xf>
    <xf numFmtId="0" fontId="3" fillId="0" borderId="0" xfId="0" applyFont="1" applyAlignment="1">
      <alignment horizontal="left"/>
    </xf>
    <xf numFmtId="0" fontId="31" fillId="0" borderId="0" xfId="0" applyFont="1"/>
    <xf numFmtId="0" fontId="22" fillId="0" borderId="0" xfId="0" applyFont="1"/>
    <xf numFmtId="0" fontId="14" fillId="0" borderId="45" xfId="0" applyFont="1" applyBorder="1" applyAlignment="1">
      <alignment vertical="center"/>
    </xf>
    <xf numFmtId="0" fontId="14" fillId="0" borderId="27" xfId="0" applyFont="1" applyBorder="1" applyAlignment="1">
      <alignment horizontal="center" vertical="center"/>
    </xf>
    <xf numFmtId="0" fontId="32" fillId="0" borderId="0" xfId="0" applyFont="1" applyAlignment="1">
      <alignment vertical="center"/>
    </xf>
    <xf numFmtId="0" fontId="33" fillId="0" borderId="0" xfId="0" applyFont="1" applyAlignment="1">
      <alignment vertical="center"/>
    </xf>
    <xf numFmtId="0" fontId="33" fillId="0" borderId="0" xfId="0" applyFont="1" applyAlignment="1">
      <alignment horizontal="left" vertical="center" wrapText="1"/>
    </xf>
    <xf numFmtId="0" fontId="0" fillId="16" borderId="25" xfId="0" applyFill="1" applyBorder="1"/>
    <xf numFmtId="0" fontId="0" fillId="16" borderId="9" xfId="0" applyFill="1" applyBorder="1"/>
    <xf numFmtId="0" fontId="0" fillId="16" borderId="60" xfId="0" applyFill="1" applyBorder="1"/>
    <xf numFmtId="0" fontId="0" fillId="16" borderId="61" xfId="0" applyFill="1" applyBorder="1"/>
    <xf numFmtId="0" fontId="4" fillId="16" borderId="64" xfId="0" applyFont="1" applyFill="1" applyBorder="1" applyAlignment="1">
      <alignment horizontal="center" vertical="center"/>
    </xf>
    <xf numFmtId="0" fontId="4" fillId="16" borderId="59" xfId="0" applyFont="1" applyFill="1" applyBorder="1" applyAlignment="1">
      <alignment horizontal="center" vertical="center"/>
    </xf>
    <xf numFmtId="1" fontId="9" fillId="0" borderId="9" xfId="0" applyNumberFormat="1" applyFont="1" applyBorder="1" applyAlignment="1">
      <alignment horizontal="center"/>
    </xf>
    <xf numFmtId="0" fontId="38" fillId="0" borderId="9" xfId="0" applyFont="1" applyBorder="1" applyAlignment="1">
      <alignment horizontal="center" vertical="center"/>
    </xf>
    <xf numFmtId="0" fontId="9" fillId="0" borderId="9" xfId="0" applyFont="1" applyBorder="1" applyAlignment="1">
      <alignment horizontal="center" vertical="center"/>
    </xf>
    <xf numFmtId="164" fontId="8" fillId="0" borderId="9" xfId="0" applyNumberFormat="1" applyFont="1" applyBorder="1" applyAlignment="1">
      <alignment horizontal="center" vertical="center"/>
    </xf>
    <xf numFmtId="164" fontId="8" fillId="7" borderId="9" xfId="0" applyNumberFormat="1" applyFont="1" applyFill="1" applyBorder="1" applyAlignment="1">
      <alignment horizontal="center" vertical="center" wrapText="1"/>
    </xf>
    <xf numFmtId="0" fontId="0" fillId="0" borderId="9" xfId="0" applyBorder="1" applyAlignment="1">
      <alignment horizontal="left" vertical="center"/>
    </xf>
    <xf numFmtId="0" fontId="0" fillId="0" borderId="9" xfId="0" applyBorder="1" applyAlignment="1">
      <alignment horizontal="center"/>
    </xf>
    <xf numFmtId="0" fontId="0" fillId="10" borderId="9" xfId="0" applyFill="1" applyBorder="1" applyAlignment="1">
      <alignment horizontal="center"/>
    </xf>
    <xf numFmtId="0" fontId="0" fillId="0" borderId="9" xfId="0" applyBorder="1" applyAlignment="1">
      <alignment horizontal="left"/>
    </xf>
    <xf numFmtId="0" fontId="39" fillId="0" borderId="9" xfId="2" applyBorder="1" applyAlignment="1">
      <alignment horizontal="left"/>
    </xf>
    <xf numFmtId="165" fontId="0" fillId="0" borderId="9" xfId="0" applyNumberFormat="1" applyBorder="1" applyAlignment="1">
      <alignment horizontal="center"/>
    </xf>
    <xf numFmtId="0" fontId="0" fillId="0" borderId="9" xfId="0" applyBorder="1" applyAlignment="1">
      <alignment vertical="center"/>
    </xf>
    <xf numFmtId="0" fontId="9" fillId="0" borderId="34" xfId="0" applyFont="1" applyBorder="1" applyAlignment="1">
      <alignment horizontal="left" vertical="center"/>
    </xf>
    <xf numFmtId="0" fontId="9" fillId="0" borderId="19" xfId="0" applyFont="1" applyBorder="1"/>
    <xf numFmtId="0" fontId="0" fillId="0" borderId="0" xfId="0" applyAlignment="1">
      <alignment horizontal="right"/>
    </xf>
    <xf numFmtId="0" fontId="39" fillId="0" borderId="9" xfId="2" applyBorder="1"/>
    <xf numFmtId="0" fontId="0" fillId="16" borderId="11" xfId="0" applyFill="1" applyBorder="1"/>
    <xf numFmtId="0" fontId="4" fillId="16" borderId="71" xfId="0" applyFont="1" applyFill="1" applyBorder="1" applyAlignment="1">
      <alignment horizontal="center" vertical="center"/>
    </xf>
    <xf numFmtId="0" fontId="4" fillId="16" borderId="78" xfId="0" applyFont="1" applyFill="1" applyBorder="1" applyAlignment="1">
      <alignment horizontal="center" vertical="center" wrapText="1"/>
    </xf>
    <xf numFmtId="0" fontId="0" fillId="16" borderId="43" xfId="0" applyFill="1" applyBorder="1"/>
    <xf numFmtId="0" fontId="0" fillId="16" borderId="44" xfId="0" applyFill="1" applyBorder="1"/>
    <xf numFmtId="0" fontId="0" fillId="16" borderId="7" xfId="0" applyFill="1" applyBorder="1"/>
    <xf numFmtId="0" fontId="0" fillId="16" borderId="8" xfId="0" applyFill="1" applyBorder="1"/>
    <xf numFmtId="0" fontId="0" fillId="16" borderId="10" xfId="0" applyFill="1" applyBorder="1"/>
    <xf numFmtId="0" fontId="0" fillId="16" borderId="13" xfId="0" applyFill="1" applyBorder="1"/>
    <xf numFmtId="0" fontId="0" fillId="16" borderId="72" xfId="0" applyFill="1" applyBorder="1"/>
    <xf numFmtId="49" fontId="0" fillId="0" borderId="9" xfId="0" applyNumberFormat="1" applyBorder="1" applyAlignment="1">
      <alignment horizontal="center"/>
    </xf>
    <xf numFmtId="14" fontId="29" fillId="0" borderId="0" xfId="0" applyNumberFormat="1" applyFont="1" applyAlignment="1">
      <alignment horizontal="center" vertical="center"/>
    </xf>
    <xf numFmtId="0" fontId="0" fillId="16" borderId="52" xfId="0" applyFill="1" applyBorder="1" applyAlignment="1">
      <alignment horizontal="center" vertical="center"/>
    </xf>
    <xf numFmtId="0" fontId="0" fillId="0" borderId="18" xfId="0" applyBorder="1" applyAlignment="1">
      <alignment horizontal="center"/>
    </xf>
    <xf numFmtId="0" fontId="0" fillId="0" borderId="51" xfId="0" applyBorder="1" applyAlignment="1">
      <alignment horizontal="center"/>
    </xf>
    <xf numFmtId="0" fontId="0" fillId="0" borderId="30" xfId="0" applyBorder="1" applyAlignment="1">
      <alignment horizontal="center"/>
    </xf>
    <xf numFmtId="0" fontId="0" fillId="0" borderId="74" xfId="0" applyBorder="1" applyAlignment="1">
      <alignment horizontal="center"/>
    </xf>
    <xf numFmtId="0" fontId="0" fillId="16" borderId="30" xfId="0" applyFill="1" applyBorder="1"/>
    <xf numFmtId="0" fontId="0" fillId="16" borderId="18" xfId="0" applyFill="1" applyBorder="1"/>
    <xf numFmtId="0" fontId="0" fillId="16" borderId="31" xfId="0" applyFill="1" applyBorder="1"/>
    <xf numFmtId="0" fontId="28" fillId="16" borderId="6" xfId="0" applyFont="1" applyFill="1" applyBorder="1" applyAlignment="1">
      <alignment horizontal="center" vertical="center" wrapText="1"/>
    </xf>
    <xf numFmtId="0" fontId="28" fillId="16" borderId="78" xfId="0" applyFont="1" applyFill="1" applyBorder="1" applyAlignment="1">
      <alignment horizontal="center" vertical="center"/>
    </xf>
    <xf numFmtId="0" fontId="0" fillId="16" borderId="74" xfId="0" applyFill="1" applyBorder="1"/>
    <xf numFmtId="0" fontId="0" fillId="0" borderId="91" xfId="0" applyBorder="1" applyAlignment="1">
      <alignment horizontal="center"/>
    </xf>
    <xf numFmtId="0" fontId="0" fillId="0" borderId="93" xfId="0" applyBorder="1" applyAlignment="1">
      <alignment horizontal="center"/>
    </xf>
    <xf numFmtId="0" fontId="0" fillId="0" borderId="96" xfId="0" applyBorder="1" applyAlignment="1">
      <alignment horizontal="center"/>
    </xf>
    <xf numFmtId="0" fontId="14" fillId="0" borderId="9" xfId="0" applyFont="1" applyBorder="1" applyAlignment="1">
      <alignment horizontal="center"/>
    </xf>
    <xf numFmtId="0" fontId="14" fillId="0" borderId="10" xfId="0" applyFont="1" applyBorder="1" applyAlignment="1">
      <alignment vertical="center"/>
    </xf>
    <xf numFmtId="0" fontId="14" fillId="0" borderId="11" xfId="0" applyFont="1" applyBorder="1" applyAlignment="1">
      <alignment horizontal="center" vertical="center"/>
    </xf>
    <xf numFmtId="49" fontId="0" fillId="0" borderId="0" xfId="0" applyNumberFormat="1" applyAlignment="1">
      <alignment horizontal="center"/>
    </xf>
    <xf numFmtId="0" fontId="4" fillId="0" borderId="19" xfId="0" applyFont="1" applyBorder="1" applyAlignment="1">
      <alignment vertical="center"/>
    </xf>
    <xf numFmtId="0" fontId="0" fillId="0" borderId="19" xfId="0" applyBorder="1" applyAlignment="1">
      <alignment vertical="center"/>
    </xf>
    <xf numFmtId="0" fontId="0" fillId="0" borderId="28" xfId="0" applyBorder="1" applyAlignment="1">
      <alignment vertical="center"/>
    </xf>
    <xf numFmtId="0" fontId="0" fillId="0" borderId="35" xfId="0" applyBorder="1" applyAlignment="1">
      <alignment vertical="center"/>
    </xf>
    <xf numFmtId="0" fontId="30" fillId="0" borderId="0" xfId="0" applyFont="1" applyAlignment="1">
      <alignment horizontal="center" vertical="center" wrapText="1"/>
    </xf>
    <xf numFmtId="0" fontId="42" fillId="0" borderId="9" xfId="0" applyFont="1" applyBorder="1" applyAlignment="1">
      <alignment horizontal="left" vertical="center"/>
    </xf>
    <xf numFmtId="0" fontId="42" fillId="0" borderId="9" xfId="0" applyFont="1" applyBorder="1" applyAlignment="1">
      <alignment horizontal="center" vertical="center"/>
    </xf>
    <xf numFmtId="0" fontId="42" fillId="0" borderId="9" xfId="0" applyFont="1" applyBorder="1"/>
    <xf numFmtId="0" fontId="42" fillId="10" borderId="9" xfId="0" applyFont="1" applyFill="1" applyBorder="1" applyAlignment="1">
      <alignment horizontal="center"/>
    </xf>
    <xf numFmtId="0" fontId="43" fillId="0" borderId="9" xfId="2" applyFont="1" applyBorder="1"/>
    <xf numFmtId="49" fontId="0" fillId="0" borderId="9" xfId="0" applyNumberFormat="1" applyBorder="1" applyAlignment="1">
      <alignment horizontal="left"/>
    </xf>
    <xf numFmtId="0" fontId="14" fillId="0" borderId="21" xfId="0" applyFont="1" applyBorder="1" applyAlignment="1">
      <alignment vertical="center"/>
    </xf>
    <xf numFmtId="0" fontId="0" fillId="0" borderId="1" xfId="0" applyBorder="1"/>
    <xf numFmtId="0" fontId="14" fillId="0" borderId="0" xfId="0" applyFont="1" applyAlignment="1">
      <alignment vertical="center"/>
    </xf>
    <xf numFmtId="0" fontId="14" fillId="0" borderId="0" xfId="0" applyFont="1" applyAlignment="1">
      <alignment horizontal="center" vertical="center"/>
    </xf>
    <xf numFmtId="0" fontId="3" fillId="28" borderId="97" xfId="0" applyFont="1" applyFill="1" applyBorder="1"/>
    <xf numFmtId="168" fontId="3" fillId="28" borderId="37" xfId="0" applyNumberFormat="1" applyFont="1" applyFill="1" applyBorder="1" applyAlignment="1">
      <alignment horizontal="center"/>
    </xf>
    <xf numFmtId="0" fontId="0" fillId="0" borderId="2" xfId="0" applyBorder="1"/>
    <xf numFmtId="168" fontId="0" fillId="0" borderId="4" xfId="0" applyNumberFormat="1" applyBorder="1" applyAlignment="1">
      <alignment horizontal="center"/>
    </xf>
    <xf numFmtId="0" fontId="0" fillId="0" borderId="7" xfId="0" applyBorder="1"/>
    <xf numFmtId="168" fontId="0" fillId="0" borderId="8" xfId="0" applyNumberFormat="1" applyBorder="1" applyAlignment="1">
      <alignment horizontal="center"/>
    </xf>
    <xf numFmtId="0" fontId="0" fillId="0" borderId="10" xfId="0" applyBorder="1"/>
    <xf numFmtId="168" fontId="0" fillId="0" borderId="13" xfId="0" applyNumberFormat="1" applyBorder="1" applyAlignment="1">
      <alignment horizontal="center"/>
    </xf>
    <xf numFmtId="0" fontId="0" fillId="0" borderId="43" xfId="0" applyBorder="1"/>
    <xf numFmtId="168" fontId="0" fillId="0" borderId="44" xfId="0" applyNumberFormat="1" applyBorder="1" applyAlignment="1">
      <alignment horizontal="center"/>
    </xf>
    <xf numFmtId="0" fontId="28" fillId="0" borderId="0" xfId="0" applyFont="1" applyAlignment="1">
      <alignment vertical="center"/>
    </xf>
    <xf numFmtId="0" fontId="53" fillId="0" borderId="0" xfId="0" applyFont="1" applyAlignment="1">
      <alignment horizontal="right" vertical="center"/>
    </xf>
    <xf numFmtId="0" fontId="29" fillId="0" borderId="52" xfId="0" applyFont="1" applyBorder="1" applyAlignment="1">
      <alignment vertical="center" wrapText="1"/>
    </xf>
    <xf numFmtId="0" fontId="29" fillId="0" borderId="88" xfId="0" applyFont="1" applyBorder="1" applyAlignment="1">
      <alignment vertical="center" wrapText="1"/>
    </xf>
    <xf numFmtId="170" fontId="0" fillId="0" borderId="4" xfId="0" applyNumberFormat="1" applyBorder="1" applyAlignment="1">
      <alignment horizontal="center"/>
    </xf>
    <xf numFmtId="170" fontId="0" fillId="0" borderId="8" xfId="0" applyNumberFormat="1" applyBorder="1" applyAlignment="1">
      <alignment horizontal="center"/>
    </xf>
    <xf numFmtId="170" fontId="0" fillId="0" borderId="13" xfId="0" applyNumberFormat="1" applyBorder="1" applyAlignment="1">
      <alignment horizontal="center"/>
    </xf>
    <xf numFmtId="0" fontId="14" fillId="0" borderId="17" xfId="0" applyFont="1" applyBorder="1" applyAlignment="1">
      <alignment horizontal="center" vertical="center"/>
    </xf>
    <xf numFmtId="0" fontId="14" fillId="0" borderId="34" xfId="0" applyFont="1" applyBorder="1" applyAlignment="1">
      <alignment horizontal="center" vertical="center"/>
    </xf>
    <xf numFmtId="0" fontId="14" fillId="0" borderId="98" xfId="0" applyFont="1" applyBorder="1" applyAlignment="1">
      <alignment horizontal="center" vertical="center"/>
    </xf>
    <xf numFmtId="0" fontId="0" fillId="0" borderId="8" xfId="0" applyBorder="1"/>
    <xf numFmtId="0" fontId="0" fillId="0" borderId="13" xfId="0" applyBorder="1"/>
    <xf numFmtId="0" fontId="0" fillId="44" borderId="24" xfId="0" applyFill="1" applyBorder="1"/>
    <xf numFmtId="0" fontId="13" fillId="0" borderId="9" xfId="0" applyFont="1" applyBorder="1" applyAlignment="1">
      <alignment horizontal="center" vertical="center"/>
    </xf>
    <xf numFmtId="0" fontId="3" fillId="0" borderId="0" xfId="0" applyFont="1" applyAlignment="1">
      <alignment wrapText="1"/>
    </xf>
    <xf numFmtId="2" fontId="0" fillId="0" borderId="9" xfId="0" applyNumberFormat="1" applyBorder="1"/>
    <xf numFmtId="0" fontId="0" fillId="0" borderId="25" xfId="0" applyBorder="1"/>
    <xf numFmtId="0" fontId="56" fillId="0" borderId="0" xfId="0" applyFont="1"/>
    <xf numFmtId="0" fontId="54" fillId="0" borderId="0" xfId="0" applyFont="1" applyAlignment="1">
      <alignment vertical="center"/>
    </xf>
    <xf numFmtId="0" fontId="5" fillId="7" borderId="9" xfId="0" applyFont="1" applyFill="1" applyBorder="1" applyAlignment="1">
      <alignment horizontal="center" vertical="center"/>
    </xf>
    <xf numFmtId="0" fontId="0" fillId="0" borderId="0" xfId="0" applyAlignment="1">
      <alignment horizontal="left"/>
    </xf>
    <xf numFmtId="0" fontId="11" fillId="10" borderId="19" xfId="0" applyFont="1" applyFill="1" applyBorder="1" applyAlignment="1">
      <alignment horizontal="center" vertical="center"/>
    </xf>
    <xf numFmtId="0" fontId="11" fillId="10" borderId="0" xfId="0" applyFont="1" applyFill="1" applyAlignment="1">
      <alignment horizontal="center" vertical="center"/>
    </xf>
    <xf numFmtId="0" fontId="0" fillId="0" borderId="0" xfId="0" applyAlignment="1">
      <alignment horizontal="center"/>
    </xf>
    <xf numFmtId="0" fontId="4" fillId="0" borderId="26" xfId="0" applyFont="1" applyBorder="1" applyAlignment="1">
      <alignment horizontal="center"/>
    </xf>
    <xf numFmtId="0" fontId="4" fillId="0" borderId="38" xfId="0" applyFont="1" applyBorder="1" applyAlignment="1">
      <alignment horizontal="center"/>
    </xf>
    <xf numFmtId="0" fontId="0" fillId="0" borderId="0" xfId="0" applyAlignment="1">
      <alignment horizontal="left" vertical="center"/>
    </xf>
    <xf numFmtId="0" fontId="0" fillId="0" borderId="0" xfId="0" applyAlignment="1">
      <alignment horizontal="right"/>
    </xf>
    <xf numFmtId="0" fontId="5" fillId="0" borderId="34" xfId="0" applyFont="1" applyBorder="1" applyAlignment="1">
      <alignment horizontal="left" vertical="center"/>
    </xf>
    <xf numFmtId="0" fontId="5" fillId="0" borderId="26" xfId="0" applyFont="1" applyBorder="1" applyAlignment="1">
      <alignment horizontal="left" vertical="center"/>
    </xf>
    <xf numFmtId="0" fontId="0" fillId="0" borderId="0" xfId="0" applyAlignment="1">
      <alignment horizontal="left" wrapText="1"/>
    </xf>
    <xf numFmtId="0" fontId="0" fillId="0" borderId="30" xfId="0" applyBorder="1" applyAlignment="1">
      <alignment horizontal="left" vertical="center"/>
    </xf>
    <xf numFmtId="165" fontId="0" fillId="0" borderId="0" xfId="0" applyNumberFormat="1" applyAlignment="1">
      <alignment horizontal="right" vertical="center"/>
    </xf>
    <xf numFmtId="165" fontId="0" fillId="0" borderId="0" xfId="0" applyNumberFormat="1" applyAlignment="1">
      <alignment horizontal="left" vertical="center"/>
    </xf>
    <xf numFmtId="165" fontId="0" fillId="0" borderId="20" xfId="0" applyNumberFormat="1" applyBorder="1" applyAlignment="1">
      <alignment horizontal="left" vertical="center"/>
    </xf>
    <xf numFmtId="0" fontId="4" fillId="0" borderId="0" xfId="0" applyFont="1" applyAlignment="1">
      <alignment horizontal="left"/>
    </xf>
    <xf numFmtId="0" fontId="4" fillId="0" borderId="0" xfId="0" applyFont="1" applyAlignment="1">
      <alignment horizontal="center"/>
    </xf>
    <xf numFmtId="0" fontId="4" fillId="0" borderId="20" xfId="0" applyFont="1" applyBorder="1" applyAlignment="1">
      <alignment horizontal="center"/>
    </xf>
    <xf numFmtId="0" fontId="0" fillId="5" borderId="34" xfId="0" applyFill="1" applyBorder="1" applyAlignment="1">
      <alignment horizontal="left" vertical="center"/>
    </xf>
    <xf numFmtId="0" fontId="0" fillId="5" borderId="26" xfId="0" applyFill="1" applyBorder="1" applyAlignment="1">
      <alignment horizontal="left" vertical="center"/>
    </xf>
    <xf numFmtId="0" fontId="0" fillId="5" borderId="28" xfId="0" applyFill="1" applyBorder="1" applyAlignment="1">
      <alignment horizontal="left" vertical="center"/>
    </xf>
    <xf numFmtId="0" fontId="0" fillId="5" borderId="30" xfId="0" applyFill="1" applyBorder="1" applyAlignment="1">
      <alignment horizontal="left" vertical="center"/>
    </xf>
    <xf numFmtId="0" fontId="29" fillId="0" borderId="0" xfId="0" applyFont="1" applyAlignment="1">
      <alignment horizontal="center"/>
    </xf>
    <xf numFmtId="0" fontId="29" fillId="0" borderId="20" xfId="0" applyFont="1" applyBorder="1" applyAlignment="1">
      <alignment horizontal="center"/>
    </xf>
    <xf numFmtId="49" fontId="52" fillId="0" borderId="0" xfId="0" applyNumberFormat="1" applyFont="1" applyAlignment="1">
      <alignment horizontal="left" wrapText="1"/>
    </xf>
    <xf numFmtId="0" fontId="28" fillId="0" borderId="0" xfId="0" applyFont="1" applyAlignment="1">
      <alignment wrapText="1"/>
    </xf>
    <xf numFmtId="0" fontId="28" fillId="0" borderId="0" xfId="0" applyFont="1" applyAlignment="1">
      <alignment horizontal="left" wrapText="1"/>
    </xf>
    <xf numFmtId="14" fontId="0" fillId="0" borderId="0" xfId="0" applyNumberFormat="1" applyAlignment="1">
      <alignment horizontal="center"/>
    </xf>
    <xf numFmtId="0" fontId="4" fillId="0" borderId="34" xfId="0" applyFont="1" applyBorder="1" applyAlignment="1">
      <alignment horizontal="center" vertical="top"/>
    </xf>
    <xf numFmtId="0" fontId="0" fillId="0" borderId="26" xfId="0" applyBorder="1" applyAlignment="1">
      <alignment horizontal="center" vertical="top"/>
    </xf>
    <xf numFmtId="0" fontId="0" fillId="0" borderId="38" xfId="0" applyBorder="1" applyAlignment="1">
      <alignment horizontal="center" vertical="top"/>
    </xf>
    <xf numFmtId="0" fontId="0" fillId="0" borderId="19" xfId="0" applyBorder="1" applyAlignment="1">
      <alignment horizontal="center" vertical="top"/>
    </xf>
    <xf numFmtId="0" fontId="0" fillId="0" borderId="0" xfId="0" applyAlignment="1">
      <alignment horizontal="center" vertical="top"/>
    </xf>
    <xf numFmtId="0" fontId="0" fillId="0" borderId="20" xfId="0" applyBorder="1" applyAlignment="1">
      <alignment horizontal="center" vertical="top"/>
    </xf>
    <xf numFmtId="0" fontId="0" fillId="0" borderId="28" xfId="0" applyBorder="1" applyAlignment="1">
      <alignment horizontal="center" vertical="top"/>
    </xf>
    <xf numFmtId="0" fontId="0" fillId="0" borderId="30" xfId="0" applyBorder="1" applyAlignment="1">
      <alignment horizontal="center" vertical="top"/>
    </xf>
    <xf numFmtId="0" fontId="0" fillId="0" borderId="35" xfId="0" applyBorder="1" applyAlignment="1">
      <alignment horizontal="center" vertical="top"/>
    </xf>
    <xf numFmtId="0" fontId="49" fillId="0" borderId="0" xfId="0" applyFont="1" applyAlignment="1">
      <alignment horizontal="left" wrapText="1"/>
    </xf>
    <xf numFmtId="16" fontId="0" fillId="0" borderId="0" xfId="0" applyNumberFormat="1" applyAlignment="1">
      <alignment horizontal="left" vertical="center"/>
    </xf>
    <xf numFmtId="0" fontId="0" fillId="0" borderId="20" xfId="0" applyBorder="1" applyAlignment="1">
      <alignment horizontal="left" vertical="center"/>
    </xf>
    <xf numFmtId="0" fontId="3" fillId="0" borderId="0" xfId="0" applyFont="1" applyAlignment="1">
      <alignment horizontal="left" wrapText="1"/>
    </xf>
    <xf numFmtId="0" fontId="27" fillId="0" borderId="30" xfId="0" applyFont="1" applyBorder="1" applyAlignment="1">
      <alignment horizontal="left" wrapText="1"/>
    </xf>
    <xf numFmtId="0" fontId="3" fillId="0" borderId="30" xfId="0" applyFont="1" applyBorder="1" applyAlignment="1">
      <alignment horizontal="left" wrapText="1"/>
    </xf>
    <xf numFmtId="0" fontId="0" fillId="5" borderId="38" xfId="0" applyFill="1" applyBorder="1" applyAlignment="1">
      <alignment horizontal="left" vertical="center"/>
    </xf>
    <xf numFmtId="0" fontId="0" fillId="5" borderId="35" xfId="0" applyFill="1" applyBorder="1" applyAlignment="1">
      <alignment horizontal="left" vertical="center"/>
    </xf>
    <xf numFmtId="0" fontId="0" fillId="0" borderId="0" xfId="0" applyAlignment="1">
      <alignment vertical="center" wrapText="1"/>
    </xf>
    <xf numFmtId="0" fontId="3" fillId="0" borderId="0" xfId="0" applyFont="1" applyAlignment="1">
      <alignment horizontal="right" wrapText="1"/>
    </xf>
    <xf numFmtId="14" fontId="3" fillId="0" borderId="0" xfId="0" applyNumberFormat="1" applyFont="1" applyAlignment="1">
      <alignment horizontal="center" wrapText="1"/>
    </xf>
    <xf numFmtId="0" fontId="3" fillId="0" borderId="0" xfId="0" applyFont="1" applyAlignment="1">
      <alignment horizontal="left"/>
    </xf>
    <xf numFmtId="0" fontId="0" fillId="0" borderId="0" xfId="0" applyAlignment="1">
      <alignment horizontal="left" vertical="top" wrapText="1"/>
    </xf>
    <xf numFmtId="0" fontId="30" fillId="0" borderId="0" xfId="0" applyFont="1" applyAlignment="1">
      <alignment horizontal="center" vertical="center" wrapText="1"/>
    </xf>
    <xf numFmtId="0" fontId="3" fillId="0" borderId="0" xfId="0" applyFont="1" applyAlignment="1">
      <alignment horizontal="center" vertical="top" wrapText="1"/>
    </xf>
    <xf numFmtId="0" fontId="0" fillId="0" borderId="0" xfId="0"/>
    <xf numFmtId="0" fontId="5" fillId="8" borderId="7"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10" xfId="0" applyFont="1" applyFill="1" applyBorder="1" applyAlignment="1">
      <alignment horizontal="center" vertical="center"/>
    </xf>
    <xf numFmtId="0" fontId="5" fillId="8" borderId="11" xfId="0" applyFont="1" applyFill="1" applyBorder="1" applyAlignment="1">
      <alignment horizontal="center" vertical="center"/>
    </xf>
    <xf numFmtId="44" fontId="8" fillId="8" borderId="9" xfId="1" applyFont="1" applyFill="1" applyBorder="1" applyAlignment="1">
      <alignment horizontal="center" vertical="center"/>
    </xf>
    <xf numFmtId="44" fontId="8" fillId="8" borderId="8" xfId="1" applyFont="1" applyFill="1" applyBorder="1" applyAlignment="1">
      <alignment horizontal="center" vertical="center"/>
    </xf>
    <xf numFmtId="44" fontId="8" fillId="8" borderId="11" xfId="1" applyFont="1" applyFill="1" applyBorder="1" applyAlignment="1">
      <alignment horizontal="center" vertical="center"/>
    </xf>
    <xf numFmtId="44" fontId="8" fillId="8" borderId="13" xfId="1" applyFont="1" applyFill="1" applyBorder="1" applyAlignment="1">
      <alignment horizontal="center" vertical="center"/>
    </xf>
    <xf numFmtId="0" fontId="0" fillId="0" borderId="23" xfId="0" applyBorder="1" applyAlignment="1">
      <alignment horizontal="left"/>
    </xf>
    <xf numFmtId="0" fontId="0" fillId="0" borderId="22" xfId="0" applyBorder="1" applyAlignment="1">
      <alignment horizontal="left"/>
    </xf>
    <xf numFmtId="0" fontId="0" fillId="0" borderId="39" xfId="0" applyBorder="1" applyAlignment="1">
      <alignment horizontal="left"/>
    </xf>
    <xf numFmtId="0" fontId="9" fillId="0" borderId="41" xfId="0" applyFont="1" applyBorder="1" applyAlignment="1">
      <alignment horizontal="center" vertical="center"/>
    </xf>
    <xf numFmtId="0" fontId="9" fillId="0" borderId="29"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left" vertical="center" wrapText="1"/>
    </xf>
    <xf numFmtId="0" fontId="9" fillId="0" borderId="25" xfId="0" applyFont="1" applyBorder="1" applyAlignment="1">
      <alignment horizontal="left" vertical="center" wrapText="1"/>
    </xf>
    <xf numFmtId="0" fontId="9" fillId="0" borderId="45" xfId="0" applyFont="1" applyBorder="1" applyAlignment="1">
      <alignment horizontal="left" vertical="center" wrapText="1"/>
    </xf>
    <xf numFmtId="0" fontId="9" fillId="0" borderId="27" xfId="0" applyFont="1" applyBorder="1" applyAlignment="1">
      <alignment horizontal="left" vertical="center" wrapText="1"/>
    </xf>
    <xf numFmtId="0" fontId="0" fillId="0" borderId="37" xfId="0" applyBorder="1" applyAlignment="1">
      <alignment horizontal="center" vertical="center"/>
    </xf>
    <xf numFmtId="0" fontId="0" fillId="0" borderId="46" xfId="0" applyBorder="1" applyAlignment="1">
      <alignment horizontal="center" vertical="center"/>
    </xf>
    <xf numFmtId="166" fontId="9" fillId="0" borderId="43" xfId="1" applyNumberFormat="1" applyFont="1" applyBorder="1" applyAlignment="1">
      <alignment horizontal="center" vertical="center"/>
    </xf>
    <xf numFmtId="166" fontId="9" fillId="0" borderId="25" xfId="1" applyNumberFormat="1" applyFont="1" applyBorder="1" applyAlignment="1">
      <alignment horizontal="center" vertical="center"/>
    </xf>
    <xf numFmtId="166" fontId="9" fillId="0" borderId="45" xfId="1" applyNumberFormat="1" applyFont="1" applyBorder="1" applyAlignment="1">
      <alignment horizontal="center" vertical="center"/>
    </xf>
    <xf numFmtId="166" fontId="9" fillId="0" borderId="27" xfId="1" applyNumberFormat="1" applyFont="1" applyBorder="1" applyAlignment="1">
      <alignment horizontal="center" vertical="center"/>
    </xf>
    <xf numFmtId="168" fontId="9" fillId="0" borderId="33" xfId="0" applyNumberFormat="1" applyFont="1" applyBorder="1" applyAlignment="1">
      <alignment horizontal="right" vertical="center"/>
    </xf>
    <xf numFmtId="168" fontId="9" fillId="0" borderId="3" xfId="0" applyNumberFormat="1" applyFont="1" applyBorder="1" applyAlignment="1">
      <alignment horizontal="right" vertical="center"/>
    </xf>
    <xf numFmtId="168" fontId="9" fillId="0" borderId="15" xfId="0" applyNumberFormat="1" applyFont="1" applyBorder="1" applyAlignment="1">
      <alignment horizontal="right" vertical="center"/>
    </xf>
    <xf numFmtId="168" fontId="9" fillId="0" borderId="28" xfId="0" applyNumberFormat="1" applyFont="1" applyBorder="1" applyAlignment="1">
      <alignment horizontal="right" vertical="center"/>
    </xf>
    <xf numFmtId="168" fontId="9" fillId="0" borderId="30" xfId="0" applyNumberFormat="1" applyFont="1" applyBorder="1" applyAlignment="1">
      <alignment horizontal="right" vertical="center"/>
    </xf>
    <xf numFmtId="168" fontId="9" fillId="0" borderId="32" xfId="0" applyNumberFormat="1" applyFont="1" applyBorder="1" applyAlignment="1">
      <alignment horizontal="right" vertical="center"/>
    </xf>
    <xf numFmtId="0" fontId="0" fillId="0" borderId="3" xfId="0" applyBorder="1" applyAlignment="1">
      <alignment horizontal="left" vertical="center" wrapText="1"/>
    </xf>
    <xf numFmtId="167" fontId="0" fillId="0" borderId="0" xfId="0" applyNumberFormat="1" applyAlignment="1">
      <alignment horizontal="left"/>
    </xf>
    <xf numFmtId="0" fontId="9" fillId="0" borderId="7" xfId="0" applyFont="1" applyBorder="1" applyAlignment="1">
      <alignment horizontal="center" vertical="center"/>
    </xf>
    <xf numFmtId="0" fontId="9" fillId="0" borderId="9" xfId="0" applyFont="1" applyBorder="1" applyAlignment="1">
      <alignment horizontal="center" vertical="center"/>
    </xf>
    <xf numFmtId="44" fontId="9" fillId="0" borderId="21" xfId="1" applyFont="1" applyBorder="1" applyAlignment="1">
      <alignment vertical="center"/>
    </xf>
    <xf numFmtId="44" fontId="9" fillId="0" borderId="9" xfId="1" applyFont="1" applyBorder="1" applyAlignment="1">
      <alignment vertical="center"/>
    </xf>
    <xf numFmtId="44" fontId="9" fillId="0" borderId="8" xfId="1" applyFont="1" applyBorder="1" applyAlignment="1">
      <alignment vertical="center"/>
    </xf>
    <xf numFmtId="0" fontId="29" fillId="0" borderId="89" xfId="0" applyFont="1" applyBorder="1" applyAlignment="1">
      <alignment horizontal="left" vertical="center" wrapText="1"/>
    </xf>
    <xf numFmtId="0" fontId="29" fillId="0" borderId="76" xfId="0" applyFont="1" applyBorder="1" applyAlignment="1">
      <alignment horizontal="left" vertical="center" wrapText="1"/>
    </xf>
    <xf numFmtId="0" fontId="34" fillId="0" borderId="0" xfId="0" applyFont="1" applyAlignment="1">
      <alignment horizontal="left"/>
    </xf>
    <xf numFmtId="0" fontId="41" fillId="0" borderId="0" xfId="0" applyFont="1" applyAlignment="1">
      <alignment horizontal="left" wrapText="1"/>
    </xf>
    <xf numFmtId="0" fontId="27" fillId="0" borderId="12" xfId="0" applyFont="1" applyBorder="1" applyAlignment="1">
      <alignment horizontal="center" wrapText="1"/>
    </xf>
    <xf numFmtId="0" fontId="0" fillId="0" borderId="92" xfId="0" applyBorder="1" applyAlignment="1">
      <alignment horizontal="center"/>
    </xf>
    <xf numFmtId="0" fontId="0" fillId="0" borderId="8" xfId="0" applyBorder="1" applyAlignment="1">
      <alignment horizontal="center"/>
    </xf>
    <xf numFmtId="0" fontId="0" fillId="16" borderId="21" xfId="0" applyFill="1" applyBorder="1" applyAlignment="1">
      <alignment horizontal="center" vertical="center"/>
    </xf>
    <xf numFmtId="0" fontId="0" fillId="16" borderId="8" xfId="0" applyFill="1" applyBorder="1" applyAlignment="1">
      <alignment horizontal="center" vertical="center"/>
    </xf>
    <xf numFmtId="0" fontId="0" fillId="0" borderId="50" xfId="0" applyBorder="1" applyAlignment="1">
      <alignment horizontal="center"/>
    </xf>
    <xf numFmtId="0" fontId="0" fillId="0" borderId="95" xfId="0" applyBorder="1" applyAlignment="1">
      <alignment horizontal="center"/>
    </xf>
    <xf numFmtId="0" fontId="0" fillId="16" borderId="36" xfId="0" applyFill="1" applyBorder="1" applyAlignment="1">
      <alignment horizontal="center" vertical="center"/>
    </xf>
    <xf numFmtId="0" fontId="0" fillId="16" borderId="13" xfId="0" applyFill="1" applyBorder="1" applyAlignment="1">
      <alignment horizontal="center" vertical="center"/>
    </xf>
    <xf numFmtId="0" fontId="0" fillId="0" borderId="0" xfId="0" applyAlignment="1">
      <alignment horizontal="right" vertical="center"/>
    </xf>
    <xf numFmtId="0" fontId="28" fillId="0" borderId="0" xfId="0" applyFont="1" applyAlignment="1">
      <alignment horizontal="center" vertical="center"/>
    </xf>
    <xf numFmtId="0" fontId="0" fillId="0" borderId="94" xfId="0" applyBorder="1" applyAlignment="1">
      <alignment horizontal="center"/>
    </xf>
    <xf numFmtId="0" fontId="0" fillId="0" borderId="44" xfId="0" applyBorder="1" applyAlignment="1">
      <alignment horizontal="center"/>
    </xf>
    <xf numFmtId="0" fontId="0" fillId="16" borderId="35" xfId="0" applyFill="1" applyBorder="1" applyAlignment="1">
      <alignment horizontal="center" vertical="center"/>
    </xf>
    <xf numFmtId="0" fontId="0" fillId="16" borderId="44" xfId="0" applyFill="1" applyBorder="1" applyAlignment="1">
      <alignment horizontal="center" vertical="center"/>
    </xf>
    <xf numFmtId="0" fontId="0" fillId="0" borderId="90" xfId="0" applyBorder="1" applyAlignment="1">
      <alignment horizontal="center"/>
    </xf>
    <xf numFmtId="0" fontId="0" fillId="0" borderId="77" xfId="0" applyBorder="1" applyAlignment="1">
      <alignment horizontal="center"/>
    </xf>
    <xf numFmtId="0" fontId="27" fillId="0" borderId="30" xfId="0" applyFont="1" applyBorder="1" applyAlignment="1">
      <alignment horizontal="center"/>
    </xf>
    <xf numFmtId="0" fontId="0" fillId="16" borderId="66" xfId="0" applyFill="1" applyBorder="1" applyAlignment="1">
      <alignment horizontal="left"/>
    </xf>
    <xf numFmtId="0" fontId="0" fillId="16" borderId="18" xfId="0" applyFill="1" applyBorder="1" applyAlignment="1">
      <alignment horizontal="left"/>
    </xf>
    <xf numFmtId="0" fontId="0" fillId="16" borderId="21" xfId="0" applyFill="1" applyBorder="1" applyAlignment="1">
      <alignment horizontal="left"/>
    </xf>
    <xf numFmtId="0" fontId="3" fillId="0" borderId="48" xfId="0" applyFont="1" applyBorder="1" applyAlignment="1">
      <alignment horizontal="center" vertical="center" wrapText="1"/>
    </xf>
    <xf numFmtId="0" fontId="3" fillId="0" borderId="84" xfId="0" applyFont="1" applyBorder="1" applyAlignment="1">
      <alignment horizontal="center" vertical="center" wrapText="1"/>
    </xf>
    <xf numFmtId="0" fontId="3" fillId="0" borderId="87" xfId="0" applyFont="1" applyBorder="1" applyAlignment="1">
      <alignment horizontal="center" vertical="center" wrapText="1"/>
    </xf>
    <xf numFmtId="0" fontId="3" fillId="0" borderId="75" xfId="0" applyFont="1" applyBorder="1" applyAlignment="1">
      <alignment horizontal="center" vertical="center" wrapText="1"/>
    </xf>
    <xf numFmtId="0" fontId="35" fillId="16" borderId="3" xfId="0" applyFont="1" applyFill="1" applyBorder="1" applyAlignment="1">
      <alignment horizontal="center" vertical="center" wrapText="1"/>
    </xf>
    <xf numFmtId="0" fontId="4" fillId="16" borderId="52" xfId="0" applyFont="1" applyFill="1" applyBorder="1" applyAlignment="1">
      <alignment horizontal="center" vertical="center" wrapText="1"/>
    </xf>
    <xf numFmtId="0" fontId="3" fillId="16" borderId="5" xfId="0" applyFont="1" applyFill="1" applyBorder="1" applyAlignment="1">
      <alignment horizontal="center" vertical="center" wrapText="1"/>
    </xf>
    <xf numFmtId="0" fontId="3" fillId="16" borderId="3" xfId="0" applyFont="1" applyFill="1" applyBorder="1" applyAlignment="1">
      <alignment horizontal="center" vertical="center" wrapText="1"/>
    </xf>
    <xf numFmtId="0" fontId="3" fillId="16" borderId="15" xfId="0" applyFont="1" applyFill="1" applyBorder="1" applyAlignment="1">
      <alignment horizontal="center" vertical="center" wrapText="1"/>
    </xf>
    <xf numFmtId="0" fontId="3" fillId="16" borderId="71" xfId="0" applyFont="1" applyFill="1" applyBorder="1" applyAlignment="1">
      <alignment horizontal="center" vertical="center" wrapText="1"/>
    </xf>
    <xf numFmtId="0" fontId="3" fillId="16" borderId="52" xfId="0" applyFont="1" applyFill="1" applyBorder="1" applyAlignment="1">
      <alignment horizontal="center" vertical="center" wrapText="1"/>
    </xf>
    <xf numFmtId="0" fontId="3" fillId="16" borderId="75" xfId="0" applyFont="1" applyFill="1" applyBorder="1" applyAlignment="1">
      <alignment horizontal="center" vertical="center" wrapText="1"/>
    </xf>
    <xf numFmtId="0" fontId="3" fillId="16" borderId="5" xfId="0" applyFont="1" applyFill="1" applyBorder="1" applyAlignment="1">
      <alignment horizontal="center" vertical="center"/>
    </xf>
    <xf numFmtId="0" fontId="3" fillId="16" borderId="15" xfId="0" applyFont="1" applyFill="1" applyBorder="1" applyAlignment="1">
      <alignment horizontal="center" vertical="center"/>
    </xf>
    <xf numFmtId="0" fontId="3" fillId="16" borderId="71" xfId="0" applyFont="1" applyFill="1" applyBorder="1" applyAlignment="1">
      <alignment horizontal="center" vertical="center"/>
    </xf>
    <xf numFmtId="0" fontId="3" fillId="16" borderId="75" xfId="0" applyFont="1" applyFill="1" applyBorder="1" applyAlignment="1">
      <alignment horizontal="center" vertical="center"/>
    </xf>
    <xf numFmtId="0" fontId="3" fillId="16" borderId="3" xfId="0" applyFont="1" applyFill="1" applyBorder="1" applyAlignment="1">
      <alignment horizontal="center" vertical="center"/>
    </xf>
    <xf numFmtId="0" fontId="3" fillId="16" borderId="52" xfId="0" applyFont="1" applyFill="1" applyBorder="1" applyAlignment="1">
      <alignment horizontal="center" vertical="center"/>
    </xf>
    <xf numFmtId="0" fontId="3" fillId="0" borderId="85" xfId="0" applyFont="1" applyBorder="1" applyAlignment="1">
      <alignment horizontal="center" vertical="center" wrapText="1"/>
    </xf>
    <xf numFmtId="0" fontId="3" fillId="0" borderId="71" xfId="0" applyFont="1" applyBorder="1" applyAlignment="1">
      <alignment horizontal="center" vertical="center" wrapText="1"/>
    </xf>
    <xf numFmtId="0" fontId="3" fillId="16" borderId="62" xfId="0" applyFont="1" applyFill="1" applyBorder="1" applyAlignment="1">
      <alignment horizontal="center" vertical="center" wrapText="1"/>
    </xf>
    <xf numFmtId="0" fontId="0" fillId="16" borderId="59" xfId="0" applyFill="1" applyBorder="1" applyAlignment="1">
      <alignment horizontal="center" vertical="center" wrapText="1"/>
    </xf>
    <xf numFmtId="0" fontId="3" fillId="0" borderId="3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4" fillId="0" borderId="57" xfId="0" applyFont="1" applyBorder="1" applyAlignment="1">
      <alignment horizontal="center" vertical="center"/>
    </xf>
    <xf numFmtId="0" fontId="4" fillId="0" borderId="69" xfId="0" applyFont="1" applyBorder="1" applyAlignment="1">
      <alignment horizontal="center" vertical="center"/>
    </xf>
    <xf numFmtId="0" fontId="4" fillId="0" borderId="58" xfId="0" applyFont="1" applyBorder="1" applyAlignment="1">
      <alignment horizontal="center" vertical="center"/>
    </xf>
    <xf numFmtId="0" fontId="0" fillId="0" borderId="17" xfId="0" applyBorder="1" applyAlignment="1">
      <alignment horizontal="center"/>
    </xf>
    <xf numFmtId="0" fontId="0" fillId="0" borderId="18" xfId="0" applyBorder="1" applyAlignment="1">
      <alignment horizontal="center"/>
    </xf>
    <xf numFmtId="0" fontId="0" fillId="0" borderId="79" xfId="0" applyBorder="1" applyAlignment="1">
      <alignment horizontal="center"/>
    </xf>
    <xf numFmtId="0" fontId="0" fillId="0" borderId="80" xfId="0" applyBorder="1" applyAlignment="1">
      <alignment horizontal="center"/>
    </xf>
    <xf numFmtId="0" fontId="0" fillId="0" borderId="74" xfId="0" applyBorder="1" applyAlignment="1">
      <alignment horizontal="center"/>
    </xf>
    <xf numFmtId="0" fontId="0" fillId="0" borderId="81" xfId="0" applyBorder="1" applyAlignment="1">
      <alignment horizontal="center"/>
    </xf>
    <xf numFmtId="0" fontId="34" fillId="0" borderId="0" xfId="0" applyFont="1"/>
    <xf numFmtId="0" fontId="33" fillId="0" borderId="0" xfId="0" applyFont="1" applyAlignment="1">
      <alignment horizontal="left" vertical="center" wrapText="1"/>
    </xf>
    <xf numFmtId="0" fontId="0" fillId="16" borderId="73" xfId="0" applyFill="1" applyBorder="1" applyAlignment="1">
      <alignment horizontal="left"/>
    </xf>
    <xf numFmtId="0" fontId="0" fillId="16" borderId="74" xfId="0" applyFill="1" applyBorder="1" applyAlignment="1">
      <alignment horizontal="left"/>
    </xf>
    <xf numFmtId="0" fontId="0" fillId="16" borderId="63" xfId="0" applyFill="1" applyBorder="1" applyAlignment="1">
      <alignment horizontal="left"/>
    </xf>
    <xf numFmtId="0" fontId="3" fillId="16" borderId="65" xfId="0" applyFont="1" applyFill="1" applyBorder="1" applyAlignment="1">
      <alignment horizontal="center" vertical="center" wrapText="1"/>
    </xf>
    <xf numFmtId="0" fontId="3" fillId="16" borderId="26" xfId="0" applyFont="1" applyFill="1" applyBorder="1" applyAlignment="1">
      <alignment horizontal="center" vertical="center" wrapText="1"/>
    </xf>
    <xf numFmtId="0" fontId="3" fillId="16" borderId="38" xfId="0" applyFont="1" applyFill="1" applyBorder="1" applyAlignment="1">
      <alignment horizontal="center" vertical="center" wrapText="1"/>
    </xf>
    <xf numFmtId="0" fontId="3" fillId="16" borderId="67" xfId="0" applyFont="1" applyFill="1" applyBorder="1" applyAlignment="1">
      <alignment horizontal="center" vertical="center" wrapText="1"/>
    </xf>
    <xf numFmtId="0" fontId="3" fillId="16" borderId="53" xfId="0" applyFont="1" applyFill="1" applyBorder="1" applyAlignment="1">
      <alignment horizontal="center" vertical="center" wrapText="1"/>
    </xf>
    <xf numFmtId="0" fontId="4" fillId="16" borderId="68" xfId="0" applyFont="1" applyFill="1" applyBorder="1" applyAlignment="1">
      <alignment horizontal="left" vertical="center" wrapText="1"/>
    </xf>
    <xf numFmtId="0" fontId="4" fillId="16" borderId="69" xfId="0" applyFont="1" applyFill="1" applyBorder="1" applyAlignment="1">
      <alignment horizontal="left" vertical="center" wrapText="1"/>
    </xf>
    <xf numFmtId="0" fontId="4" fillId="16" borderId="70" xfId="0" applyFont="1" applyFill="1" applyBorder="1" applyAlignment="1">
      <alignment horizontal="left" vertical="center" wrapText="1"/>
    </xf>
    <xf numFmtId="0" fontId="4" fillId="16" borderId="68" xfId="0" applyFont="1" applyFill="1" applyBorder="1" applyAlignment="1">
      <alignment horizontal="center" vertical="center"/>
    </xf>
    <xf numFmtId="0" fontId="4" fillId="16" borderId="69" xfId="0" applyFont="1" applyFill="1" applyBorder="1" applyAlignment="1">
      <alignment horizontal="center" vertical="center"/>
    </xf>
    <xf numFmtId="0" fontId="0" fillId="16" borderId="66" xfId="0" applyFill="1" applyBorder="1" applyAlignment="1">
      <alignment horizontal="center"/>
    </xf>
    <xf numFmtId="0" fontId="0" fillId="16" borderId="18" xfId="0" applyFill="1" applyBorder="1" applyAlignment="1">
      <alignment horizontal="center"/>
    </xf>
    <xf numFmtId="0" fontId="0" fillId="16" borderId="73" xfId="0" applyFill="1" applyBorder="1" applyAlignment="1">
      <alignment horizontal="center"/>
    </xf>
    <xf numFmtId="0" fontId="0" fillId="16" borderId="74" xfId="0" applyFill="1" applyBorder="1" applyAlignment="1">
      <alignment horizontal="center"/>
    </xf>
    <xf numFmtId="0" fontId="53" fillId="0" borderId="0" xfId="0" applyFont="1" applyAlignment="1">
      <alignment horizontal="right" vertical="center"/>
    </xf>
    <xf numFmtId="0" fontId="28" fillId="16" borderId="82" xfId="0" applyFont="1" applyFill="1" applyBorder="1" applyAlignment="1">
      <alignment horizontal="left" vertical="center" wrapText="1"/>
    </xf>
    <xf numFmtId="0" fontId="28" fillId="16" borderId="83" xfId="0" applyFont="1" applyFill="1" applyBorder="1" applyAlignment="1">
      <alignment horizontal="left" vertical="center" wrapText="1"/>
    </xf>
    <xf numFmtId="0" fontId="26" fillId="0" borderId="49" xfId="0" applyFont="1" applyBorder="1" applyAlignment="1">
      <alignment horizontal="center" wrapText="1"/>
    </xf>
    <xf numFmtId="0" fontId="0" fillId="0" borderId="9" xfId="0" applyBorder="1" applyAlignment="1">
      <alignment horizontal="center"/>
    </xf>
    <xf numFmtId="0" fontId="3" fillId="0" borderId="86" xfId="0" applyFont="1" applyBorder="1" applyAlignment="1">
      <alignment horizontal="center" vertical="center" wrapText="1"/>
    </xf>
    <xf numFmtId="0" fontId="0" fillId="0" borderId="88" xfId="0" applyBorder="1" applyAlignment="1">
      <alignment horizontal="center" vertical="center" wrapText="1"/>
    </xf>
    <xf numFmtId="0" fontId="0" fillId="16" borderId="52" xfId="0" applyFill="1" applyBorder="1" applyAlignment="1">
      <alignment horizontal="center" vertical="center"/>
    </xf>
    <xf numFmtId="0" fontId="0" fillId="16" borderId="75" xfId="0" applyFill="1" applyBorder="1" applyAlignment="1">
      <alignment horizontal="center" vertical="center"/>
    </xf>
    <xf numFmtId="0" fontId="13" fillId="17" borderId="34" xfId="0" applyFont="1" applyFill="1" applyBorder="1" applyAlignment="1">
      <alignment horizontal="center" vertical="center"/>
    </xf>
    <xf numFmtId="0" fontId="13" fillId="17" borderId="26" xfId="0" applyFont="1" applyFill="1" applyBorder="1" applyAlignment="1">
      <alignment horizontal="center" vertical="center"/>
    </xf>
    <xf numFmtId="0" fontId="13" fillId="17" borderId="38" xfId="0" applyFont="1" applyFill="1" applyBorder="1" applyAlignment="1">
      <alignment horizontal="center" vertical="center"/>
    </xf>
    <xf numFmtId="0" fontId="13" fillId="17" borderId="28" xfId="0" applyFont="1" applyFill="1" applyBorder="1" applyAlignment="1">
      <alignment horizontal="center" vertical="center"/>
    </xf>
    <xf numFmtId="0" fontId="13" fillId="17" borderId="30" xfId="0" applyFont="1" applyFill="1" applyBorder="1" applyAlignment="1">
      <alignment horizontal="center" vertical="center"/>
    </xf>
    <xf numFmtId="0" fontId="13" fillId="17" borderId="35" xfId="0" applyFont="1" applyFill="1" applyBorder="1" applyAlignment="1">
      <alignment horizontal="center" vertical="center"/>
    </xf>
    <xf numFmtId="0" fontId="8" fillId="0" borderId="34" xfId="0" applyFont="1" applyBorder="1" applyAlignment="1">
      <alignment horizontal="center" vertical="center"/>
    </xf>
    <xf numFmtId="0" fontId="8" fillId="0" borderId="26" xfId="0" applyFont="1" applyBorder="1" applyAlignment="1">
      <alignment horizontal="center" vertical="center"/>
    </xf>
    <xf numFmtId="0" fontId="8" fillId="0" borderId="38" xfId="0" applyFont="1" applyBorder="1" applyAlignment="1">
      <alignment horizontal="center" vertical="center"/>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8" fillId="0" borderId="35" xfId="0"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21" xfId="0" applyBorder="1" applyAlignment="1">
      <alignment horizontal="center" vertical="center"/>
    </xf>
    <xf numFmtId="0" fontId="0" fillId="0" borderId="27" xfId="0" applyBorder="1" applyAlignment="1">
      <alignment horizontal="center" vertical="center"/>
    </xf>
    <xf numFmtId="0" fontId="0" fillId="0" borderId="25" xfId="0" applyBorder="1" applyAlignment="1">
      <alignment horizontal="center" vertical="center"/>
    </xf>
    <xf numFmtId="0" fontId="0" fillId="0" borderId="27" xfId="0" applyBorder="1" applyAlignment="1">
      <alignment horizontal="left" vertical="center"/>
    </xf>
    <xf numFmtId="0" fontId="0" fillId="0" borderId="25" xfId="0" applyBorder="1" applyAlignment="1">
      <alignment horizontal="left" vertical="center"/>
    </xf>
    <xf numFmtId="0" fontId="9" fillId="0" borderId="34" xfId="0" applyFont="1" applyBorder="1" applyAlignment="1">
      <alignment horizontal="left" vertical="top" wrapText="1"/>
    </xf>
    <xf numFmtId="0" fontId="9" fillId="0" borderId="26" xfId="0" applyFont="1" applyBorder="1" applyAlignment="1">
      <alignment horizontal="left" vertical="top" wrapText="1"/>
    </xf>
    <xf numFmtId="0" fontId="9" fillId="0" borderId="38"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28" xfId="0" applyFont="1" applyBorder="1" applyAlignment="1">
      <alignment horizontal="left" vertical="top" wrapText="1"/>
    </xf>
    <xf numFmtId="0" fontId="9" fillId="0" borderId="30" xfId="0" applyFont="1" applyBorder="1" applyAlignment="1">
      <alignment horizontal="left" vertical="top" wrapText="1"/>
    </xf>
    <xf numFmtId="0" fontId="9" fillId="0" borderId="35" xfId="0" applyFont="1" applyBorder="1" applyAlignment="1">
      <alignment horizontal="left" vertical="top" wrapText="1"/>
    </xf>
    <xf numFmtId="0" fontId="9" fillId="0" borderId="34" xfId="0" applyFont="1" applyBorder="1" applyAlignment="1">
      <alignment horizontal="center" vertical="center"/>
    </xf>
    <xf numFmtId="0" fontId="9" fillId="0" borderId="28" xfId="0" applyFont="1" applyBorder="1" applyAlignment="1">
      <alignment horizontal="center" vertical="center"/>
    </xf>
    <xf numFmtId="14" fontId="9" fillId="0" borderId="34" xfId="0" applyNumberFormat="1" applyFont="1" applyBorder="1" applyAlignment="1">
      <alignment horizontal="right" vertical="center"/>
    </xf>
    <xf numFmtId="0" fontId="9" fillId="0" borderId="26" xfId="0" applyFont="1" applyBorder="1" applyAlignment="1">
      <alignment horizontal="right" vertical="center"/>
    </xf>
    <xf numFmtId="0" fontId="9" fillId="0" borderId="28" xfId="0" applyFont="1" applyBorder="1" applyAlignment="1">
      <alignment horizontal="right" vertical="center"/>
    </xf>
    <xf numFmtId="0" fontId="9" fillId="0" borderId="30" xfId="0" applyFont="1" applyBorder="1" applyAlignment="1">
      <alignment horizontal="right" vertical="center"/>
    </xf>
    <xf numFmtId="0" fontId="9" fillId="0" borderId="26" xfId="0" applyFont="1" applyBorder="1" applyAlignment="1">
      <alignment horizontal="left" vertical="center"/>
    </xf>
    <xf numFmtId="0" fontId="9" fillId="0" borderId="38" xfId="0" applyFont="1" applyBorder="1" applyAlignment="1">
      <alignment horizontal="left" vertical="center"/>
    </xf>
    <xf numFmtId="0" fontId="9" fillId="0" borderId="30" xfId="0" applyFont="1" applyBorder="1" applyAlignment="1">
      <alignment horizontal="left" vertical="center"/>
    </xf>
    <xf numFmtId="0" fontId="9" fillId="0" borderId="35" xfId="0" applyFont="1" applyBorder="1" applyAlignment="1">
      <alignment horizontal="left" vertical="center"/>
    </xf>
    <xf numFmtId="165" fontId="9" fillId="0" borderId="34" xfId="0" applyNumberFormat="1" applyFont="1" applyBorder="1" applyAlignment="1">
      <alignment horizontal="center" vertical="center"/>
    </xf>
    <xf numFmtId="165" fontId="9" fillId="0" borderId="26" xfId="0" applyNumberFormat="1" applyFont="1" applyBorder="1" applyAlignment="1">
      <alignment horizontal="center" vertical="center"/>
    </xf>
    <xf numFmtId="165" fontId="9" fillId="0" borderId="38" xfId="0" applyNumberFormat="1" applyFont="1" applyBorder="1" applyAlignment="1">
      <alignment horizontal="center" vertical="center"/>
    </xf>
    <xf numFmtId="165" fontId="9" fillId="0" borderId="28" xfId="0" applyNumberFormat="1" applyFont="1" applyBorder="1" applyAlignment="1">
      <alignment horizontal="center" vertical="center"/>
    </xf>
    <xf numFmtId="165" fontId="9" fillId="0" borderId="30" xfId="0" applyNumberFormat="1" applyFont="1" applyBorder="1" applyAlignment="1">
      <alignment horizontal="center" vertical="center"/>
    </xf>
    <xf numFmtId="165" fontId="9" fillId="0" borderId="35" xfId="0" applyNumberFormat="1" applyFont="1" applyBorder="1" applyAlignment="1">
      <alignment horizontal="center" vertical="center"/>
    </xf>
    <xf numFmtId="0" fontId="9" fillId="0" borderId="26" xfId="0" applyFont="1" applyBorder="1" applyAlignment="1">
      <alignment horizontal="center" vertical="center"/>
    </xf>
    <xf numFmtId="0" fontId="9" fillId="0" borderId="38" xfId="0" applyFont="1" applyBorder="1" applyAlignment="1">
      <alignment horizontal="center" vertical="center"/>
    </xf>
    <xf numFmtId="0" fontId="9" fillId="0" borderId="30" xfId="0" applyFont="1" applyBorder="1" applyAlignment="1">
      <alignment horizontal="center" vertical="center"/>
    </xf>
    <xf numFmtId="0" fontId="9" fillId="0" borderId="35" xfId="0" applyFont="1" applyBorder="1" applyAlignment="1">
      <alignment horizontal="center" vertical="center"/>
    </xf>
    <xf numFmtId="0" fontId="5" fillId="10" borderId="5"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6" xfId="0" applyFont="1" applyFill="1" applyBorder="1" applyAlignment="1">
      <alignment horizontal="center" vertical="center"/>
    </xf>
    <xf numFmtId="0" fontId="5" fillId="10" borderId="0" xfId="0" applyFont="1" applyFill="1" applyAlignment="1">
      <alignment horizontal="center" vertical="center"/>
    </xf>
    <xf numFmtId="0" fontId="5" fillId="10" borderId="1" xfId="0" applyFont="1" applyFill="1" applyBorder="1" applyAlignment="1">
      <alignment horizontal="center" vertical="center"/>
    </xf>
    <xf numFmtId="0" fontId="5" fillId="10" borderId="14" xfId="0" applyFont="1" applyFill="1" applyBorder="1" applyAlignment="1">
      <alignment horizontal="center" vertical="center"/>
    </xf>
    <xf numFmtId="0" fontId="5" fillId="10" borderId="12" xfId="0" applyFont="1" applyFill="1" applyBorder="1" applyAlignment="1">
      <alignment horizontal="center" vertical="center"/>
    </xf>
    <xf numFmtId="0" fontId="5" fillId="10" borderId="16" xfId="0" applyFont="1" applyFill="1" applyBorder="1" applyAlignment="1">
      <alignment horizontal="center" vertical="center"/>
    </xf>
    <xf numFmtId="0" fontId="5" fillId="0" borderId="34" xfId="0" applyFont="1" applyBorder="1" applyAlignment="1">
      <alignment horizontal="left"/>
    </xf>
    <xf numFmtId="0" fontId="5" fillId="0" borderId="26" xfId="0" applyFont="1" applyBorder="1" applyAlignment="1">
      <alignment horizontal="left"/>
    </xf>
    <xf numFmtId="0" fontId="0" fillId="0" borderId="26" xfId="0" applyBorder="1" applyAlignment="1">
      <alignment horizontal="right" vertical="center"/>
    </xf>
    <xf numFmtId="0" fontId="0" fillId="0" borderId="38" xfId="0" applyBorder="1" applyAlignment="1">
      <alignment horizontal="right" vertical="center"/>
    </xf>
    <xf numFmtId="0" fontId="0" fillId="0" borderId="20" xfId="0" applyBorder="1" applyAlignment="1">
      <alignment horizontal="right" vertical="center"/>
    </xf>
    <xf numFmtId="0" fontId="9" fillId="0" borderId="0" xfId="0" applyFont="1" applyAlignment="1">
      <alignment horizontal="left"/>
    </xf>
    <xf numFmtId="0" fontId="21" fillId="0" borderId="0" xfId="0" applyFont="1" applyAlignment="1">
      <alignment horizontal="left"/>
    </xf>
    <xf numFmtId="0" fontId="0" fillId="0" borderId="19" xfId="0" applyBorder="1" applyAlignment="1">
      <alignment horizontal="left"/>
    </xf>
    <xf numFmtId="0" fontId="8" fillId="0" borderId="0" xfId="0" applyFont="1" applyAlignment="1">
      <alignment horizontal="left"/>
    </xf>
    <xf numFmtId="14" fontId="9" fillId="0" borderId="0" xfId="0" applyNumberFormat="1" applyFont="1" applyAlignment="1">
      <alignment horizontal="left" vertical="center"/>
    </xf>
    <xf numFmtId="14" fontId="0" fillId="0" borderId="0" xfId="0" applyNumberFormat="1" applyAlignment="1">
      <alignment horizontal="left"/>
    </xf>
    <xf numFmtId="0" fontId="19" fillId="0" borderId="0" xfId="0" applyFont="1" applyAlignment="1">
      <alignment horizontal="center"/>
    </xf>
    <xf numFmtId="0" fontId="9" fillId="10" borderId="34" xfId="0" applyFont="1" applyFill="1" applyBorder="1" applyAlignment="1">
      <alignment horizontal="center" vertical="center"/>
    </xf>
    <xf numFmtId="0" fontId="9" fillId="10" borderId="26" xfId="0" applyFont="1" applyFill="1" applyBorder="1" applyAlignment="1">
      <alignment horizontal="center" vertical="center"/>
    </xf>
    <xf numFmtId="0" fontId="9" fillId="10" borderId="28" xfId="0" applyFont="1" applyFill="1" applyBorder="1" applyAlignment="1">
      <alignment horizontal="center" vertical="center"/>
    </xf>
    <xf numFmtId="0" fontId="9" fillId="10" borderId="30" xfId="0" applyFont="1" applyFill="1" applyBorder="1" applyAlignment="1">
      <alignment horizontal="center" vertical="center"/>
    </xf>
    <xf numFmtId="0" fontId="9" fillId="0" borderId="0" xfId="0" applyFont="1" applyAlignment="1">
      <alignment horizontal="left" vertical="center" wrapText="1"/>
    </xf>
    <xf numFmtId="0" fontId="23" fillId="0" borderId="0" xfId="0" applyFont="1" applyAlignment="1">
      <alignment horizontal="center" vertical="center" wrapText="1"/>
    </xf>
    <xf numFmtId="44" fontId="9" fillId="0" borderId="25" xfId="0" applyNumberFormat="1" applyFont="1" applyBorder="1" applyAlignment="1">
      <alignment horizontal="center" vertical="center"/>
    </xf>
    <xf numFmtId="44" fontId="9" fillId="0" borderId="44" xfId="0" applyNumberFormat="1" applyFont="1" applyBorder="1" applyAlignment="1">
      <alignment horizontal="center" vertical="center"/>
    </xf>
    <xf numFmtId="44" fontId="9" fillId="0" borderId="27" xfId="0" applyNumberFormat="1" applyFont="1" applyBorder="1" applyAlignment="1">
      <alignment horizontal="center" vertical="center"/>
    </xf>
    <xf numFmtId="44" fontId="9" fillId="0" borderId="47" xfId="0" applyNumberFormat="1" applyFont="1" applyBorder="1" applyAlignment="1">
      <alignment horizontal="center" vertical="center"/>
    </xf>
    <xf numFmtId="0" fontId="22" fillId="0" borderId="0" xfId="0" applyFont="1" applyAlignment="1">
      <alignment horizontal="left"/>
    </xf>
    <xf numFmtId="44" fontId="9" fillId="0" borderId="21" xfId="1" applyFont="1" applyBorder="1" applyAlignment="1">
      <alignment horizontal="center" vertical="center"/>
    </xf>
    <xf numFmtId="44" fontId="9" fillId="0" borderId="9" xfId="1" applyFont="1" applyBorder="1" applyAlignment="1">
      <alignment horizontal="center" vertical="center"/>
    </xf>
    <xf numFmtId="44" fontId="9" fillId="0" borderId="8" xfId="1" applyFont="1" applyBorder="1" applyAlignment="1">
      <alignment horizontal="center" vertical="center"/>
    </xf>
    <xf numFmtId="0" fontId="4" fillId="0" borderId="34" xfId="0" applyFont="1" applyBorder="1" applyAlignment="1">
      <alignment horizontal="center"/>
    </xf>
    <xf numFmtId="0" fontId="0" fillId="0" borderId="25" xfId="0" applyBorder="1" applyAlignment="1">
      <alignment horizontal="center"/>
    </xf>
    <xf numFmtId="0" fontId="1" fillId="3" borderId="0" xfId="0" applyFont="1" applyFill="1" applyBorder="1" applyAlignment="1">
      <alignment vertical="center" wrapText="1"/>
    </xf>
    <xf numFmtId="0" fontId="0" fillId="12" borderId="34" xfId="0" applyFill="1" applyBorder="1"/>
    <xf numFmtId="0" fontId="46" fillId="47" borderId="26" xfId="0" applyFont="1" applyFill="1" applyBorder="1" applyAlignment="1">
      <alignment horizontal="center" vertical="center" wrapText="1"/>
    </xf>
    <xf numFmtId="0" fontId="10" fillId="12" borderId="26" xfId="0" applyFont="1" applyFill="1" applyBorder="1" applyAlignment="1">
      <alignment vertical="center"/>
    </xf>
    <xf numFmtId="0" fontId="6" fillId="12" borderId="26" xfId="0" applyFont="1" applyFill="1" applyBorder="1" applyAlignment="1">
      <alignment vertical="center" wrapText="1"/>
    </xf>
    <xf numFmtId="0" fontId="0" fillId="12" borderId="26" xfId="0" applyFill="1" applyBorder="1"/>
    <xf numFmtId="0" fontId="0" fillId="12" borderId="26" xfId="0" applyFill="1" applyBorder="1" applyAlignment="1">
      <alignment horizontal="left" vertical="center"/>
    </xf>
    <xf numFmtId="0" fontId="0" fillId="12" borderId="19" xfId="0" applyFill="1" applyBorder="1"/>
    <xf numFmtId="0" fontId="46" fillId="47" borderId="0" xfId="0" applyFont="1" applyFill="1" applyBorder="1" applyAlignment="1">
      <alignment horizontal="center" vertical="center" wrapText="1"/>
    </xf>
    <xf numFmtId="0" fontId="9" fillId="6" borderId="0" xfId="0" applyFont="1" applyFill="1" applyBorder="1" applyAlignment="1">
      <alignment horizontal="left" vertical="center" indent="1"/>
    </xf>
    <xf numFmtId="0" fontId="9" fillId="12" borderId="0" xfId="0" applyFont="1" applyFill="1" applyBorder="1" applyAlignment="1">
      <alignment horizontal="left" vertical="center" indent="1"/>
    </xf>
    <xf numFmtId="0" fontId="37" fillId="42" borderId="0" xfId="0" applyFont="1" applyFill="1" applyBorder="1" applyAlignment="1">
      <alignment horizontal="center" vertical="center" wrapText="1"/>
    </xf>
    <xf numFmtId="0" fontId="9" fillId="12" borderId="0" xfId="0" applyFont="1" applyFill="1" applyBorder="1" applyAlignment="1">
      <alignment horizontal="left" vertical="center" wrapText="1" indent="1"/>
    </xf>
    <xf numFmtId="0" fontId="9" fillId="0" borderId="0" xfId="0" applyFont="1" applyBorder="1" applyAlignment="1">
      <alignment horizontal="center"/>
    </xf>
    <xf numFmtId="0" fontId="9" fillId="9" borderId="0" xfId="0" applyFont="1" applyFill="1" applyBorder="1" applyAlignment="1">
      <alignment horizontal="center" vertical="center"/>
    </xf>
    <xf numFmtId="0" fontId="15" fillId="12" borderId="0" xfId="0" applyFont="1" applyFill="1" applyBorder="1" applyAlignment="1">
      <alignment vertical="center" wrapText="1"/>
    </xf>
    <xf numFmtId="0" fontId="9" fillId="10" borderId="0" xfId="0" applyFont="1" applyFill="1" applyBorder="1" applyAlignment="1">
      <alignment horizontal="center" vertical="center" wrapText="1"/>
    </xf>
    <xf numFmtId="0" fontId="9" fillId="24" borderId="0" xfId="0" applyFont="1" applyFill="1" applyBorder="1" applyAlignment="1">
      <alignment horizontal="center" vertical="center" wrapText="1"/>
    </xf>
    <xf numFmtId="0" fontId="9" fillId="0" borderId="0" xfId="0" applyFont="1" applyBorder="1" applyAlignment="1">
      <alignment horizontal="left" vertical="center" wrapText="1" indent="1"/>
    </xf>
    <xf numFmtId="0" fontId="9" fillId="7" borderId="0" xfId="0" applyFont="1" applyFill="1" applyBorder="1" applyAlignment="1">
      <alignment horizontal="center" vertical="center"/>
    </xf>
    <xf numFmtId="0" fontId="0" fillId="12" borderId="0" xfId="0" applyFill="1" applyBorder="1"/>
    <xf numFmtId="0" fontId="0" fillId="12" borderId="0" xfId="0" applyFill="1" applyBorder="1" applyAlignment="1">
      <alignment horizontal="left" vertical="center"/>
    </xf>
    <xf numFmtId="0" fontId="0" fillId="0" borderId="0" xfId="0" applyBorder="1"/>
    <xf numFmtId="0" fontId="9" fillId="12" borderId="0" xfId="0" applyFont="1" applyFill="1" applyBorder="1"/>
    <xf numFmtId="0" fontId="0" fillId="12" borderId="0" xfId="0" applyFill="1" applyBorder="1" applyAlignment="1">
      <alignment horizontal="left" vertical="center" indent="3"/>
    </xf>
    <xf numFmtId="0" fontId="0" fillId="12" borderId="0" xfId="0" applyFill="1" applyBorder="1" applyAlignment="1">
      <alignment horizontal="left" indent="3"/>
    </xf>
    <xf numFmtId="0" fontId="9" fillId="12" borderId="0" xfId="0" applyFont="1" applyFill="1" applyBorder="1" applyAlignment="1">
      <alignment horizontal="left" indent="1"/>
    </xf>
    <xf numFmtId="0" fontId="9" fillId="12" borderId="0" xfId="0" applyFont="1" applyFill="1" applyBorder="1" applyAlignment="1">
      <alignment horizontal="left" vertical="center" indent="5"/>
    </xf>
    <xf numFmtId="0" fontId="0" fillId="0" borderId="0" xfId="0" applyBorder="1" applyAlignment="1">
      <alignment horizontal="left" indent="2"/>
    </xf>
    <xf numFmtId="0" fontId="0" fillId="12" borderId="0" xfId="0" applyFill="1" applyBorder="1" applyAlignment="1">
      <alignment vertical="center"/>
    </xf>
    <xf numFmtId="0" fontId="0" fillId="12" borderId="0" xfId="0" applyFill="1" applyBorder="1" applyAlignment="1">
      <alignment horizontal="left" indent="7"/>
    </xf>
    <xf numFmtId="0" fontId="0" fillId="0" borderId="0" xfId="0" applyBorder="1" applyAlignment="1">
      <alignment horizontal="left" indent="7"/>
    </xf>
    <xf numFmtId="0" fontId="9" fillId="12" borderId="0" xfId="0" applyFont="1" applyFill="1" applyBorder="1" applyAlignment="1">
      <alignment horizontal="left" vertical="center" indent="3"/>
    </xf>
    <xf numFmtId="0" fontId="16" fillId="12" borderId="0" xfId="0" applyFont="1" applyFill="1" applyBorder="1" applyAlignment="1">
      <alignment horizontal="left" vertical="center" indent="2"/>
    </xf>
    <xf numFmtId="0" fontId="16" fillId="12" borderId="0" xfId="0" applyFont="1" applyFill="1" applyBorder="1" applyAlignment="1">
      <alignment vertical="center"/>
    </xf>
    <xf numFmtId="0" fontId="0" fillId="12" borderId="0" xfId="0" applyFill="1" applyBorder="1" applyAlignment="1">
      <alignment horizontal="left" indent="2"/>
    </xf>
    <xf numFmtId="0" fontId="0" fillId="12" borderId="0" xfId="0" applyFill="1" applyBorder="1" applyAlignment="1">
      <alignment horizontal="left" indent="1"/>
    </xf>
    <xf numFmtId="0" fontId="0" fillId="0" borderId="0" xfId="0" applyBorder="1" applyAlignment="1">
      <alignment horizontal="left" indent="1"/>
    </xf>
    <xf numFmtId="0" fontId="9" fillId="14" borderId="0" xfId="0" applyFont="1" applyFill="1" applyBorder="1" applyAlignment="1">
      <alignment vertical="center"/>
    </xf>
    <xf numFmtId="0" fontId="9" fillId="22" borderId="0" xfId="0" applyFont="1" applyFill="1" applyBorder="1" applyAlignment="1">
      <alignment vertical="center"/>
    </xf>
    <xf numFmtId="0" fontId="9" fillId="20" borderId="0" xfId="0" applyFont="1" applyFill="1" applyBorder="1" applyAlignment="1">
      <alignment horizontal="center" vertical="center"/>
    </xf>
    <xf numFmtId="16" fontId="9" fillId="27" borderId="0" xfId="0" applyNumberFormat="1" applyFont="1" applyFill="1" applyBorder="1" applyAlignment="1">
      <alignment horizontal="center" vertical="center"/>
    </xf>
    <xf numFmtId="0" fontId="37" fillId="26" borderId="0" xfId="0" applyFont="1" applyFill="1" applyBorder="1" applyAlignment="1">
      <alignment horizontal="left" vertical="center" indent="1"/>
    </xf>
    <xf numFmtId="16" fontId="13" fillId="25" borderId="0" xfId="0" applyNumberFormat="1" applyFont="1" applyFill="1" applyBorder="1" applyAlignment="1">
      <alignment horizontal="center" vertical="center" wrapText="1"/>
    </xf>
    <xf numFmtId="0" fontId="9" fillId="11" borderId="0" xfId="0" applyFont="1" applyFill="1" applyBorder="1" applyAlignment="1">
      <alignment horizontal="center" vertical="center"/>
    </xf>
    <xf numFmtId="0" fontId="9" fillId="12" borderId="0" xfId="0" applyFont="1" applyFill="1" applyBorder="1" applyAlignment="1">
      <alignment vertical="center"/>
    </xf>
    <xf numFmtId="0" fontId="10" fillId="12" borderId="0" xfId="0" applyFont="1" applyFill="1" applyBorder="1" applyAlignment="1">
      <alignment vertical="center"/>
    </xf>
    <xf numFmtId="0" fontId="7" fillId="12" borderId="0" xfId="0" applyFont="1" applyFill="1" applyBorder="1" applyAlignment="1">
      <alignment vertical="center"/>
    </xf>
    <xf numFmtId="0" fontId="17" fillId="12" borderId="0" xfId="0" applyFont="1" applyFill="1" applyBorder="1" applyAlignment="1">
      <alignment vertical="center"/>
    </xf>
    <xf numFmtId="0" fontId="0" fillId="12" borderId="0" xfId="0" applyFill="1" applyBorder="1" applyAlignment="1">
      <alignment horizontal="center"/>
    </xf>
    <xf numFmtId="0" fontId="9" fillId="12" borderId="19" xfId="0" applyFont="1" applyFill="1" applyBorder="1"/>
    <xf numFmtId="0" fontId="9" fillId="12" borderId="0" xfId="0" applyFont="1" applyFill="1" applyBorder="1" applyAlignment="1">
      <alignment horizontal="center" vertical="center"/>
    </xf>
    <xf numFmtId="0" fontId="9" fillId="12" borderId="0" xfId="0" applyFont="1" applyFill="1" applyBorder="1" applyAlignment="1">
      <alignment vertical="center" wrapText="1"/>
    </xf>
    <xf numFmtId="0" fontId="9" fillId="12" borderId="0" xfId="0" applyFont="1" applyFill="1" applyBorder="1" applyAlignment="1">
      <alignment horizontal="left" vertical="center"/>
    </xf>
    <xf numFmtId="0" fontId="9" fillId="0" borderId="0" xfId="0" applyFont="1" applyBorder="1"/>
    <xf numFmtId="0" fontId="9" fillId="0" borderId="0" xfId="0" applyFont="1" applyBorder="1" applyAlignment="1">
      <alignment horizontal="center" vertical="center"/>
    </xf>
    <xf numFmtId="0" fontId="5" fillId="4" borderId="0" xfId="0" applyFont="1" applyFill="1" applyBorder="1" applyAlignment="1">
      <alignment horizontal="center" vertical="center"/>
    </xf>
    <xf numFmtId="0" fontId="5" fillId="4" borderId="0" xfId="0" applyFont="1" applyFill="1" applyBorder="1" applyAlignment="1">
      <alignment horizontal="center" vertical="center"/>
    </xf>
    <xf numFmtId="0" fontId="5" fillId="30" borderId="0" xfId="0" applyFont="1" applyFill="1" applyBorder="1" applyAlignment="1">
      <alignment horizontal="center" vertical="center"/>
    </xf>
    <xf numFmtId="169" fontId="9" fillId="12" borderId="0" xfId="0" applyNumberFormat="1" applyFont="1" applyFill="1" applyBorder="1" applyAlignment="1">
      <alignment horizontal="center" vertical="center"/>
    </xf>
    <xf numFmtId="0" fontId="37" fillId="12" borderId="0" xfId="0" applyFont="1" applyFill="1" applyBorder="1" applyAlignment="1">
      <alignment vertical="center" wrapText="1"/>
    </xf>
    <xf numFmtId="0" fontId="37" fillId="12" borderId="0" xfId="0" applyFont="1" applyFill="1" applyBorder="1" applyAlignment="1">
      <alignment horizontal="center" vertical="center" wrapText="1"/>
    </xf>
    <xf numFmtId="14" fontId="8" fillId="12" borderId="0" xfId="0" applyNumberFormat="1" applyFont="1" applyFill="1" applyBorder="1" applyAlignment="1">
      <alignment horizontal="center" vertical="center"/>
    </xf>
    <xf numFmtId="0" fontId="36" fillId="12" borderId="0" xfId="0" applyFont="1" applyFill="1" applyBorder="1" applyAlignment="1">
      <alignment vertical="center"/>
    </xf>
    <xf numFmtId="0" fontId="36" fillId="12" borderId="0" xfId="0" applyFont="1" applyFill="1" applyBorder="1" applyAlignment="1">
      <alignment horizontal="center" vertical="center"/>
    </xf>
    <xf numFmtId="169" fontId="9" fillId="13" borderId="0" xfId="0" applyNumberFormat="1" applyFont="1" applyFill="1" applyBorder="1" applyAlignment="1">
      <alignment horizontal="center" vertical="center"/>
    </xf>
    <xf numFmtId="0" fontId="37" fillId="43" borderId="0" xfId="0" applyFont="1" applyFill="1" applyBorder="1" applyAlignment="1">
      <alignment horizontal="center" vertical="center" wrapText="1"/>
    </xf>
    <xf numFmtId="0" fontId="9" fillId="3" borderId="0" xfId="0" applyFont="1" applyFill="1" applyBorder="1" applyAlignment="1">
      <alignment vertical="center" wrapText="1"/>
    </xf>
    <xf numFmtId="0" fontId="1" fillId="12" borderId="0" xfId="0" applyFont="1" applyFill="1" applyBorder="1" applyAlignment="1">
      <alignment vertical="center"/>
    </xf>
    <xf numFmtId="0" fontId="37" fillId="3" borderId="0" xfId="0" applyFont="1" applyFill="1" applyBorder="1" applyAlignment="1">
      <alignment horizontal="center" vertical="center" wrapText="1"/>
    </xf>
    <xf numFmtId="0" fontId="9" fillId="37" borderId="0" xfId="0" applyFont="1" applyFill="1" applyBorder="1" applyAlignment="1">
      <alignment horizontal="center" vertical="center"/>
    </xf>
    <xf numFmtId="16" fontId="9" fillId="38" borderId="0"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3" borderId="0" xfId="0" applyFont="1" applyFill="1" applyBorder="1" applyAlignment="1">
      <alignment horizontal="center" vertical="center"/>
    </xf>
    <xf numFmtId="14" fontId="8" fillId="19" borderId="0" xfId="0" applyNumberFormat="1" applyFont="1" applyFill="1" applyBorder="1" applyAlignment="1">
      <alignment horizontal="center" vertical="center"/>
    </xf>
    <xf numFmtId="16" fontId="9" fillId="39" borderId="0" xfId="0" applyNumberFormat="1" applyFont="1" applyFill="1" applyBorder="1" applyAlignment="1">
      <alignment horizontal="center" vertical="center" wrapText="1"/>
    </xf>
    <xf numFmtId="16" fontId="9" fillId="35" borderId="0" xfId="0" applyNumberFormat="1" applyFont="1" applyFill="1" applyBorder="1" applyAlignment="1">
      <alignment horizontal="center" vertical="center" wrapText="1"/>
    </xf>
    <xf numFmtId="0" fontId="9" fillId="13" borderId="0" xfId="0" applyFont="1" applyFill="1" applyBorder="1" applyAlignment="1">
      <alignment horizontal="center" vertical="center"/>
    </xf>
    <xf numFmtId="0" fontId="9" fillId="13" borderId="0" xfId="0" applyFont="1" applyFill="1" applyBorder="1" applyAlignment="1">
      <alignment horizontal="center" vertical="center"/>
    </xf>
    <xf numFmtId="0" fontId="9" fillId="36" borderId="0" xfId="0" applyFont="1" applyFill="1" applyBorder="1" applyAlignment="1">
      <alignment horizontal="center" vertical="center"/>
    </xf>
    <xf numFmtId="0" fontId="9" fillId="33" borderId="0" xfId="0" applyFont="1" applyFill="1" applyBorder="1" applyAlignment="1">
      <alignment horizontal="center" vertical="center"/>
    </xf>
    <xf numFmtId="0" fontId="9" fillId="3" borderId="0" xfId="0" applyFont="1" applyFill="1" applyBorder="1" applyAlignment="1">
      <alignment vertical="center"/>
    </xf>
    <xf numFmtId="0" fontId="9" fillId="33" borderId="0" xfId="0" applyFont="1" applyFill="1" applyBorder="1" applyAlignment="1">
      <alignment horizontal="center" vertical="center" wrapText="1"/>
    </xf>
    <xf numFmtId="16" fontId="13" fillId="35" borderId="0" xfId="0" applyNumberFormat="1" applyFont="1" applyFill="1" applyBorder="1" applyAlignment="1">
      <alignment horizontal="center" vertical="center" wrapText="1"/>
    </xf>
    <xf numFmtId="0" fontId="37" fillId="32" borderId="0" xfId="0" applyFont="1" applyFill="1" applyBorder="1" applyAlignment="1">
      <alignment horizontal="center" vertical="center" wrapText="1"/>
    </xf>
    <xf numFmtId="0" fontId="9" fillId="40" borderId="0" xfId="0" applyFont="1" applyFill="1" applyBorder="1" applyAlignment="1">
      <alignment vertical="center"/>
    </xf>
    <xf numFmtId="0" fontId="37" fillId="3" borderId="0" xfId="0" applyFont="1" applyFill="1" applyBorder="1" applyAlignment="1">
      <alignment vertical="center" wrapText="1"/>
    </xf>
    <xf numFmtId="16" fontId="13" fillId="35" borderId="0" xfId="0" applyNumberFormat="1" applyFont="1" applyFill="1" applyBorder="1" applyAlignment="1">
      <alignment horizontal="center" vertical="center" wrapText="1"/>
    </xf>
    <xf numFmtId="16" fontId="13" fillId="25" borderId="0" xfId="0" applyNumberFormat="1" applyFont="1" applyFill="1" applyBorder="1" applyAlignment="1">
      <alignment horizontal="center" vertical="center" wrapText="1"/>
    </xf>
    <xf numFmtId="0" fontId="48" fillId="43" borderId="0" xfId="0" applyFont="1" applyFill="1" applyBorder="1" applyAlignment="1">
      <alignment horizontal="center" vertical="center" wrapText="1"/>
    </xf>
    <xf numFmtId="0" fontId="37" fillId="26" borderId="0" xfId="0" applyFont="1" applyFill="1" applyBorder="1" applyAlignment="1">
      <alignment horizontal="center" vertical="center"/>
    </xf>
    <xf numFmtId="0" fontId="9" fillId="33" borderId="0" xfId="0" applyFont="1" applyFill="1" applyBorder="1" applyAlignment="1">
      <alignment horizontal="left" vertical="center" indent="1"/>
    </xf>
    <xf numFmtId="0" fontId="9" fillId="31" borderId="0" xfId="0" applyFont="1" applyFill="1" applyBorder="1" applyAlignment="1">
      <alignment horizontal="center" vertical="center"/>
    </xf>
    <xf numFmtId="16" fontId="28" fillId="35" borderId="0" xfId="0" applyNumberFormat="1" applyFont="1" applyFill="1" applyBorder="1" applyAlignment="1">
      <alignment horizontal="center" vertical="center" wrapText="1"/>
    </xf>
    <xf numFmtId="0" fontId="37" fillId="32" borderId="0" xfId="0" applyFont="1" applyFill="1" applyBorder="1" applyAlignment="1">
      <alignment horizontal="left" vertical="center" indent="1"/>
    </xf>
    <xf numFmtId="0" fontId="9" fillId="34" borderId="0" xfId="0" applyFont="1" applyFill="1" applyBorder="1" applyAlignment="1">
      <alignment horizontal="center" vertical="center" wrapText="1"/>
    </xf>
    <xf numFmtId="16" fontId="0" fillId="35" borderId="0" xfId="0" applyNumberFormat="1" applyFill="1" applyBorder="1" applyAlignment="1">
      <alignment horizontal="center" vertical="center" wrapText="1"/>
    </xf>
    <xf numFmtId="0" fontId="9" fillId="39" borderId="0" xfId="0" applyFont="1" applyFill="1" applyBorder="1" applyAlignment="1">
      <alignment horizontal="center" vertical="center"/>
    </xf>
    <xf numFmtId="0" fontId="9" fillId="7" borderId="0" xfId="0" applyFont="1" applyFill="1" applyBorder="1" applyAlignment="1">
      <alignment horizontal="center" vertical="center"/>
    </xf>
    <xf numFmtId="0" fontId="9" fillId="11" borderId="0" xfId="0" applyFont="1" applyFill="1" applyBorder="1" applyAlignment="1">
      <alignment horizontal="center" vertical="center"/>
    </xf>
    <xf numFmtId="0" fontId="9" fillId="23" borderId="0" xfId="0" applyFont="1" applyFill="1" applyBorder="1" applyAlignment="1">
      <alignment horizontal="center" vertical="center"/>
    </xf>
    <xf numFmtId="0" fontId="37" fillId="43" borderId="0" xfId="0" applyFont="1" applyFill="1" applyBorder="1" applyAlignment="1">
      <alignment horizontal="center" vertical="center"/>
    </xf>
    <xf numFmtId="0" fontId="9" fillId="18" borderId="0" xfId="0" applyFont="1" applyFill="1" applyBorder="1" applyAlignment="1">
      <alignment horizontal="center"/>
    </xf>
    <xf numFmtId="0" fontId="47" fillId="45" borderId="0" xfId="0" applyFont="1" applyFill="1" applyBorder="1" applyAlignment="1">
      <alignment horizontal="center" vertical="center"/>
    </xf>
    <xf numFmtId="0" fontId="9" fillId="29" borderId="0" xfId="0" applyFont="1" applyFill="1" applyBorder="1" applyAlignment="1">
      <alignment horizontal="center" vertical="center" wrapText="1"/>
    </xf>
    <xf numFmtId="0" fontId="9" fillId="14" borderId="0" xfId="0" applyFont="1" applyFill="1" applyBorder="1" applyAlignment="1">
      <alignment horizontal="center" vertical="center"/>
    </xf>
    <xf numFmtId="0" fontId="9" fillId="22" borderId="0" xfId="0" applyFont="1" applyFill="1" applyBorder="1" applyAlignment="1">
      <alignment horizontal="center" vertical="center"/>
    </xf>
    <xf numFmtId="0" fontId="55" fillId="7" borderId="0" xfId="0" applyFont="1" applyFill="1" applyBorder="1" applyAlignment="1">
      <alignment horizontal="center" vertical="center"/>
    </xf>
    <xf numFmtId="0" fontId="9" fillId="7" borderId="0" xfId="0" applyFont="1" applyFill="1" applyBorder="1" applyAlignment="1">
      <alignment horizontal="center" vertical="center" wrapText="1"/>
    </xf>
    <xf numFmtId="16" fontId="9" fillId="7" borderId="0" xfId="0" applyNumberFormat="1" applyFont="1" applyFill="1" applyBorder="1" applyAlignment="1">
      <alignment horizontal="center" vertical="center" wrapText="1"/>
    </xf>
    <xf numFmtId="0" fontId="47" fillId="10" borderId="0" xfId="0" applyFont="1" applyFill="1" applyBorder="1" applyAlignment="1">
      <alignment horizontal="center" vertical="center" wrapText="1"/>
    </xf>
    <xf numFmtId="0" fontId="9" fillId="6" borderId="0" xfId="0" applyFont="1" applyFill="1" applyBorder="1" applyAlignment="1">
      <alignment horizontal="center" vertical="center" wrapText="1"/>
    </xf>
    <xf numFmtId="0" fontId="9" fillId="24" borderId="0" xfId="0" applyFont="1" applyFill="1" applyBorder="1" applyAlignment="1">
      <alignment horizontal="center" vertical="center" wrapText="1"/>
    </xf>
    <xf numFmtId="16" fontId="9" fillId="25" borderId="0" xfId="0" applyNumberFormat="1" applyFont="1" applyFill="1" applyBorder="1" applyAlignment="1">
      <alignment horizontal="center" vertical="center" wrapText="1"/>
    </xf>
    <xf numFmtId="0" fontId="9" fillId="29" borderId="19" xfId="0" applyFont="1" applyFill="1" applyBorder="1"/>
    <xf numFmtId="0" fontId="9" fillId="21" borderId="0" xfId="0" applyFont="1" applyFill="1" applyBorder="1"/>
    <xf numFmtId="0" fontId="9" fillId="18" borderId="0" xfId="0" applyFont="1" applyFill="1" applyBorder="1"/>
    <xf numFmtId="0" fontId="2" fillId="3" borderId="0" xfId="0" applyFont="1" applyFill="1" applyBorder="1" applyAlignment="1">
      <alignment horizontal="center" vertical="center"/>
    </xf>
    <xf numFmtId="16" fontId="9" fillId="25" borderId="0" xfId="0" applyNumberFormat="1" applyFont="1" applyFill="1" applyBorder="1" applyAlignment="1">
      <alignment horizontal="center" vertical="center"/>
    </xf>
    <xf numFmtId="0" fontId="9" fillId="23" borderId="0" xfId="0" applyFont="1" applyFill="1" applyBorder="1" applyAlignment="1">
      <alignment vertical="center"/>
    </xf>
    <xf numFmtId="0" fontId="9" fillId="41" borderId="0" xfId="0" applyFont="1" applyFill="1" applyBorder="1" applyAlignment="1">
      <alignment vertical="center"/>
    </xf>
    <xf numFmtId="0" fontId="9" fillId="45" borderId="0" xfId="0" applyFont="1" applyFill="1" applyBorder="1" applyAlignment="1">
      <alignment horizontal="center" vertical="center"/>
    </xf>
    <xf numFmtId="0" fontId="37" fillId="26" borderId="0" xfId="0" applyFont="1" applyFill="1" applyBorder="1" applyAlignment="1">
      <alignment horizontal="center" vertical="center" wrapText="1"/>
    </xf>
    <xf numFmtId="16" fontId="0" fillId="25" borderId="0" xfId="0" applyNumberFormat="1" applyFill="1" applyBorder="1" applyAlignment="1">
      <alignment horizontal="center" vertical="center" wrapText="1"/>
    </xf>
    <xf numFmtId="0" fontId="9" fillId="9" borderId="0" xfId="0" applyFont="1" applyFill="1" applyBorder="1" applyAlignment="1">
      <alignment horizontal="center" vertical="center" wrapText="1" shrinkToFit="1"/>
    </xf>
    <xf numFmtId="0" fontId="9" fillId="13" borderId="0" xfId="0" applyFont="1" applyFill="1" applyBorder="1" applyAlignment="1">
      <alignment horizontal="center" vertical="center" wrapText="1"/>
    </xf>
    <xf numFmtId="0" fontId="9" fillId="41" borderId="0" xfId="0" applyFont="1" applyFill="1" applyBorder="1" applyAlignment="1">
      <alignment horizontal="center" vertical="center"/>
    </xf>
    <xf numFmtId="0" fontId="37" fillId="42" borderId="0" xfId="0" applyFont="1" applyFill="1" applyBorder="1" applyAlignment="1">
      <alignment horizontal="center" vertical="center" wrapText="1"/>
    </xf>
    <xf numFmtId="0" fontId="9" fillId="46" borderId="0" xfId="0" applyFont="1" applyFill="1" applyBorder="1" applyAlignment="1">
      <alignment horizontal="center" vertical="center"/>
    </xf>
    <xf numFmtId="0" fontId="9" fillId="46" borderId="0" xfId="0" applyFont="1" applyFill="1" applyBorder="1" applyAlignment="1">
      <alignment horizontal="center" vertical="center"/>
    </xf>
    <xf numFmtId="0" fontId="9" fillId="0" borderId="0" xfId="0" applyFont="1" applyBorder="1" applyAlignment="1">
      <alignment vertical="center"/>
    </xf>
    <xf numFmtId="0" fontId="8" fillId="0" borderId="0" xfId="0" applyFont="1" applyBorder="1" applyAlignment="1">
      <alignment horizontal="center" vertical="center"/>
    </xf>
    <xf numFmtId="0" fontId="9" fillId="0" borderId="0" xfId="0" applyFont="1" applyBorder="1" applyAlignment="1">
      <alignment horizontal="left" vertical="center"/>
    </xf>
    <xf numFmtId="0" fontId="1" fillId="2" borderId="0" xfId="0" applyFont="1" applyFill="1" applyBorder="1" applyAlignment="1">
      <alignment horizontal="center" vertical="center"/>
    </xf>
    <xf numFmtId="0" fontId="15" fillId="30" borderId="5" xfId="0" applyFont="1" applyFill="1" applyBorder="1" applyAlignment="1">
      <alignment horizontal="center" vertical="center" wrapText="1"/>
    </xf>
    <xf numFmtId="0" fontId="15" fillId="30" borderId="3" xfId="0" applyFont="1" applyFill="1" applyBorder="1" applyAlignment="1">
      <alignment horizontal="center" vertical="center" wrapText="1"/>
    </xf>
    <xf numFmtId="0" fontId="15" fillId="30" borderId="15" xfId="0" applyFont="1" applyFill="1" applyBorder="1" applyAlignment="1">
      <alignment horizontal="center" vertical="center" wrapText="1"/>
    </xf>
    <xf numFmtId="0" fontId="45" fillId="30" borderId="6" xfId="0" applyFont="1" applyFill="1" applyBorder="1" applyAlignment="1">
      <alignment horizontal="center" vertical="center"/>
    </xf>
    <xf numFmtId="0" fontId="45" fillId="30" borderId="0" xfId="0" applyFont="1" applyFill="1" applyBorder="1" applyAlignment="1">
      <alignment horizontal="center" vertical="center"/>
    </xf>
    <xf numFmtId="0" fontId="45" fillId="30" borderId="1" xfId="0" applyFont="1" applyFill="1" applyBorder="1" applyAlignment="1">
      <alignment horizontal="center" vertical="center"/>
    </xf>
    <xf numFmtId="0" fontId="45" fillId="30" borderId="14" xfId="0" applyFont="1" applyFill="1" applyBorder="1" applyAlignment="1">
      <alignment horizontal="center" vertical="center"/>
    </xf>
    <xf numFmtId="0" fontId="45" fillId="30" borderId="12" xfId="0" applyFont="1" applyFill="1" applyBorder="1" applyAlignment="1">
      <alignment horizontal="center" vertical="center"/>
    </xf>
    <xf numFmtId="0" fontId="45" fillId="30" borderId="16" xfId="0" applyFont="1" applyFill="1" applyBorder="1" applyAlignment="1">
      <alignment horizontal="center" vertical="center"/>
    </xf>
    <xf numFmtId="0" fontId="9" fillId="12" borderId="0" xfId="0" applyFont="1" applyFill="1" applyBorder="1" applyAlignment="1">
      <alignment horizontal="center" vertical="center" wrapText="1"/>
    </xf>
    <xf numFmtId="0" fontId="9" fillId="12" borderId="1" xfId="0" applyFont="1" applyFill="1" applyBorder="1" applyAlignment="1">
      <alignment horizontal="center" vertical="center" wrapText="1"/>
    </xf>
    <xf numFmtId="0" fontId="1" fillId="12" borderId="0" xfId="0" applyFont="1" applyFill="1" applyBorder="1" applyAlignment="1">
      <alignment horizontal="center" vertical="center" wrapText="1"/>
    </xf>
    <xf numFmtId="0" fontId="9" fillId="49" borderId="0" xfId="0" applyFont="1" applyFill="1" applyBorder="1" applyAlignment="1">
      <alignment horizontal="center"/>
    </xf>
    <xf numFmtId="0" fontId="58" fillId="50" borderId="0" xfId="0" applyFont="1" applyFill="1" applyBorder="1" applyAlignment="1">
      <alignment horizontal="left" vertical="center" indent="1"/>
    </xf>
    <xf numFmtId="0" fontId="9" fillId="51" borderId="0" xfId="0" applyFont="1" applyFill="1" applyBorder="1" applyAlignment="1">
      <alignment vertical="center"/>
    </xf>
    <xf numFmtId="0" fontId="3" fillId="0" borderId="24" xfId="0" applyFont="1" applyBorder="1"/>
    <xf numFmtId="168" fontId="0" fillId="0" borderId="46" xfId="0" applyNumberFormat="1" applyFill="1" applyBorder="1" applyAlignment="1">
      <alignment horizontal="center"/>
    </xf>
    <xf numFmtId="0" fontId="50" fillId="7" borderId="9" xfId="0" applyFont="1" applyFill="1" applyBorder="1" applyAlignment="1">
      <alignment horizontal="center" vertical="center" wrapText="1" shrinkToFit="1"/>
    </xf>
    <xf numFmtId="0" fontId="14" fillId="12" borderId="0" xfId="0" applyFont="1" applyFill="1" applyBorder="1" applyAlignment="1">
      <alignment horizontal="center" vertical="center"/>
    </xf>
    <xf numFmtId="0" fontId="59" fillId="3" borderId="0" xfId="0" applyFont="1" applyFill="1" applyBorder="1" applyAlignment="1">
      <alignment horizontal="left" vertical="center"/>
    </xf>
    <xf numFmtId="169" fontId="59" fillId="3" borderId="0" xfId="0" applyNumberFormat="1" applyFont="1" applyFill="1" applyBorder="1" applyAlignment="1">
      <alignment horizontal="left" vertical="center"/>
    </xf>
    <xf numFmtId="169" fontId="59" fillId="3" borderId="0" xfId="0" applyNumberFormat="1" applyFont="1" applyFill="1" applyBorder="1" applyAlignment="1">
      <alignment horizontal="left" vertical="center" wrapText="1"/>
    </xf>
    <xf numFmtId="0" fontId="60" fillId="47" borderId="0" xfId="0" applyFont="1" applyFill="1" applyBorder="1" applyAlignment="1">
      <alignment horizontal="center" vertical="center" wrapText="1"/>
    </xf>
    <xf numFmtId="0" fontId="61" fillId="12" borderId="26" xfId="0" applyFont="1" applyFill="1" applyBorder="1" applyAlignment="1">
      <alignment vertical="center" wrapText="1"/>
    </xf>
    <xf numFmtId="0" fontId="14" fillId="9" borderId="0" xfId="0" applyFont="1" applyFill="1" applyBorder="1" applyAlignment="1">
      <alignment horizontal="center" vertical="center"/>
    </xf>
    <xf numFmtId="0" fontId="14" fillId="12" borderId="0" xfId="0" applyFont="1" applyFill="1" applyBorder="1" applyAlignment="1">
      <alignment horizontal="left" vertical="center" indent="1"/>
    </xf>
    <xf numFmtId="16" fontId="14" fillId="27" borderId="0" xfId="0" applyNumberFormat="1" applyFont="1" applyFill="1" applyBorder="1" applyAlignment="1">
      <alignment horizontal="center" vertical="center"/>
    </xf>
    <xf numFmtId="0" fontId="61" fillId="12" borderId="0" xfId="0" applyFont="1" applyFill="1" applyBorder="1" applyAlignment="1">
      <alignment vertical="center"/>
    </xf>
    <xf numFmtId="0" fontId="14" fillId="12" borderId="0" xfId="0" applyFont="1" applyFill="1" applyBorder="1"/>
    <xf numFmtId="0" fontId="60" fillId="4" borderId="0" xfId="0" applyFont="1" applyFill="1" applyBorder="1" applyAlignment="1">
      <alignment horizontal="center" vertical="center"/>
    </xf>
    <xf numFmtId="14" fontId="60" fillId="12" borderId="0" xfId="0" applyNumberFormat="1" applyFont="1" applyFill="1" applyBorder="1" applyAlignment="1">
      <alignment horizontal="center" vertical="center"/>
    </xf>
    <xf numFmtId="14" fontId="60" fillId="47" borderId="0" xfId="0" applyNumberFormat="1" applyFont="1" applyFill="1" applyBorder="1" applyAlignment="1">
      <alignment horizontal="center" vertical="center"/>
    </xf>
    <xf numFmtId="14" fontId="60" fillId="48" borderId="0" xfId="0" applyNumberFormat="1" applyFont="1" applyFill="1" applyBorder="1" applyAlignment="1">
      <alignment horizontal="center" vertical="center"/>
    </xf>
    <xf numFmtId="0" fontId="62" fillId="47" borderId="0" xfId="0" applyFont="1" applyFill="1" applyBorder="1" applyAlignment="1">
      <alignment horizontal="center" vertical="center" wrapText="1"/>
    </xf>
    <xf numFmtId="0" fontId="14" fillId="0" borderId="0" xfId="0" applyFont="1" applyBorder="1" applyAlignment="1">
      <alignment horizontal="center" wrapText="1"/>
    </xf>
    <xf numFmtId="0" fontId="14" fillId="12" borderId="26" xfId="0" applyFont="1" applyFill="1" applyBorder="1"/>
    <xf numFmtId="0" fontId="14" fillId="0" borderId="0" xfId="0" applyFont="1" applyBorder="1" applyAlignment="1">
      <alignment horizontal="left" indent="2"/>
    </xf>
    <xf numFmtId="0" fontId="14" fillId="12" borderId="0" xfId="0" applyFont="1" applyFill="1" applyBorder="1" applyAlignment="1">
      <alignment horizontal="left" vertical="center"/>
    </xf>
    <xf numFmtId="0" fontId="60" fillId="12" borderId="26" xfId="0" applyFont="1" applyFill="1" applyBorder="1" applyAlignment="1">
      <alignment vertical="center"/>
    </xf>
    <xf numFmtId="0" fontId="14" fillId="6" borderId="0" xfId="0" applyFont="1" applyFill="1" applyBorder="1" applyAlignment="1">
      <alignment horizontal="left" vertical="center" indent="1"/>
    </xf>
    <xf numFmtId="0" fontId="14" fillId="14" borderId="0" xfId="0" applyFont="1" applyFill="1" applyBorder="1" applyAlignment="1">
      <alignment vertical="center"/>
    </xf>
    <xf numFmtId="0" fontId="60" fillId="12" borderId="0" xfId="0" applyFont="1" applyFill="1" applyBorder="1" applyAlignment="1">
      <alignment vertical="center"/>
    </xf>
    <xf numFmtId="0" fontId="60" fillId="12" borderId="0" xfId="0" applyFont="1" applyFill="1" applyBorder="1" applyAlignment="1">
      <alignment horizontal="center" vertical="center" wrapText="1"/>
    </xf>
    <xf numFmtId="0" fontId="14" fillId="0" borderId="0" xfId="0" applyFont="1" applyBorder="1" applyAlignment="1">
      <alignment horizontal="center"/>
    </xf>
    <xf numFmtId="0" fontId="14" fillId="12" borderId="0" xfId="0" applyFont="1" applyFill="1" applyBorder="1" applyAlignment="1">
      <alignment vertical="center" wrapText="1"/>
    </xf>
    <xf numFmtId="0" fontId="14" fillId="12" borderId="0" xfId="0" applyFont="1" applyFill="1" applyBorder="1" applyAlignment="1">
      <alignment vertical="center"/>
    </xf>
    <xf numFmtId="14" fontId="60" fillId="15" borderId="0" xfId="0" applyNumberFormat="1" applyFont="1" applyFill="1" applyBorder="1" applyAlignment="1">
      <alignment horizontal="center" vertical="center"/>
    </xf>
  </cellXfs>
  <cellStyles count="3">
    <cellStyle name="Lien hypertexte" xfId="2" builtinId="8"/>
    <cellStyle name="Monétaire" xfId="1" builtinId="4"/>
    <cellStyle name="Normal" xfId="0" builtinId="0"/>
  </cellStyles>
  <dxfs count="4">
    <dxf>
      <fill>
        <gradientFill type="path" left="0.5" right="0.5" top="0.5" bottom="0.5">
          <stop position="0">
            <color theme="0"/>
          </stop>
          <stop position="1">
            <color rgb="FFFF0000"/>
          </stop>
        </gradientFill>
      </fill>
    </dxf>
    <dxf>
      <fill>
        <patternFill>
          <bgColor rgb="FFFFCCFF"/>
        </patternFill>
      </fill>
    </dxf>
    <dxf>
      <fill>
        <patternFill>
          <bgColor rgb="FFFFCCFF"/>
        </patternFill>
      </fill>
    </dxf>
    <dxf>
      <fill>
        <gradientFill type="path" left="0.5" right="0.5" top="0.5" bottom="0.5">
          <stop position="0">
            <color rgb="FFFF0000"/>
          </stop>
          <stop position="1">
            <color rgb="FFC00000"/>
          </stop>
        </gradientFill>
      </fill>
    </dxf>
  </dxfs>
  <tableStyles count="0" defaultTableStyle="TableStyleMedium2" defaultPivotStyle="PivotStyleLight16"/>
  <colors>
    <mruColors>
      <color rgb="FFF9D8C3"/>
      <color rgb="FF8AF6D2"/>
      <color rgb="FFFF0000"/>
      <color rgb="FF0C0C0C"/>
      <color rgb="FFFCFCF2"/>
      <color rgb="FFF6FAEC"/>
      <color rgb="FFFF9933"/>
      <color rgb="FFFFCCFF"/>
      <color rgb="FFE0C1FF"/>
      <color rgb="FFFDC8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drawings/_rels/vmlDrawing3.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160020</xdr:colOff>
          <xdr:row>0</xdr:row>
          <xdr:rowOff>60960</xdr:rowOff>
        </xdr:from>
        <xdr:to>
          <xdr:col>18</xdr:col>
          <xdr:colOff>1371600</xdr:colOff>
          <xdr:row>0</xdr:row>
          <xdr:rowOff>655320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Copie des données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1417320</xdr:colOff>
          <xdr:row>0</xdr:row>
          <xdr:rowOff>60960</xdr:rowOff>
        </xdr:from>
        <xdr:to>
          <xdr:col>19</xdr:col>
          <xdr:colOff>121920</xdr:colOff>
          <xdr:row>0</xdr:row>
          <xdr:rowOff>655320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Impression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xdr:colOff>
          <xdr:row>16</xdr:row>
          <xdr:rowOff>7620</xdr:rowOff>
        </xdr:from>
        <xdr:to>
          <xdr:col>2</xdr:col>
          <xdr:colOff>274320</xdr:colOff>
          <xdr:row>17</xdr:row>
          <xdr:rowOff>99060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Unitaire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17</xdr:row>
          <xdr:rowOff>76200</xdr:rowOff>
        </xdr:from>
        <xdr:to>
          <xdr:col>3</xdr:col>
          <xdr:colOff>251460</xdr:colOff>
          <xdr:row>18</xdr:row>
          <xdr:rowOff>22860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Réseau 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18</xdr:row>
          <xdr:rowOff>60960</xdr:rowOff>
        </xdr:from>
        <xdr:to>
          <xdr:col>3</xdr:col>
          <xdr:colOff>152400</xdr:colOff>
          <xdr:row>19</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Réseau Eaux Pluviales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22</xdr:row>
          <xdr:rowOff>30480</xdr:rowOff>
        </xdr:from>
        <xdr:to>
          <xdr:col>5</xdr:col>
          <xdr:colOff>182880</xdr:colOff>
          <xdr:row>23</xdr:row>
          <xdr:rowOff>60960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342900</xdr:colOff>
          <xdr:row>22</xdr:row>
          <xdr:rowOff>38100</xdr:rowOff>
        </xdr:from>
        <xdr:to>
          <xdr:col>12</xdr:col>
          <xdr:colOff>304800</xdr:colOff>
          <xdr:row>23</xdr:row>
          <xdr:rowOff>68580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25</xdr:row>
          <xdr:rowOff>7620</xdr:rowOff>
        </xdr:from>
        <xdr:to>
          <xdr:col>13</xdr:col>
          <xdr:colOff>342900</xdr:colOff>
          <xdr:row>25</xdr:row>
          <xdr:rowOff>175260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3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usées ne sont pas raccordées au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25</xdr:row>
          <xdr:rowOff>144780</xdr:rowOff>
        </xdr:from>
        <xdr:to>
          <xdr:col>8</xdr:col>
          <xdr:colOff>228600</xdr:colOff>
          <xdr:row>27</xdr:row>
          <xdr:rowOff>30480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pluviales sont raccordées dans le réseau des 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26</xdr:row>
          <xdr:rowOff>144780</xdr:rowOff>
        </xdr:from>
        <xdr:to>
          <xdr:col>10</xdr:col>
          <xdr:colOff>365760</xdr:colOff>
          <xdr:row>28</xdr:row>
          <xdr:rowOff>22860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usées sont raccordées sur un ouvrage de décantation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27</xdr:row>
          <xdr:rowOff>182880</xdr:rowOff>
        </xdr:from>
        <xdr:to>
          <xdr:col>14</xdr:col>
          <xdr:colOff>152400</xdr:colOff>
          <xdr:row>28</xdr:row>
          <xdr:rowOff>182880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3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Autre(s) anomalie(s) ou observations complémentaires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33</xdr:row>
          <xdr:rowOff>7620</xdr:rowOff>
        </xdr:from>
        <xdr:to>
          <xdr:col>13</xdr:col>
          <xdr:colOff>342900</xdr:colOff>
          <xdr:row>33</xdr:row>
          <xdr:rowOff>175260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Raccorder l'ensemble des eaux usées sur le réseau d'eaux usées ou condamner les évacuations.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33</xdr:row>
          <xdr:rowOff>144780</xdr:rowOff>
        </xdr:from>
        <xdr:to>
          <xdr:col>8</xdr:col>
          <xdr:colOff>228600</xdr:colOff>
          <xdr:row>35</xdr:row>
          <xdr:rowOff>30480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3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Déconnecter les eaux pluviales du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34</xdr:row>
          <xdr:rowOff>144780</xdr:rowOff>
        </xdr:from>
        <xdr:to>
          <xdr:col>10</xdr:col>
          <xdr:colOff>365760</xdr:colOff>
          <xdr:row>36</xdr:row>
          <xdr:rowOff>22860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3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Condamner l'ouvrage et raccorder directement les eaux usées au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35</xdr:row>
          <xdr:rowOff>182880</xdr:rowOff>
        </xdr:from>
        <xdr:to>
          <xdr:col>14</xdr:col>
          <xdr:colOff>152400</xdr:colOff>
          <xdr:row>36</xdr:row>
          <xdr:rowOff>182880</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3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Autre(s) préconisation(s) ou remarques complémentaires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19</xdr:row>
          <xdr:rowOff>28574</xdr:rowOff>
        </xdr:from>
        <xdr:to>
          <xdr:col>6</xdr:col>
          <xdr:colOff>323850</xdr:colOff>
          <xdr:row>28</xdr:row>
          <xdr:rowOff>0</xdr:rowOff>
        </xdr:to>
        <xdr:grpSp>
          <xdr:nvGrpSpPr>
            <xdr:cNvPr id="29" name="Groupe 28">
              <a:extLst>
                <a:ext uri="{FF2B5EF4-FFF2-40B4-BE49-F238E27FC236}">
                  <a16:creationId xmlns:a16="http://schemas.microsoft.com/office/drawing/2014/main" id="{00000000-0008-0000-0A00-00001D000000}"/>
                </a:ext>
              </a:extLst>
            </xdr:cNvPr>
            <xdr:cNvGrpSpPr/>
          </xdr:nvGrpSpPr>
          <xdr:grpSpPr>
            <a:xfrm>
              <a:off x="444500" y="3482974"/>
              <a:ext cx="1974850" cy="1978026"/>
              <a:chOff x="333375" y="3809978"/>
              <a:chExt cx="1895476" cy="2181228"/>
            </a:xfrm>
          </xdr:grpSpPr>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A00-00000E0C0000}"/>
                  </a:ext>
                </a:extLst>
              </xdr:cNvPr>
              <xdr:cNvSpPr/>
            </xdr:nvSpPr>
            <xdr:spPr bwMode="auto">
              <a:xfrm>
                <a:off x="333375" y="3809978"/>
                <a:ext cx="1019175" cy="3048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Unitaire</a:t>
                </a:r>
              </a:p>
            </xdr:txBody>
          </xdr:sp>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A00-00000F0C0000}"/>
                  </a:ext>
                </a:extLst>
              </xdr:cNvPr>
              <xdr:cNvSpPr/>
            </xdr:nvSpPr>
            <xdr:spPr bwMode="auto">
              <a:xfrm>
                <a:off x="333375" y="4057650"/>
                <a:ext cx="885825" cy="2000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Eaux Usées</a:t>
                </a:r>
              </a:p>
            </xdr:txBody>
          </xdr:sp>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A00-0000100C0000}"/>
                  </a:ext>
                </a:extLst>
              </xdr:cNvPr>
              <xdr:cNvSpPr/>
            </xdr:nvSpPr>
            <xdr:spPr bwMode="auto">
              <a:xfrm>
                <a:off x="333375" y="4286256"/>
                <a:ext cx="1276350" cy="1905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Eaux Pluviales</a:t>
                </a:r>
              </a:p>
            </xdr:txBody>
          </xdr:sp>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A00-0000110C0000}"/>
                  </a:ext>
                </a:extLst>
              </xdr:cNvPr>
              <xdr:cNvSpPr/>
            </xdr:nvSpPr>
            <xdr:spPr bwMode="auto">
              <a:xfrm>
                <a:off x="333375" y="4762504"/>
                <a:ext cx="895350" cy="2667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Oui</a:t>
                </a:r>
              </a:p>
            </xdr:txBody>
          </xdr:sp>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A00-0000120C0000}"/>
                  </a:ext>
                </a:extLst>
              </xdr:cNvPr>
              <xdr:cNvSpPr/>
            </xdr:nvSpPr>
            <xdr:spPr bwMode="auto">
              <a:xfrm>
                <a:off x="333375" y="5019678"/>
                <a:ext cx="1895476" cy="2286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Non</a:t>
                </a:r>
              </a:p>
            </xdr:txBody>
          </xdr:sp>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A00-0000130C0000}"/>
                  </a:ext>
                </a:extLst>
              </xdr:cNvPr>
              <xdr:cNvSpPr/>
            </xdr:nvSpPr>
            <xdr:spPr bwMode="auto">
              <a:xfrm>
                <a:off x="333375" y="5505443"/>
                <a:ext cx="1504950" cy="2762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Réalisé</a:t>
                </a:r>
              </a:p>
            </xdr:txBody>
          </xdr:sp>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A00-0000140C0000}"/>
                  </a:ext>
                </a:extLst>
              </xdr:cNvPr>
              <xdr:cNvSpPr/>
            </xdr:nvSpPr>
            <xdr:spPr bwMode="auto">
              <a:xfrm>
                <a:off x="333375" y="5772130"/>
                <a:ext cx="1133475" cy="2190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Non réalisé</a:t>
                </a:r>
              </a:p>
            </xdr:txBody>
          </xdr:sp>
        </xdr:grpSp>
        <xdr:clientData/>
      </xdr:twoCellAnchor>
    </mc:Choice>
    <mc:Fallback/>
  </mc:AlternateContent>
  <xdr:twoCellAnchor>
    <xdr:from>
      <xdr:col>7</xdr:col>
      <xdr:colOff>53310</xdr:colOff>
      <xdr:row>30</xdr:row>
      <xdr:rowOff>192823</xdr:rowOff>
    </xdr:from>
    <xdr:to>
      <xdr:col>18</xdr:col>
      <xdr:colOff>29329</xdr:colOff>
      <xdr:row>32</xdr:row>
      <xdr:rowOff>117720</xdr:rowOff>
    </xdr:to>
    <xdr:grpSp>
      <xdr:nvGrpSpPr>
        <xdr:cNvPr id="37" name="Groupe 36">
          <a:extLst>
            <a:ext uri="{FF2B5EF4-FFF2-40B4-BE49-F238E27FC236}">
              <a16:creationId xmlns:a16="http://schemas.microsoft.com/office/drawing/2014/main" id="{00000000-0008-0000-0A00-000025000000}"/>
            </a:ext>
          </a:extLst>
        </xdr:cNvPr>
        <xdr:cNvGrpSpPr/>
      </xdr:nvGrpSpPr>
      <xdr:grpSpPr>
        <a:xfrm>
          <a:off x="2656810" y="6022123"/>
          <a:ext cx="4281319" cy="356697"/>
          <a:chOff x="2203445" y="7371097"/>
          <a:chExt cx="4093580" cy="352425"/>
        </a:xfrm>
      </xdr:grpSpPr>
      <mc:AlternateContent xmlns:mc="http://schemas.openxmlformats.org/markup-compatibility/2006">
        <mc:Choice xmlns:a14="http://schemas.microsoft.com/office/drawing/2010/main" Requires="a14">
          <xdr:grpSp>
            <xdr:nvGrpSpPr>
              <xdr:cNvPr id="38" name="Groupe 37">
                <a:extLst>
                  <a:ext uri="{FF2B5EF4-FFF2-40B4-BE49-F238E27FC236}">
                    <a16:creationId xmlns:a16="http://schemas.microsoft.com/office/drawing/2014/main" id="{00000000-0008-0000-0A00-000026000000}"/>
                  </a:ext>
                </a:extLst>
              </xdr:cNvPr>
              <xdr:cNvGrpSpPr/>
            </xdr:nvGrpSpPr>
            <xdr:grpSpPr>
              <a:xfrm>
                <a:off x="3171107" y="7371097"/>
                <a:ext cx="3125918" cy="352425"/>
                <a:chOff x="3171107" y="7371097"/>
                <a:chExt cx="3125918" cy="352425"/>
              </a:xfrm>
            </xdr:grpSpPr>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A00-0000150C0000}"/>
                    </a:ext>
                  </a:extLst>
                </xdr:cNvPr>
                <xdr:cNvSpPr/>
              </xdr:nvSpPr>
              <xdr:spPr bwMode="auto">
                <a:xfrm>
                  <a:off x="3171107" y="7371097"/>
                  <a:ext cx="981080" cy="3524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A00-0000160C0000}"/>
                    </a:ext>
                  </a:extLst>
                </xdr:cNvPr>
                <xdr:cNvSpPr/>
              </xdr:nvSpPr>
              <xdr:spPr bwMode="auto">
                <a:xfrm>
                  <a:off x="5487401" y="7371097"/>
                  <a:ext cx="809624" cy="3524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mc:Choice>
        <mc:Fallback/>
      </mc:AlternateContent>
      <xdr:grpSp>
        <xdr:nvGrpSpPr>
          <xdr:cNvPr id="39" name="Groupe 38">
            <a:extLst>
              <a:ext uri="{FF2B5EF4-FFF2-40B4-BE49-F238E27FC236}">
                <a16:creationId xmlns:a16="http://schemas.microsoft.com/office/drawing/2014/main" id="{00000000-0008-0000-0A00-000027000000}"/>
              </a:ext>
            </a:extLst>
          </xdr:cNvPr>
          <xdr:cNvGrpSpPr/>
        </xdr:nvGrpSpPr>
        <xdr:grpSpPr>
          <a:xfrm>
            <a:off x="2203445" y="7412273"/>
            <a:ext cx="3611252" cy="252702"/>
            <a:chOff x="2079620" y="8012348"/>
            <a:chExt cx="3611252" cy="252702"/>
          </a:xfrm>
        </xdr:grpSpPr>
        <xdr:sp macro="" textlink="">
          <xdr:nvSpPr>
            <xdr:cNvPr id="40" name="ZoneTexte 39">
              <a:extLst>
                <a:ext uri="{FF2B5EF4-FFF2-40B4-BE49-F238E27FC236}">
                  <a16:creationId xmlns:a16="http://schemas.microsoft.com/office/drawing/2014/main" id="{00000000-0008-0000-0A00-000028000000}"/>
                </a:ext>
              </a:extLst>
            </xdr:cNvPr>
            <xdr:cNvSpPr txBox="1"/>
          </xdr:nvSpPr>
          <xdr:spPr>
            <a:xfrm>
              <a:off x="2079620" y="8012354"/>
              <a:ext cx="1364533" cy="239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CONFORME</a:t>
              </a:r>
            </a:p>
          </xdr:txBody>
        </xdr:sp>
        <xdr:sp macro="" textlink="">
          <xdr:nvSpPr>
            <xdr:cNvPr id="41" name="ZoneTexte 40">
              <a:extLst>
                <a:ext uri="{FF2B5EF4-FFF2-40B4-BE49-F238E27FC236}">
                  <a16:creationId xmlns:a16="http://schemas.microsoft.com/office/drawing/2014/main" id="{00000000-0008-0000-0A00-000029000000}"/>
                </a:ext>
              </a:extLst>
            </xdr:cNvPr>
            <xdr:cNvSpPr txBox="1"/>
          </xdr:nvSpPr>
          <xdr:spPr>
            <a:xfrm>
              <a:off x="4099981" y="8012348"/>
              <a:ext cx="1590891" cy="252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NON CONFORME</a:t>
              </a:r>
            </a:p>
          </xdr:txBody>
        </xdr:sp>
      </xdr:grpSp>
    </xdr:grpSp>
    <xdr:clientData/>
  </xdr:twoCellAnchor>
  <mc:AlternateContent xmlns:mc="http://schemas.openxmlformats.org/markup-compatibility/2006">
    <mc:Choice xmlns:a14="http://schemas.microsoft.com/office/drawing/2010/main" Requires="a14">
      <xdr:twoCellAnchor>
        <xdr:from>
          <xdr:col>2</xdr:col>
          <xdr:colOff>0</xdr:colOff>
          <xdr:row>34</xdr:row>
          <xdr:rowOff>38100</xdr:rowOff>
        </xdr:from>
        <xdr:to>
          <xdr:col>14</xdr:col>
          <xdr:colOff>323850</xdr:colOff>
          <xdr:row>38</xdr:row>
          <xdr:rowOff>0</xdr:rowOff>
        </xdr:to>
        <xdr:grpSp>
          <xdr:nvGrpSpPr>
            <xdr:cNvPr id="44" name="Groupe 43">
              <a:extLst>
                <a:ext uri="{FF2B5EF4-FFF2-40B4-BE49-F238E27FC236}">
                  <a16:creationId xmlns:a16="http://schemas.microsoft.com/office/drawing/2014/main" id="{00000000-0008-0000-0A00-00002C000000}"/>
                </a:ext>
              </a:extLst>
            </xdr:cNvPr>
            <xdr:cNvGrpSpPr/>
          </xdr:nvGrpSpPr>
          <xdr:grpSpPr>
            <a:xfrm>
              <a:off x="444500" y="6781800"/>
              <a:ext cx="5645150" cy="736600"/>
              <a:chOff x="323850" y="7305692"/>
              <a:chExt cx="5324475" cy="942961"/>
            </a:xfrm>
          </xdr:grpSpPr>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A00-0000170C0000}"/>
                  </a:ext>
                </a:extLst>
              </xdr:cNvPr>
              <xdr:cNvSpPr/>
            </xdr:nvSpPr>
            <xdr:spPr bwMode="auto">
              <a:xfrm>
                <a:off x="323850" y="7305692"/>
                <a:ext cx="5143500" cy="2095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Pas de raccordement au réseau collectif des eaux usées</a:t>
                </a:r>
              </a:p>
            </xdr:txBody>
          </xdr:sp>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A00-0000180C0000}"/>
                  </a:ext>
                </a:extLst>
              </xdr:cNvPr>
              <xdr:cNvSpPr/>
            </xdr:nvSpPr>
            <xdr:spPr bwMode="auto">
              <a:xfrm>
                <a:off x="342370" y="7419244"/>
                <a:ext cx="3171825" cy="333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Rejets deaux pluviales dans le branchement des eaux usées</a:t>
                </a:r>
              </a:p>
            </xdr:txBody>
          </xdr:sp>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A00-0000190C0000}"/>
                  </a:ext>
                </a:extLst>
              </xdr:cNvPr>
              <xdr:cNvSpPr/>
            </xdr:nvSpPr>
            <xdr:spPr bwMode="auto">
              <a:xfrm>
                <a:off x="323850" y="7715275"/>
                <a:ext cx="4048125" cy="333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Présence d'une fosse septique non neutralisée</a:t>
                </a:r>
              </a:p>
            </xdr:txBody>
          </xdr:sp>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A00-00001A0C0000}"/>
                  </a:ext>
                </a:extLst>
              </xdr:cNvPr>
              <xdr:cNvSpPr/>
            </xdr:nvSpPr>
            <xdr:spPr bwMode="auto">
              <a:xfrm>
                <a:off x="323850" y="8010519"/>
                <a:ext cx="5324475" cy="238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Branchement des eaux usées raccordé sur le collecteur des eaux pluviales</a:t>
                </a:r>
              </a:p>
            </xdr:txBody>
          </xdr:sp>
        </xdr:grpSp>
        <xdr:clientData/>
      </xdr:twoCellAnchor>
    </mc:Choice>
    <mc:Fallback/>
  </mc:AlternateContent>
  <xdr:twoCellAnchor>
    <xdr:from>
      <xdr:col>6</xdr:col>
      <xdr:colOff>268942</xdr:colOff>
      <xdr:row>19</xdr:row>
      <xdr:rowOff>190500</xdr:rowOff>
    </xdr:from>
    <xdr:to>
      <xdr:col>13</xdr:col>
      <xdr:colOff>56029</xdr:colOff>
      <xdr:row>21</xdr:row>
      <xdr:rowOff>168088</xdr:rowOff>
    </xdr:to>
    <xdr:sp macro="" textlink="">
      <xdr:nvSpPr>
        <xdr:cNvPr id="49" name="ZoneTexte 48">
          <a:extLst>
            <a:ext uri="{FF2B5EF4-FFF2-40B4-BE49-F238E27FC236}">
              <a16:creationId xmlns:a16="http://schemas.microsoft.com/office/drawing/2014/main" id="{00000000-0008-0000-0A00-000031000000}"/>
            </a:ext>
          </a:extLst>
        </xdr:cNvPr>
        <xdr:cNvSpPr txBox="1"/>
      </xdr:nvSpPr>
      <xdr:spPr>
        <a:xfrm>
          <a:off x="2288242" y="3629025"/>
          <a:ext cx="2968437" cy="282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Année de mise</a:t>
          </a:r>
          <a:r>
            <a:rPr lang="fr-FR" sz="1100" baseline="0"/>
            <a:t> en service (si moins de 2 ans)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drawing" Target="../drawings/drawing2.xml"/><Relationship Id="rId16" Type="http://schemas.openxmlformats.org/officeDocument/2006/relationships/ctrlProp" Target="../ctrlProps/ctrlProp14.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4" Type="http://schemas.openxmlformats.org/officeDocument/2006/relationships/vmlDrawing" Target="../drawings/vmlDrawing3.v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0.xml"/><Relationship Id="rId13" Type="http://schemas.openxmlformats.org/officeDocument/2006/relationships/ctrlProp" Target="../ctrlProps/ctrlProp25.xml"/><Relationship Id="rId3" Type="http://schemas.openxmlformats.org/officeDocument/2006/relationships/vmlDrawing" Target="../drawings/vmlDrawing6.vml"/><Relationship Id="rId7" Type="http://schemas.openxmlformats.org/officeDocument/2006/relationships/ctrlProp" Target="../ctrlProps/ctrlProp19.xml"/><Relationship Id="rId12" Type="http://schemas.openxmlformats.org/officeDocument/2006/relationships/ctrlProp" Target="../ctrlProps/ctrlProp24.xml"/><Relationship Id="rId2" Type="http://schemas.openxmlformats.org/officeDocument/2006/relationships/drawing" Target="../drawings/drawing3.xml"/><Relationship Id="rId16" Type="http://schemas.openxmlformats.org/officeDocument/2006/relationships/ctrlProp" Target="../ctrlProps/ctrlProp28.xml"/><Relationship Id="rId1" Type="http://schemas.openxmlformats.org/officeDocument/2006/relationships/printerSettings" Target="../printerSettings/printerSettings6.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5" Type="http://schemas.openxmlformats.org/officeDocument/2006/relationships/ctrlProp" Target="../ctrlProps/ctrlProp2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 Id="rId14" Type="http://schemas.openxmlformats.org/officeDocument/2006/relationships/ctrlProp" Target="../ctrlProps/ctrlProp2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theme="9" tint="0.79998168889431442"/>
    <pageSetUpPr fitToPage="1"/>
  </sheetPr>
  <dimension ref="A1:BP54"/>
  <sheetViews>
    <sheetView zoomScale="50" zoomScaleNormal="50" workbookViewId="0">
      <pane xSplit="3" ySplit="7" topLeftCell="D8" activePane="bottomRight" state="frozen"/>
      <selection pane="topRight" activeCell="D1" sqref="D1"/>
      <selection pane="bottomLeft" activeCell="A8" sqref="A8"/>
      <selection pane="bottomRight" activeCell="L38" sqref="L38:N42"/>
    </sheetView>
  </sheetViews>
  <sheetFormatPr baseColWidth="10" defaultColWidth="11.33203125" defaultRowHeight="35.1" customHeight="1" x14ac:dyDescent="0.3"/>
  <cols>
    <col min="1" max="1" width="0.88671875" style="489" customWidth="1"/>
    <col min="2" max="2" width="24.6640625" style="494" customWidth="1"/>
    <col min="3" max="3" width="9.6640625" style="595" bestFit="1" customWidth="1"/>
    <col min="4" max="4" width="12.109375" style="616" customWidth="1"/>
    <col min="5" max="5" width="15.44140625" style="452" customWidth="1"/>
    <col min="6" max="6" width="13.44140625" style="452" customWidth="1"/>
    <col min="7" max="8" width="15.109375" style="452" customWidth="1"/>
    <col min="9" max="9" width="13.44140625" style="452" customWidth="1"/>
    <col min="10" max="10" width="13.5546875" style="452" customWidth="1"/>
    <col min="11" max="11" width="4.5546875" style="452" bestFit="1" customWidth="1"/>
    <col min="12" max="12" width="13.44140625" style="452" customWidth="1"/>
    <col min="13" max="13" width="15.6640625" style="452" customWidth="1"/>
    <col min="14" max="14" width="13.44140625" style="452" customWidth="1"/>
    <col min="15" max="15" width="12.109375" style="607" customWidth="1"/>
    <col min="16" max="16" width="13.88671875" style="452" customWidth="1"/>
    <col min="17" max="17" width="13.6640625" style="452" customWidth="1"/>
    <col min="18" max="21" width="13.44140625" style="452" customWidth="1"/>
    <col min="22" max="22" width="4.5546875" style="452" bestFit="1" customWidth="1"/>
    <col min="23" max="23" width="17.5546875" style="452" customWidth="1"/>
    <col min="24" max="24" width="18.5546875" style="452" customWidth="1"/>
    <col min="25" max="25" width="13.5546875" style="452" customWidth="1"/>
    <col min="26" max="26" width="12.109375" style="616" customWidth="1"/>
    <col min="27" max="31" width="13.44140625" style="452" customWidth="1"/>
    <col min="32" max="32" width="4.5546875" style="452" bestFit="1" customWidth="1"/>
    <col min="33" max="35" width="13.44140625" style="452" customWidth="1"/>
    <col min="36" max="36" width="12.109375" style="570" customWidth="1"/>
    <col min="37" max="37" width="13.44140625" style="571" customWidth="1"/>
    <col min="38" max="38" width="13.5546875" style="571" customWidth="1"/>
    <col min="39" max="40" width="13.44140625" style="571" customWidth="1"/>
    <col min="41" max="41" width="4.5546875" style="452" bestFit="1" customWidth="1"/>
    <col min="42" max="43" width="13.44140625" style="493" customWidth="1"/>
    <col min="44" max="44" width="18" style="493" bestFit="1" customWidth="1"/>
    <col min="45" max="45" width="13.109375" style="571" customWidth="1"/>
    <col min="46" max="48" width="11.33203125" style="493"/>
    <col min="49" max="49" width="22.44140625" style="493" customWidth="1"/>
    <col min="50" max="16384" width="11.33203125" style="493"/>
  </cols>
  <sheetData>
    <row r="1" spans="1:68" s="29" customFormat="1" ht="3" customHeight="1" thickBot="1" x14ac:dyDescent="0.35">
      <c r="A1" s="440"/>
      <c r="B1" s="441" t="s">
        <v>312</v>
      </c>
      <c r="C1" s="591"/>
      <c r="D1" s="611"/>
      <c r="E1" s="442"/>
      <c r="F1" s="442"/>
      <c r="G1" s="442"/>
      <c r="H1" s="442"/>
      <c r="I1" s="442"/>
      <c r="J1" s="442"/>
      <c r="K1" s="443"/>
      <c r="L1" s="443"/>
      <c r="M1" s="443"/>
      <c r="N1" s="443"/>
      <c r="O1" s="596"/>
      <c r="P1" s="443"/>
      <c r="Q1" s="444"/>
      <c r="R1" s="444" t="s">
        <v>216</v>
      </c>
      <c r="S1" s="444"/>
      <c r="T1" s="444"/>
      <c r="U1" s="444"/>
      <c r="V1" s="443"/>
      <c r="W1" s="444"/>
      <c r="X1" s="444"/>
      <c r="Y1" s="444"/>
      <c r="Z1" s="608"/>
      <c r="AA1" s="444"/>
      <c r="AB1" s="444"/>
      <c r="AC1" s="444"/>
      <c r="AD1" s="444"/>
      <c r="AE1" s="444"/>
      <c r="AF1" s="443"/>
      <c r="AG1" s="444"/>
      <c r="AH1" s="459"/>
      <c r="AI1" s="444"/>
      <c r="AJ1" s="444"/>
      <c r="AK1" s="445"/>
      <c r="AL1" s="445"/>
      <c r="AM1" s="445"/>
      <c r="AN1" s="445"/>
      <c r="AO1" s="443"/>
      <c r="AP1" s="444"/>
      <c r="AQ1" s="444"/>
      <c r="AR1" s="444"/>
      <c r="AS1" s="445"/>
      <c r="AT1" s="444"/>
      <c r="AU1" s="444"/>
      <c r="AV1" s="444"/>
      <c r="AW1" s="444"/>
    </row>
    <row r="2" spans="1:68" s="461" customFormat="1" ht="34.5" customHeight="1" x14ac:dyDescent="0.3">
      <c r="A2" s="446"/>
      <c r="B2" s="447"/>
      <c r="C2" s="591"/>
      <c r="D2" s="612"/>
      <c r="E2" s="449" t="s">
        <v>5</v>
      </c>
      <c r="F2" s="449"/>
      <c r="G2" s="500"/>
      <c r="H2" s="450"/>
      <c r="I2" s="451" t="s">
        <v>126</v>
      </c>
      <c r="J2" s="451"/>
      <c r="K2" s="451"/>
      <c r="L2" s="585"/>
      <c r="M2" s="449" t="s">
        <v>7</v>
      </c>
      <c r="N2" s="449"/>
      <c r="O2" s="597"/>
      <c r="P2" s="584" t="s">
        <v>254</v>
      </c>
      <c r="Q2" s="582"/>
      <c r="R2" s="583"/>
      <c r="S2" s="573" t="s">
        <v>38</v>
      </c>
      <c r="T2" s="574"/>
      <c r="U2" s="575"/>
      <c r="V2" s="454"/>
      <c r="W2" s="455"/>
      <c r="X2" s="451" t="s">
        <v>185</v>
      </c>
      <c r="Y2" s="451"/>
      <c r="Z2" s="451"/>
      <c r="AA2" s="456"/>
      <c r="AB2" s="457" t="s">
        <v>226</v>
      </c>
      <c r="AC2" s="457"/>
      <c r="AD2" s="458"/>
      <c r="AE2" s="449" t="s">
        <v>272</v>
      </c>
      <c r="AF2" s="449"/>
      <c r="AG2" s="449"/>
      <c r="AH2" s="459"/>
      <c r="AI2" s="459"/>
      <c r="AJ2" s="459"/>
      <c r="AK2" s="459"/>
      <c r="AL2" s="459"/>
      <c r="AM2" s="459"/>
      <c r="AN2" s="459"/>
      <c r="AO2" s="459"/>
      <c r="AP2" s="459"/>
      <c r="AQ2" s="459"/>
      <c r="AR2" s="459"/>
      <c r="AS2" s="460"/>
      <c r="AT2" s="459"/>
      <c r="AU2" s="459"/>
      <c r="AV2" s="459"/>
      <c r="AW2" s="459"/>
    </row>
    <row r="3" spans="1:68" s="461" customFormat="1" ht="7.5" customHeight="1" x14ac:dyDescent="0.3">
      <c r="A3" s="446"/>
      <c r="B3" s="447"/>
      <c r="C3" s="591"/>
      <c r="D3" s="601"/>
      <c r="E3" s="463"/>
      <c r="F3" s="464"/>
      <c r="G3" s="465"/>
      <c r="H3" s="465"/>
      <c r="I3" s="466"/>
      <c r="J3" s="466"/>
      <c r="K3" s="467"/>
      <c r="L3" s="468"/>
      <c r="M3" s="469"/>
      <c r="N3" s="470"/>
      <c r="O3" s="598"/>
      <c r="P3" s="471"/>
      <c r="Q3" s="472"/>
      <c r="R3" s="467"/>
      <c r="S3" s="576">
        <f>'Copie doc'!B3+1</f>
        <v>1092</v>
      </c>
      <c r="T3" s="577"/>
      <c r="U3" s="578"/>
      <c r="V3" s="467"/>
      <c r="W3" s="465"/>
      <c r="X3" s="474"/>
      <c r="Y3" s="474"/>
      <c r="Z3" s="609"/>
      <c r="AA3" s="475"/>
      <c r="AB3" s="474"/>
      <c r="AC3" s="474"/>
      <c r="AD3" s="465"/>
      <c r="AE3" s="474"/>
      <c r="AF3" s="467"/>
      <c r="AG3" s="476"/>
      <c r="AH3" s="459"/>
      <c r="AI3" s="459"/>
      <c r="AJ3" s="459"/>
      <c r="AK3" s="459"/>
      <c r="AL3" s="459"/>
      <c r="AM3" s="459"/>
      <c r="AN3" s="459"/>
      <c r="AO3" s="467"/>
      <c r="AP3" s="459"/>
      <c r="AQ3" s="459"/>
      <c r="AR3" s="459"/>
      <c r="AS3" s="460"/>
      <c r="AT3" s="459"/>
      <c r="AU3" s="459"/>
      <c r="AV3" s="459"/>
      <c r="AW3" s="459"/>
    </row>
    <row r="4" spans="1:68" s="461" customFormat="1" ht="35.1" customHeight="1" thickBot="1" x14ac:dyDescent="0.35">
      <c r="A4" s="446"/>
      <c r="B4" s="447"/>
      <c r="C4" s="591"/>
      <c r="D4" s="613"/>
      <c r="E4" s="449" t="s">
        <v>186</v>
      </c>
      <c r="F4" s="449"/>
      <c r="G4" s="484"/>
      <c r="H4" s="587"/>
      <c r="I4" s="449" t="s">
        <v>8</v>
      </c>
      <c r="J4" s="449"/>
      <c r="K4" s="449"/>
      <c r="L4" s="479"/>
      <c r="M4" s="449" t="s">
        <v>143</v>
      </c>
      <c r="N4" s="449"/>
      <c r="O4" s="599"/>
      <c r="P4" s="451" t="s">
        <v>187</v>
      </c>
      <c r="Q4" s="451"/>
      <c r="R4" s="451"/>
      <c r="S4" s="579"/>
      <c r="T4" s="580"/>
      <c r="U4" s="581"/>
      <c r="V4" s="473"/>
      <c r="W4" s="586"/>
      <c r="X4" s="451" t="s">
        <v>184</v>
      </c>
      <c r="Y4" s="451"/>
      <c r="Z4" s="451"/>
      <c r="AA4" s="482"/>
      <c r="AB4" s="457" t="s">
        <v>225</v>
      </c>
      <c r="AC4" s="457"/>
      <c r="AD4" s="483"/>
      <c r="AE4" s="449" t="s">
        <v>273</v>
      </c>
      <c r="AF4" s="449"/>
      <c r="AG4" s="449"/>
      <c r="AH4" s="459"/>
      <c r="AI4" s="459"/>
      <c r="AJ4" s="459"/>
      <c r="AK4" s="459"/>
      <c r="AL4" s="459"/>
      <c r="AM4" s="484"/>
      <c r="AN4" s="484"/>
      <c r="AO4" s="459"/>
      <c r="AP4" s="459"/>
      <c r="AQ4" s="459"/>
      <c r="AR4" s="459"/>
      <c r="AS4" s="460"/>
      <c r="AT4" s="459"/>
      <c r="AU4" s="459"/>
      <c r="AV4" s="459"/>
      <c r="AW4" s="459"/>
    </row>
    <row r="5" spans="1:68" s="461" customFormat="1" ht="3" customHeight="1" x14ac:dyDescent="0.3">
      <c r="A5" s="446"/>
      <c r="B5" s="447"/>
      <c r="C5" s="591"/>
      <c r="D5" s="614"/>
      <c r="E5" s="485"/>
      <c r="F5" s="485"/>
      <c r="G5" s="468"/>
      <c r="H5" s="468"/>
      <c r="I5" s="485"/>
      <c r="J5" s="485"/>
      <c r="K5" s="486"/>
      <c r="L5" s="486"/>
      <c r="M5" s="486"/>
      <c r="N5" s="487"/>
      <c r="O5" s="600"/>
      <c r="P5" s="486"/>
      <c r="Q5" s="488"/>
      <c r="R5" s="488"/>
      <c r="S5" s="460"/>
      <c r="T5" s="460"/>
      <c r="U5" s="460"/>
      <c r="V5" s="486"/>
      <c r="W5" s="459"/>
      <c r="X5" s="459"/>
      <c r="Y5" s="460"/>
      <c r="Z5" s="610"/>
      <c r="AA5" s="460"/>
      <c r="AB5" s="460"/>
      <c r="AC5" s="459"/>
      <c r="AD5" s="459"/>
      <c r="AE5" s="459"/>
      <c r="AF5" s="486"/>
      <c r="AG5" s="459"/>
      <c r="AH5" s="459"/>
      <c r="AI5" s="459"/>
      <c r="AJ5" s="459"/>
      <c r="AK5" s="460"/>
      <c r="AL5" s="460"/>
      <c r="AM5" s="460"/>
      <c r="AN5" s="460"/>
      <c r="AO5" s="486"/>
      <c r="AP5" s="459"/>
      <c r="AQ5" s="459"/>
      <c r="AR5" s="459"/>
      <c r="AS5" s="460"/>
      <c r="AT5" s="459"/>
      <c r="AU5" s="459"/>
      <c r="AV5" s="459"/>
      <c r="AW5" s="459"/>
    </row>
    <row r="6" spans="1:68" ht="18.75" customHeight="1" x14ac:dyDescent="0.3">
      <c r="B6" s="490"/>
      <c r="C6" s="591"/>
      <c r="D6" s="601"/>
      <c r="E6" s="462"/>
      <c r="F6" s="462"/>
      <c r="G6" s="462"/>
      <c r="H6" s="462"/>
      <c r="I6" s="462"/>
      <c r="J6" s="462"/>
      <c r="K6" s="462"/>
      <c r="L6" s="462"/>
      <c r="M6" s="462"/>
      <c r="N6" s="462"/>
      <c r="O6" s="601"/>
      <c r="P6" s="462"/>
      <c r="Q6" s="462"/>
      <c r="R6" s="484"/>
      <c r="S6" s="484"/>
      <c r="T6" s="484"/>
      <c r="U6" s="484"/>
      <c r="V6" s="462"/>
      <c r="W6" s="462"/>
      <c r="X6" s="462"/>
      <c r="Y6" s="491"/>
      <c r="Z6" s="617"/>
      <c r="AA6" s="491"/>
      <c r="AB6" s="492"/>
      <c r="AC6" s="462"/>
      <c r="AD6" s="462"/>
      <c r="AE6" s="462"/>
      <c r="AF6" s="462"/>
      <c r="AG6" s="462"/>
      <c r="AH6" s="462"/>
      <c r="AI6" s="462"/>
      <c r="AJ6" s="462"/>
      <c r="AK6" s="492"/>
      <c r="AL6" s="492"/>
      <c r="AM6" s="492"/>
      <c r="AN6" s="492"/>
      <c r="AO6" s="462"/>
      <c r="AP6" s="462"/>
      <c r="AQ6" s="462"/>
      <c r="AR6" s="462"/>
      <c r="AS6" s="492"/>
      <c r="AT6" s="462"/>
      <c r="AU6" s="462"/>
      <c r="AV6" s="462"/>
      <c r="AW6" s="462"/>
    </row>
    <row r="7" spans="1:68" ht="25.5" customHeight="1" x14ac:dyDescent="0.3">
      <c r="C7" s="592" t="s">
        <v>432</v>
      </c>
      <c r="D7" s="602" t="s">
        <v>4</v>
      </c>
      <c r="E7" s="496" t="s">
        <v>1</v>
      </c>
      <c r="F7" s="496"/>
      <c r="G7" s="496"/>
      <c r="H7" s="496"/>
      <c r="I7" s="496"/>
      <c r="J7" s="496"/>
      <c r="K7" s="462"/>
      <c r="L7" s="496" t="s">
        <v>2</v>
      </c>
      <c r="M7" s="496"/>
      <c r="N7" s="496"/>
      <c r="O7" s="602" t="s">
        <v>4</v>
      </c>
      <c r="P7" s="497" t="s">
        <v>3</v>
      </c>
      <c r="Q7" s="497"/>
      <c r="R7" s="497"/>
      <c r="S7" s="497"/>
      <c r="T7" s="497"/>
      <c r="U7" s="497"/>
      <c r="V7" s="462"/>
      <c r="W7" s="496" t="s">
        <v>2</v>
      </c>
      <c r="X7" s="496"/>
      <c r="Y7" s="496"/>
      <c r="Z7" s="602" t="s">
        <v>4</v>
      </c>
      <c r="AA7" s="496" t="s">
        <v>3</v>
      </c>
      <c r="AB7" s="496"/>
      <c r="AC7" s="496"/>
      <c r="AD7" s="496"/>
      <c r="AE7" s="496"/>
      <c r="AF7" s="462"/>
      <c r="AG7" s="496" t="s">
        <v>2</v>
      </c>
      <c r="AH7" s="496"/>
      <c r="AI7" s="496"/>
      <c r="AJ7" s="495" t="s">
        <v>4</v>
      </c>
      <c r="AK7" s="496" t="s">
        <v>3</v>
      </c>
      <c r="AL7" s="496"/>
      <c r="AM7" s="496"/>
      <c r="AN7" s="496"/>
      <c r="AO7" s="462"/>
      <c r="AP7" s="496" t="s">
        <v>2</v>
      </c>
      <c r="AQ7" s="496"/>
      <c r="AR7" s="495" t="s">
        <v>128</v>
      </c>
      <c r="AS7" s="496" t="s">
        <v>6</v>
      </c>
      <c r="AT7" s="496"/>
      <c r="AU7" s="496"/>
      <c r="AV7" s="496"/>
      <c r="AW7" s="496"/>
    </row>
    <row r="8" spans="1:68" ht="15" customHeight="1" x14ac:dyDescent="0.3">
      <c r="B8" s="498"/>
      <c r="C8" s="593"/>
      <c r="D8" s="615"/>
      <c r="E8" s="491"/>
      <c r="F8" s="491"/>
      <c r="G8" s="491"/>
      <c r="H8" s="491"/>
      <c r="I8" s="491"/>
      <c r="J8" s="491"/>
      <c r="K8" s="484"/>
      <c r="L8" s="491"/>
      <c r="M8" s="499"/>
      <c r="N8" s="500"/>
      <c r="O8" s="603"/>
      <c r="P8" s="490"/>
      <c r="Q8" s="490"/>
      <c r="R8" s="490"/>
      <c r="S8" s="490"/>
      <c r="T8" s="490"/>
      <c r="U8" s="490"/>
      <c r="V8" s="484"/>
      <c r="W8" s="490"/>
      <c r="X8" s="490"/>
      <c r="Y8" s="490"/>
      <c r="Z8" s="603"/>
      <c r="AA8" s="502"/>
      <c r="AB8" s="502"/>
      <c r="AC8" s="502"/>
      <c r="AD8" s="502"/>
      <c r="AE8" s="503"/>
      <c r="AF8" s="484"/>
      <c r="AG8" s="502"/>
      <c r="AH8" s="503"/>
      <c r="AI8" s="490"/>
      <c r="AJ8" s="501"/>
      <c r="AK8" s="502"/>
      <c r="AL8" s="502"/>
      <c r="AM8" s="502"/>
      <c r="AN8" s="502"/>
      <c r="AO8" s="484"/>
      <c r="AP8" s="502"/>
      <c r="AQ8" s="502"/>
      <c r="AR8" s="490"/>
      <c r="AS8" s="492"/>
      <c r="AT8" s="490"/>
      <c r="AU8" s="490"/>
      <c r="AV8" s="490"/>
      <c r="AW8" s="490"/>
    </row>
    <row r="9" spans="1:68" ht="15" customHeight="1" x14ac:dyDescent="0.3">
      <c r="B9" s="498"/>
      <c r="C9" s="594"/>
      <c r="D9" s="595"/>
      <c r="E9" s="491"/>
      <c r="F9" s="491"/>
      <c r="G9" s="491"/>
      <c r="H9" s="491"/>
      <c r="I9" s="491"/>
      <c r="J9" s="491"/>
      <c r="K9" s="507" t="s">
        <v>433</v>
      </c>
      <c r="L9" s="491"/>
      <c r="M9" s="499"/>
      <c r="N9" s="500"/>
      <c r="O9" s="500"/>
      <c r="P9" s="490"/>
      <c r="Q9" s="490"/>
      <c r="R9" s="490"/>
      <c r="S9" s="490"/>
      <c r="T9" s="490"/>
      <c r="U9" s="490"/>
      <c r="V9" s="507" t="s">
        <v>433</v>
      </c>
      <c r="W9" s="490"/>
      <c r="X9" s="490"/>
      <c r="Y9" s="490"/>
      <c r="Z9" s="618"/>
      <c r="AA9" s="484"/>
      <c r="AB9" s="484"/>
      <c r="AC9" s="484"/>
      <c r="AD9" s="484"/>
      <c r="AE9" s="490"/>
      <c r="AF9" s="507" t="s">
        <v>433</v>
      </c>
      <c r="AG9" s="484"/>
      <c r="AH9" s="490"/>
      <c r="AI9" s="490"/>
      <c r="AJ9" s="501"/>
      <c r="AK9" s="484"/>
      <c r="AL9" s="484"/>
      <c r="AM9" s="484"/>
      <c r="AN9" s="484"/>
      <c r="AO9" s="507" t="s">
        <v>433</v>
      </c>
      <c r="AP9" s="484"/>
      <c r="AQ9" s="484"/>
      <c r="AR9" s="490"/>
      <c r="AS9" s="492"/>
      <c r="AT9" s="490"/>
      <c r="AU9" s="490"/>
      <c r="AV9" s="490"/>
      <c r="AW9" s="490"/>
    </row>
    <row r="10" spans="1:68" ht="34.950000000000003" customHeight="1" x14ac:dyDescent="0.3">
      <c r="B10" s="504">
        <v>45139</v>
      </c>
      <c r="C10" s="594" t="s">
        <v>228</v>
      </c>
      <c r="D10" s="595" t="s">
        <v>218</v>
      </c>
      <c r="E10" s="505" t="s">
        <v>315</v>
      </c>
      <c r="F10" s="519" t="s">
        <v>343</v>
      </c>
      <c r="G10" s="505" t="s">
        <v>344</v>
      </c>
      <c r="H10" s="506"/>
      <c r="I10" s="506"/>
      <c r="J10" s="506"/>
      <c r="K10" s="507" t="s">
        <v>433</v>
      </c>
      <c r="L10" s="531" t="s">
        <v>345</v>
      </c>
      <c r="M10" s="531" t="s">
        <v>348</v>
      </c>
      <c r="N10" s="508"/>
      <c r="O10" s="604"/>
      <c r="P10" s="512"/>
      <c r="Q10" s="512"/>
      <c r="R10" s="512"/>
      <c r="S10" s="512"/>
      <c r="T10" s="512"/>
      <c r="U10" s="511"/>
      <c r="V10" s="507" t="s">
        <v>433</v>
      </c>
      <c r="W10" s="511"/>
      <c r="X10" s="511"/>
      <c r="Y10" s="511"/>
      <c r="Z10" s="619" t="s">
        <v>318</v>
      </c>
      <c r="AA10" s="523" t="s">
        <v>313</v>
      </c>
      <c r="AB10" s="523" t="s">
        <v>310</v>
      </c>
      <c r="AC10" s="533" t="s">
        <v>352</v>
      </c>
      <c r="AD10" s="520"/>
      <c r="AE10" s="512"/>
      <c r="AF10" s="507" t="s">
        <v>433</v>
      </c>
      <c r="AG10" s="538" t="s">
        <v>227</v>
      </c>
      <c r="AH10" s="538"/>
      <c r="AI10" s="538"/>
      <c r="AJ10" s="513" t="s">
        <v>271</v>
      </c>
      <c r="AK10" s="534" t="s">
        <v>295</v>
      </c>
      <c r="AL10" s="534"/>
      <c r="AM10" s="534"/>
      <c r="AN10" s="534"/>
      <c r="AO10" s="507" t="s">
        <v>433</v>
      </c>
      <c r="AP10" s="534" t="s">
        <v>284</v>
      </c>
      <c r="AQ10" s="534"/>
      <c r="AR10" s="516" t="s">
        <v>279</v>
      </c>
      <c r="AS10" s="517"/>
      <c r="AT10" s="517"/>
      <c r="AU10" s="517"/>
      <c r="AV10" s="517"/>
      <c r="AW10" s="517"/>
    </row>
    <row r="11" spans="1:68" ht="34.950000000000003" customHeight="1" x14ac:dyDescent="0.3">
      <c r="B11" s="504">
        <v>45140</v>
      </c>
      <c r="C11" s="594" t="s">
        <v>233</v>
      </c>
      <c r="D11" s="595" t="s">
        <v>397</v>
      </c>
      <c r="E11" s="528" t="s">
        <v>298</v>
      </c>
      <c r="F11" s="521" t="s">
        <v>351</v>
      </c>
      <c r="G11" s="530" t="s">
        <v>363</v>
      </c>
      <c r="H11" s="540" t="s">
        <v>355</v>
      </c>
      <c r="I11" s="506"/>
      <c r="J11" s="506"/>
      <c r="K11" s="507" t="s">
        <v>433</v>
      </c>
      <c r="L11" s="524" t="s">
        <v>301</v>
      </c>
      <c r="M11" s="541"/>
      <c r="N11" s="508"/>
      <c r="O11" s="604"/>
      <c r="P11" s="542" t="s">
        <v>325</v>
      </c>
      <c r="Q11" s="542"/>
      <c r="R11" s="542"/>
      <c r="S11" s="542"/>
      <c r="T11" s="512"/>
      <c r="U11" s="511"/>
      <c r="V11" s="507" t="s">
        <v>433</v>
      </c>
      <c r="W11" s="511"/>
      <c r="X11" s="511"/>
      <c r="Y11" s="511">
        <v>1</v>
      </c>
      <c r="Z11" s="619" t="s">
        <v>222</v>
      </c>
      <c r="AA11" s="536" t="s">
        <v>320</v>
      </c>
      <c r="AB11" s="536"/>
      <c r="AC11" s="536"/>
      <c r="AD11" s="536"/>
      <c r="AE11" s="536"/>
      <c r="AF11" s="507" t="s">
        <v>433</v>
      </c>
      <c r="AG11" s="536" t="s">
        <v>320</v>
      </c>
      <c r="AH11" s="536"/>
      <c r="AI11" s="536"/>
      <c r="AJ11" s="513" t="s">
        <v>321</v>
      </c>
      <c r="AK11" s="526" t="s">
        <v>376</v>
      </c>
      <c r="AL11" s="526"/>
      <c r="AM11" s="520"/>
      <c r="AN11" s="515" t="s">
        <v>347</v>
      </c>
      <c r="AO11" s="507" t="s">
        <v>433</v>
      </c>
      <c r="AP11" s="534" t="s">
        <v>305</v>
      </c>
      <c r="AQ11" s="534"/>
      <c r="AR11" s="516" t="s">
        <v>279</v>
      </c>
      <c r="AS11" s="517"/>
      <c r="AT11" s="517"/>
      <c r="AU11" s="517"/>
      <c r="AV11" s="517"/>
      <c r="AW11" s="517"/>
    </row>
    <row r="12" spans="1:68" ht="34.950000000000003" customHeight="1" x14ac:dyDescent="0.3">
      <c r="B12" s="504">
        <v>45141</v>
      </c>
      <c r="C12" s="594" t="s">
        <v>233</v>
      </c>
      <c r="D12" s="595" t="s">
        <v>317</v>
      </c>
      <c r="E12" s="543" t="s">
        <v>316</v>
      </c>
      <c r="F12" s="543"/>
      <c r="G12" s="543"/>
      <c r="H12" s="543"/>
      <c r="I12" s="543"/>
      <c r="J12" s="543"/>
      <c r="K12" s="507" t="s">
        <v>433</v>
      </c>
      <c r="L12" s="518" t="s">
        <v>353</v>
      </c>
      <c r="M12" s="518" t="s">
        <v>369</v>
      </c>
      <c r="N12" s="511"/>
      <c r="O12" s="605" t="s">
        <v>319</v>
      </c>
      <c r="P12" s="510" t="s">
        <v>333</v>
      </c>
      <c r="Q12" s="509" t="s">
        <v>346</v>
      </c>
      <c r="R12" s="510" t="s">
        <v>367</v>
      </c>
      <c r="S12" s="512"/>
      <c r="T12" s="512"/>
      <c r="U12" s="511"/>
      <c r="V12" s="507" t="s">
        <v>433</v>
      </c>
      <c r="W12" s="509" t="s">
        <v>354</v>
      </c>
      <c r="X12" s="510" t="s">
        <v>360</v>
      </c>
      <c r="Y12" s="511">
        <v>1</v>
      </c>
      <c r="Z12" s="619" t="s">
        <v>222</v>
      </c>
      <c r="AA12" s="536" t="s">
        <v>320</v>
      </c>
      <c r="AB12" s="536"/>
      <c r="AC12" s="536"/>
      <c r="AD12" s="536"/>
      <c r="AE12" s="536"/>
      <c r="AF12" s="507" t="s">
        <v>433</v>
      </c>
      <c r="AG12" s="536" t="s">
        <v>330</v>
      </c>
      <c r="AH12" s="536"/>
      <c r="AI12" s="536"/>
      <c r="AJ12" s="513" t="s">
        <v>253</v>
      </c>
      <c r="AK12" s="515" t="s">
        <v>290</v>
      </c>
      <c r="AL12" s="532" t="s">
        <v>300</v>
      </c>
      <c r="AM12" s="522"/>
      <c r="AN12" s="515" t="s">
        <v>292</v>
      </c>
      <c r="AO12" s="507" t="s">
        <v>433</v>
      </c>
      <c r="AP12" s="535" t="s">
        <v>286</v>
      </c>
      <c r="AQ12" s="522"/>
      <c r="AR12" s="516" t="s">
        <v>279</v>
      </c>
      <c r="AS12" s="517"/>
      <c r="AT12" s="517"/>
      <c r="AU12" s="517"/>
      <c r="AV12" s="517"/>
      <c r="AW12" s="517"/>
    </row>
    <row r="13" spans="1:68" ht="34.950000000000003" customHeight="1" x14ac:dyDescent="0.3">
      <c r="B13" s="504">
        <v>45142</v>
      </c>
      <c r="C13" s="594" t="s">
        <v>233</v>
      </c>
      <c r="D13" s="595" t="s">
        <v>218</v>
      </c>
      <c r="E13" s="539" t="s">
        <v>328</v>
      </c>
      <c r="F13" s="450" t="s">
        <v>298</v>
      </c>
      <c r="G13" s="450" t="s">
        <v>361</v>
      </c>
      <c r="H13" s="506"/>
      <c r="I13" s="506"/>
      <c r="J13" s="506"/>
      <c r="K13" s="507" t="s">
        <v>433</v>
      </c>
      <c r="L13" s="544" t="s">
        <v>393</v>
      </c>
      <c r="N13" s="508"/>
      <c r="O13" s="604" t="s">
        <v>319</v>
      </c>
      <c r="P13" s="545" t="s">
        <v>340</v>
      </c>
      <c r="Q13" s="545" t="s">
        <v>342</v>
      </c>
      <c r="R13" s="478" t="s">
        <v>366</v>
      </c>
      <c r="S13" s="512"/>
      <c r="T13" s="512"/>
      <c r="U13" s="511"/>
      <c r="V13" s="507" t="s">
        <v>433</v>
      </c>
      <c r="W13" s="455"/>
      <c r="X13" s="511"/>
      <c r="Y13" s="511"/>
      <c r="Z13" s="619" t="s">
        <v>222</v>
      </c>
      <c r="AA13" s="546" t="s">
        <v>336</v>
      </c>
      <c r="AB13" s="537"/>
      <c r="AC13" s="537"/>
      <c r="AD13" s="547" t="s">
        <v>362</v>
      </c>
      <c r="AE13" s="547"/>
      <c r="AF13" s="507" t="s">
        <v>433</v>
      </c>
      <c r="AG13" s="520"/>
      <c r="AH13" s="512"/>
      <c r="AI13" s="512"/>
      <c r="AJ13" s="513" t="s">
        <v>231</v>
      </c>
      <c r="AK13" s="514" t="s">
        <v>227</v>
      </c>
      <c r="AL13" s="514"/>
      <c r="AM13" s="514"/>
      <c r="AN13" s="514"/>
      <c r="AO13" s="507" t="s">
        <v>433</v>
      </c>
      <c r="AP13" s="548" t="s">
        <v>227</v>
      </c>
      <c r="AQ13" s="548"/>
      <c r="AR13" s="516" t="s">
        <v>279</v>
      </c>
      <c r="AS13" s="517"/>
      <c r="AT13" s="517"/>
      <c r="AU13" s="517"/>
      <c r="AV13" s="517"/>
      <c r="AW13" s="517"/>
    </row>
    <row r="14" spans="1:68" ht="34.950000000000003" customHeight="1" x14ac:dyDescent="0.3">
      <c r="B14" s="504">
        <v>45145</v>
      </c>
      <c r="C14" s="594" t="s">
        <v>281</v>
      </c>
      <c r="D14" s="595" t="s">
        <v>291</v>
      </c>
      <c r="E14" s="539" t="s">
        <v>368</v>
      </c>
      <c r="F14" s="539" t="s">
        <v>394</v>
      </c>
      <c r="G14" s="450" t="s">
        <v>424</v>
      </c>
      <c r="H14" s="450" t="s">
        <v>381</v>
      </c>
      <c r="I14" s="506"/>
      <c r="J14" s="506"/>
      <c r="K14" s="507" t="s">
        <v>433</v>
      </c>
      <c r="L14" s="477" t="s">
        <v>399</v>
      </c>
      <c r="N14" s="508"/>
      <c r="O14" s="604" t="s">
        <v>319</v>
      </c>
      <c r="P14" s="455" t="s">
        <v>356</v>
      </c>
      <c r="Q14" s="549" t="s">
        <v>358</v>
      </c>
      <c r="R14" s="455" t="s">
        <v>370</v>
      </c>
      <c r="S14" s="512"/>
      <c r="T14" s="512"/>
      <c r="U14" s="511"/>
      <c r="V14" s="507" t="s">
        <v>433</v>
      </c>
      <c r="W14" s="455" t="s">
        <v>398</v>
      </c>
      <c r="X14" s="455"/>
      <c r="Y14" s="511"/>
      <c r="Z14" s="619" t="s">
        <v>222</v>
      </c>
      <c r="AA14" s="537" t="s">
        <v>332</v>
      </c>
      <c r="AB14" s="537"/>
      <c r="AC14" s="537"/>
      <c r="AD14" s="537"/>
      <c r="AE14" s="537"/>
      <c r="AF14" s="507" t="s">
        <v>433</v>
      </c>
      <c r="AG14" s="547" t="s">
        <v>329</v>
      </c>
      <c r="AH14" s="547"/>
      <c r="AI14" s="547"/>
      <c r="AJ14" s="513"/>
      <c r="AK14" s="520"/>
      <c r="AL14" s="520"/>
      <c r="AM14" s="520"/>
      <c r="AN14" s="520"/>
      <c r="AO14" s="507" t="s">
        <v>433</v>
      </c>
      <c r="AP14" s="520"/>
      <c r="AQ14" s="520"/>
      <c r="AR14" s="516" t="s">
        <v>280</v>
      </c>
      <c r="AS14" s="517"/>
      <c r="AT14" s="517"/>
      <c r="AU14" s="517"/>
      <c r="AV14" s="517"/>
      <c r="AW14" s="517"/>
    </row>
    <row r="15" spans="1:68" ht="34.950000000000003" customHeight="1" x14ac:dyDescent="0.3">
      <c r="B15" s="504">
        <v>45146</v>
      </c>
      <c r="C15" s="594" t="s">
        <v>281</v>
      </c>
      <c r="D15" s="595"/>
      <c r="E15" s="439" t="s">
        <v>434</v>
      </c>
      <c r="F15" s="439" t="s">
        <v>434</v>
      </c>
      <c r="G15" s="439" t="s">
        <v>434</v>
      </c>
      <c r="H15" s="439" t="s">
        <v>434</v>
      </c>
      <c r="I15" s="439" t="s">
        <v>434</v>
      </c>
      <c r="J15" s="439" t="s">
        <v>434</v>
      </c>
      <c r="K15" s="507" t="s">
        <v>433</v>
      </c>
      <c r="L15" s="508"/>
      <c r="M15" s="508"/>
      <c r="N15" s="508"/>
      <c r="O15" s="604" t="s">
        <v>319</v>
      </c>
      <c r="P15" s="550" t="s">
        <v>380</v>
      </c>
      <c r="Q15" s="450" t="s">
        <v>364</v>
      </c>
      <c r="R15" s="450" t="s">
        <v>396</v>
      </c>
      <c r="S15" s="512"/>
      <c r="T15" s="512"/>
      <c r="U15" s="511"/>
      <c r="V15" s="507" t="s">
        <v>433</v>
      </c>
      <c r="W15" s="450" t="s">
        <v>371</v>
      </c>
      <c r="X15" s="450" t="s">
        <v>275</v>
      </c>
      <c r="Y15" s="511"/>
      <c r="Z15" s="619" t="s">
        <v>222</v>
      </c>
      <c r="AA15" s="537"/>
      <c r="AB15" s="537"/>
      <c r="AC15" s="537"/>
      <c r="AD15" s="537"/>
      <c r="AE15" s="537"/>
      <c r="AF15" s="507" t="s">
        <v>433</v>
      </c>
      <c r="AG15" s="547"/>
      <c r="AH15" s="547"/>
      <c r="AI15" s="547"/>
      <c r="AJ15" s="513" t="s">
        <v>331</v>
      </c>
      <c r="AK15" s="551" t="s">
        <v>283</v>
      </c>
      <c r="AL15" s="551"/>
      <c r="AM15" s="456" t="s">
        <v>287</v>
      </c>
      <c r="AN15" s="520"/>
      <c r="AO15" s="507" t="s">
        <v>433</v>
      </c>
      <c r="AP15" s="552" t="s">
        <v>323</v>
      </c>
      <c r="AQ15" s="520"/>
      <c r="AR15" s="516" t="s">
        <v>280</v>
      </c>
      <c r="AS15" s="517"/>
      <c r="AT15" s="517"/>
      <c r="AU15" s="517"/>
      <c r="AV15" s="517"/>
      <c r="AW15" s="517"/>
    </row>
    <row r="16" spans="1:68" s="555" customFormat="1" ht="34.950000000000003" customHeight="1" x14ac:dyDescent="0.3">
      <c r="A16" s="553"/>
      <c r="B16" s="504">
        <v>45147</v>
      </c>
      <c r="C16" s="594" t="s">
        <v>281</v>
      </c>
      <c r="D16" s="595" t="s">
        <v>291</v>
      </c>
      <c r="E16" s="439" t="s">
        <v>434</v>
      </c>
      <c r="F16" s="439" t="s">
        <v>434</v>
      </c>
      <c r="G16" s="439" t="s">
        <v>434</v>
      </c>
      <c r="H16" s="439" t="s">
        <v>434</v>
      </c>
      <c r="I16" s="439" t="s">
        <v>434</v>
      </c>
      <c r="J16" s="439" t="s">
        <v>434</v>
      </c>
      <c r="K16" s="507" t="s">
        <v>433</v>
      </c>
      <c r="L16" s="450" t="s">
        <v>407</v>
      </c>
      <c r="M16" s="450" t="s">
        <v>420</v>
      </c>
      <c r="N16" s="494" t="s">
        <v>430</v>
      </c>
      <c r="O16" s="604" t="s">
        <v>319</v>
      </c>
      <c r="P16" s="480" t="s">
        <v>365</v>
      </c>
      <c r="Q16" s="453" t="s">
        <v>379</v>
      </c>
      <c r="R16" s="480" t="s">
        <v>403</v>
      </c>
      <c r="S16" s="512"/>
      <c r="T16" s="512"/>
      <c r="U16" s="511"/>
      <c r="V16" s="507" t="s">
        <v>433</v>
      </c>
      <c r="W16" s="455" t="s">
        <v>401</v>
      </c>
      <c r="X16" s="455" t="s">
        <v>422</v>
      </c>
      <c r="Y16" s="511"/>
      <c r="Z16" s="619" t="s">
        <v>222</v>
      </c>
      <c r="AA16" s="537" t="s">
        <v>395</v>
      </c>
      <c r="AB16" s="537"/>
      <c r="AC16" s="537"/>
      <c r="AD16" s="537"/>
      <c r="AE16" s="537"/>
      <c r="AF16" s="507" t="s">
        <v>433</v>
      </c>
      <c r="AG16" s="547" t="s">
        <v>334</v>
      </c>
      <c r="AH16" s="547"/>
      <c r="AI16" s="547"/>
      <c r="AJ16" s="513" t="s">
        <v>229</v>
      </c>
      <c r="AK16" s="551" t="s">
        <v>296</v>
      </c>
      <c r="AL16" s="551"/>
      <c r="AM16" s="520"/>
      <c r="AN16" s="456" t="s">
        <v>339</v>
      </c>
      <c r="AO16" s="507" t="s">
        <v>433</v>
      </c>
      <c r="AP16" s="548" t="s">
        <v>227</v>
      </c>
      <c r="AQ16" s="548"/>
      <c r="AR16" s="516" t="s">
        <v>280</v>
      </c>
      <c r="AS16" s="517"/>
      <c r="AT16" s="517"/>
      <c r="AU16" s="517"/>
      <c r="AV16" s="517"/>
      <c r="AW16" s="517"/>
      <c r="AX16" s="554"/>
      <c r="AY16" s="554"/>
      <c r="AZ16" s="554"/>
      <c r="BA16" s="554"/>
      <c r="BB16" s="554"/>
      <c r="BC16" s="554"/>
      <c r="BD16" s="554"/>
      <c r="BE16" s="554"/>
      <c r="BF16" s="554"/>
      <c r="BG16" s="554"/>
      <c r="BH16" s="554"/>
      <c r="BI16" s="554"/>
      <c r="BJ16" s="554"/>
      <c r="BK16" s="554"/>
      <c r="BL16" s="554"/>
      <c r="BM16" s="554"/>
      <c r="BN16" s="554"/>
      <c r="BO16" s="554"/>
      <c r="BP16" s="554"/>
    </row>
    <row r="17" spans="1:68" s="555" customFormat="1" ht="34.950000000000003" customHeight="1" x14ac:dyDescent="0.3">
      <c r="A17" s="553"/>
      <c r="B17" s="504">
        <v>45148</v>
      </c>
      <c r="C17" s="594" t="s">
        <v>282</v>
      </c>
      <c r="D17" s="595" t="s">
        <v>291</v>
      </c>
      <c r="E17" s="439" t="s">
        <v>434</v>
      </c>
      <c r="F17" s="439" t="s">
        <v>434</v>
      </c>
      <c r="G17" s="439" t="s">
        <v>434</v>
      </c>
      <c r="H17" s="439" t="s">
        <v>434</v>
      </c>
      <c r="I17" s="439" t="s">
        <v>434</v>
      </c>
      <c r="J17" s="439" t="s">
        <v>434</v>
      </c>
      <c r="K17" s="507" t="s">
        <v>433</v>
      </c>
      <c r="L17" s="539" t="s">
        <v>411</v>
      </c>
      <c r="M17" s="478" t="s">
        <v>419</v>
      </c>
      <c r="N17" s="494" t="s">
        <v>430</v>
      </c>
      <c r="O17" s="604"/>
      <c r="P17" s="556"/>
      <c r="Q17" s="556"/>
      <c r="R17" s="556"/>
      <c r="S17" s="556"/>
      <c r="T17" s="556"/>
      <c r="U17" s="556"/>
      <c r="V17" s="507" t="s">
        <v>433</v>
      </c>
      <c r="W17" s="511"/>
      <c r="X17" s="511"/>
      <c r="Y17" s="511"/>
      <c r="Z17" s="619" t="s">
        <v>222</v>
      </c>
      <c r="AA17" s="537"/>
      <c r="AB17" s="537"/>
      <c r="AC17" s="537"/>
      <c r="AD17" s="537"/>
      <c r="AE17" s="537"/>
      <c r="AF17" s="507" t="s">
        <v>433</v>
      </c>
      <c r="AG17" s="547"/>
      <c r="AH17" s="547"/>
      <c r="AI17" s="547"/>
      <c r="AJ17" s="513" t="s">
        <v>229</v>
      </c>
      <c r="AK17" s="557" t="s">
        <v>311</v>
      </c>
      <c r="AL17" s="552" t="s">
        <v>314</v>
      </c>
      <c r="AM17" s="520"/>
      <c r="AN17" s="520"/>
      <c r="AO17" s="507" t="s">
        <v>433</v>
      </c>
      <c r="AP17" s="548" t="s">
        <v>227</v>
      </c>
      <c r="AQ17" s="548"/>
      <c r="AR17" s="516" t="s">
        <v>280</v>
      </c>
      <c r="AS17" s="517"/>
      <c r="AT17" s="517"/>
      <c r="AU17" s="517"/>
      <c r="AV17" s="517"/>
      <c r="AW17" s="517"/>
      <c r="AX17" s="554"/>
      <c r="AY17" s="554"/>
      <c r="AZ17" s="554"/>
      <c r="BA17" s="554"/>
      <c r="BB17" s="554"/>
      <c r="BC17" s="554"/>
      <c r="BD17" s="554"/>
      <c r="BE17" s="554"/>
      <c r="BF17" s="554"/>
      <c r="BG17" s="554"/>
      <c r="BH17" s="554"/>
      <c r="BI17" s="554"/>
      <c r="BJ17" s="554"/>
      <c r="BK17" s="554"/>
      <c r="BL17" s="554"/>
      <c r="BM17" s="554"/>
      <c r="BN17" s="554"/>
      <c r="BO17" s="554"/>
      <c r="BP17" s="554"/>
    </row>
    <row r="18" spans="1:68" ht="34.950000000000003" customHeight="1" x14ac:dyDescent="0.3">
      <c r="B18" s="504">
        <v>45149</v>
      </c>
      <c r="C18" s="594" t="s">
        <v>282</v>
      </c>
      <c r="D18" s="595" t="s">
        <v>291</v>
      </c>
      <c r="E18" s="478" t="s">
        <v>400</v>
      </c>
      <c r="F18" s="448" t="s">
        <v>404</v>
      </c>
      <c r="G18" s="558" t="s">
        <v>411</v>
      </c>
      <c r="H18" s="506"/>
      <c r="I18" s="506"/>
      <c r="J18" s="506"/>
      <c r="K18" s="507" t="s">
        <v>433</v>
      </c>
      <c r="L18" s="450" t="s">
        <v>415</v>
      </c>
      <c r="M18" s="559"/>
      <c r="N18" s="508"/>
      <c r="O18" s="604"/>
      <c r="P18" s="560" t="s">
        <v>325</v>
      </c>
      <c r="Q18" s="560"/>
      <c r="R18" s="560"/>
      <c r="S18" s="560"/>
      <c r="T18" s="556"/>
      <c r="U18" s="556"/>
      <c r="V18" s="507" t="s">
        <v>433</v>
      </c>
      <c r="W18" s="511"/>
      <c r="X18" s="511"/>
      <c r="Y18" s="511"/>
      <c r="Z18" s="619" t="s">
        <v>222</v>
      </c>
      <c r="AA18" s="458"/>
      <c r="AB18" s="458"/>
      <c r="AC18" s="458"/>
      <c r="AD18" s="458"/>
      <c r="AE18" s="458"/>
      <c r="AF18" s="507" t="s">
        <v>433</v>
      </c>
      <c r="AG18" s="458"/>
      <c r="AH18" s="458"/>
      <c r="AI18" s="458"/>
      <c r="AJ18" s="513"/>
      <c r="AK18" s="572" t="s">
        <v>250</v>
      </c>
      <c r="AL18" s="572" t="s">
        <v>250</v>
      </c>
      <c r="AM18" s="572" t="s">
        <v>250</v>
      </c>
      <c r="AN18" s="572" t="s">
        <v>250</v>
      </c>
      <c r="AO18" s="507" t="s">
        <v>433</v>
      </c>
      <c r="AP18" s="572" t="s">
        <v>250</v>
      </c>
      <c r="AQ18" s="572" t="s">
        <v>250</v>
      </c>
      <c r="AR18" s="516" t="s">
        <v>280</v>
      </c>
      <c r="AS18" s="517"/>
      <c r="AT18" s="517"/>
      <c r="AU18" s="517"/>
      <c r="AV18" s="517"/>
      <c r="AW18" s="517"/>
    </row>
    <row r="19" spans="1:68" ht="34.950000000000003" customHeight="1" x14ac:dyDescent="0.3">
      <c r="B19" s="504">
        <v>45154</v>
      </c>
      <c r="C19" s="594" t="s">
        <v>277</v>
      </c>
      <c r="D19" s="595" t="s">
        <v>324</v>
      </c>
      <c r="E19" s="558" t="s">
        <v>406</v>
      </c>
      <c r="F19" s="478" t="s">
        <v>413</v>
      </c>
      <c r="G19" s="478" t="s">
        <v>421</v>
      </c>
      <c r="H19" s="506"/>
      <c r="I19" s="506"/>
      <c r="J19" s="506"/>
      <c r="K19" s="507" t="s">
        <v>433</v>
      </c>
      <c r="L19" s="559"/>
      <c r="M19" s="559"/>
      <c r="N19" s="508"/>
      <c r="O19" s="604" t="s">
        <v>319</v>
      </c>
      <c r="P19" s="453" t="s">
        <v>359</v>
      </c>
      <c r="Q19" s="453"/>
      <c r="R19" s="453"/>
      <c r="S19" s="512"/>
      <c r="T19" s="512"/>
      <c r="U19" s="511"/>
      <c r="V19" s="507" t="s">
        <v>433</v>
      </c>
      <c r="W19" s="453"/>
      <c r="X19" s="453"/>
      <c r="Y19" s="511"/>
      <c r="Z19" s="619" t="s">
        <v>222</v>
      </c>
      <c r="AA19" s="537" t="s">
        <v>377</v>
      </c>
      <c r="AB19" s="537"/>
      <c r="AC19" s="537"/>
      <c r="AD19" s="537"/>
      <c r="AE19" s="537"/>
      <c r="AF19" s="507" t="s">
        <v>433</v>
      </c>
      <c r="AG19" s="537" t="s">
        <v>335</v>
      </c>
      <c r="AH19" s="537"/>
      <c r="AI19" s="537"/>
      <c r="AJ19" s="513"/>
      <c r="AK19" s="572" t="s">
        <v>250</v>
      </c>
      <c r="AL19" s="572" t="s">
        <v>250</v>
      </c>
      <c r="AM19" s="572" t="s">
        <v>250</v>
      </c>
      <c r="AN19" s="572" t="s">
        <v>250</v>
      </c>
      <c r="AO19" s="507" t="s">
        <v>433</v>
      </c>
      <c r="AP19" s="572" t="s">
        <v>250</v>
      </c>
      <c r="AQ19" s="572" t="s">
        <v>250</v>
      </c>
      <c r="AR19" s="516"/>
      <c r="AS19" s="517"/>
      <c r="AT19" s="517"/>
      <c r="AU19" s="517"/>
      <c r="AV19" s="517"/>
      <c r="AW19" s="517"/>
    </row>
    <row r="20" spans="1:68" ht="34.950000000000003" customHeight="1" x14ac:dyDescent="0.3">
      <c r="B20" s="504">
        <v>45155</v>
      </c>
      <c r="C20" s="594" t="s">
        <v>277</v>
      </c>
      <c r="D20" s="595" t="s">
        <v>253</v>
      </c>
      <c r="E20" s="539" t="s">
        <v>425</v>
      </c>
      <c r="F20" s="539" t="s">
        <v>426</v>
      </c>
      <c r="G20" s="539" t="s">
        <v>427</v>
      </c>
      <c r="H20" s="506"/>
      <c r="I20" s="506"/>
      <c r="J20" s="506"/>
      <c r="K20" s="507" t="s">
        <v>433</v>
      </c>
      <c r="L20" s="559"/>
      <c r="M20" s="559"/>
      <c r="N20" s="508"/>
      <c r="O20" s="604" t="s">
        <v>319</v>
      </c>
      <c r="P20" s="561" t="s">
        <v>378</v>
      </c>
      <c r="Q20" s="481"/>
      <c r="R20" s="481"/>
      <c r="S20" s="512"/>
      <c r="T20" s="512"/>
      <c r="U20" s="511"/>
      <c r="V20" s="507" t="s">
        <v>433</v>
      </c>
      <c r="W20" s="481"/>
      <c r="X20" s="481"/>
      <c r="Y20" s="511"/>
      <c r="Z20" s="619" t="s">
        <v>375</v>
      </c>
      <c r="AA20" s="537" t="s">
        <v>337</v>
      </c>
      <c r="AB20" s="537"/>
      <c r="AC20" s="537"/>
      <c r="AD20" s="537"/>
      <c r="AE20" s="537"/>
      <c r="AF20" s="507" t="s">
        <v>433</v>
      </c>
      <c r="AG20" s="537"/>
      <c r="AH20" s="537"/>
      <c r="AI20" s="537"/>
      <c r="AJ20" s="513"/>
      <c r="AK20" s="572" t="s">
        <v>250</v>
      </c>
      <c r="AL20" s="572" t="s">
        <v>250</v>
      </c>
      <c r="AM20" s="572" t="s">
        <v>250</v>
      </c>
      <c r="AN20" s="572" t="s">
        <v>250</v>
      </c>
      <c r="AO20" s="507" t="s">
        <v>433</v>
      </c>
      <c r="AP20" s="572" t="s">
        <v>250</v>
      </c>
      <c r="AQ20" s="572" t="s">
        <v>250</v>
      </c>
      <c r="AR20" s="516"/>
      <c r="AS20" s="517"/>
      <c r="AT20" s="517"/>
      <c r="AU20" s="517"/>
      <c r="AV20" s="517"/>
      <c r="AW20" s="517"/>
    </row>
    <row r="21" spans="1:68" ht="34.950000000000003" customHeight="1" x14ac:dyDescent="0.3">
      <c r="B21" s="504">
        <v>45156</v>
      </c>
      <c r="C21" s="594" t="s">
        <v>372</v>
      </c>
      <c r="D21" s="595" t="s">
        <v>374</v>
      </c>
      <c r="E21" s="450" t="s">
        <v>302</v>
      </c>
      <c r="F21" s="450" t="s">
        <v>423</v>
      </c>
      <c r="G21" s="450"/>
      <c r="H21" s="506"/>
      <c r="I21" s="506"/>
      <c r="J21" s="506"/>
      <c r="K21" s="507" t="s">
        <v>433</v>
      </c>
      <c r="L21" s="450" t="s">
        <v>232</v>
      </c>
      <c r="M21" s="450" t="s">
        <v>232</v>
      </c>
      <c r="N21" s="508"/>
      <c r="O21" s="606"/>
      <c r="P21" s="512"/>
      <c r="Q21" s="512"/>
      <c r="R21" s="512"/>
      <c r="S21" s="512"/>
      <c r="T21" s="512"/>
      <c r="U21" s="511"/>
      <c r="V21" s="507" t="s">
        <v>433</v>
      </c>
      <c r="W21" s="508"/>
      <c r="X21" s="508"/>
      <c r="Y21" s="508"/>
      <c r="Z21" s="619" t="s">
        <v>375</v>
      </c>
      <c r="AA21" s="458"/>
      <c r="AB21" s="458"/>
      <c r="AC21" s="458"/>
      <c r="AD21" s="458"/>
      <c r="AE21" s="458"/>
      <c r="AF21" s="507" t="s">
        <v>433</v>
      </c>
      <c r="AG21" s="458"/>
      <c r="AH21" s="458"/>
      <c r="AI21" s="458"/>
      <c r="AJ21" s="513"/>
      <c r="AK21" s="572" t="s">
        <v>250</v>
      </c>
      <c r="AL21" s="572" t="s">
        <v>250</v>
      </c>
      <c r="AM21" s="572" t="s">
        <v>250</v>
      </c>
      <c r="AN21" s="572" t="s">
        <v>250</v>
      </c>
      <c r="AO21" s="507" t="s">
        <v>433</v>
      </c>
      <c r="AP21" s="572" t="s">
        <v>250</v>
      </c>
      <c r="AQ21" s="572" t="s">
        <v>250</v>
      </c>
      <c r="AR21" s="516"/>
      <c r="AS21" s="517"/>
      <c r="AT21" s="517"/>
      <c r="AU21" s="517"/>
      <c r="AV21" s="517"/>
      <c r="AW21" s="517"/>
    </row>
    <row r="22" spans="1:68" ht="34.950000000000003" customHeight="1" x14ac:dyDescent="0.3">
      <c r="B22" s="504">
        <v>45159</v>
      </c>
      <c r="C22" s="594" t="s">
        <v>373</v>
      </c>
      <c r="D22" s="595"/>
      <c r="E22" s="439" t="s">
        <v>434</v>
      </c>
      <c r="F22" s="439" t="s">
        <v>434</v>
      </c>
      <c r="G22" s="439" t="s">
        <v>434</v>
      </c>
      <c r="H22" s="439" t="s">
        <v>434</v>
      </c>
      <c r="I22" s="439" t="s">
        <v>434</v>
      </c>
      <c r="J22" s="439" t="s">
        <v>434</v>
      </c>
      <c r="K22" s="507" t="s">
        <v>433</v>
      </c>
      <c r="L22" s="508" t="s">
        <v>250</v>
      </c>
      <c r="M22" s="508" t="s">
        <v>250</v>
      </c>
      <c r="N22" s="508" t="s">
        <v>250</v>
      </c>
      <c r="O22" s="604" t="s">
        <v>319</v>
      </c>
      <c r="P22" s="453" t="s">
        <v>338</v>
      </c>
      <c r="Q22" s="453"/>
      <c r="R22" s="453"/>
      <c r="S22" s="512"/>
      <c r="T22" s="512"/>
      <c r="U22" s="511"/>
      <c r="V22" s="507" t="s">
        <v>433</v>
      </c>
      <c r="W22" s="453"/>
      <c r="X22" s="453"/>
      <c r="Y22" s="511"/>
      <c r="Z22" s="619" t="s">
        <v>222</v>
      </c>
      <c r="AA22" s="559"/>
      <c r="AB22" s="559"/>
      <c r="AC22" s="559"/>
      <c r="AD22" s="520"/>
      <c r="AE22" s="512"/>
      <c r="AF22" s="507" t="s">
        <v>433</v>
      </c>
      <c r="AG22" s="481" t="s">
        <v>412</v>
      </c>
      <c r="AH22" s="559"/>
      <c r="AI22" s="512"/>
      <c r="AJ22" s="513"/>
      <c r="AK22" s="572" t="s">
        <v>250</v>
      </c>
      <c r="AL22" s="572" t="s">
        <v>250</v>
      </c>
      <c r="AM22" s="572" t="s">
        <v>250</v>
      </c>
      <c r="AN22" s="572" t="s">
        <v>250</v>
      </c>
      <c r="AO22" s="507" t="s">
        <v>433</v>
      </c>
      <c r="AP22" s="572" t="s">
        <v>250</v>
      </c>
      <c r="AQ22" s="572" t="s">
        <v>250</v>
      </c>
      <c r="AR22" s="516"/>
      <c r="AS22" s="517"/>
      <c r="AT22" s="517"/>
      <c r="AU22" s="517"/>
      <c r="AV22" s="517"/>
      <c r="AW22" s="517"/>
    </row>
    <row r="23" spans="1:68" ht="34.950000000000003" customHeight="1" x14ac:dyDescent="0.3">
      <c r="B23" s="504">
        <v>45160</v>
      </c>
      <c r="C23" s="594" t="s">
        <v>218</v>
      </c>
      <c r="D23" s="595"/>
      <c r="E23" s="439" t="s">
        <v>434</v>
      </c>
      <c r="F23" s="439" t="s">
        <v>434</v>
      </c>
      <c r="G23" s="439" t="s">
        <v>434</v>
      </c>
      <c r="H23" s="439" t="s">
        <v>434</v>
      </c>
      <c r="I23" s="439" t="s">
        <v>434</v>
      </c>
      <c r="J23" s="439" t="s">
        <v>434</v>
      </c>
      <c r="K23" s="507" t="s">
        <v>433</v>
      </c>
      <c r="L23" s="508" t="s">
        <v>250</v>
      </c>
      <c r="M23" s="508" t="s">
        <v>250</v>
      </c>
      <c r="N23" s="508" t="s">
        <v>250</v>
      </c>
      <c r="O23" s="604" t="s">
        <v>383</v>
      </c>
      <c r="P23" s="450" t="s">
        <v>306</v>
      </c>
      <c r="Q23" s="450" t="s">
        <v>322</v>
      </c>
      <c r="R23" s="559"/>
      <c r="S23" s="512"/>
      <c r="T23" s="512"/>
      <c r="U23" s="511"/>
      <c r="V23" s="507" t="s">
        <v>433</v>
      </c>
      <c r="W23" s="450" t="s">
        <v>415</v>
      </c>
      <c r="X23" s="559"/>
      <c r="Y23" s="511"/>
      <c r="Z23" s="619" t="s">
        <v>222</v>
      </c>
      <c r="AA23" s="559"/>
      <c r="AB23" s="559"/>
      <c r="AC23" s="559"/>
      <c r="AD23" s="520"/>
      <c r="AE23" s="512"/>
      <c r="AF23" s="507" t="s">
        <v>433</v>
      </c>
      <c r="AG23" s="559"/>
      <c r="AH23" s="559"/>
      <c r="AI23" s="512"/>
      <c r="AJ23" s="513" t="s">
        <v>341</v>
      </c>
      <c r="AK23" s="527" t="s">
        <v>293</v>
      </c>
      <c r="AL23" s="527"/>
      <c r="AM23" s="552" t="s">
        <v>414</v>
      </c>
      <c r="AN23" s="520"/>
      <c r="AO23" s="507" t="s">
        <v>433</v>
      </c>
      <c r="AP23" s="562" t="s">
        <v>405</v>
      </c>
      <c r="AQ23" s="482"/>
      <c r="AR23" s="516"/>
      <c r="AS23" s="517"/>
      <c r="AT23" s="517"/>
      <c r="AU23" s="517"/>
      <c r="AV23" s="517"/>
      <c r="AW23" s="517"/>
    </row>
    <row r="24" spans="1:68" ht="18" x14ac:dyDescent="0.3">
      <c r="B24" s="504">
        <v>45161</v>
      </c>
      <c r="C24" s="594" t="s">
        <v>218</v>
      </c>
      <c r="D24" s="595"/>
      <c r="E24" s="439" t="s">
        <v>434</v>
      </c>
      <c r="F24" s="439" t="s">
        <v>434</v>
      </c>
      <c r="G24" s="439" t="s">
        <v>434</v>
      </c>
      <c r="H24" s="439" t="s">
        <v>434</v>
      </c>
      <c r="I24" s="439" t="s">
        <v>434</v>
      </c>
      <c r="J24" s="439" t="s">
        <v>434</v>
      </c>
      <c r="K24" s="507" t="s">
        <v>433</v>
      </c>
      <c r="L24" s="508" t="s">
        <v>250</v>
      </c>
      <c r="M24" s="508" t="s">
        <v>250</v>
      </c>
      <c r="N24" s="508" t="s">
        <v>250</v>
      </c>
      <c r="O24" s="604" t="s">
        <v>383</v>
      </c>
      <c r="P24" s="559"/>
      <c r="Q24" s="559"/>
      <c r="R24" s="559"/>
      <c r="S24" s="512"/>
      <c r="T24" s="512"/>
      <c r="U24" s="511"/>
      <c r="V24" s="507" t="s">
        <v>433</v>
      </c>
      <c r="W24" s="559"/>
      <c r="X24" s="559"/>
      <c r="Y24" s="511"/>
      <c r="Z24" s="619" t="s">
        <v>222</v>
      </c>
      <c r="AA24" s="559"/>
      <c r="AB24" s="559"/>
      <c r="AC24" s="559"/>
      <c r="AD24" s="520"/>
      <c r="AE24" s="512"/>
      <c r="AF24" s="507" t="s">
        <v>433</v>
      </c>
      <c r="AG24" s="563" t="s">
        <v>431</v>
      </c>
      <c r="AH24" s="563"/>
      <c r="AI24" s="512"/>
      <c r="AJ24" s="513" t="s">
        <v>341</v>
      </c>
      <c r="AK24" s="527" t="s">
        <v>294</v>
      </c>
      <c r="AL24" s="527"/>
      <c r="AM24" s="520"/>
      <c r="AN24" s="520"/>
      <c r="AO24" s="507" t="s">
        <v>433</v>
      </c>
      <c r="AP24" s="482"/>
      <c r="AQ24" s="482"/>
      <c r="AR24" s="516"/>
      <c r="AS24" s="564"/>
      <c r="AT24" s="517"/>
      <c r="AU24" s="517"/>
      <c r="AV24" s="517"/>
      <c r="AW24" s="517"/>
    </row>
    <row r="25" spans="1:68" ht="34.950000000000003" customHeight="1" x14ac:dyDescent="0.3">
      <c r="B25" s="504">
        <v>45162</v>
      </c>
      <c r="C25" s="594" t="s">
        <v>218</v>
      </c>
      <c r="D25" s="595"/>
      <c r="E25" s="439" t="s">
        <v>434</v>
      </c>
      <c r="F25" s="439" t="s">
        <v>434</v>
      </c>
      <c r="G25" s="439" t="s">
        <v>434</v>
      </c>
      <c r="H25" s="439" t="s">
        <v>434</v>
      </c>
      <c r="I25" s="439" t="s">
        <v>434</v>
      </c>
      <c r="J25" s="439" t="s">
        <v>434</v>
      </c>
      <c r="K25" s="507" t="s">
        <v>433</v>
      </c>
      <c r="L25" s="508" t="s">
        <v>250</v>
      </c>
      <c r="M25" s="508" t="s">
        <v>250</v>
      </c>
      <c r="N25" s="508" t="s">
        <v>250</v>
      </c>
      <c r="O25" s="604" t="s">
        <v>383</v>
      </c>
      <c r="P25" s="559"/>
      <c r="Q25" s="559"/>
      <c r="R25" s="559"/>
      <c r="S25" s="512"/>
      <c r="T25" s="512"/>
      <c r="U25" s="511"/>
      <c r="V25" s="507" t="s">
        <v>433</v>
      </c>
      <c r="W25" s="511"/>
      <c r="X25" s="511"/>
      <c r="Y25" s="511"/>
      <c r="Z25" s="619" t="s">
        <v>222</v>
      </c>
      <c r="AA25" s="537" t="s">
        <v>308</v>
      </c>
      <c r="AB25" s="537"/>
      <c r="AC25" s="537"/>
      <c r="AD25" s="537"/>
      <c r="AE25" s="537"/>
      <c r="AF25" s="507" t="s">
        <v>433</v>
      </c>
      <c r="AG25" s="537" t="s">
        <v>309</v>
      </c>
      <c r="AH25" s="537"/>
      <c r="AI25" s="537"/>
      <c r="AJ25" s="513" t="s">
        <v>341</v>
      </c>
      <c r="AK25" s="482"/>
      <c r="AL25" s="482"/>
      <c r="AM25" s="482"/>
      <c r="AN25" s="520"/>
      <c r="AO25" s="507" t="s">
        <v>433</v>
      </c>
      <c r="AP25" s="482"/>
      <c r="AQ25" s="482"/>
      <c r="AR25" s="516"/>
      <c r="AS25" s="517"/>
      <c r="AT25" s="517"/>
      <c r="AU25" s="517"/>
      <c r="AV25" s="517"/>
      <c r="AW25" s="517"/>
    </row>
    <row r="26" spans="1:68" ht="34.950000000000003" customHeight="1" x14ac:dyDescent="0.3">
      <c r="B26" s="504">
        <v>45163</v>
      </c>
      <c r="C26" s="594" t="s">
        <v>218</v>
      </c>
      <c r="D26" s="595"/>
      <c r="E26" s="439" t="s">
        <v>434</v>
      </c>
      <c r="F26" s="439" t="s">
        <v>434</v>
      </c>
      <c r="G26" s="439" t="s">
        <v>434</v>
      </c>
      <c r="H26" s="439" t="s">
        <v>434</v>
      </c>
      <c r="I26" s="439" t="s">
        <v>434</v>
      </c>
      <c r="J26" s="439" t="s">
        <v>434</v>
      </c>
      <c r="K26" s="507" t="s">
        <v>433</v>
      </c>
      <c r="L26" s="508" t="s">
        <v>250</v>
      </c>
      <c r="M26" s="508" t="s">
        <v>250</v>
      </c>
      <c r="N26" s="508" t="s">
        <v>250</v>
      </c>
      <c r="O26" s="604" t="s">
        <v>382</v>
      </c>
      <c r="P26" s="478" t="s">
        <v>288</v>
      </c>
      <c r="Q26" s="478"/>
      <c r="R26" s="478"/>
      <c r="S26" s="512"/>
      <c r="T26" s="512"/>
      <c r="U26" s="511"/>
      <c r="V26" s="507" t="s">
        <v>433</v>
      </c>
      <c r="W26" s="545" t="s">
        <v>232</v>
      </c>
      <c r="X26" s="545" t="s">
        <v>232</v>
      </c>
      <c r="Y26" s="511"/>
      <c r="Z26" s="619" t="s">
        <v>222</v>
      </c>
      <c r="AA26" s="529" t="s">
        <v>357</v>
      </c>
      <c r="AB26" s="561" t="s">
        <v>428</v>
      </c>
      <c r="AC26" s="561" t="s">
        <v>429</v>
      </c>
      <c r="AD26" s="520"/>
      <c r="AE26" s="512"/>
      <c r="AF26" s="507" t="s">
        <v>433</v>
      </c>
      <c r="AG26" s="538" t="s">
        <v>227</v>
      </c>
      <c r="AH26" s="538"/>
      <c r="AI26" s="538"/>
      <c r="AJ26" s="513" t="s">
        <v>341</v>
      </c>
      <c r="AK26" s="548" t="s">
        <v>227</v>
      </c>
      <c r="AL26" s="548"/>
      <c r="AM26" s="548"/>
      <c r="AN26" s="548"/>
      <c r="AO26" s="507" t="s">
        <v>433</v>
      </c>
      <c r="AP26" s="548" t="s">
        <v>227</v>
      </c>
      <c r="AQ26" s="548"/>
      <c r="AR26" s="516"/>
      <c r="AS26" s="517"/>
      <c r="AT26" s="517"/>
      <c r="AU26" s="517"/>
      <c r="AV26" s="517"/>
      <c r="AW26" s="517"/>
    </row>
    <row r="27" spans="1:68" ht="34.950000000000003" customHeight="1" x14ac:dyDescent="0.3">
      <c r="B27" s="504">
        <v>45166</v>
      </c>
      <c r="C27" s="594" t="s">
        <v>218</v>
      </c>
      <c r="D27" s="595"/>
      <c r="E27" s="439" t="s">
        <v>434</v>
      </c>
      <c r="F27" s="439" t="s">
        <v>434</v>
      </c>
      <c r="G27" s="439" t="s">
        <v>434</v>
      </c>
      <c r="H27" s="439" t="s">
        <v>434</v>
      </c>
      <c r="I27" s="439" t="s">
        <v>434</v>
      </c>
      <c r="J27" s="439" t="s">
        <v>434</v>
      </c>
      <c r="K27" s="507" t="s">
        <v>433</v>
      </c>
      <c r="L27" s="508" t="s">
        <v>250</v>
      </c>
      <c r="M27" s="508" t="s">
        <v>250</v>
      </c>
      <c r="N27" s="508" t="s">
        <v>250</v>
      </c>
      <c r="O27" s="604" t="s">
        <v>383</v>
      </c>
      <c r="P27" s="559"/>
      <c r="Q27" s="559"/>
      <c r="R27" s="559"/>
      <c r="S27" s="512"/>
      <c r="T27" s="512"/>
      <c r="U27" s="511"/>
      <c r="V27" s="507" t="s">
        <v>433</v>
      </c>
      <c r="W27" s="559"/>
      <c r="X27" s="559"/>
      <c r="Y27" s="511"/>
      <c r="Z27" s="619" t="s">
        <v>388</v>
      </c>
      <c r="AA27" s="559"/>
      <c r="AB27" s="559"/>
      <c r="AC27" s="559"/>
      <c r="AD27" s="520"/>
      <c r="AE27" s="512"/>
      <c r="AF27" s="507" t="s">
        <v>433</v>
      </c>
      <c r="AG27" s="559"/>
      <c r="AH27" s="559"/>
      <c r="AI27" s="512"/>
      <c r="AJ27" s="513" t="s">
        <v>390</v>
      </c>
      <c r="AK27" s="520"/>
      <c r="AL27" s="520"/>
      <c r="AM27" s="520"/>
      <c r="AN27" s="520"/>
      <c r="AO27" s="507" t="s">
        <v>433</v>
      </c>
      <c r="AP27" s="520"/>
      <c r="AQ27" s="520"/>
      <c r="AR27" s="516"/>
      <c r="AS27" s="517"/>
      <c r="AT27" s="517"/>
      <c r="AU27" s="517"/>
      <c r="AV27" s="517"/>
      <c r="AW27" s="517"/>
    </row>
    <row r="28" spans="1:68" ht="34.950000000000003" customHeight="1" x14ac:dyDescent="0.3">
      <c r="B28" s="504">
        <v>45167</v>
      </c>
      <c r="C28" s="594" t="s">
        <v>218</v>
      </c>
      <c r="D28" s="595"/>
      <c r="E28" s="439" t="s">
        <v>434</v>
      </c>
      <c r="F28" s="439" t="s">
        <v>434</v>
      </c>
      <c r="G28" s="439" t="s">
        <v>434</v>
      </c>
      <c r="H28" s="439" t="s">
        <v>434</v>
      </c>
      <c r="I28" s="439" t="s">
        <v>434</v>
      </c>
      <c r="J28" s="439" t="s">
        <v>434</v>
      </c>
      <c r="K28" s="507" t="s">
        <v>433</v>
      </c>
      <c r="L28" s="508" t="s">
        <v>250</v>
      </c>
      <c r="M28" s="508" t="s">
        <v>250</v>
      </c>
      <c r="N28" s="508" t="s">
        <v>250</v>
      </c>
      <c r="O28" s="604" t="s">
        <v>385</v>
      </c>
      <c r="P28" s="478" t="s">
        <v>285</v>
      </c>
      <c r="Q28" s="478"/>
      <c r="R28" s="478"/>
      <c r="S28" s="512"/>
      <c r="T28" s="512"/>
      <c r="U28" s="511"/>
      <c r="V28" s="507" t="s">
        <v>433</v>
      </c>
      <c r="W28" s="478"/>
      <c r="X28" s="478"/>
      <c r="Y28" s="511"/>
      <c r="Z28" s="619" t="s">
        <v>389</v>
      </c>
      <c r="AA28" s="559"/>
      <c r="AB28" s="559"/>
      <c r="AC28" s="559"/>
      <c r="AD28" s="520"/>
      <c r="AE28" s="512"/>
      <c r="AF28" s="507" t="s">
        <v>433</v>
      </c>
      <c r="AG28" s="559"/>
      <c r="AH28" s="559"/>
      <c r="AI28" s="512"/>
      <c r="AJ28" s="513" t="s">
        <v>341</v>
      </c>
      <c r="AK28" s="520"/>
      <c r="AL28" s="520"/>
      <c r="AM28" s="520"/>
      <c r="AN28" s="520"/>
      <c r="AO28" s="507" t="s">
        <v>433</v>
      </c>
      <c r="AP28" s="520"/>
      <c r="AQ28" s="520"/>
      <c r="AR28" s="516"/>
      <c r="AS28" s="517"/>
      <c r="AT28" s="517"/>
      <c r="AU28" s="517"/>
      <c r="AV28" s="517"/>
      <c r="AW28" s="517"/>
    </row>
    <row r="29" spans="1:68" ht="34.950000000000003" customHeight="1" x14ac:dyDescent="0.3">
      <c r="B29" s="504">
        <v>45168</v>
      </c>
      <c r="C29" s="594" t="s">
        <v>218</v>
      </c>
      <c r="D29" s="595"/>
      <c r="E29" s="439" t="s">
        <v>434</v>
      </c>
      <c r="F29" s="439" t="s">
        <v>434</v>
      </c>
      <c r="G29" s="439" t="s">
        <v>434</v>
      </c>
      <c r="H29" s="439" t="s">
        <v>434</v>
      </c>
      <c r="I29" s="439" t="s">
        <v>434</v>
      </c>
      <c r="J29" s="439" t="s">
        <v>434</v>
      </c>
      <c r="K29" s="507" t="s">
        <v>433</v>
      </c>
      <c r="L29" s="508" t="s">
        <v>250</v>
      </c>
      <c r="M29" s="508" t="s">
        <v>250</v>
      </c>
      <c r="N29" s="508" t="s">
        <v>250</v>
      </c>
      <c r="O29" s="604" t="s">
        <v>385</v>
      </c>
      <c r="P29" s="455" t="s">
        <v>326</v>
      </c>
      <c r="Q29" s="455" t="s">
        <v>349</v>
      </c>
      <c r="R29" s="455" t="s">
        <v>350</v>
      </c>
      <c r="S29" s="512"/>
      <c r="T29" s="512"/>
      <c r="U29" s="511"/>
      <c r="V29" s="507" t="s">
        <v>433</v>
      </c>
      <c r="W29" s="455"/>
      <c r="X29" s="455"/>
      <c r="Y29" s="511"/>
      <c r="Z29" s="619" t="s">
        <v>389</v>
      </c>
      <c r="AA29" s="559"/>
      <c r="AB29" s="559"/>
      <c r="AC29" s="559"/>
      <c r="AD29" s="520"/>
      <c r="AE29" s="512"/>
      <c r="AF29" s="507" t="s">
        <v>433</v>
      </c>
      <c r="AG29" s="559"/>
      <c r="AH29" s="559"/>
      <c r="AI29" s="512"/>
      <c r="AJ29" s="513" t="s">
        <v>341</v>
      </c>
      <c r="AK29" s="520"/>
      <c r="AL29" s="520"/>
      <c r="AM29" s="520"/>
      <c r="AN29" s="520"/>
      <c r="AO29" s="507" t="s">
        <v>433</v>
      </c>
      <c r="AP29" s="520"/>
      <c r="AQ29" s="520"/>
      <c r="AR29" s="516"/>
      <c r="AS29" s="517"/>
      <c r="AT29" s="517"/>
      <c r="AU29" s="517"/>
      <c r="AV29" s="517"/>
      <c r="AW29" s="517"/>
    </row>
    <row r="30" spans="1:68" ht="34.950000000000003" customHeight="1" x14ac:dyDescent="0.3">
      <c r="B30" s="504">
        <v>45169</v>
      </c>
      <c r="C30" s="594" t="s">
        <v>386</v>
      </c>
      <c r="D30" s="595"/>
      <c r="E30" s="439" t="s">
        <v>434</v>
      </c>
      <c r="F30" s="439" t="s">
        <v>434</v>
      </c>
      <c r="G30" s="439" t="s">
        <v>434</v>
      </c>
      <c r="H30" s="439" t="s">
        <v>434</v>
      </c>
      <c r="I30" s="439" t="s">
        <v>434</v>
      </c>
      <c r="J30" s="439" t="s">
        <v>434</v>
      </c>
      <c r="K30" s="507" t="s">
        <v>433</v>
      </c>
      <c r="L30" s="508" t="s">
        <v>250</v>
      </c>
      <c r="M30" s="508" t="s">
        <v>250</v>
      </c>
      <c r="N30" s="508" t="s">
        <v>250</v>
      </c>
      <c r="O30" s="604" t="s">
        <v>385</v>
      </c>
      <c r="P30" s="450" t="s">
        <v>299</v>
      </c>
      <c r="Q30" s="559"/>
      <c r="R30" s="559"/>
      <c r="S30" s="512"/>
      <c r="T30" s="512"/>
      <c r="U30" s="511"/>
      <c r="V30" s="507" t="s">
        <v>433</v>
      </c>
      <c r="W30" s="559"/>
      <c r="X30" s="559"/>
      <c r="Y30" s="511"/>
      <c r="Z30" s="619" t="s">
        <v>387</v>
      </c>
      <c r="AA30" s="559"/>
      <c r="AB30" s="559"/>
      <c r="AC30" s="559"/>
      <c r="AD30" s="520"/>
      <c r="AE30" s="512"/>
      <c r="AF30" s="507" t="s">
        <v>433</v>
      </c>
      <c r="AG30" s="559"/>
      <c r="AH30" s="559"/>
      <c r="AI30" s="512"/>
      <c r="AJ30" s="513" t="s">
        <v>341</v>
      </c>
      <c r="AK30" s="520"/>
      <c r="AL30" s="520"/>
      <c r="AM30" s="520"/>
      <c r="AN30" s="520"/>
      <c r="AO30" s="507" t="s">
        <v>433</v>
      </c>
      <c r="AP30" s="520"/>
      <c r="AQ30" s="520"/>
      <c r="AR30" s="516"/>
      <c r="AS30" s="517"/>
      <c r="AT30" s="517"/>
      <c r="AU30" s="517"/>
      <c r="AV30" s="517"/>
      <c r="AW30" s="517"/>
    </row>
    <row r="31" spans="1:68" ht="15" customHeight="1" x14ac:dyDescent="0.3">
      <c r="B31" s="498"/>
      <c r="C31" s="594"/>
      <c r="D31" s="595"/>
      <c r="E31" s="498"/>
      <c r="F31" s="498"/>
      <c r="G31" s="498"/>
      <c r="H31" s="498"/>
      <c r="I31" s="498"/>
      <c r="J31" s="498"/>
      <c r="K31" s="507" t="s">
        <v>433</v>
      </c>
      <c r="L31" s="491"/>
      <c r="M31" s="499"/>
      <c r="N31" s="500"/>
      <c r="O31" s="604"/>
      <c r="P31" s="490"/>
      <c r="Q31" s="490"/>
      <c r="R31" s="490"/>
      <c r="S31" s="498"/>
      <c r="T31" s="498"/>
      <c r="U31" s="498"/>
      <c r="V31" s="507" t="s">
        <v>433</v>
      </c>
      <c r="W31" s="490"/>
      <c r="X31" s="490"/>
      <c r="Y31" s="490"/>
      <c r="Z31" s="619"/>
      <c r="AA31" s="484"/>
      <c r="AB31" s="484"/>
      <c r="AC31" s="484"/>
      <c r="AD31" s="484"/>
      <c r="AE31" s="490"/>
      <c r="AF31" s="507" t="s">
        <v>433</v>
      </c>
      <c r="AG31" s="484"/>
      <c r="AH31" s="490"/>
      <c r="AI31" s="490"/>
      <c r="AJ31" s="501"/>
      <c r="AK31" s="484"/>
      <c r="AL31" s="484"/>
      <c r="AM31" s="484"/>
      <c r="AN31" s="484"/>
      <c r="AO31" s="507" t="s">
        <v>433</v>
      </c>
      <c r="AP31" s="484"/>
      <c r="AQ31" s="484"/>
      <c r="AR31" s="490"/>
      <c r="AS31" s="492"/>
      <c r="AT31" s="490"/>
      <c r="AU31" s="490"/>
      <c r="AV31" s="490"/>
      <c r="AW31" s="490"/>
    </row>
    <row r="32" spans="1:68" ht="34.950000000000003" customHeight="1" x14ac:dyDescent="0.3">
      <c r="B32" s="504">
        <v>45170</v>
      </c>
      <c r="C32" s="594" t="s">
        <v>386</v>
      </c>
      <c r="D32" s="595"/>
      <c r="E32" s="439" t="s">
        <v>434</v>
      </c>
      <c r="F32" s="439" t="s">
        <v>434</v>
      </c>
      <c r="G32" s="439" t="s">
        <v>434</v>
      </c>
      <c r="H32" s="439" t="s">
        <v>434</v>
      </c>
      <c r="I32" s="439" t="s">
        <v>434</v>
      </c>
      <c r="J32" s="439" t="s">
        <v>434</v>
      </c>
      <c r="K32" s="507" t="s">
        <v>433</v>
      </c>
      <c r="L32" s="508" t="s">
        <v>250</v>
      </c>
      <c r="M32" s="508" t="s">
        <v>250</v>
      </c>
      <c r="N32" s="508" t="s">
        <v>250</v>
      </c>
      <c r="O32" s="604" t="s">
        <v>385</v>
      </c>
      <c r="P32" s="559"/>
      <c r="Q32" s="559"/>
      <c r="R32" s="559"/>
      <c r="S32" s="512"/>
      <c r="T32" s="512"/>
      <c r="U32" s="511"/>
      <c r="V32" s="507" t="s">
        <v>433</v>
      </c>
      <c r="W32" s="565" t="s">
        <v>232</v>
      </c>
      <c r="X32" s="565" t="s">
        <v>232</v>
      </c>
      <c r="Y32" s="511"/>
      <c r="Z32" s="619" t="s">
        <v>387</v>
      </c>
      <c r="AA32" s="559"/>
      <c r="AB32" s="559"/>
      <c r="AC32" s="559"/>
      <c r="AD32" s="520"/>
      <c r="AE32" s="512"/>
      <c r="AF32" s="507" t="s">
        <v>433</v>
      </c>
      <c r="AG32" s="565" t="s">
        <v>232</v>
      </c>
      <c r="AH32" s="565" t="s">
        <v>232</v>
      </c>
      <c r="AI32" s="512"/>
      <c r="AJ32" s="513" t="s">
        <v>391</v>
      </c>
      <c r="AK32" s="520"/>
      <c r="AL32" s="520"/>
      <c r="AM32" s="520"/>
      <c r="AN32" s="520"/>
      <c r="AO32" s="507" t="s">
        <v>433</v>
      </c>
      <c r="AP32" s="520"/>
      <c r="AQ32" s="520"/>
      <c r="AR32" s="516"/>
      <c r="AS32" s="517"/>
      <c r="AT32" s="517"/>
      <c r="AU32" s="517"/>
      <c r="AV32" s="517"/>
      <c r="AW32" s="517"/>
    </row>
    <row r="33" spans="2:49" ht="34.950000000000003" customHeight="1" x14ac:dyDescent="0.3">
      <c r="B33" s="504">
        <v>45173</v>
      </c>
      <c r="C33" s="594" t="s">
        <v>384</v>
      </c>
      <c r="D33" s="595" t="s">
        <v>327</v>
      </c>
      <c r="E33" s="450" t="s">
        <v>289</v>
      </c>
      <c r="F33" s="450"/>
      <c r="G33" s="450"/>
      <c r="H33" s="506"/>
      <c r="I33" s="506"/>
      <c r="J33" s="506"/>
      <c r="K33" s="507" t="s">
        <v>433</v>
      </c>
      <c r="L33" s="450"/>
      <c r="M33" s="450"/>
      <c r="N33" s="508"/>
      <c r="O33" s="604"/>
      <c r="P33" s="559"/>
      <c r="Q33" s="559"/>
      <c r="R33" s="559"/>
      <c r="S33" s="512"/>
      <c r="T33" s="512"/>
      <c r="U33" s="511"/>
      <c r="V33" s="507" t="s">
        <v>433</v>
      </c>
      <c r="W33" s="559"/>
      <c r="X33" s="559"/>
      <c r="Y33" s="511"/>
      <c r="Z33" s="619"/>
      <c r="AA33" s="559"/>
      <c r="AB33" s="559"/>
      <c r="AC33" s="559"/>
      <c r="AD33" s="520"/>
      <c r="AE33" s="512"/>
      <c r="AF33" s="507" t="s">
        <v>433</v>
      </c>
      <c r="AG33" s="559"/>
      <c r="AH33" s="559"/>
      <c r="AI33" s="512"/>
      <c r="AJ33" s="513"/>
      <c r="AK33" s="520"/>
      <c r="AL33" s="520"/>
      <c r="AM33" s="520"/>
      <c r="AN33" s="520"/>
      <c r="AO33" s="507" t="s">
        <v>433</v>
      </c>
      <c r="AP33" s="520"/>
      <c r="AQ33" s="520"/>
      <c r="AR33" s="516"/>
      <c r="AS33" s="517" t="s">
        <v>416</v>
      </c>
      <c r="AT33" s="517"/>
      <c r="AU33" s="517"/>
      <c r="AV33" s="517"/>
      <c r="AW33" s="517"/>
    </row>
    <row r="34" spans="2:49" ht="34.950000000000003" customHeight="1" x14ac:dyDescent="0.3">
      <c r="B34" s="504">
        <v>45174</v>
      </c>
      <c r="C34" s="594" t="s">
        <v>384</v>
      </c>
      <c r="D34" s="595" t="s">
        <v>327</v>
      </c>
      <c r="E34" s="559"/>
      <c r="F34" s="559"/>
      <c r="G34" s="559"/>
      <c r="H34" s="506"/>
      <c r="I34" s="506"/>
      <c r="J34" s="506"/>
      <c r="K34" s="507" t="s">
        <v>433</v>
      </c>
      <c r="L34" s="559"/>
      <c r="M34" s="559"/>
      <c r="N34" s="508"/>
      <c r="O34" s="604"/>
      <c r="P34" s="559"/>
      <c r="Q34" s="559"/>
      <c r="R34" s="559"/>
      <c r="S34" s="512"/>
      <c r="T34" s="512"/>
      <c r="U34" s="511"/>
      <c r="V34" s="507" t="s">
        <v>433</v>
      </c>
      <c r="W34" s="559"/>
      <c r="X34" s="559"/>
      <c r="Y34" s="511"/>
      <c r="Z34" s="619"/>
      <c r="AA34" s="547" t="s">
        <v>402</v>
      </c>
      <c r="AB34" s="547"/>
      <c r="AC34" s="559"/>
      <c r="AD34" s="520"/>
      <c r="AE34" s="512"/>
      <c r="AF34" s="507" t="s">
        <v>433</v>
      </c>
      <c r="AG34" s="559"/>
      <c r="AH34" s="559"/>
      <c r="AI34" s="512"/>
      <c r="AJ34" s="513"/>
      <c r="AK34" s="456"/>
      <c r="AL34" s="456"/>
      <c r="AM34" s="456"/>
      <c r="AN34" s="520"/>
      <c r="AO34" s="507" t="s">
        <v>433</v>
      </c>
      <c r="AP34" s="456"/>
      <c r="AQ34" s="456"/>
      <c r="AR34" s="516"/>
      <c r="AS34" s="517"/>
      <c r="AT34" s="517"/>
      <c r="AU34" s="517"/>
      <c r="AV34" s="517"/>
      <c r="AW34" s="517"/>
    </row>
    <row r="35" spans="2:49" ht="34.950000000000003" customHeight="1" x14ac:dyDescent="0.3">
      <c r="B35" s="504">
        <v>45175</v>
      </c>
      <c r="C35" s="594" t="s">
        <v>384</v>
      </c>
      <c r="D35" s="595" t="s">
        <v>327</v>
      </c>
      <c r="E35" s="559"/>
      <c r="F35" s="559"/>
      <c r="G35" s="559"/>
      <c r="H35" s="506"/>
      <c r="I35" s="506"/>
      <c r="J35" s="506"/>
      <c r="K35" s="507" t="s">
        <v>433</v>
      </c>
      <c r="L35" s="559"/>
      <c r="M35" s="559"/>
      <c r="N35" s="508"/>
      <c r="O35" s="604"/>
      <c r="P35" s="559"/>
      <c r="Q35" s="559"/>
      <c r="R35" s="559"/>
      <c r="S35" s="512"/>
      <c r="T35" s="512"/>
      <c r="U35" s="511"/>
      <c r="V35" s="507" t="s">
        <v>433</v>
      </c>
      <c r="W35" s="559"/>
      <c r="X35" s="559"/>
      <c r="Y35" s="511"/>
      <c r="Z35" s="619"/>
      <c r="AA35" s="559"/>
      <c r="AB35" s="559"/>
      <c r="AC35" s="559"/>
      <c r="AD35" s="520"/>
      <c r="AE35" s="512"/>
      <c r="AF35" s="507" t="s">
        <v>433</v>
      </c>
      <c r="AG35" s="559"/>
      <c r="AH35" s="559"/>
      <c r="AI35" s="512"/>
      <c r="AJ35" s="513"/>
      <c r="AK35" s="520"/>
      <c r="AL35" s="520"/>
      <c r="AM35" s="520"/>
      <c r="AN35" s="520"/>
      <c r="AO35" s="507" t="s">
        <v>433</v>
      </c>
      <c r="AP35" s="520"/>
      <c r="AQ35" s="520"/>
      <c r="AR35" s="516"/>
      <c r="AS35" s="517"/>
      <c r="AT35" s="517"/>
      <c r="AU35" s="517"/>
      <c r="AV35" s="517"/>
      <c r="AW35" s="517"/>
    </row>
    <row r="36" spans="2:49" ht="34.950000000000003" customHeight="1" x14ac:dyDescent="0.3">
      <c r="B36" s="504">
        <v>45176</v>
      </c>
      <c r="C36" s="594" t="s">
        <v>384</v>
      </c>
      <c r="D36" s="595" t="s">
        <v>327</v>
      </c>
      <c r="E36" s="559"/>
      <c r="F36" s="559"/>
      <c r="G36" s="559"/>
      <c r="H36" s="506"/>
      <c r="I36" s="506"/>
      <c r="J36" s="506"/>
      <c r="K36" s="507" t="s">
        <v>433</v>
      </c>
      <c r="L36" s="559"/>
      <c r="M36" s="559"/>
      <c r="N36" s="508"/>
      <c r="O36" s="604"/>
      <c r="P36" s="559"/>
      <c r="Q36" s="559"/>
      <c r="R36" s="559"/>
      <c r="S36" s="512"/>
      <c r="T36" s="512"/>
      <c r="U36" s="511"/>
      <c r="V36" s="507" t="s">
        <v>433</v>
      </c>
      <c r="W36" s="559"/>
      <c r="X36" s="559"/>
      <c r="Y36" s="511"/>
      <c r="Z36" s="619"/>
      <c r="AA36" s="559"/>
      <c r="AB36" s="559" t="s">
        <v>0</v>
      </c>
      <c r="AC36" s="559"/>
      <c r="AD36" s="520"/>
      <c r="AE36" s="512"/>
      <c r="AF36" s="507" t="s">
        <v>433</v>
      </c>
      <c r="AG36" s="559"/>
      <c r="AH36" s="559"/>
      <c r="AI36" s="512"/>
      <c r="AJ36" s="513"/>
      <c r="AK36" s="520"/>
      <c r="AL36" s="520"/>
      <c r="AM36" s="520"/>
      <c r="AN36" s="520"/>
      <c r="AO36" s="507" t="s">
        <v>433</v>
      </c>
      <c r="AP36" s="520"/>
      <c r="AQ36" s="520"/>
      <c r="AR36" s="516"/>
      <c r="AS36" s="517"/>
      <c r="AT36" s="517"/>
      <c r="AU36" s="517"/>
      <c r="AV36" s="517"/>
      <c r="AW36" s="517"/>
    </row>
    <row r="37" spans="2:49" ht="34.950000000000003" customHeight="1" x14ac:dyDescent="0.3">
      <c r="B37" s="504">
        <v>45177</v>
      </c>
      <c r="C37" s="594" t="s">
        <v>384</v>
      </c>
      <c r="D37" s="595" t="s">
        <v>327</v>
      </c>
      <c r="E37" s="559"/>
      <c r="F37" s="559"/>
      <c r="G37" s="559"/>
      <c r="H37" s="506"/>
      <c r="I37" s="506"/>
      <c r="J37" s="506"/>
      <c r="K37" s="507" t="s">
        <v>433</v>
      </c>
      <c r="L37" s="565" t="s">
        <v>232</v>
      </c>
      <c r="M37" s="565" t="s">
        <v>232</v>
      </c>
      <c r="N37" s="508"/>
      <c r="O37" s="604"/>
      <c r="P37" s="559"/>
      <c r="Q37" s="559"/>
      <c r="R37" s="559"/>
      <c r="S37" s="512"/>
      <c r="T37" s="512"/>
      <c r="U37" s="511"/>
      <c r="V37" s="507" t="s">
        <v>433</v>
      </c>
      <c r="W37" s="565" t="s">
        <v>232</v>
      </c>
      <c r="X37" s="565" t="s">
        <v>232</v>
      </c>
      <c r="Y37" s="511"/>
      <c r="Z37" s="619"/>
      <c r="AA37" s="559"/>
      <c r="AB37" s="559"/>
      <c r="AC37" s="565"/>
      <c r="AD37" s="520"/>
      <c r="AE37" s="512"/>
      <c r="AF37" s="507" t="s">
        <v>433</v>
      </c>
      <c r="AG37" s="565" t="s">
        <v>232</v>
      </c>
      <c r="AH37" s="565" t="s">
        <v>232</v>
      </c>
      <c r="AI37" s="512"/>
      <c r="AJ37" s="513"/>
      <c r="AK37" s="520"/>
      <c r="AL37" s="520"/>
      <c r="AM37" s="520"/>
      <c r="AN37" s="520"/>
      <c r="AO37" s="507" t="s">
        <v>433</v>
      </c>
      <c r="AP37" s="520"/>
      <c r="AQ37" s="520"/>
      <c r="AR37" s="516"/>
      <c r="AS37" s="517"/>
      <c r="AT37" s="517"/>
      <c r="AU37" s="517"/>
      <c r="AV37" s="517"/>
      <c r="AW37" s="517"/>
    </row>
    <row r="38" spans="2:49" ht="34.950000000000003" customHeight="1" x14ac:dyDescent="0.3">
      <c r="B38" s="504">
        <v>45180</v>
      </c>
      <c r="C38" s="594" t="s">
        <v>217</v>
      </c>
      <c r="D38" s="595" t="s">
        <v>218</v>
      </c>
      <c r="E38" s="566" t="s">
        <v>304</v>
      </c>
      <c r="F38" s="566"/>
      <c r="G38" s="566"/>
      <c r="H38" s="566"/>
      <c r="I38" s="566"/>
      <c r="J38" s="566"/>
      <c r="K38" s="507" t="s">
        <v>433</v>
      </c>
      <c r="L38" s="566" t="s">
        <v>303</v>
      </c>
      <c r="M38" s="566"/>
      <c r="N38" s="566"/>
      <c r="O38" s="604"/>
      <c r="P38" s="512"/>
      <c r="Q38" s="512"/>
      <c r="R38" s="512"/>
      <c r="S38" s="512"/>
      <c r="T38" s="512"/>
      <c r="U38" s="511"/>
      <c r="V38" s="507" t="s">
        <v>433</v>
      </c>
      <c r="W38" s="567" t="s">
        <v>392</v>
      </c>
      <c r="X38" s="511"/>
      <c r="Y38" s="511"/>
      <c r="Z38" s="619"/>
      <c r="AA38" s="520"/>
      <c r="AB38" s="520"/>
      <c r="AC38" s="520"/>
      <c r="AD38" s="520"/>
      <c r="AE38" s="512"/>
      <c r="AF38" s="507" t="s">
        <v>433</v>
      </c>
      <c r="AG38" s="567" t="s">
        <v>392</v>
      </c>
      <c r="AH38" s="512"/>
      <c r="AI38" s="512"/>
      <c r="AJ38" s="513"/>
      <c r="AK38" s="520"/>
      <c r="AL38" s="520"/>
      <c r="AM38" s="520"/>
      <c r="AN38" s="520"/>
      <c r="AO38" s="507" t="s">
        <v>433</v>
      </c>
      <c r="AP38" s="568" t="s">
        <v>392</v>
      </c>
      <c r="AQ38" s="568"/>
      <c r="AR38" s="516"/>
      <c r="AS38" s="517"/>
      <c r="AT38" s="517"/>
      <c r="AU38" s="517"/>
      <c r="AV38" s="517"/>
      <c r="AW38" s="517"/>
    </row>
    <row r="39" spans="2:49" ht="34.950000000000003" customHeight="1" x14ac:dyDescent="0.3">
      <c r="B39" s="504">
        <v>45181</v>
      </c>
      <c r="C39" s="594" t="s">
        <v>217</v>
      </c>
      <c r="D39" s="595" t="s">
        <v>218</v>
      </c>
      <c r="E39" s="566"/>
      <c r="F39" s="566"/>
      <c r="G39" s="566"/>
      <c r="H39" s="566"/>
      <c r="I39" s="566"/>
      <c r="J39" s="566"/>
      <c r="K39" s="507" t="s">
        <v>433</v>
      </c>
      <c r="L39" s="566"/>
      <c r="M39" s="566"/>
      <c r="N39" s="566"/>
      <c r="O39" s="604"/>
      <c r="P39" s="512"/>
      <c r="Q39" s="512"/>
      <c r="R39" s="512"/>
      <c r="S39" s="512"/>
      <c r="T39" s="512"/>
      <c r="U39" s="511"/>
      <c r="V39" s="507" t="s">
        <v>433</v>
      </c>
      <c r="W39" s="511"/>
      <c r="X39" s="511"/>
      <c r="Y39" s="511"/>
      <c r="Z39" s="619"/>
      <c r="AA39" s="520"/>
      <c r="AB39" s="520"/>
      <c r="AC39" s="520"/>
      <c r="AD39" s="520"/>
      <c r="AE39" s="512"/>
      <c r="AF39" s="507" t="s">
        <v>433</v>
      </c>
      <c r="AG39" s="520"/>
      <c r="AH39" s="512"/>
      <c r="AI39" s="512"/>
      <c r="AJ39" s="513"/>
      <c r="AK39" s="520"/>
      <c r="AL39" s="520"/>
      <c r="AM39" s="520"/>
      <c r="AN39" s="520"/>
      <c r="AO39" s="507" t="s">
        <v>433</v>
      </c>
      <c r="AP39" s="520"/>
      <c r="AQ39" s="520"/>
      <c r="AR39" s="516"/>
      <c r="AS39" s="517"/>
      <c r="AT39" s="517"/>
      <c r="AU39" s="517"/>
      <c r="AV39" s="517"/>
      <c r="AW39" s="517"/>
    </row>
    <row r="40" spans="2:49" ht="34.950000000000003" customHeight="1" x14ac:dyDescent="0.3">
      <c r="B40" s="504">
        <v>45182</v>
      </c>
      <c r="C40" s="594" t="s">
        <v>217</v>
      </c>
      <c r="D40" s="595" t="s">
        <v>218</v>
      </c>
      <c r="E40" s="566"/>
      <c r="F40" s="566"/>
      <c r="G40" s="566"/>
      <c r="H40" s="566"/>
      <c r="I40" s="566"/>
      <c r="J40" s="566"/>
      <c r="K40" s="507" t="s">
        <v>433</v>
      </c>
      <c r="L40" s="566"/>
      <c r="M40" s="566"/>
      <c r="N40" s="566"/>
      <c r="O40" s="604"/>
      <c r="P40" s="455" t="s">
        <v>307</v>
      </c>
      <c r="Q40" s="455"/>
      <c r="R40" s="455"/>
      <c r="S40" s="512"/>
      <c r="T40" s="512"/>
      <c r="U40" s="511"/>
      <c r="V40" s="507" t="s">
        <v>433</v>
      </c>
      <c r="W40" s="455"/>
      <c r="X40" s="455"/>
      <c r="Y40" s="511"/>
      <c r="Z40" s="619"/>
      <c r="AA40" s="520"/>
      <c r="AB40" s="520"/>
      <c r="AC40" s="520"/>
      <c r="AD40" s="520"/>
      <c r="AE40" s="512"/>
      <c r="AF40" s="507" t="s">
        <v>433</v>
      </c>
      <c r="AG40" s="520"/>
      <c r="AH40" s="512"/>
      <c r="AI40" s="512"/>
      <c r="AJ40" s="513"/>
      <c r="AK40" s="520"/>
      <c r="AL40" s="520"/>
      <c r="AM40" s="520"/>
      <c r="AN40" s="520"/>
      <c r="AO40" s="507" t="s">
        <v>433</v>
      </c>
      <c r="AP40" s="520"/>
      <c r="AQ40" s="520"/>
      <c r="AR40" s="516"/>
      <c r="AS40" s="517"/>
      <c r="AT40" s="517"/>
      <c r="AU40" s="517"/>
      <c r="AV40" s="517"/>
      <c r="AW40" s="517"/>
    </row>
    <row r="41" spans="2:49" ht="34.950000000000003" customHeight="1" x14ac:dyDescent="0.3">
      <c r="B41" s="504">
        <v>45183</v>
      </c>
      <c r="C41" s="594" t="s">
        <v>217</v>
      </c>
      <c r="D41" s="595" t="s">
        <v>218</v>
      </c>
      <c r="E41" s="566"/>
      <c r="F41" s="566"/>
      <c r="G41" s="566"/>
      <c r="H41" s="566"/>
      <c r="I41" s="566"/>
      <c r="J41" s="566"/>
      <c r="K41" s="507" t="s">
        <v>433</v>
      </c>
      <c r="L41" s="566"/>
      <c r="M41" s="566"/>
      <c r="N41" s="566"/>
      <c r="O41" s="604"/>
      <c r="P41" s="512"/>
      <c r="Q41" s="512"/>
      <c r="R41" s="512"/>
      <c r="S41" s="512"/>
      <c r="T41" s="512"/>
      <c r="U41" s="511"/>
      <c r="V41" s="507" t="s">
        <v>433</v>
      </c>
      <c r="W41" s="511"/>
      <c r="X41" s="511"/>
      <c r="Y41" s="511"/>
      <c r="Z41" s="619"/>
      <c r="AA41" s="520"/>
      <c r="AB41" s="520"/>
      <c r="AC41" s="520"/>
      <c r="AD41" s="520"/>
      <c r="AE41" s="512"/>
      <c r="AF41" s="507" t="s">
        <v>433</v>
      </c>
      <c r="AG41" s="520"/>
      <c r="AH41" s="512"/>
      <c r="AI41" s="512"/>
      <c r="AJ41" s="513"/>
      <c r="AK41" s="520"/>
      <c r="AL41" s="520"/>
      <c r="AM41" s="520"/>
      <c r="AN41" s="520"/>
      <c r="AO41" s="507" t="s">
        <v>433</v>
      </c>
      <c r="AP41" s="520"/>
      <c r="AQ41" s="520"/>
      <c r="AR41" s="516"/>
      <c r="AS41" s="517"/>
      <c r="AT41" s="517"/>
      <c r="AU41" s="517"/>
      <c r="AV41" s="517"/>
      <c r="AW41" s="517"/>
    </row>
    <row r="42" spans="2:49" ht="34.950000000000003" customHeight="1" x14ac:dyDescent="0.3">
      <c r="B42" s="504">
        <v>45184</v>
      </c>
      <c r="C42" s="594" t="s">
        <v>217</v>
      </c>
      <c r="D42" s="595" t="s">
        <v>218</v>
      </c>
      <c r="E42" s="566"/>
      <c r="F42" s="566"/>
      <c r="G42" s="566"/>
      <c r="H42" s="566"/>
      <c r="I42" s="566"/>
      <c r="J42" s="566"/>
      <c r="K42" s="507" t="s">
        <v>433</v>
      </c>
      <c r="L42" s="566"/>
      <c r="M42" s="566"/>
      <c r="N42" s="566"/>
      <c r="O42" s="604"/>
      <c r="P42" s="512"/>
      <c r="Q42" s="512"/>
      <c r="R42" s="512"/>
      <c r="S42" s="512"/>
      <c r="T42" s="512"/>
      <c r="U42" s="511"/>
      <c r="V42" s="507" t="s">
        <v>433</v>
      </c>
      <c r="W42" s="480" t="s">
        <v>276</v>
      </c>
      <c r="X42" s="511"/>
      <c r="Y42" s="511"/>
      <c r="Z42" s="619"/>
      <c r="AA42" s="520"/>
      <c r="AB42" s="520"/>
      <c r="AC42" s="520"/>
      <c r="AD42" s="520"/>
      <c r="AE42" s="512"/>
      <c r="AF42" s="507" t="s">
        <v>433</v>
      </c>
      <c r="AG42" s="520"/>
      <c r="AH42" s="512"/>
      <c r="AI42" s="512"/>
      <c r="AJ42" s="513"/>
      <c r="AK42" s="520"/>
      <c r="AL42" s="520"/>
      <c r="AM42" s="520"/>
      <c r="AN42" s="520"/>
      <c r="AO42" s="507" t="s">
        <v>433</v>
      </c>
      <c r="AP42" s="520"/>
      <c r="AQ42" s="520"/>
      <c r="AR42" s="516"/>
      <c r="AS42" s="517"/>
      <c r="AT42" s="517"/>
      <c r="AU42" s="517"/>
      <c r="AV42" s="517"/>
      <c r="AW42" s="517"/>
    </row>
    <row r="43" spans="2:49" ht="34.950000000000003" customHeight="1" x14ac:dyDescent="0.3">
      <c r="B43" s="504">
        <v>45187</v>
      </c>
      <c r="C43" s="594"/>
      <c r="D43" s="595"/>
      <c r="E43" s="506"/>
      <c r="F43" s="506"/>
      <c r="G43" s="506"/>
      <c r="H43" s="506"/>
      <c r="I43" s="506"/>
      <c r="J43" s="506"/>
      <c r="K43" s="507" t="s">
        <v>433</v>
      </c>
      <c r="L43" s="506"/>
      <c r="M43" s="525"/>
      <c r="N43" s="508"/>
      <c r="O43" s="604"/>
      <c r="P43" s="512"/>
      <c r="Q43" s="512"/>
      <c r="R43" s="512"/>
      <c r="S43" s="512"/>
      <c r="T43" s="512"/>
      <c r="U43" s="511"/>
      <c r="V43" s="507" t="s">
        <v>433</v>
      </c>
      <c r="W43" s="511"/>
      <c r="X43" s="511"/>
      <c r="Y43" s="511"/>
      <c r="Z43" s="619"/>
      <c r="AA43" s="520"/>
      <c r="AB43" s="520"/>
      <c r="AC43" s="520"/>
      <c r="AD43" s="520"/>
      <c r="AE43" s="512"/>
      <c r="AF43" s="507" t="s">
        <v>433</v>
      </c>
      <c r="AG43" s="520"/>
      <c r="AH43" s="512"/>
      <c r="AI43" s="512"/>
      <c r="AJ43" s="513"/>
      <c r="AK43" s="520"/>
      <c r="AL43" s="520"/>
      <c r="AM43" s="520"/>
      <c r="AN43" s="520"/>
      <c r="AO43" s="507" t="s">
        <v>433</v>
      </c>
      <c r="AP43" s="520"/>
      <c r="AQ43" s="520"/>
      <c r="AR43" s="516"/>
      <c r="AS43" s="517"/>
      <c r="AT43" s="517"/>
      <c r="AU43" s="517"/>
      <c r="AV43" s="517"/>
      <c r="AW43" s="517"/>
    </row>
    <row r="44" spans="2:49" ht="34.950000000000003" customHeight="1" x14ac:dyDescent="0.3">
      <c r="B44" s="504">
        <v>45188</v>
      </c>
      <c r="C44" s="594"/>
      <c r="D44" s="595"/>
      <c r="E44" s="506"/>
      <c r="F44" s="506"/>
      <c r="G44" s="506"/>
      <c r="H44" s="506"/>
      <c r="I44" s="506"/>
      <c r="J44" s="506"/>
      <c r="K44" s="507" t="s">
        <v>433</v>
      </c>
      <c r="L44" s="506"/>
      <c r="M44" s="525"/>
      <c r="N44" s="508"/>
      <c r="O44" s="604"/>
      <c r="P44" s="512"/>
      <c r="Q44" s="512"/>
      <c r="R44" s="512"/>
      <c r="S44" s="512"/>
      <c r="T44" s="512"/>
      <c r="U44" s="511"/>
      <c r="V44" s="507" t="s">
        <v>433</v>
      </c>
      <c r="W44" s="511"/>
      <c r="X44" s="511"/>
      <c r="Y44" s="511"/>
      <c r="Z44" s="619"/>
      <c r="AA44" s="520"/>
      <c r="AB44" s="520"/>
      <c r="AC44" s="520"/>
      <c r="AD44" s="520"/>
      <c r="AE44" s="512"/>
      <c r="AF44" s="507" t="s">
        <v>433</v>
      </c>
      <c r="AG44" s="520"/>
      <c r="AH44" s="512"/>
      <c r="AI44" s="512"/>
      <c r="AJ44" s="513"/>
      <c r="AK44" s="456" t="s">
        <v>297</v>
      </c>
      <c r="AL44" s="456"/>
      <c r="AM44" s="456"/>
      <c r="AN44" s="520"/>
      <c r="AO44" s="507" t="s">
        <v>433</v>
      </c>
      <c r="AP44" s="456"/>
      <c r="AQ44" s="456"/>
      <c r="AR44" s="516"/>
      <c r="AS44" s="517"/>
      <c r="AT44" s="517"/>
      <c r="AU44" s="517"/>
      <c r="AV44" s="517"/>
      <c r="AW44" s="517"/>
    </row>
    <row r="45" spans="2:49" ht="34.950000000000003" customHeight="1" x14ac:dyDescent="0.3">
      <c r="B45" s="504">
        <v>45189</v>
      </c>
      <c r="C45" s="594"/>
      <c r="D45" s="595"/>
      <c r="E45" s="506"/>
      <c r="F45" s="506"/>
      <c r="G45" s="506"/>
      <c r="H45" s="506"/>
      <c r="I45" s="506"/>
      <c r="J45" s="506"/>
      <c r="K45" s="507" t="s">
        <v>433</v>
      </c>
      <c r="L45" s="506"/>
      <c r="M45" s="525"/>
      <c r="N45" s="508"/>
      <c r="O45" s="604"/>
      <c r="P45" s="512"/>
      <c r="Q45" s="512"/>
      <c r="R45" s="512"/>
      <c r="S45" s="512"/>
      <c r="T45" s="512"/>
      <c r="U45" s="511"/>
      <c r="V45" s="507" t="s">
        <v>433</v>
      </c>
      <c r="W45" s="511"/>
      <c r="X45" s="511"/>
      <c r="Y45" s="511"/>
      <c r="Z45" s="619"/>
      <c r="AA45" s="520"/>
      <c r="AB45" s="520"/>
      <c r="AC45" s="520"/>
      <c r="AD45" s="520"/>
      <c r="AE45" s="512"/>
      <c r="AF45" s="507" t="s">
        <v>433</v>
      </c>
      <c r="AG45" s="520"/>
      <c r="AH45" s="512"/>
      <c r="AI45" s="512"/>
      <c r="AJ45" s="513"/>
      <c r="AK45" s="520"/>
      <c r="AL45" s="520"/>
      <c r="AM45" s="520"/>
      <c r="AN45" s="520"/>
      <c r="AO45" s="507" t="s">
        <v>433</v>
      </c>
      <c r="AP45" s="520"/>
      <c r="AQ45" s="520"/>
      <c r="AR45" s="516"/>
      <c r="AS45" s="517"/>
      <c r="AT45" s="517"/>
      <c r="AU45" s="517"/>
      <c r="AV45" s="517"/>
      <c r="AW45" s="517"/>
    </row>
    <row r="46" spans="2:49" ht="34.950000000000003" customHeight="1" x14ac:dyDescent="0.3">
      <c r="B46" s="504">
        <v>45190</v>
      </c>
      <c r="C46" s="594"/>
      <c r="D46" s="595"/>
      <c r="E46" s="506"/>
      <c r="F46" s="506"/>
      <c r="G46" s="506"/>
      <c r="H46" s="506"/>
      <c r="I46" s="506"/>
      <c r="J46" s="506"/>
      <c r="K46" s="507" t="s">
        <v>433</v>
      </c>
      <c r="L46" s="506"/>
      <c r="M46" s="525"/>
      <c r="N46" s="508"/>
      <c r="O46" s="604"/>
      <c r="P46" s="512"/>
      <c r="Q46" s="512"/>
      <c r="R46" s="512"/>
      <c r="S46" s="512"/>
      <c r="T46" s="512"/>
      <c r="U46" s="511"/>
      <c r="V46" s="507" t="s">
        <v>433</v>
      </c>
      <c r="W46" s="511"/>
      <c r="X46" s="511"/>
      <c r="Y46" s="511"/>
      <c r="Z46" s="619"/>
      <c r="AA46" s="520"/>
      <c r="AB46" s="520"/>
      <c r="AC46" s="520"/>
      <c r="AD46" s="520"/>
      <c r="AE46" s="512"/>
      <c r="AF46" s="507" t="s">
        <v>433</v>
      </c>
      <c r="AG46" s="520"/>
      <c r="AH46" s="512"/>
      <c r="AI46" s="512"/>
      <c r="AJ46" s="513"/>
      <c r="AK46" s="520"/>
      <c r="AL46" s="520"/>
      <c r="AM46" s="520"/>
      <c r="AN46" s="520"/>
      <c r="AO46" s="507" t="s">
        <v>433</v>
      </c>
      <c r="AP46" s="520"/>
      <c r="AQ46" s="520"/>
      <c r="AR46" s="516"/>
      <c r="AS46" s="517"/>
      <c r="AT46" s="517"/>
      <c r="AU46" s="517"/>
      <c r="AV46" s="517"/>
      <c r="AW46" s="517"/>
    </row>
    <row r="47" spans="2:49" ht="34.950000000000003" customHeight="1" x14ac:dyDescent="0.3">
      <c r="B47" s="504">
        <v>45191</v>
      </c>
      <c r="C47" s="594"/>
      <c r="D47" s="595"/>
      <c r="E47" s="506"/>
      <c r="F47" s="506"/>
      <c r="G47" s="506"/>
      <c r="H47" s="506"/>
      <c r="I47" s="506"/>
      <c r="J47" s="506"/>
      <c r="K47" s="507" t="s">
        <v>433</v>
      </c>
      <c r="L47" s="506"/>
      <c r="M47" s="525"/>
      <c r="N47" s="508"/>
      <c r="O47" s="604"/>
      <c r="P47" s="512"/>
      <c r="Q47" s="512"/>
      <c r="R47" s="512"/>
      <c r="S47" s="512"/>
      <c r="T47" s="512"/>
      <c r="U47" s="511"/>
      <c r="V47" s="507" t="s">
        <v>433</v>
      </c>
      <c r="W47" s="511"/>
      <c r="X47" s="511"/>
      <c r="Y47" s="511"/>
      <c r="Z47" s="619"/>
      <c r="AA47" s="520"/>
      <c r="AB47" s="520"/>
      <c r="AC47" s="520"/>
      <c r="AD47" s="520"/>
      <c r="AE47" s="512"/>
      <c r="AF47" s="507" t="s">
        <v>433</v>
      </c>
      <c r="AG47" s="520"/>
      <c r="AH47" s="512"/>
      <c r="AI47" s="512"/>
      <c r="AJ47" s="513"/>
      <c r="AK47" s="520"/>
      <c r="AL47" s="520"/>
      <c r="AM47" s="520"/>
      <c r="AN47" s="520"/>
      <c r="AO47" s="507" t="s">
        <v>433</v>
      </c>
      <c r="AP47" s="520"/>
      <c r="AQ47" s="520"/>
      <c r="AR47" s="516"/>
      <c r="AS47" s="517"/>
      <c r="AT47" s="517"/>
      <c r="AU47" s="517"/>
      <c r="AV47" s="517"/>
      <c r="AW47" s="517"/>
    </row>
    <row r="48" spans="2:49" ht="34.950000000000003" customHeight="1" x14ac:dyDescent="0.3">
      <c r="B48" s="504">
        <v>45194</v>
      </c>
      <c r="C48" s="594"/>
      <c r="D48" s="595"/>
      <c r="E48" s="506"/>
      <c r="F48" s="506"/>
      <c r="G48" s="506"/>
      <c r="H48" s="506"/>
      <c r="I48" s="506"/>
      <c r="J48" s="506"/>
      <c r="K48" s="507" t="s">
        <v>433</v>
      </c>
      <c r="L48" s="506"/>
      <c r="M48" s="525"/>
      <c r="N48" s="508"/>
      <c r="O48" s="604"/>
      <c r="P48" s="512"/>
      <c r="Q48" s="512"/>
      <c r="R48" s="512"/>
      <c r="S48" s="512"/>
      <c r="T48" s="512"/>
      <c r="U48" s="511"/>
      <c r="V48" s="507" t="s">
        <v>433</v>
      </c>
      <c r="W48" s="511"/>
      <c r="X48" s="511"/>
      <c r="Y48" s="511"/>
      <c r="Z48" s="619"/>
      <c r="AA48" s="520"/>
      <c r="AB48" s="520"/>
      <c r="AC48" s="520"/>
      <c r="AD48" s="520"/>
      <c r="AE48" s="512"/>
      <c r="AF48" s="507" t="s">
        <v>433</v>
      </c>
      <c r="AG48" s="520"/>
      <c r="AH48" s="512"/>
      <c r="AI48" s="512"/>
      <c r="AJ48" s="513"/>
      <c r="AK48" s="520"/>
      <c r="AL48" s="520"/>
      <c r="AM48" s="520"/>
      <c r="AN48" s="520"/>
      <c r="AO48" s="507" t="s">
        <v>433</v>
      </c>
      <c r="AP48" s="520"/>
      <c r="AQ48" s="520"/>
      <c r="AR48" s="516"/>
      <c r="AS48" s="517"/>
      <c r="AT48" s="517"/>
      <c r="AU48" s="517"/>
      <c r="AV48" s="517"/>
      <c r="AW48" s="517"/>
    </row>
    <row r="49" spans="2:50" ht="34.950000000000003" customHeight="1" x14ac:dyDescent="0.3">
      <c r="B49" s="504">
        <v>45195</v>
      </c>
      <c r="C49" s="594"/>
      <c r="D49" s="595"/>
      <c r="E49" s="506"/>
      <c r="F49" s="506"/>
      <c r="G49" s="506"/>
      <c r="H49" s="506"/>
      <c r="I49" s="506"/>
      <c r="J49" s="506"/>
      <c r="K49" s="507" t="s">
        <v>433</v>
      </c>
      <c r="L49" s="506"/>
      <c r="M49" s="525"/>
      <c r="N49" s="508"/>
      <c r="O49" s="604"/>
      <c r="P49" s="512"/>
      <c r="Q49" s="512"/>
      <c r="R49" s="512"/>
      <c r="S49" s="512"/>
      <c r="T49" s="512"/>
      <c r="U49" s="511"/>
      <c r="V49" s="507" t="s">
        <v>433</v>
      </c>
      <c r="W49" s="511"/>
      <c r="X49" s="511"/>
      <c r="Y49" s="511"/>
      <c r="Z49" s="619"/>
      <c r="AA49" s="520"/>
      <c r="AB49" s="520"/>
      <c r="AC49" s="520"/>
      <c r="AD49" s="520"/>
      <c r="AE49" s="512"/>
      <c r="AF49" s="507" t="s">
        <v>433</v>
      </c>
      <c r="AG49" s="520"/>
      <c r="AH49" s="512"/>
      <c r="AI49" s="512"/>
      <c r="AJ49" s="513"/>
      <c r="AK49" s="520"/>
      <c r="AL49" s="520"/>
      <c r="AM49" s="520"/>
      <c r="AN49" s="520"/>
      <c r="AO49" s="507" t="s">
        <v>433</v>
      </c>
      <c r="AP49" s="520"/>
      <c r="AQ49" s="520"/>
      <c r="AR49" s="516"/>
      <c r="AS49" s="517"/>
      <c r="AT49" s="517"/>
      <c r="AU49" s="517"/>
      <c r="AV49" s="517"/>
      <c r="AW49" s="517"/>
    </row>
    <row r="50" spans="2:50" ht="34.950000000000003" customHeight="1" x14ac:dyDescent="0.3">
      <c r="B50" s="504">
        <v>45196</v>
      </c>
      <c r="C50" s="594"/>
      <c r="D50" s="595"/>
      <c r="E50" s="506"/>
      <c r="F50" s="506"/>
      <c r="G50" s="506"/>
      <c r="H50" s="506"/>
      <c r="I50" s="506"/>
      <c r="J50" s="506"/>
      <c r="K50" s="507" t="s">
        <v>433</v>
      </c>
      <c r="L50" s="506"/>
      <c r="M50" s="525"/>
      <c r="N50" s="508"/>
      <c r="O50" s="604"/>
      <c r="P50" s="512"/>
      <c r="Q50" s="512"/>
      <c r="R50" s="512"/>
      <c r="S50" s="512"/>
      <c r="T50" s="512"/>
      <c r="U50" s="511"/>
      <c r="V50" s="507" t="s">
        <v>433</v>
      </c>
      <c r="W50" s="511"/>
      <c r="X50" s="511"/>
      <c r="Y50" s="511"/>
      <c r="Z50" s="619"/>
      <c r="AA50" s="520"/>
      <c r="AB50" s="520"/>
      <c r="AC50" s="520"/>
      <c r="AD50" s="520"/>
      <c r="AE50" s="512"/>
      <c r="AF50" s="507" t="s">
        <v>433</v>
      </c>
      <c r="AG50" s="520"/>
      <c r="AH50" s="512"/>
      <c r="AI50" s="512"/>
      <c r="AJ50" s="513"/>
      <c r="AK50" s="520"/>
      <c r="AL50" s="520"/>
      <c r="AM50" s="520"/>
      <c r="AN50" s="520"/>
      <c r="AO50" s="507" t="s">
        <v>433</v>
      </c>
      <c r="AP50" s="520"/>
      <c r="AQ50" s="520"/>
      <c r="AR50" s="516"/>
      <c r="AS50" s="517"/>
      <c r="AT50" s="517"/>
      <c r="AU50" s="517"/>
      <c r="AV50" s="517"/>
      <c r="AW50" s="517"/>
    </row>
    <row r="51" spans="2:50" ht="34.950000000000003" customHeight="1" x14ac:dyDescent="0.3">
      <c r="B51" s="504">
        <v>45197</v>
      </c>
      <c r="C51" s="594"/>
      <c r="D51" s="595"/>
      <c r="E51" s="506"/>
      <c r="F51" s="506"/>
      <c r="G51" s="506"/>
      <c r="H51" s="506"/>
      <c r="I51" s="506"/>
      <c r="J51" s="506"/>
      <c r="K51" s="507" t="s">
        <v>433</v>
      </c>
      <c r="L51" s="506"/>
      <c r="M51" s="525"/>
      <c r="N51" s="508"/>
      <c r="O51" s="604"/>
      <c r="P51" s="512"/>
      <c r="Q51" s="512"/>
      <c r="R51" s="512"/>
      <c r="S51" s="512"/>
      <c r="T51" s="512"/>
      <c r="U51" s="511"/>
      <c r="V51" s="507" t="s">
        <v>433</v>
      </c>
      <c r="W51" s="511"/>
      <c r="X51" s="511"/>
      <c r="Y51" s="511"/>
      <c r="Z51" s="619"/>
      <c r="AA51" s="520"/>
      <c r="AB51" s="520"/>
      <c r="AC51" s="520"/>
      <c r="AD51" s="520"/>
      <c r="AE51" s="512"/>
      <c r="AF51" s="507" t="s">
        <v>433</v>
      </c>
      <c r="AG51" s="520"/>
      <c r="AH51" s="512"/>
      <c r="AI51" s="512"/>
      <c r="AJ51" s="513"/>
      <c r="AK51" s="520"/>
      <c r="AL51" s="520"/>
      <c r="AM51" s="520"/>
      <c r="AN51" s="520"/>
      <c r="AO51" s="507" t="s">
        <v>433</v>
      </c>
      <c r="AP51" s="520"/>
      <c r="AQ51" s="520"/>
      <c r="AR51" s="516"/>
      <c r="AS51" s="517"/>
      <c r="AT51" s="517"/>
      <c r="AU51" s="517"/>
      <c r="AV51" s="517"/>
      <c r="AW51" s="517"/>
      <c r="AX51" s="569"/>
    </row>
    <row r="52" spans="2:50" ht="34.950000000000003" customHeight="1" x14ac:dyDescent="0.3">
      <c r="B52" s="504">
        <v>45198</v>
      </c>
      <c r="C52" s="594"/>
      <c r="D52" s="595"/>
      <c r="E52" s="506"/>
      <c r="F52" s="506"/>
      <c r="G52" s="506"/>
      <c r="H52" s="506"/>
      <c r="I52" s="506"/>
      <c r="J52" s="506"/>
      <c r="K52" s="507" t="s">
        <v>433</v>
      </c>
      <c r="L52" s="506"/>
      <c r="M52" s="525"/>
      <c r="N52" s="508"/>
      <c r="O52" s="604"/>
      <c r="P52" s="512"/>
      <c r="Q52" s="512"/>
      <c r="R52" s="512"/>
      <c r="S52" s="512"/>
      <c r="T52" s="512"/>
      <c r="U52" s="511"/>
      <c r="V52" s="507" t="s">
        <v>433</v>
      </c>
      <c r="W52" s="511"/>
      <c r="X52" s="511"/>
      <c r="Y52" s="511"/>
      <c r="Z52" s="619"/>
      <c r="AA52" s="520"/>
      <c r="AB52" s="520"/>
      <c r="AC52" s="520"/>
      <c r="AD52" s="520"/>
      <c r="AE52" s="512"/>
      <c r="AF52" s="507" t="s">
        <v>433</v>
      </c>
      <c r="AG52" s="520"/>
      <c r="AH52" s="512"/>
      <c r="AI52" s="512"/>
      <c r="AJ52" s="513"/>
      <c r="AK52" s="520"/>
      <c r="AL52" s="520"/>
      <c r="AM52" s="520"/>
      <c r="AN52" s="520"/>
      <c r="AO52" s="507" t="s">
        <v>433</v>
      </c>
      <c r="AP52" s="520"/>
      <c r="AQ52" s="520"/>
      <c r="AR52" s="516"/>
      <c r="AS52" s="517"/>
      <c r="AT52" s="517"/>
      <c r="AU52" s="517"/>
      <c r="AV52" s="517"/>
      <c r="AW52" s="517"/>
      <c r="AX52" s="569"/>
    </row>
    <row r="53" spans="2:50" ht="15" customHeight="1" x14ac:dyDescent="0.3">
      <c r="B53" s="498"/>
      <c r="C53" s="594"/>
      <c r="D53" s="595"/>
      <c r="E53" s="491"/>
      <c r="F53" s="491"/>
      <c r="G53" s="491"/>
      <c r="H53" s="491"/>
      <c r="I53" s="491"/>
      <c r="J53" s="491"/>
      <c r="K53" s="507" t="s">
        <v>433</v>
      </c>
      <c r="L53" s="491"/>
      <c r="M53" s="499"/>
      <c r="N53" s="500"/>
      <c r="O53" s="604"/>
      <c r="P53" s="490"/>
      <c r="Q53" s="490"/>
      <c r="R53" s="490"/>
      <c r="S53" s="490"/>
      <c r="T53" s="490"/>
      <c r="U53" s="490"/>
      <c r="V53" s="507" t="s">
        <v>433</v>
      </c>
      <c r="W53" s="490"/>
      <c r="X53" s="490"/>
      <c r="Y53" s="490"/>
      <c r="Z53" s="619"/>
      <c r="AA53" s="484"/>
      <c r="AB53" s="484"/>
      <c r="AC53" s="484"/>
      <c r="AD53" s="484"/>
      <c r="AE53" s="490"/>
      <c r="AF53" s="507" t="s">
        <v>433</v>
      </c>
      <c r="AG53" s="484"/>
      <c r="AH53" s="490"/>
      <c r="AI53" s="490"/>
      <c r="AJ53" s="501"/>
      <c r="AK53" s="484"/>
      <c r="AL53" s="484"/>
      <c r="AM53" s="484"/>
      <c r="AN53" s="484"/>
      <c r="AO53" s="507" t="s">
        <v>433</v>
      </c>
      <c r="AP53" s="484"/>
      <c r="AQ53" s="484"/>
      <c r="AR53" s="490"/>
      <c r="AS53" s="492"/>
      <c r="AT53" s="490"/>
      <c r="AU53" s="490"/>
      <c r="AV53" s="490"/>
      <c r="AW53" s="490"/>
    </row>
    <row r="54" spans="2:50" ht="34.950000000000003" customHeight="1" x14ac:dyDescent="0.3"/>
  </sheetData>
  <mergeCells count="109">
    <mergeCell ref="AP38:AQ38"/>
    <mergeCell ref="AG26:AI26"/>
    <mergeCell ref="AD13:AE13"/>
    <mergeCell ref="AP17:AQ17"/>
    <mergeCell ref="AP16:AQ16"/>
    <mergeCell ref="AA16:AE17"/>
    <mergeCell ref="AG16:AI17"/>
    <mergeCell ref="AA19:AE19"/>
    <mergeCell ref="AA20:AE20"/>
    <mergeCell ref="AG19:AI19"/>
    <mergeCell ref="AG20:AI20"/>
    <mergeCell ref="AK13:AN13"/>
    <mergeCell ref="AP13:AQ13"/>
    <mergeCell ref="AA34:AB34"/>
    <mergeCell ref="E12:J12"/>
    <mergeCell ref="P18:S18"/>
    <mergeCell ref="L38:N42"/>
    <mergeCell ref="E38:J42"/>
    <mergeCell ref="AP11:AQ11"/>
    <mergeCell ref="AK16:AL16"/>
    <mergeCell ref="AK10:AN10"/>
    <mergeCell ref="AA13:AC13"/>
    <mergeCell ref="AA14:AE15"/>
    <mergeCell ref="AG14:AI15"/>
    <mergeCell ref="AG25:AI25"/>
    <mergeCell ref="AA25:AE25"/>
    <mergeCell ref="AK23:AL23"/>
    <mergeCell ref="AG10:AI10"/>
    <mergeCell ref="P4:R4"/>
    <mergeCell ref="AP7:AQ7"/>
    <mergeCell ref="AK7:AN7"/>
    <mergeCell ref="P7:U7"/>
    <mergeCell ref="W7:Y7"/>
    <mergeCell ref="S2:U2"/>
    <mergeCell ref="S3:U4"/>
    <mergeCell ref="AA7:AE7"/>
    <mergeCell ref="AE2:AG2"/>
    <mergeCell ref="AE4:AG4"/>
    <mergeCell ref="AG7:AI7"/>
    <mergeCell ref="AS7:AW7"/>
    <mergeCell ref="B1:B5"/>
    <mergeCell ref="E7:J7"/>
    <mergeCell ref="L7:N7"/>
    <mergeCell ref="E4:F4"/>
    <mergeCell ref="Q5:R5"/>
    <mergeCell ref="AB4:AC4"/>
    <mergeCell ref="AB2:AC2"/>
    <mergeCell ref="X2:Z2"/>
    <mergeCell ref="X4:Z4"/>
    <mergeCell ref="E2:F2"/>
    <mergeCell ref="I2:K2"/>
    <mergeCell ref="I4:K4"/>
    <mergeCell ref="M2:N2"/>
    <mergeCell ref="M4:N4"/>
    <mergeCell ref="P2:R2"/>
    <mergeCell ref="AS16:AW16"/>
    <mergeCell ref="AS27:AW27"/>
    <mergeCell ref="AS28:AW28"/>
    <mergeCell ref="AS26:AW26"/>
    <mergeCell ref="AS32:AW32"/>
    <mergeCell ref="AS37:AW37"/>
    <mergeCell ref="AS35:AW35"/>
    <mergeCell ref="AS30:AW30"/>
    <mergeCell ref="AS46:AW46"/>
    <mergeCell ref="AS48:AW48"/>
    <mergeCell ref="AS50:AW50"/>
    <mergeCell ref="AS49:AW49"/>
    <mergeCell ref="AS52:AW52"/>
    <mergeCell ref="AS43:AW43"/>
    <mergeCell ref="AS36:AW36"/>
    <mergeCell ref="AS39:AW39"/>
    <mergeCell ref="AS34:AW34"/>
    <mergeCell ref="AS38:AW38"/>
    <mergeCell ref="AS12:AW12"/>
    <mergeCell ref="AS10:AW10"/>
    <mergeCell ref="AS11:AW11"/>
    <mergeCell ref="AS17:AW17"/>
    <mergeCell ref="AS13:AW13"/>
    <mergeCell ref="AS14:AW14"/>
    <mergeCell ref="AS22:AW22"/>
    <mergeCell ref="AS19:AW19"/>
    <mergeCell ref="AS15:AW15"/>
    <mergeCell ref="AS24:AW24"/>
    <mergeCell ref="AS33:AW33"/>
    <mergeCell ref="AS29:AW29"/>
    <mergeCell ref="AS25:AW25"/>
    <mergeCell ref="AS18:AW18"/>
    <mergeCell ref="AS23:AW23"/>
    <mergeCell ref="AS21:AW21"/>
    <mergeCell ref="AS20:AW20"/>
    <mergeCell ref="AS47:AW47"/>
    <mergeCell ref="AS42:AW42"/>
    <mergeCell ref="AS40:AW40"/>
    <mergeCell ref="AS41:AW41"/>
    <mergeCell ref="AS45:AW45"/>
    <mergeCell ref="AS44:AW44"/>
    <mergeCell ref="AS51:AW51"/>
    <mergeCell ref="AK24:AL24"/>
    <mergeCell ref="AK15:AL15"/>
    <mergeCell ref="AK11:AL11"/>
    <mergeCell ref="AP10:AQ10"/>
    <mergeCell ref="AK26:AN26"/>
    <mergeCell ref="AP26:AQ26"/>
    <mergeCell ref="P11:S11"/>
    <mergeCell ref="AA12:AE12"/>
    <mergeCell ref="AG12:AI12"/>
    <mergeCell ref="AA11:AE11"/>
    <mergeCell ref="AG11:AI11"/>
    <mergeCell ref="AG24:AH24"/>
  </mergeCells>
  <phoneticPr fontId="40" type="noConversion"/>
  <conditionalFormatting sqref="W7 Z7:AE7 D6:U6 A1:U1 A6:C7 A3:U5 A2:P2 S2:U2 D7:P7 W1:AE6 W8:AE1048576 V1:V1048576 AF1:XFD1048576 A8:U1048576">
    <cfRule type="containsText" dxfId="2" priority="8" operator="containsText" text="MOR">
      <formula>NOT(ISERROR(SEARCH("MOR",A1)))</formula>
    </cfRule>
    <cfRule type="containsText" dxfId="1" priority="9" operator="containsText" text="ORG">
      <formula>NOT(ISERROR(SEARCH("ORG",A1)))</formula>
    </cfRule>
  </conditionalFormatting>
  <conditionalFormatting sqref="T25">
    <cfRule type="containsText" dxfId="0" priority="3" operator="containsText" text="REPOS">
      <formula>NOT(ISERROR(SEARCH("REPOS",T25)))</formula>
    </cfRule>
  </conditionalFormatting>
  <pageMargins left="0.7" right="0.7" top="0.75" bottom="0.75" header="0.3" footer="0.3"/>
  <pageSetup paperSize="8" scale="31" fitToHeight="0" orientation="landscape" r:id="rId1"/>
  <extLst>
    <ext xmlns:x14="http://schemas.microsoft.com/office/spreadsheetml/2009/9/main" uri="{78C0D931-6437-407d-A8EE-F0AAD7539E65}">
      <x14:conditionalFormattings>
        <x14:conditionalFormatting xmlns:xm="http://schemas.microsoft.com/office/excel/2006/main">
          <x14:cfRule type="containsText" priority="1" operator="containsText" id="{496DCBBF-FEEB-447D-84F3-8A6C677BB382}">
            <xm:f>NOT(ISERROR(SEARCH("ABS",A1)))</xm:f>
            <xm:f>"ABS"</xm:f>
            <x14:dxf>
              <fill>
                <gradientFill type="path" left="0.5" right="0.5" top="0.5" bottom="0.5">
                  <stop position="0">
                    <color rgb="FFFF0000"/>
                  </stop>
                  <stop position="1">
                    <color rgb="FFC00000"/>
                  </stop>
                </gradientFill>
              </fill>
            </x14:dxf>
          </x14:cfRule>
          <xm:sqref>W7 Z7:AE7 D6:U6 A1:U1 A6:C7 A3:U5 A2:P2 S2:U2 D7:P7 W1:AE6 W8:AE1048576 V1:V1048576 AF1:XFD1048576 A8:U1048576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8" tint="0.79998168889431442"/>
  </sheetPr>
  <dimension ref="A1:AB368"/>
  <sheetViews>
    <sheetView tabSelected="1" topLeftCell="E1" zoomScale="90" zoomScaleNormal="90" workbookViewId="0">
      <pane ySplit="2" topLeftCell="A3" activePane="bottomLeft" state="frozen"/>
      <selection activeCell="K3101" sqref="K3101"/>
      <selection pane="bottomLeft" activeCell="P5" sqref="P5"/>
    </sheetView>
  </sheetViews>
  <sheetFormatPr baseColWidth="10" defaultColWidth="21" defaultRowHeight="14.4" x14ac:dyDescent="0.3"/>
  <cols>
    <col min="1" max="1" width="5.5546875" hidden="1" customWidth="1"/>
    <col min="2" max="2" width="11" style="3" hidden="1" customWidth="1"/>
    <col min="3" max="3" width="5.88671875" style="3" hidden="1" customWidth="1"/>
    <col min="4" max="4" width="13.77734375" hidden="1" customWidth="1"/>
    <col min="5" max="5" width="14.109375" style="88" bestFit="1" customWidth="1"/>
    <col min="6" max="6" width="13.77734375" style="15" bestFit="1" customWidth="1"/>
    <col min="7" max="7" width="6.88671875" style="88" customWidth="1"/>
    <col min="8" max="8" width="12.5546875" style="25" bestFit="1" customWidth="1"/>
    <col min="9" max="9" width="13.77734375" style="94" bestFit="1" customWidth="1"/>
    <col min="10" max="10" width="20.33203125" style="88" bestFit="1" customWidth="1"/>
    <col min="11" max="11" width="15.33203125" style="88" customWidth="1"/>
    <col min="12" max="12" width="10" style="88" customWidth="1"/>
    <col min="13" max="13" width="10.5546875" style="23" bestFit="1" customWidth="1"/>
    <col min="14" max="14" width="8.33203125" style="23" bestFit="1" customWidth="1"/>
    <col min="15" max="15" width="29.33203125" style="22" customWidth="1"/>
    <col min="16" max="16" width="28.44140625" style="22" customWidth="1"/>
    <col min="17" max="17" width="25.88671875" style="22" bestFit="1" customWidth="1"/>
    <col min="18" max="18" width="8.5546875" style="2" bestFit="1" customWidth="1"/>
    <col min="19" max="19" width="55.6640625" style="22" customWidth="1"/>
    <col min="20" max="20" width="16.44140625" style="89" bestFit="1" customWidth="1"/>
    <col min="21" max="21" width="15.33203125" style="89" bestFit="1" customWidth="1"/>
    <col min="22" max="22" width="8.33203125" style="89" bestFit="1" customWidth="1"/>
    <col min="23" max="23" width="53" style="22" bestFit="1" customWidth="1"/>
    <col min="24" max="24" width="8.5546875" style="109" bestFit="1" customWidth="1"/>
    <col min="25" max="25" width="27" style="22" bestFit="1" customWidth="1"/>
    <col min="26" max="26" width="30" style="22" bestFit="1" customWidth="1"/>
    <col min="27" max="27" width="255.77734375" style="22" bestFit="1" customWidth="1"/>
    <col min="28" max="28" width="8.6640625" style="23" bestFit="1" customWidth="1"/>
  </cols>
  <sheetData>
    <row r="1" spans="1:28" ht="54.75" customHeight="1" x14ac:dyDescent="0.3">
      <c r="E1" s="3"/>
      <c r="G1" s="3"/>
      <c r="H1" s="13"/>
      <c r="I1" s="14"/>
      <c r="J1" s="14"/>
      <c r="K1" s="14"/>
      <c r="L1" s="14"/>
      <c r="M1" s="3"/>
      <c r="N1" s="173" t="s">
        <v>9</v>
      </c>
      <c r="O1" s="173"/>
      <c r="P1" s="173"/>
      <c r="Q1" s="173"/>
      <c r="R1" s="173"/>
      <c r="S1"/>
      <c r="T1" s="3"/>
      <c r="U1" s="4"/>
      <c r="V1" s="173" t="s">
        <v>10</v>
      </c>
      <c r="W1" s="173"/>
      <c r="X1" s="173"/>
      <c r="Y1" s="173"/>
      <c r="Z1" s="173"/>
      <c r="AA1" s="5"/>
      <c r="AB1" s="3"/>
    </row>
    <row r="2" spans="1:28" s="30" customFormat="1" ht="51.75" customHeight="1" x14ac:dyDescent="0.3">
      <c r="A2" s="83"/>
      <c r="B2" s="84">
        <v>1001</v>
      </c>
      <c r="C2" s="85"/>
      <c r="D2" s="86" t="s">
        <v>11</v>
      </c>
      <c r="E2" s="87" t="s">
        <v>12</v>
      </c>
      <c r="F2" s="8" t="s">
        <v>11</v>
      </c>
      <c r="G2" s="590" t="s">
        <v>438</v>
      </c>
      <c r="H2" s="9" t="s">
        <v>14</v>
      </c>
      <c r="I2" s="6" t="s">
        <v>15</v>
      </c>
      <c r="J2" s="6" t="s">
        <v>16</v>
      </c>
      <c r="K2" s="6" t="s">
        <v>17</v>
      </c>
      <c r="L2" s="6" t="s">
        <v>18</v>
      </c>
      <c r="M2" s="7" t="s">
        <v>180</v>
      </c>
      <c r="N2" s="6" t="s">
        <v>19</v>
      </c>
      <c r="O2" s="6"/>
      <c r="P2" s="6" t="s">
        <v>183</v>
      </c>
      <c r="Q2" s="6" t="s">
        <v>22</v>
      </c>
      <c r="R2" s="6" t="s">
        <v>23</v>
      </c>
      <c r="S2" s="6" t="s">
        <v>24</v>
      </c>
      <c r="T2" s="10" t="s">
        <v>25</v>
      </c>
      <c r="U2" s="11" t="s">
        <v>26</v>
      </c>
      <c r="V2" s="6" t="s">
        <v>19</v>
      </c>
      <c r="W2" s="6" t="s">
        <v>20</v>
      </c>
      <c r="X2" s="12" t="s">
        <v>23</v>
      </c>
      <c r="Y2" s="6" t="s">
        <v>22</v>
      </c>
      <c r="Z2" s="6" t="s">
        <v>21</v>
      </c>
      <c r="AA2" s="12" t="s">
        <v>27</v>
      </c>
      <c r="AB2" s="6" t="s">
        <v>28</v>
      </c>
    </row>
    <row r="3" spans="1:28" s="36" customFormat="1" x14ac:dyDescent="0.3">
      <c r="A3" s="91">
        <v>1001</v>
      </c>
      <c r="B3" s="23">
        <v>1001</v>
      </c>
      <c r="C3" s="88" t="str">
        <f>IF(Q3="CONFLANS STE HONORINE","CFS",IF(Q3="ANDRESY","AND",IF(Q3="CHANTELOUP LES VIGNES","CHP",IF(Q3="LES ALLUETS LE ROI","ALL",IF(Q3="AUBERGENVILLE","AUB",IF(Q3="MORAINVILLIERS","MOR",IF(Q3="ORGEVAL","ORG",IF(Q3="TESSANCOURT SUR AUBETTE","TES",IF(Q3="CARRIERES SOUS POISSY","CAR",IF(Q3="LA FALAISE","FAL",IF(Q3="AULNAY SUR MAULDRE","AUL",IF(Q3="NEZEL","NEZ",IF(Q3="Juziers","JUZ",IF(Q3="VAUX SUR SEINE","VAU",IF(Q3="NESLES LA VALLEE","NES",IF(Q3="BUTRY SUR OISE","BUT",IF(Q3="VALMONDOIS","VAL",IF(Q3="LABBEVILLE","LAB",IF(Q3="PARMAIN","PAR",IF(Q3="ARGENTEUIL","ARG",""))))))))))))))))))))</f>
        <v>CFS</v>
      </c>
      <c r="D3" s="91" t="str">
        <f t="shared" ref="D3" si="0">B3&amp;"-"&amp;C3</f>
        <v>1001-CFS</v>
      </c>
      <c r="E3" s="88"/>
      <c r="F3" s="24"/>
      <c r="G3" s="88"/>
      <c r="H3" s="25">
        <v>44564</v>
      </c>
      <c r="I3" s="94" t="s">
        <v>3</v>
      </c>
      <c r="J3" s="88" t="s">
        <v>124</v>
      </c>
      <c r="K3" s="88"/>
      <c r="L3" s="88"/>
      <c r="M3" s="23" t="s">
        <v>125</v>
      </c>
      <c r="N3" s="23"/>
      <c r="O3" s="91"/>
      <c r="P3" s="91"/>
      <c r="Q3" s="91" t="s">
        <v>126</v>
      </c>
      <c r="R3" s="90">
        <f>VLOOKUP(Q3,'Copie doc'!$F$4:$H$24,3,FALSE)</f>
        <v>78700</v>
      </c>
      <c r="S3" s="92"/>
      <c r="T3" s="93"/>
      <c r="U3" s="93"/>
      <c r="V3" s="89"/>
      <c r="W3" s="91"/>
      <c r="X3" s="139"/>
      <c r="Y3" s="91"/>
      <c r="Z3" s="91"/>
      <c r="AA3" s="91"/>
      <c r="AB3" s="23"/>
    </row>
    <row r="4" spans="1:28" x14ac:dyDescent="0.3">
      <c r="A4" s="22"/>
      <c r="B4" s="23"/>
      <c r="C4" s="23"/>
      <c r="D4" s="22"/>
      <c r="F4" s="24"/>
      <c r="R4" s="90"/>
      <c r="S4" s="98"/>
    </row>
    <row r="5" spans="1:28" x14ac:dyDescent="0.3">
      <c r="B5" s="23">
        <f>B4+1</f>
        <v>1</v>
      </c>
      <c r="C5" s="23" t="str">
        <f t="shared" ref="C5:C53" si="1">IF(Q5="CONFLANS STE HONORINE","CFS",IF(Q5="ANDRESY","AND",IF(Q5="CHANTELOUP LES VIGNES","CHP",IF(Q5="LES ALLUETS LE ROI","ALL",IF(Q5="AUBERGENVILLE","AUB",IF(Q5="MORAINVILLIERS","MOR",IF(Q5="ORGEVAL","ORG",IF(Q5="TESSANCOURT SUR AUBETTE","TES",IF(Q5="CARRIERES SOUS POISSY","CAR",IF(Q5="LA FALAISE","FAL",IF(Q5="AULNAY SUR MAULDRE","AUL",IF(Q5="NEZEL","NEZ",IF(Q5="Juziers","JUZ",IF(Q5="VAUX SUR SEINE","VAU",IF(Q5="NESLES LA VALLEE","NES",IF(Q5="BUTRY SUR OISE","BUT",IF(Q5="VALMONDOIS","VAL",IF(Q5="LABBEVILLE","LAB",IF(Q5="PARMAIN","PAR",IF(Q5="ACHERES","ACH",IF(Q5="ARGENTEUIL","ARG",IF(Q5="BOIS D'ARCY","BDA",IF(Q5="JOUY EN JOSAS","JOU",IF(Q5="BIEVRES","BIE",IF(Q5="LA CELLE SAINT CLOUD","CEL","")))))))))))))))))))))))))</f>
        <v>CHP</v>
      </c>
      <c r="D5" s="22" t="str">
        <f t="shared" ref="D5:D51" si="2">B5&amp;"-"&amp;C5</f>
        <v>1-CHP</v>
      </c>
      <c r="E5" s="88" t="s">
        <v>189</v>
      </c>
      <c r="F5" s="24" t="str">
        <f t="shared" ref="F5:F10" si="3">D5</f>
        <v>1-CHP</v>
      </c>
      <c r="G5" s="88" t="s">
        <v>248</v>
      </c>
      <c r="H5" s="25">
        <v>45120</v>
      </c>
      <c r="I5" s="94" t="s">
        <v>3</v>
      </c>
      <c r="J5" s="88" t="s">
        <v>169</v>
      </c>
      <c r="M5" s="23" t="s">
        <v>125</v>
      </c>
      <c r="Q5" s="22" t="s">
        <v>131</v>
      </c>
      <c r="R5" s="90">
        <f>VLOOKUP(Q5,'Copie doc'!$F$4:$H$29,3,FALSE)</f>
        <v>78570</v>
      </c>
      <c r="S5" s="98"/>
      <c r="T5" s="93"/>
      <c r="U5" s="93"/>
    </row>
    <row r="6" spans="1:28" x14ac:dyDescent="0.3">
      <c r="B6" s="23">
        <f t="shared" ref="B6:B53" si="4">B5+1</f>
        <v>2</v>
      </c>
      <c r="C6" s="23" t="str">
        <f t="shared" si="1"/>
        <v>CFS</v>
      </c>
      <c r="D6" s="22" t="str">
        <f t="shared" si="2"/>
        <v>2-CFS</v>
      </c>
      <c r="E6" s="88" t="s">
        <v>189</v>
      </c>
      <c r="F6" s="24" t="str">
        <f t="shared" si="3"/>
        <v>2-CFS</v>
      </c>
      <c r="G6" s="88" t="s">
        <v>248</v>
      </c>
      <c r="H6" s="25">
        <v>45098</v>
      </c>
      <c r="I6" s="94" t="s">
        <v>3</v>
      </c>
      <c r="J6" s="88" t="s">
        <v>152</v>
      </c>
      <c r="M6" s="23" t="s">
        <v>130</v>
      </c>
      <c r="Q6" s="22" t="s">
        <v>126</v>
      </c>
      <c r="R6" s="90">
        <f>VLOOKUP(Q6,'Copie doc'!$F$4:$H$29,3,FALSE)</f>
        <v>78700</v>
      </c>
      <c r="S6" s="98"/>
      <c r="T6" s="93"/>
      <c r="U6" s="93"/>
      <c r="AB6" s="23" t="s">
        <v>274</v>
      </c>
    </row>
    <row r="7" spans="1:28" x14ac:dyDescent="0.3">
      <c r="B7" s="23">
        <f t="shared" si="4"/>
        <v>3</v>
      </c>
      <c r="C7" s="23" t="str">
        <f t="shared" si="1"/>
        <v>AUB</v>
      </c>
      <c r="D7" s="22" t="str">
        <f t="shared" si="2"/>
        <v>3-AUB</v>
      </c>
      <c r="E7" s="88" t="s">
        <v>189</v>
      </c>
      <c r="F7" s="24" t="str">
        <f t="shared" si="3"/>
        <v>3-AUB</v>
      </c>
      <c r="G7" s="88" t="s">
        <v>221</v>
      </c>
      <c r="H7" s="25">
        <v>45097</v>
      </c>
      <c r="I7" s="94" t="s">
        <v>2</v>
      </c>
      <c r="J7" s="88" t="s">
        <v>152</v>
      </c>
      <c r="M7" s="23" t="s">
        <v>125</v>
      </c>
      <c r="Q7" s="22" t="s">
        <v>102</v>
      </c>
      <c r="R7" s="90">
        <f>VLOOKUP(Q7,'Copie doc'!$F$4:$H$29,3,FALSE)</f>
        <v>78410</v>
      </c>
      <c r="S7" s="98"/>
      <c r="T7" s="93"/>
      <c r="U7" s="93"/>
    </row>
    <row r="8" spans="1:28" x14ac:dyDescent="0.3">
      <c r="B8" s="23">
        <f t="shared" si="4"/>
        <v>4</v>
      </c>
      <c r="C8" s="23" t="str">
        <f t="shared" si="1"/>
        <v>ACH</v>
      </c>
      <c r="D8" s="22" t="str">
        <f t="shared" si="2"/>
        <v>4-ACH</v>
      </c>
      <c r="E8" s="88" t="s">
        <v>189</v>
      </c>
      <c r="F8" s="24" t="str">
        <f t="shared" si="3"/>
        <v>4-ACH</v>
      </c>
      <c r="G8" s="88" t="s">
        <v>217</v>
      </c>
      <c r="H8" s="25">
        <v>45103</v>
      </c>
      <c r="I8" s="94" t="s">
        <v>3</v>
      </c>
      <c r="J8" s="88" t="s">
        <v>150</v>
      </c>
      <c r="M8" s="23" t="s">
        <v>130</v>
      </c>
      <c r="Q8" s="22" t="s">
        <v>8</v>
      </c>
      <c r="R8" s="90">
        <f>VLOOKUP(Q8,'Copie doc'!$F$4:$H$29,3,FALSE)</f>
        <v>78260</v>
      </c>
      <c r="S8" s="98"/>
      <c r="T8" s="93"/>
      <c r="U8" s="93"/>
    </row>
    <row r="9" spans="1:28" x14ac:dyDescent="0.3">
      <c r="B9" s="23">
        <f t="shared" si="4"/>
        <v>5</v>
      </c>
      <c r="C9" s="23" t="str">
        <f t="shared" si="1"/>
        <v>CFS</v>
      </c>
      <c r="D9" s="22" t="str">
        <f t="shared" si="2"/>
        <v>5-CFS</v>
      </c>
      <c r="E9" s="88" t="s">
        <v>189</v>
      </c>
      <c r="F9" s="24" t="str">
        <f t="shared" si="3"/>
        <v>5-CFS</v>
      </c>
      <c r="G9" s="88" t="s">
        <v>231</v>
      </c>
      <c r="H9" s="25">
        <v>45107</v>
      </c>
      <c r="I9" s="94" t="s">
        <v>3</v>
      </c>
      <c r="J9" s="88" t="s">
        <v>150</v>
      </c>
      <c r="M9" s="23" t="s">
        <v>130</v>
      </c>
      <c r="Q9" s="22" t="s">
        <v>126</v>
      </c>
      <c r="R9" s="90">
        <f>VLOOKUP(Q9,'Copie doc'!$F$4:$H$29,3,FALSE)</f>
        <v>78700</v>
      </c>
      <c r="S9" s="98"/>
      <c r="T9" s="93"/>
      <c r="U9" s="93"/>
    </row>
    <row r="10" spans="1:28" x14ac:dyDescent="0.3">
      <c r="B10" s="23">
        <f t="shared" si="4"/>
        <v>6</v>
      </c>
      <c r="C10" s="23" t="str">
        <f t="shared" si="1"/>
        <v>LAB</v>
      </c>
      <c r="D10" s="22" t="str">
        <f t="shared" si="2"/>
        <v>6-LAB</v>
      </c>
      <c r="E10" s="88" t="s">
        <v>189</v>
      </c>
      <c r="F10" s="24" t="str">
        <f t="shared" si="3"/>
        <v>6-LAB</v>
      </c>
      <c r="G10" s="88" t="s">
        <v>217</v>
      </c>
      <c r="H10" s="25">
        <v>45105</v>
      </c>
      <c r="I10" s="94" t="s">
        <v>3</v>
      </c>
      <c r="J10" s="88" t="s">
        <v>129</v>
      </c>
      <c r="M10" s="23" t="s">
        <v>130</v>
      </c>
      <c r="Q10" s="22" t="s">
        <v>141</v>
      </c>
      <c r="R10" s="90">
        <f>VLOOKUP(Q10,'Copie doc'!$F$4:$H$29,3,FALSE)</f>
        <v>95690</v>
      </c>
      <c r="S10" s="98"/>
      <c r="T10" s="93"/>
      <c r="U10" s="93"/>
    </row>
    <row r="11" spans="1:28" x14ac:dyDescent="0.3">
      <c r="B11" s="23">
        <f t="shared" si="4"/>
        <v>7</v>
      </c>
      <c r="C11" s="23" t="str">
        <f t="shared" si="1"/>
        <v>AND</v>
      </c>
      <c r="D11" s="22" t="str">
        <f t="shared" si="2"/>
        <v>7-AND</v>
      </c>
      <c r="E11" s="88" t="s">
        <v>189</v>
      </c>
      <c r="F11" s="24" t="str">
        <f t="shared" ref="F11:F74" si="5">D11</f>
        <v>7-AND</v>
      </c>
      <c r="G11" s="88" t="s">
        <v>248</v>
      </c>
      <c r="H11" s="25">
        <v>45103</v>
      </c>
      <c r="I11" s="94" t="s">
        <v>2</v>
      </c>
      <c r="J11" s="88" t="s">
        <v>152</v>
      </c>
      <c r="M11" s="23" t="s">
        <v>125</v>
      </c>
      <c r="Q11" s="22" t="s">
        <v>5</v>
      </c>
      <c r="R11" s="90">
        <f>VLOOKUP(Q11,'Copie doc'!$F$4:$H$29,3,FALSE)</f>
        <v>78570</v>
      </c>
      <c r="S11" s="98"/>
      <c r="T11" s="93"/>
      <c r="U11" s="93"/>
    </row>
    <row r="12" spans="1:28" x14ac:dyDescent="0.3">
      <c r="B12" s="23">
        <f t="shared" si="4"/>
        <v>8</v>
      </c>
      <c r="C12" s="23" t="str">
        <f t="shared" si="1"/>
        <v>BDA</v>
      </c>
      <c r="D12" s="22" t="str">
        <f t="shared" si="2"/>
        <v>8-BDA</v>
      </c>
      <c r="E12" s="88" t="s">
        <v>189</v>
      </c>
      <c r="F12" s="24" t="str">
        <f t="shared" si="5"/>
        <v>8-BDA</v>
      </c>
      <c r="G12" s="88" t="s">
        <v>231</v>
      </c>
      <c r="H12" s="25">
        <v>45104</v>
      </c>
      <c r="I12" s="94" t="s">
        <v>3</v>
      </c>
      <c r="J12" s="88" t="s">
        <v>129</v>
      </c>
      <c r="M12" s="23" t="s">
        <v>125</v>
      </c>
      <c r="Q12" s="22" t="s">
        <v>191</v>
      </c>
      <c r="R12" s="90">
        <f>VLOOKUP(Q12,'Copie doc'!$F$4:$H$29,3,FALSE)</f>
        <v>78390</v>
      </c>
      <c r="S12" s="98"/>
      <c r="T12" s="93"/>
      <c r="U12" s="93"/>
    </row>
    <row r="13" spans="1:28" x14ac:dyDescent="0.3">
      <c r="B13" s="23">
        <f t="shared" si="4"/>
        <v>9</v>
      </c>
      <c r="C13" s="23" t="str">
        <f t="shared" si="1"/>
        <v>CFS</v>
      </c>
      <c r="D13" s="22" t="str">
        <f t="shared" si="2"/>
        <v>9-CFS</v>
      </c>
      <c r="E13" s="88" t="s">
        <v>189</v>
      </c>
      <c r="F13" s="24" t="str">
        <f t="shared" si="5"/>
        <v>9-CFS</v>
      </c>
      <c r="G13" s="88" t="s">
        <v>217</v>
      </c>
      <c r="H13" s="25">
        <v>45100</v>
      </c>
      <c r="I13" s="94" t="s">
        <v>3</v>
      </c>
      <c r="J13" s="88" t="s">
        <v>152</v>
      </c>
      <c r="M13" s="23" t="s">
        <v>130</v>
      </c>
      <c r="Q13" s="22" t="s">
        <v>126</v>
      </c>
      <c r="R13" s="90">
        <f>VLOOKUP(Q13,'Copie doc'!$F$4:$H$29,3,FALSE)</f>
        <v>78700</v>
      </c>
      <c r="S13" s="98"/>
      <c r="T13" s="93"/>
      <c r="U13" s="93"/>
    </row>
    <row r="14" spans="1:28" x14ac:dyDescent="0.3">
      <c r="B14" s="23">
        <f t="shared" si="4"/>
        <v>10</v>
      </c>
      <c r="C14" s="23" t="str">
        <f t="shared" si="1"/>
        <v>MOR</v>
      </c>
      <c r="D14" s="22" t="str">
        <f t="shared" si="2"/>
        <v>10-MOR</v>
      </c>
      <c r="E14" s="88" t="s">
        <v>189</v>
      </c>
      <c r="F14" s="24" t="str">
        <f t="shared" si="5"/>
        <v>10-MOR</v>
      </c>
      <c r="G14" s="88" t="s">
        <v>217</v>
      </c>
      <c r="H14" s="25">
        <v>45099</v>
      </c>
      <c r="I14" s="94" t="s">
        <v>3</v>
      </c>
      <c r="J14" s="88" t="s">
        <v>150</v>
      </c>
      <c r="M14" s="23" t="s">
        <v>130</v>
      </c>
      <c r="Q14" s="22" t="s">
        <v>104</v>
      </c>
      <c r="R14" s="90">
        <f>VLOOKUP(Q14,'Copie doc'!$F$4:$H$29,3,FALSE)</f>
        <v>78630</v>
      </c>
      <c r="S14" s="98"/>
      <c r="T14" s="93"/>
      <c r="U14" s="93"/>
    </row>
    <row r="15" spans="1:28" x14ac:dyDescent="0.3">
      <c r="B15" s="23">
        <f t="shared" si="4"/>
        <v>11</v>
      </c>
      <c r="C15" s="23" t="str">
        <f t="shared" si="1"/>
        <v>ORG</v>
      </c>
      <c r="D15" s="22" t="str">
        <f t="shared" si="2"/>
        <v>11-ORG</v>
      </c>
      <c r="E15" s="88" t="s">
        <v>189</v>
      </c>
      <c r="F15" s="24" t="str">
        <f t="shared" si="5"/>
        <v>11-ORG</v>
      </c>
      <c r="G15" s="88" t="s">
        <v>217</v>
      </c>
      <c r="H15" s="25">
        <v>45099</v>
      </c>
      <c r="I15" s="94" t="s">
        <v>2</v>
      </c>
      <c r="J15" s="88" t="s">
        <v>152</v>
      </c>
      <c r="M15" s="23" t="s">
        <v>130</v>
      </c>
      <c r="Q15" s="22" t="s">
        <v>101</v>
      </c>
      <c r="R15" s="90">
        <f>VLOOKUP(Q15,'Copie doc'!$F$4:$H$29,3,FALSE)</f>
        <v>78630</v>
      </c>
      <c r="S15" s="98"/>
      <c r="T15" s="93"/>
      <c r="U15" s="93"/>
    </row>
    <row r="16" spans="1:28" x14ac:dyDescent="0.3">
      <c r="B16" s="23">
        <f t="shared" si="4"/>
        <v>12</v>
      </c>
      <c r="C16" s="23" t="str">
        <f t="shared" si="1"/>
        <v>CHP</v>
      </c>
      <c r="D16" s="22" t="str">
        <f t="shared" si="2"/>
        <v>12-CHP</v>
      </c>
      <c r="E16" s="88" t="s">
        <v>189</v>
      </c>
      <c r="F16" s="24" t="str">
        <f t="shared" si="5"/>
        <v>12-CHP</v>
      </c>
      <c r="G16" s="88" t="s">
        <v>248</v>
      </c>
      <c r="H16" s="25">
        <v>45105</v>
      </c>
      <c r="I16" s="94" t="s">
        <v>2</v>
      </c>
      <c r="J16" s="88" t="s">
        <v>150</v>
      </c>
      <c r="M16" s="23" t="s">
        <v>125</v>
      </c>
      <c r="Q16" s="22" t="s">
        <v>131</v>
      </c>
      <c r="R16" s="90">
        <f>VLOOKUP(Q16,'Copie doc'!$F$4:$H$29,3,FALSE)</f>
        <v>78570</v>
      </c>
      <c r="S16" s="98"/>
      <c r="T16" s="93"/>
      <c r="U16" s="93"/>
    </row>
    <row r="17" spans="2:28" x14ac:dyDescent="0.3">
      <c r="B17" s="23">
        <f t="shared" si="4"/>
        <v>13</v>
      </c>
      <c r="C17" s="23" t="str">
        <f t="shared" si="1"/>
        <v>BUT</v>
      </c>
      <c r="D17" s="22" t="str">
        <f t="shared" si="2"/>
        <v>13-BUT</v>
      </c>
      <c r="E17" s="88" t="s">
        <v>189</v>
      </c>
      <c r="F17" s="24" t="str">
        <f t="shared" si="5"/>
        <v>13-BUT</v>
      </c>
      <c r="G17" s="88" t="s">
        <v>217</v>
      </c>
      <c r="H17" s="25">
        <v>45105</v>
      </c>
      <c r="I17" s="94" t="s">
        <v>2</v>
      </c>
      <c r="J17" s="88" t="s">
        <v>150</v>
      </c>
      <c r="M17" s="23" t="s">
        <v>130</v>
      </c>
      <c r="Q17" s="22" t="s">
        <v>182</v>
      </c>
      <c r="R17" s="90">
        <f>VLOOKUP(Q17,'Copie doc'!$F$4:$H$29,3,FALSE)</f>
        <v>95430</v>
      </c>
      <c r="S17" s="98"/>
      <c r="T17" s="93"/>
      <c r="U17" s="93"/>
    </row>
    <row r="18" spans="2:28" x14ac:dyDescent="0.3">
      <c r="B18" s="23">
        <f t="shared" si="4"/>
        <v>14</v>
      </c>
      <c r="C18" s="23" t="str">
        <f t="shared" si="1"/>
        <v>ACH</v>
      </c>
      <c r="D18" s="22" t="str">
        <f t="shared" si="2"/>
        <v>14-ACH</v>
      </c>
      <c r="E18" s="88" t="s">
        <v>189</v>
      </c>
      <c r="F18" s="24" t="str">
        <f t="shared" si="5"/>
        <v>14-ACH</v>
      </c>
      <c r="G18" s="88" t="s">
        <v>217</v>
      </c>
      <c r="H18" s="25">
        <v>45103</v>
      </c>
      <c r="I18" s="94" t="s">
        <v>3</v>
      </c>
      <c r="J18" s="88" t="s">
        <v>152</v>
      </c>
      <c r="M18" s="23" t="s">
        <v>130</v>
      </c>
      <c r="Q18" s="22" t="s">
        <v>8</v>
      </c>
      <c r="R18" s="90">
        <f>VLOOKUP(Q18,'Copie doc'!$F$4:$H$29,3,FALSE)</f>
        <v>78260</v>
      </c>
      <c r="S18" s="98"/>
      <c r="T18" s="93"/>
      <c r="U18" s="93"/>
    </row>
    <row r="19" spans="2:28" x14ac:dyDescent="0.3">
      <c r="B19" s="23">
        <f t="shared" si="4"/>
        <v>15</v>
      </c>
      <c r="C19" s="23" t="str">
        <f t="shared" si="1"/>
        <v>BIE</v>
      </c>
      <c r="D19" s="22" t="str">
        <f t="shared" si="2"/>
        <v>15-BIE</v>
      </c>
      <c r="E19" s="88" t="s">
        <v>189</v>
      </c>
      <c r="F19" s="24" t="str">
        <f t="shared" si="5"/>
        <v>15-BIE</v>
      </c>
      <c r="G19" s="88" t="s">
        <v>231</v>
      </c>
      <c r="H19" s="25">
        <v>45118</v>
      </c>
      <c r="I19" s="94" t="s">
        <v>3</v>
      </c>
      <c r="J19" s="88" t="s">
        <v>152</v>
      </c>
      <c r="M19" s="23" t="s">
        <v>130</v>
      </c>
      <c r="Q19" s="22" t="s">
        <v>190</v>
      </c>
      <c r="R19" s="90">
        <f>VLOOKUP(Q19,'Copie doc'!$F$4:$H$29,3,FALSE)</f>
        <v>91570</v>
      </c>
      <c r="S19" s="98"/>
      <c r="T19" s="93"/>
      <c r="U19" s="93"/>
    </row>
    <row r="20" spans="2:28" x14ac:dyDescent="0.3">
      <c r="B20" s="23">
        <f t="shared" si="4"/>
        <v>16</v>
      </c>
      <c r="C20" s="23" t="str">
        <f t="shared" si="1"/>
        <v>BIE</v>
      </c>
      <c r="D20" s="22" t="str">
        <f t="shared" si="2"/>
        <v>16-BIE</v>
      </c>
      <c r="E20" s="88" t="s">
        <v>189</v>
      </c>
      <c r="F20" s="24" t="str">
        <f t="shared" si="5"/>
        <v>16-BIE</v>
      </c>
      <c r="G20" s="88" t="s">
        <v>231</v>
      </c>
      <c r="H20" s="25">
        <v>45118</v>
      </c>
      <c r="I20" s="94" t="s">
        <v>3</v>
      </c>
      <c r="J20" s="88" t="s">
        <v>152</v>
      </c>
      <c r="M20" s="23" t="s">
        <v>130</v>
      </c>
      <c r="Q20" s="22" t="s">
        <v>190</v>
      </c>
      <c r="R20" s="90">
        <f>VLOOKUP(Q20,'Copie doc'!$F$4:$H$29,3,FALSE)</f>
        <v>91570</v>
      </c>
      <c r="S20" s="98"/>
      <c r="T20" s="93"/>
      <c r="U20" s="93"/>
    </row>
    <row r="21" spans="2:28" x14ac:dyDescent="0.3">
      <c r="B21" s="23">
        <f t="shared" si="4"/>
        <v>17</v>
      </c>
      <c r="C21" s="23" t="str">
        <f t="shared" si="1"/>
        <v>CFS</v>
      </c>
      <c r="D21" s="22" t="str">
        <f t="shared" si="2"/>
        <v>17-CFS</v>
      </c>
      <c r="E21" s="88" t="s">
        <v>189</v>
      </c>
      <c r="F21" s="24" t="str">
        <f t="shared" si="5"/>
        <v>17-CFS</v>
      </c>
      <c r="G21" s="88" t="s">
        <v>248</v>
      </c>
      <c r="H21" s="25">
        <v>45106</v>
      </c>
      <c r="I21" s="94" t="s">
        <v>3</v>
      </c>
      <c r="J21" s="88" t="s">
        <v>150</v>
      </c>
      <c r="M21" s="23" t="s">
        <v>130</v>
      </c>
      <c r="Q21" s="22" t="s">
        <v>126</v>
      </c>
      <c r="R21" s="90">
        <f>VLOOKUP(Q21,'Copie doc'!$F$4:$H$29,3,FALSE)</f>
        <v>78700</v>
      </c>
      <c r="S21" s="98"/>
      <c r="T21" s="93"/>
      <c r="U21" s="93"/>
    </row>
    <row r="22" spans="2:28" x14ac:dyDescent="0.3">
      <c r="B22" s="23">
        <f t="shared" si="4"/>
        <v>18</v>
      </c>
      <c r="C22" s="23" t="str">
        <f t="shared" si="1"/>
        <v>AUB</v>
      </c>
      <c r="D22" s="22" t="str">
        <f t="shared" si="2"/>
        <v>18-AUB</v>
      </c>
      <c r="E22" s="88" t="s">
        <v>189</v>
      </c>
      <c r="F22" s="24" t="str">
        <f t="shared" si="5"/>
        <v>18-AUB</v>
      </c>
      <c r="G22" s="88" t="s">
        <v>217</v>
      </c>
      <c r="H22" s="25">
        <v>45097</v>
      </c>
      <c r="I22" s="94" t="s">
        <v>2</v>
      </c>
      <c r="J22" s="88" t="s">
        <v>129</v>
      </c>
      <c r="M22" s="23" t="s">
        <v>125</v>
      </c>
      <c r="Q22" s="22" t="s">
        <v>102</v>
      </c>
      <c r="R22" s="90">
        <f>VLOOKUP(Q22,'Copie doc'!$F$4:$H$29,3,FALSE)</f>
        <v>78410</v>
      </c>
      <c r="S22" s="98"/>
      <c r="T22" s="93"/>
      <c r="U22" s="93"/>
    </row>
    <row r="23" spans="2:28" x14ac:dyDescent="0.3">
      <c r="B23" s="23">
        <f t="shared" si="4"/>
        <v>19</v>
      </c>
      <c r="C23" s="23" t="str">
        <f t="shared" si="1"/>
        <v>ACH</v>
      </c>
      <c r="D23" s="22" t="str">
        <f t="shared" si="2"/>
        <v>19-ACH</v>
      </c>
      <c r="E23" s="88" t="s">
        <v>189</v>
      </c>
      <c r="F23" s="24" t="str">
        <f t="shared" si="5"/>
        <v>19-ACH</v>
      </c>
      <c r="G23" s="88" t="s">
        <v>217</v>
      </c>
      <c r="H23" s="25">
        <v>45114</v>
      </c>
      <c r="I23" s="94" t="s">
        <v>3</v>
      </c>
      <c r="J23" s="88" t="s">
        <v>124</v>
      </c>
      <c r="M23" s="23" t="s">
        <v>130</v>
      </c>
      <c r="Q23" s="22" t="s">
        <v>8</v>
      </c>
      <c r="R23" s="90">
        <f>VLOOKUP(Q23,'Copie doc'!$F$4:$H$29,3,FALSE)</f>
        <v>78260</v>
      </c>
      <c r="S23" s="98"/>
      <c r="T23" s="93"/>
      <c r="U23" s="93"/>
    </row>
    <row r="24" spans="2:28" x14ac:dyDescent="0.3">
      <c r="B24" s="23">
        <f t="shared" si="4"/>
        <v>20</v>
      </c>
      <c r="C24" s="23" t="str">
        <f t="shared" si="1"/>
        <v>ACH</v>
      </c>
      <c r="D24" s="22" t="str">
        <f t="shared" si="2"/>
        <v>20-ACH</v>
      </c>
      <c r="E24" s="88" t="s">
        <v>189</v>
      </c>
      <c r="F24" s="24" t="str">
        <f t="shared" si="5"/>
        <v>20-ACH</v>
      </c>
      <c r="G24" s="88" t="s">
        <v>217</v>
      </c>
      <c r="H24" s="25">
        <v>45103</v>
      </c>
      <c r="I24" s="94" t="s">
        <v>2</v>
      </c>
      <c r="J24" s="88" t="s">
        <v>124</v>
      </c>
      <c r="M24" s="23" t="s">
        <v>130</v>
      </c>
      <c r="Q24" s="22" t="s">
        <v>8</v>
      </c>
      <c r="R24" s="90">
        <f>VLOOKUP(Q24,'Copie doc'!$F$4:$H$29,3,FALSE)</f>
        <v>78260</v>
      </c>
      <c r="S24" s="98"/>
      <c r="T24" s="93"/>
      <c r="U24" s="93"/>
    </row>
    <row r="25" spans="2:28" x14ac:dyDescent="0.3">
      <c r="B25" s="23">
        <f t="shared" si="4"/>
        <v>21</v>
      </c>
      <c r="C25" s="23" t="str">
        <f t="shared" si="1"/>
        <v>ACH</v>
      </c>
      <c r="D25" s="22" t="str">
        <f t="shared" si="2"/>
        <v>21-ACH</v>
      </c>
      <c r="E25" s="88" t="s">
        <v>189</v>
      </c>
      <c r="F25" s="24" t="str">
        <f t="shared" si="5"/>
        <v>21-ACH</v>
      </c>
      <c r="G25" s="88" t="s">
        <v>248</v>
      </c>
      <c r="H25" s="25">
        <v>45106</v>
      </c>
      <c r="I25" s="94" t="s">
        <v>3</v>
      </c>
      <c r="J25" s="88" t="s">
        <v>150</v>
      </c>
      <c r="M25" s="23" t="s">
        <v>125</v>
      </c>
      <c r="Q25" s="22" t="s">
        <v>8</v>
      </c>
      <c r="R25" s="90">
        <v>78260</v>
      </c>
      <c r="S25" s="98"/>
      <c r="T25" s="93"/>
      <c r="U25" s="93"/>
      <c r="AB25" s="23" t="s">
        <v>274</v>
      </c>
    </row>
    <row r="26" spans="2:28" x14ac:dyDescent="0.3">
      <c r="B26" s="23">
        <f t="shared" si="4"/>
        <v>22</v>
      </c>
      <c r="C26" s="23" t="str">
        <f t="shared" si="1"/>
        <v>NES</v>
      </c>
      <c r="D26" s="22" t="str">
        <f t="shared" si="2"/>
        <v>22-NES</v>
      </c>
      <c r="E26" s="88" t="s">
        <v>189</v>
      </c>
      <c r="F26" s="24" t="str">
        <f t="shared" si="5"/>
        <v>22-NES</v>
      </c>
      <c r="G26" s="88" t="s">
        <v>249</v>
      </c>
      <c r="H26" s="25">
        <v>45099</v>
      </c>
      <c r="I26" s="94" t="s">
        <v>3</v>
      </c>
      <c r="J26" s="88" t="s">
        <v>150</v>
      </c>
      <c r="M26" s="23" t="s">
        <v>130</v>
      </c>
      <c r="Q26" s="22" t="s">
        <v>139</v>
      </c>
      <c r="R26" s="90">
        <f>VLOOKUP(Q26,'Copie doc'!$F$4:$H$29,3,FALSE)</f>
        <v>95690</v>
      </c>
      <c r="S26" s="98"/>
      <c r="T26" s="93"/>
      <c r="U26" s="93"/>
    </row>
    <row r="27" spans="2:28" x14ac:dyDescent="0.3">
      <c r="B27" s="23">
        <f t="shared" si="4"/>
        <v>23</v>
      </c>
      <c r="C27" s="23" t="str">
        <f t="shared" si="1"/>
        <v>CFS</v>
      </c>
      <c r="D27" s="22" t="str">
        <f t="shared" si="2"/>
        <v>23-CFS</v>
      </c>
      <c r="E27" s="88" t="s">
        <v>189</v>
      </c>
      <c r="F27" s="24" t="str">
        <f t="shared" si="5"/>
        <v>23-CFS</v>
      </c>
      <c r="G27" s="88" t="s">
        <v>248</v>
      </c>
      <c r="H27" s="25">
        <v>45107</v>
      </c>
      <c r="I27" s="94" t="s">
        <v>3</v>
      </c>
      <c r="J27" s="88" t="s">
        <v>152</v>
      </c>
      <c r="M27" s="23" t="s">
        <v>125</v>
      </c>
      <c r="Q27" s="22" t="s">
        <v>126</v>
      </c>
      <c r="R27" s="90">
        <f>VLOOKUP(Q27,'Copie doc'!$F$4:$H$29,3,FALSE)</f>
        <v>78700</v>
      </c>
      <c r="S27" s="98"/>
      <c r="T27" s="93"/>
      <c r="U27" s="93"/>
    </row>
    <row r="28" spans="2:28" x14ac:dyDescent="0.3">
      <c r="B28" s="23">
        <f t="shared" si="4"/>
        <v>24</v>
      </c>
      <c r="C28" s="23" t="str">
        <f t="shared" si="1"/>
        <v>NES</v>
      </c>
      <c r="D28" s="22" t="str">
        <f t="shared" si="2"/>
        <v>24-NES</v>
      </c>
      <c r="E28" s="88" t="s">
        <v>189</v>
      </c>
      <c r="F28" s="24" t="str">
        <f t="shared" si="5"/>
        <v>24-NES</v>
      </c>
      <c r="G28" s="88" t="s">
        <v>249</v>
      </c>
      <c r="H28" s="25">
        <v>45099</v>
      </c>
      <c r="I28" s="94" t="s">
        <v>3</v>
      </c>
      <c r="J28" s="88" t="s">
        <v>150</v>
      </c>
      <c r="M28" s="23" t="s">
        <v>130</v>
      </c>
      <c r="Q28" s="22" t="s">
        <v>139</v>
      </c>
      <c r="R28" s="90">
        <f>VLOOKUP(Q28,'Copie doc'!$F$4:$H$29,3,FALSE)</f>
        <v>95690</v>
      </c>
      <c r="S28" s="98"/>
      <c r="T28" s="93"/>
      <c r="U28" s="93"/>
    </row>
    <row r="29" spans="2:28" x14ac:dyDescent="0.3">
      <c r="B29" s="23">
        <f t="shared" si="4"/>
        <v>25</v>
      </c>
      <c r="C29" s="23" t="str">
        <f t="shared" si="1"/>
        <v>AND</v>
      </c>
      <c r="D29" s="22" t="str">
        <f t="shared" si="2"/>
        <v>25-AND</v>
      </c>
      <c r="E29" s="88" t="s">
        <v>189</v>
      </c>
      <c r="F29" s="24" t="str">
        <f t="shared" si="5"/>
        <v>25-AND</v>
      </c>
      <c r="G29" s="88" t="s">
        <v>248</v>
      </c>
      <c r="H29" s="25">
        <v>45105</v>
      </c>
      <c r="I29" s="94" t="s">
        <v>3</v>
      </c>
      <c r="J29" s="88" t="s">
        <v>124</v>
      </c>
      <c r="M29" s="23" t="s">
        <v>130</v>
      </c>
      <c r="Q29" s="22" t="s">
        <v>5</v>
      </c>
      <c r="R29" s="90">
        <f>VLOOKUP(Q29,'Copie doc'!$F$4:$H$29,3,FALSE)</f>
        <v>78570</v>
      </c>
      <c r="S29" s="98"/>
      <c r="T29" s="93"/>
      <c r="U29" s="93"/>
    </row>
    <row r="30" spans="2:28" x14ac:dyDescent="0.3">
      <c r="B30" s="23">
        <f t="shared" si="4"/>
        <v>26</v>
      </c>
      <c r="C30" s="23" t="str">
        <f t="shared" si="1"/>
        <v>ORG</v>
      </c>
      <c r="D30" s="22" t="str">
        <f t="shared" si="2"/>
        <v>26-ORG</v>
      </c>
      <c r="E30" s="88" t="s">
        <v>189</v>
      </c>
      <c r="F30" s="24" t="str">
        <f t="shared" si="5"/>
        <v>26-ORG</v>
      </c>
      <c r="G30" s="88" t="s">
        <v>217</v>
      </c>
      <c r="H30" s="25">
        <v>45117</v>
      </c>
      <c r="I30" s="94" t="s">
        <v>2</v>
      </c>
      <c r="J30" s="88" t="s">
        <v>150</v>
      </c>
      <c r="M30" s="23" t="s">
        <v>130</v>
      </c>
      <c r="Q30" s="22" t="s">
        <v>101</v>
      </c>
      <c r="R30" s="90">
        <f>VLOOKUP(Q30,'Copie doc'!$F$4:$H$29,3,FALSE)</f>
        <v>78630</v>
      </c>
      <c r="S30" s="98"/>
      <c r="T30" s="93"/>
      <c r="U30" s="93"/>
    </row>
    <row r="31" spans="2:28" x14ac:dyDescent="0.3">
      <c r="B31" s="23">
        <f t="shared" si="4"/>
        <v>27</v>
      </c>
      <c r="C31" s="23" t="str">
        <f t="shared" si="1"/>
        <v>CFS</v>
      </c>
      <c r="D31" s="22" t="str">
        <f t="shared" si="2"/>
        <v>27-CFS</v>
      </c>
      <c r="E31" s="88" t="s">
        <v>189</v>
      </c>
      <c r="F31" s="24" t="str">
        <f t="shared" si="5"/>
        <v>27-CFS</v>
      </c>
      <c r="G31" s="88" t="s">
        <v>248</v>
      </c>
      <c r="H31" s="25">
        <v>45111</v>
      </c>
      <c r="I31" s="94" t="s">
        <v>3</v>
      </c>
      <c r="J31" s="88" t="s">
        <v>152</v>
      </c>
      <c r="M31" s="23" t="s">
        <v>130</v>
      </c>
      <c r="Q31" s="22" t="s">
        <v>126</v>
      </c>
      <c r="R31" s="90">
        <f>VLOOKUP(Q31,'Copie doc'!$F$4:$H$29,3,FALSE)</f>
        <v>78700</v>
      </c>
      <c r="S31" s="98"/>
      <c r="T31" s="93"/>
      <c r="U31" s="93"/>
      <c r="AB31" s="23" t="s">
        <v>274</v>
      </c>
    </row>
    <row r="32" spans="2:28" x14ac:dyDescent="0.3">
      <c r="B32" s="23">
        <f t="shared" si="4"/>
        <v>28</v>
      </c>
      <c r="C32" s="23" t="str">
        <f t="shared" si="1"/>
        <v>CFS</v>
      </c>
      <c r="D32" s="22" t="str">
        <f t="shared" si="2"/>
        <v>28-CFS</v>
      </c>
      <c r="E32" s="88" t="s">
        <v>189</v>
      </c>
      <c r="F32" s="24" t="str">
        <f t="shared" si="5"/>
        <v>28-CFS</v>
      </c>
      <c r="G32" s="88" t="s">
        <v>248</v>
      </c>
      <c r="H32" s="25">
        <v>45107</v>
      </c>
      <c r="I32" s="94" t="s">
        <v>3</v>
      </c>
      <c r="J32" s="88" t="s">
        <v>150</v>
      </c>
      <c r="M32" s="23" t="s">
        <v>130</v>
      </c>
      <c r="Q32" s="22" t="s">
        <v>126</v>
      </c>
      <c r="R32" s="90">
        <f>VLOOKUP(Q32,'Copie doc'!$F$4:$H$29,3,FALSE)</f>
        <v>78700</v>
      </c>
      <c r="S32" s="98"/>
      <c r="T32" s="93"/>
      <c r="U32" s="93"/>
    </row>
    <row r="33" spans="2:28" x14ac:dyDescent="0.3">
      <c r="B33" s="23">
        <f t="shared" si="4"/>
        <v>29</v>
      </c>
      <c r="C33" s="23" t="str">
        <f t="shared" si="1"/>
        <v>NES</v>
      </c>
      <c r="D33" s="22" t="str">
        <f t="shared" si="2"/>
        <v>29-NES</v>
      </c>
      <c r="E33" s="88" t="s">
        <v>189</v>
      </c>
      <c r="F33" s="24" t="str">
        <f t="shared" si="5"/>
        <v>29-NES</v>
      </c>
      <c r="G33" s="88" t="s">
        <v>221</v>
      </c>
      <c r="H33" s="25">
        <v>45099</v>
      </c>
      <c r="I33" s="94" t="s">
        <v>3</v>
      </c>
      <c r="J33" s="88" t="s">
        <v>150</v>
      </c>
      <c r="M33" s="23" t="s">
        <v>130</v>
      </c>
      <c r="Q33" s="22" t="s">
        <v>139</v>
      </c>
      <c r="R33" s="90">
        <f>VLOOKUP(Q33,'Copie doc'!$F$4:$H$29,3,FALSE)</f>
        <v>95690</v>
      </c>
      <c r="S33" s="98"/>
      <c r="T33" s="93"/>
      <c r="U33" s="93"/>
    </row>
    <row r="34" spans="2:28" x14ac:dyDescent="0.3">
      <c r="B34" s="23">
        <f t="shared" si="4"/>
        <v>30</v>
      </c>
      <c r="C34" s="23" t="str">
        <f t="shared" si="1"/>
        <v>AND</v>
      </c>
      <c r="D34" s="22" t="str">
        <f t="shared" si="2"/>
        <v>30-AND</v>
      </c>
      <c r="E34" s="88" t="s">
        <v>189</v>
      </c>
      <c r="F34" s="24" t="str">
        <f t="shared" si="5"/>
        <v>30-AND</v>
      </c>
      <c r="G34" s="88" t="s">
        <v>248</v>
      </c>
      <c r="H34" s="25">
        <v>45111</v>
      </c>
      <c r="I34" s="94" t="s">
        <v>2</v>
      </c>
      <c r="J34" s="88" t="s">
        <v>152</v>
      </c>
      <c r="M34" s="23" t="s">
        <v>130</v>
      </c>
      <c r="Q34" s="22" t="s">
        <v>5</v>
      </c>
      <c r="R34" s="90">
        <f>VLOOKUP(Q34,'Copie doc'!$F$4:$H$29,3,FALSE)</f>
        <v>78570</v>
      </c>
      <c r="S34" s="98"/>
      <c r="T34" s="93"/>
      <c r="U34" s="93"/>
    </row>
    <row r="35" spans="2:28" x14ac:dyDescent="0.3">
      <c r="B35" s="23">
        <f t="shared" si="4"/>
        <v>31</v>
      </c>
      <c r="C35" s="23" t="str">
        <f t="shared" si="1"/>
        <v>CFS</v>
      </c>
      <c r="D35" s="22" t="str">
        <f t="shared" si="2"/>
        <v>31-CFS</v>
      </c>
      <c r="E35" s="88" t="s">
        <v>189</v>
      </c>
      <c r="F35" s="24" t="str">
        <f t="shared" si="5"/>
        <v>31-CFS</v>
      </c>
      <c r="G35" s="88" t="s">
        <v>217</v>
      </c>
      <c r="H35" s="25">
        <v>45100</v>
      </c>
      <c r="I35" s="94" t="s">
        <v>3</v>
      </c>
      <c r="J35" s="88" t="s">
        <v>152</v>
      </c>
      <c r="M35" s="23" t="s">
        <v>130</v>
      </c>
      <c r="Q35" s="22" t="s">
        <v>126</v>
      </c>
      <c r="R35" s="90">
        <f>VLOOKUP(Q35,'Copie doc'!$F$4:$H$29,3,FALSE)</f>
        <v>78700</v>
      </c>
      <c r="S35" s="98"/>
      <c r="T35" s="93"/>
      <c r="U35" s="93"/>
    </row>
    <row r="36" spans="2:28" x14ac:dyDescent="0.3">
      <c r="B36" s="23">
        <f t="shared" si="4"/>
        <v>32</v>
      </c>
      <c r="C36" s="23" t="str">
        <f t="shared" si="1"/>
        <v>AUB</v>
      </c>
      <c r="D36" s="22" t="str">
        <f t="shared" si="2"/>
        <v>32-AUB</v>
      </c>
      <c r="E36" s="88" t="s">
        <v>189</v>
      </c>
      <c r="F36" s="24" t="str">
        <f t="shared" si="5"/>
        <v>32-AUB</v>
      </c>
      <c r="G36" s="88" t="s">
        <v>221</v>
      </c>
      <c r="H36" s="25">
        <v>45105</v>
      </c>
      <c r="I36" s="94" t="s">
        <v>3</v>
      </c>
      <c r="J36" s="88" t="s">
        <v>152</v>
      </c>
      <c r="M36" s="23" t="s">
        <v>130</v>
      </c>
      <c r="Q36" s="22" t="s">
        <v>102</v>
      </c>
      <c r="R36" s="90">
        <f>VLOOKUP(Q36,'Copie doc'!$F$4:$H$29,3,FALSE)</f>
        <v>78410</v>
      </c>
      <c r="S36" s="98"/>
      <c r="T36" s="93"/>
      <c r="U36" s="93"/>
    </row>
    <row r="37" spans="2:28" x14ac:dyDescent="0.3">
      <c r="B37" s="23">
        <f t="shared" si="4"/>
        <v>33</v>
      </c>
      <c r="C37" s="23" t="str">
        <f t="shared" si="1"/>
        <v>TES</v>
      </c>
      <c r="D37" s="22" t="str">
        <f t="shared" si="2"/>
        <v>33-TES</v>
      </c>
      <c r="E37" s="88" t="s">
        <v>189</v>
      </c>
      <c r="F37" s="24" t="str">
        <f t="shared" si="5"/>
        <v>33-TES</v>
      </c>
      <c r="G37" s="88" t="s">
        <v>217</v>
      </c>
      <c r="H37" s="25">
        <v>45110</v>
      </c>
      <c r="I37" s="94" t="s">
        <v>3</v>
      </c>
      <c r="J37" s="88" t="s">
        <v>150</v>
      </c>
      <c r="M37" s="23" t="s">
        <v>130</v>
      </c>
      <c r="Q37" s="22" t="s">
        <v>103</v>
      </c>
      <c r="R37" s="90">
        <f>VLOOKUP(Q37,'Copie doc'!$F$4:$H$29,3,FALSE)</f>
        <v>78250</v>
      </c>
      <c r="S37" s="98"/>
      <c r="T37" s="93"/>
      <c r="U37" s="93"/>
    </row>
    <row r="38" spans="2:28" x14ac:dyDescent="0.3">
      <c r="B38" s="23">
        <f t="shared" si="4"/>
        <v>34</v>
      </c>
      <c r="C38" s="23" t="str">
        <f t="shared" si="1"/>
        <v>CHP</v>
      </c>
      <c r="D38" s="22" t="str">
        <f t="shared" si="2"/>
        <v>34-CHP</v>
      </c>
      <c r="E38" s="88" t="s">
        <v>189</v>
      </c>
      <c r="F38" s="24" t="str">
        <f t="shared" si="5"/>
        <v>34-CHP</v>
      </c>
      <c r="G38" s="88" t="s">
        <v>248</v>
      </c>
      <c r="H38" s="25">
        <v>45117</v>
      </c>
      <c r="I38" s="94" t="s">
        <v>2</v>
      </c>
      <c r="J38" s="88" t="s">
        <v>150</v>
      </c>
      <c r="M38" s="23" t="s">
        <v>130</v>
      </c>
      <c r="Q38" s="22" t="s">
        <v>131</v>
      </c>
      <c r="R38" s="90">
        <f>VLOOKUP(Q38,'Copie doc'!$F$4:$H$29,3,FALSE)</f>
        <v>78570</v>
      </c>
      <c r="S38" s="98"/>
      <c r="T38" s="93"/>
      <c r="U38" s="93"/>
    </row>
    <row r="39" spans="2:28" x14ac:dyDescent="0.3">
      <c r="B39" s="23">
        <f t="shared" si="4"/>
        <v>35</v>
      </c>
      <c r="C39" s="23" t="str">
        <f t="shared" si="1"/>
        <v>NES</v>
      </c>
      <c r="D39" s="22" t="str">
        <f t="shared" si="2"/>
        <v>35-NES</v>
      </c>
      <c r="E39" s="88" t="s">
        <v>189</v>
      </c>
      <c r="F39" s="24" t="str">
        <f t="shared" si="5"/>
        <v>35-NES</v>
      </c>
      <c r="G39" s="88" t="s">
        <v>221</v>
      </c>
      <c r="H39" s="25">
        <v>45050</v>
      </c>
      <c r="I39" s="94" t="s">
        <v>2</v>
      </c>
      <c r="J39" s="88" t="s">
        <v>150</v>
      </c>
      <c r="M39" s="23" t="s">
        <v>130</v>
      </c>
      <c r="Q39" s="22" t="s">
        <v>139</v>
      </c>
      <c r="R39" s="90">
        <f>VLOOKUP(Q39,'Copie doc'!$F$4:$H$29,3,FALSE)</f>
        <v>95690</v>
      </c>
      <c r="T39" s="93"/>
      <c r="U39" s="93"/>
    </row>
    <row r="40" spans="2:28" x14ac:dyDescent="0.3">
      <c r="B40" s="23">
        <f t="shared" si="4"/>
        <v>36</v>
      </c>
      <c r="C40" s="23" t="str">
        <f t="shared" si="1"/>
        <v>CFS</v>
      </c>
      <c r="D40" s="22" t="str">
        <f t="shared" si="2"/>
        <v>36-CFS</v>
      </c>
      <c r="E40" s="88" t="s">
        <v>189</v>
      </c>
      <c r="F40" s="24" t="str">
        <f t="shared" si="5"/>
        <v>36-CFS</v>
      </c>
      <c r="G40" s="88" t="s">
        <v>248</v>
      </c>
      <c r="H40" s="25">
        <v>45113</v>
      </c>
      <c r="I40" s="94" t="s">
        <v>3</v>
      </c>
      <c r="J40" s="88" t="s">
        <v>150</v>
      </c>
      <c r="M40" s="23" t="s">
        <v>130</v>
      </c>
      <c r="Q40" s="22" t="s">
        <v>126</v>
      </c>
      <c r="R40" s="90">
        <f>VLOOKUP(Q40,'Copie doc'!$F$4:$H$29,3,FALSE)</f>
        <v>78700</v>
      </c>
      <c r="S40" s="98"/>
      <c r="T40" s="93"/>
      <c r="U40" s="93"/>
    </row>
    <row r="41" spans="2:28" x14ac:dyDescent="0.3">
      <c r="B41" s="23">
        <f t="shared" si="4"/>
        <v>37</v>
      </c>
      <c r="C41" s="23" t="str">
        <f t="shared" si="1"/>
        <v>JOU</v>
      </c>
      <c r="D41" s="22" t="str">
        <f t="shared" si="2"/>
        <v>37-JOU</v>
      </c>
      <c r="E41" s="88" t="s">
        <v>189</v>
      </c>
      <c r="F41" s="24" t="str">
        <f t="shared" si="5"/>
        <v>37-JOU</v>
      </c>
      <c r="G41" s="88" t="s">
        <v>231</v>
      </c>
      <c r="H41" s="25">
        <v>45105</v>
      </c>
      <c r="I41" s="94" t="s">
        <v>2</v>
      </c>
      <c r="J41" s="88" t="s">
        <v>150</v>
      </c>
      <c r="M41" s="23" t="s">
        <v>125</v>
      </c>
      <c r="Q41" s="22" t="s">
        <v>192</v>
      </c>
      <c r="R41" s="90">
        <f>VLOOKUP(Q41,'Copie doc'!$F$4:$H$29,3,FALSE)</f>
        <v>78350</v>
      </c>
      <c r="S41" s="98"/>
      <c r="T41" s="93"/>
      <c r="U41" s="93"/>
    </row>
    <row r="42" spans="2:28" x14ac:dyDescent="0.3">
      <c r="B42" s="23">
        <f t="shared" si="4"/>
        <v>38</v>
      </c>
      <c r="C42" s="23" t="str">
        <f t="shared" si="1"/>
        <v>CAR</v>
      </c>
      <c r="D42" s="22" t="str">
        <f t="shared" si="2"/>
        <v>38-CAR</v>
      </c>
      <c r="E42" s="88" t="s">
        <v>189</v>
      </c>
      <c r="F42" s="24" t="str">
        <f t="shared" si="5"/>
        <v>38-CAR</v>
      </c>
      <c r="G42" s="88" t="s">
        <v>217</v>
      </c>
      <c r="H42" s="25">
        <v>45098</v>
      </c>
      <c r="I42" s="94" t="s">
        <v>2</v>
      </c>
      <c r="J42" s="88" t="s">
        <v>169</v>
      </c>
      <c r="M42" s="23" t="s">
        <v>130</v>
      </c>
      <c r="Q42" s="22" t="s">
        <v>151</v>
      </c>
      <c r="R42" s="90">
        <f>VLOOKUP(Q42,'Copie doc'!$F$4:$H$29,3,FALSE)</f>
        <v>78955</v>
      </c>
      <c r="S42" s="98"/>
      <c r="T42" s="93"/>
      <c r="U42" s="93"/>
    </row>
    <row r="43" spans="2:28" x14ac:dyDescent="0.3">
      <c r="B43" s="23">
        <f t="shared" si="4"/>
        <v>39</v>
      </c>
      <c r="C43" s="23" t="str">
        <f t="shared" si="1"/>
        <v>CFS</v>
      </c>
      <c r="D43" s="22" t="str">
        <f t="shared" si="2"/>
        <v>39-CFS</v>
      </c>
      <c r="E43" s="88" t="s">
        <v>189</v>
      </c>
      <c r="F43" s="24" t="str">
        <f t="shared" si="5"/>
        <v>39-CFS</v>
      </c>
      <c r="G43" s="88" t="s">
        <v>248</v>
      </c>
      <c r="H43" s="25">
        <v>45117</v>
      </c>
      <c r="I43" s="94" t="s">
        <v>3</v>
      </c>
      <c r="J43" s="88" t="s">
        <v>150</v>
      </c>
      <c r="M43" s="23" t="s">
        <v>130</v>
      </c>
      <c r="Q43" s="22" t="s">
        <v>126</v>
      </c>
      <c r="R43" s="90">
        <f>VLOOKUP(Q43,'Copie doc'!$F$4:$H$29,3,FALSE)</f>
        <v>78700</v>
      </c>
      <c r="S43" s="98"/>
      <c r="T43" s="93"/>
      <c r="U43" s="93"/>
      <c r="AB43" s="23" t="s">
        <v>153</v>
      </c>
    </row>
    <row r="44" spans="2:28" x14ac:dyDescent="0.3">
      <c r="B44" s="23">
        <f t="shared" si="4"/>
        <v>40</v>
      </c>
      <c r="C44" s="23" t="str">
        <f t="shared" si="1"/>
        <v>VAU</v>
      </c>
      <c r="D44" s="22" t="str">
        <f t="shared" si="2"/>
        <v>40-VAU</v>
      </c>
      <c r="E44" s="88" t="s">
        <v>189</v>
      </c>
      <c r="F44" s="24" t="str">
        <f t="shared" si="5"/>
        <v>40-VAU</v>
      </c>
      <c r="G44" s="88" t="s">
        <v>217</v>
      </c>
      <c r="H44" s="25">
        <v>45111</v>
      </c>
      <c r="I44" s="94" t="s">
        <v>3</v>
      </c>
      <c r="J44" s="88" t="s">
        <v>176</v>
      </c>
      <c r="M44" s="23" t="s">
        <v>130</v>
      </c>
      <c r="Q44" s="22" t="s">
        <v>138</v>
      </c>
      <c r="R44" s="90">
        <f>VLOOKUP(Q44,'Copie doc'!$F$4:$H$29,3,FALSE)</f>
        <v>78740</v>
      </c>
      <c r="S44" s="98"/>
      <c r="T44" s="93"/>
      <c r="U44" s="93"/>
    </row>
    <row r="45" spans="2:28" x14ac:dyDescent="0.3">
      <c r="B45" s="23">
        <f t="shared" si="4"/>
        <v>41</v>
      </c>
      <c r="C45" s="23" t="str">
        <f t="shared" si="1"/>
        <v>ARG</v>
      </c>
      <c r="D45" s="22" t="str">
        <f t="shared" si="2"/>
        <v>41-ARG</v>
      </c>
      <c r="E45" s="88" t="s">
        <v>189</v>
      </c>
      <c r="F45" s="24" t="str">
        <f t="shared" si="5"/>
        <v>41-ARG</v>
      </c>
      <c r="G45" s="88" t="s">
        <v>217</v>
      </c>
      <c r="H45" s="25">
        <v>45113</v>
      </c>
      <c r="I45" s="94" t="s">
        <v>3</v>
      </c>
      <c r="J45" s="88" t="s">
        <v>129</v>
      </c>
      <c r="M45" s="23" t="s">
        <v>130</v>
      </c>
      <c r="Q45" s="22" t="s">
        <v>143</v>
      </c>
      <c r="R45" s="90">
        <f>VLOOKUP(Q45,'Copie doc'!$F$4:$H$29,3,FALSE)</f>
        <v>95100</v>
      </c>
      <c r="S45" s="98"/>
      <c r="T45" s="93"/>
      <c r="U45" s="93"/>
    </row>
    <row r="46" spans="2:28" x14ac:dyDescent="0.3">
      <c r="B46" s="23">
        <f t="shared" si="4"/>
        <v>42</v>
      </c>
      <c r="C46" s="23" t="str">
        <f t="shared" si="1"/>
        <v>MOR</v>
      </c>
      <c r="D46" s="22" t="str">
        <f t="shared" si="2"/>
        <v>42-MOR</v>
      </c>
      <c r="E46" s="88" t="s">
        <v>189</v>
      </c>
      <c r="F46" s="24" t="str">
        <f t="shared" si="5"/>
        <v>42-MOR</v>
      </c>
      <c r="G46" s="88" t="s">
        <v>217</v>
      </c>
      <c r="H46" s="25">
        <v>45106</v>
      </c>
      <c r="I46" s="94" t="s">
        <v>3</v>
      </c>
      <c r="J46" s="88" t="s">
        <v>152</v>
      </c>
      <c r="M46" s="23" t="s">
        <v>130</v>
      </c>
      <c r="Q46" s="22" t="s">
        <v>104</v>
      </c>
      <c r="R46" s="90">
        <f>VLOOKUP(Q46,'Copie doc'!$F$4:$H$29,3,FALSE)</f>
        <v>78630</v>
      </c>
      <c r="S46" s="98"/>
      <c r="T46" s="93"/>
      <c r="U46" s="93"/>
    </row>
    <row r="47" spans="2:28" x14ac:dyDescent="0.3">
      <c r="B47" s="23">
        <f t="shared" si="4"/>
        <v>43</v>
      </c>
      <c r="C47" s="23" t="str">
        <f t="shared" si="1"/>
        <v>CFS</v>
      </c>
      <c r="D47" s="22" t="str">
        <f t="shared" si="2"/>
        <v>43-CFS</v>
      </c>
      <c r="E47" s="88" t="s">
        <v>189</v>
      </c>
      <c r="F47" s="24" t="str">
        <f t="shared" si="5"/>
        <v>43-CFS</v>
      </c>
      <c r="G47" s="88" t="s">
        <v>248</v>
      </c>
      <c r="H47" s="25">
        <v>45127</v>
      </c>
      <c r="I47" s="94" t="s">
        <v>2</v>
      </c>
      <c r="J47" s="88" t="s">
        <v>129</v>
      </c>
      <c r="M47" s="23" t="s">
        <v>130</v>
      </c>
      <c r="Q47" s="22" t="s">
        <v>126</v>
      </c>
      <c r="R47" s="90">
        <f>VLOOKUP(Q47,'Copie doc'!$F$4:$H$29,3,FALSE)</f>
        <v>78700</v>
      </c>
      <c r="S47" s="98"/>
      <c r="T47" s="93"/>
      <c r="U47" s="93"/>
    </row>
    <row r="48" spans="2:28" x14ac:dyDescent="0.3">
      <c r="B48" s="23">
        <f t="shared" si="4"/>
        <v>44</v>
      </c>
      <c r="C48" s="23" t="str">
        <f t="shared" si="1"/>
        <v>ORG</v>
      </c>
      <c r="D48" s="22" t="str">
        <f t="shared" si="2"/>
        <v>44-ORG</v>
      </c>
      <c r="E48" s="88" t="s">
        <v>189</v>
      </c>
      <c r="F48" s="24" t="str">
        <f t="shared" si="5"/>
        <v>44-ORG</v>
      </c>
      <c r="G48" s="88" t="s">
        <v>217</v>
      </c>
      <c r="H48" s="25">
        <v>45107</v>
      </c>
      <c r="I48" s="94" t="s">
        <v>3</v>
      </c>
      <c r="J48" s="88" t="s">
        <v>129</v>
      </c>
      <c r="M48" s="23" t="s">
        <v>130</v>
      </c>
      <c r="Q48" s="22" t="s">
        <v>101</v>
      </c>
      <c r="R48" s="90">
        <f>VLOOKUP(Q48,'Copie doc'!$F$4:$H$29,3,FALSE)</f>
        <v>78630</v>
      </c>
      <c r="S48" s="98"/>
      <c r="T48" s="93"/>
      <c r="U48" s="93"/>
    </row>
    <row r="49" spans="2:21" x14ac:dyDescent="0.3">
      <c r="B49" s="23">
        <f t="shared" si="4"/>
        <v>45</v>
      </c>
      <c r="C49" s="23" t="str">
        <f t="shared" si="1"/>
        <v>CFS</v>
      </c>
      <c r="D49" s="22" t="str">
        <f t="shared" si="2"/>
        <v>45-CFS</v>
      </c>
      <c r="E49" s="88" t="s">
        <v>189</v>
      </c>
      <c r="F49" s="24" t="str">
        <f t="shared" si="5"/>
        <v>45-CFS</v>
      </c>
      <c r="G49" s="88" t="s">
        <v>248</v>
      </c>
      <c r="H49" s="25">
        <v>45106</v>
      </c>
      <c r="I49" s="94" t="s">
        <v>2</v>
      </c>
      <c r="J49" s="88" t="s">
        <v>152</v>
      </c>
      <c r="M49" s="23" t="s">
        <v>125</v>
      </c>
      <c r="Q49" s="22" t="s">
        <v>126</v>
      </c>
      <c r="R49" s="90">
        <f>VLOOKUP(Q49,'Copie doc'!$F$4:$H$29,3,FALSE)</f>
        <v>78700</v>
      </c>
      <c r="S49" s="98"/>
      <c r="T49" s="93"/>
      <c r="U49" s="93"/>
    </row>
    <row r="50" spans="2:21" x14ac:dyDescent="0.3">
      <c r="B50" s="23">
        <f t="shared" si="4"/>
        <v>46</v>
      </c>
      <c r="C50" s="23" t="str">
        <f t="shared" si="1"/>
        <v>AND</v>
      </c>
      <c r="D50" s="22" t="str">
        <f t="shared" si="2"/>
        <v>46-AND</v>
      </c>
      <c r="E50" s="88" t="s">
        <v>189</v>
      </c>
      <c r="F50" s="24" t="str">
        <f t="shared" si="5"/>
        <v>46-AND</v>
      </c>
      <c r="G50" s="88" t="s">
        <v>248</v>
      </c>
      <c r="H50" s="25">
        <v>45114</v>
      </c>
      <c r="I50" s="94" t="s">
        <v>3</v>
      </c>
      <c r="J50" s="88" t="s">
        <v>152</v>
      </c>
      <c r="M50" s="23" t="s">
        <v>130</v>
      </c>
      <c r="Q50" s="22" t="s">
        <v>5</v>
      </c>
      <c r="R50" s="90">
        <f>VLOOKUP(Q50,'Copie doc'!$F$4:$H$29,3,FALSE)</f>
        <v>78570</v>
      </c>
      <c r="S50" s="98"/>
      <c r="T50" s="93"/>
      <c r="U50" s="93"/>
    </row>
    <row r="51" spans="2:21" x14ac:dyDescent="0.3">
      <c r="B51" s="23">
        <f t="shared" si="4"/>
        <v>47</v>
      </c>
      <c r="C51" s="23" t="str">
        <f t="shared" si="1"/>
        <v>VAL</v>
      </c>
      <c r="D51" s="22" t="str">
        <f t="shared" si="2"/>
        <v>47-VAL</v>
      </c>
      <c r="E51" s="88" t="s">
        <v>189</v>
      </c>
      <c r="F51" s="24" t="str">
        <f t="shared" si="5"/>
        <v>47-VAL</v>
      </c>
      <c r="G51" s="88" t="s">
        <v>217</v>
      </c>
      <c r="H51" s="25">
        <v>45112</v>
      </c>
      <c r="I51" s="94" t="s">
        <v>3</v>
      </c>
      <c r="J51" s="88" t="s">
        <v>152</v>
      </c>
      <c r="M51" s="23" t="s">
        <v>130</v>
      </c>
      <c r="Q51" s="22" t="s">
        <v>140</v>
      </c>
      <c r="R51" s="90">
        <f>VLOOKUP(Q51,'Copie doc'!$F$4:$H$29,3,FALSE)</f>
        <v>95760</v>
      </c>
      <c r="T51" s="93"/>
      <c r="U51" s="93"/>
    </row>
    <row r="52" spans="2:21" x14ac:dyDescent="0.3">
      <c r="B52" s="23">
        <f t="shared" si="4"/>
        <v>48</v>
      </c>
      <c r="C52" s="23" t="str">
        <f t="shared" si="1"/>
        <v>JUZ</v>
      </c>
      <c r="D52" s="22" t="str">
        <f t="shared" ref="D52:D115" si="6">B52&amp;"-"&amp;C52</f>
        <v>48-JUZ</v>
      </c>
      <c r="E52" s="88" t="s">
        <v>189</v>
      </c>
      <c r="F52" s="24" t="str">
        <f t="shared" si="5"/>
        <v>48-JUZ</v>
      </c>
      <c r="G52" s="88" t="s">
        <v>217</v>
      </c>
      <c r="H52" s="25">
        <v>45110</v>
      </c>
      <c r="I52" s="94" t="s">
        <v>3</v>
      </c>
      <c r="J52" s="88" t="s">
        <v>150</v>
      </c>
      <c r="M52" s="23" t="s">
        <v>130</v>
      </c>
      <c r="Q52" s="22" t="s">
        <v>100</v>
      </c>
      <c r="R52" s="90">
        <f>VLOOKUP(Q52,'Copie doc'!$F$4:$H$29,3,FALSE)</f>
        <v>78820</v>
      </c>
      <c r="S52" s="98"/>
      <c r="T52" s="93"/>
      <c r="U52" s="93"/>
    </row>
    <row r="53" spans="2:21" x14ac:dyDescent="0.3">
      <c r="B53" s="23">
        <f t="shared" si="4"/>
        <v>49</v>
      </c>
      <c r="C53" s="23" t="str">
        <f t="shared" si="1"/>
        <v>JUZ</v>
      </c>
      <c r="D53" s="22" t="str">
        <f t="shared" si="6"/>
        <v>49-JUZ</v>
      </c>
      <c r="E53" s="88" t="s">
        <v>189</v>
      </c>
      <c r="F53" s="24" t="str">
        <f t="shared" si="5"/>
        <v>49-JUZ</v>
      </c>
      <c r="G53" s="88" t="s">
        <v>217</v>
      </c>
      <c r="H53" s="25">
        <v>45110</v>
      </c>
      <c r="I53" s="94" t="s">
        <v>3</v>
      </c>
      <c r="J53" s="88" t="s">
        <v>152</v>
      </c>
      <c r="M53" s="23" t="s">
        <v>130</v>
      </c>
      <c r="Q53" s="22" t="s">
        <v>100</v>
      </c>
      <c r="R53" s="90">
        <f>VLOOKUP(Q53,'Copie doc'!$F$4:$H$29,3,FALSE)</f>
        <v>78820</v>
      </c>
      <c r="S53" s="98"/>
      <c r="T53" s="93"/>
      <c r="U53" s="93"/>
    </row>
    <row r="54" spans="2:21" x14ac:dyDescent="0.3">
      <c r="B54" s="23">
        <f t="shared" ref="B54:B117" si="7">B53+1</f>
        <v>50</v>
      </c>
      <c r="C54" s="23" t="str">
        <f t="shared" ref="C54:C117" si="8">IF(Q54="CONFLANS STE HONORINE","CFS",IF(Q54="ANDRESY","AND",IF(Q54="CHANTELOUP LES VIGNES","CHP",IF(Q54="LES ALLUETS LE ROI","ALL",IF(Q54="AUBERGENVILLE","AUB",IF(Q54="MORAINVILLIERS","MOR",IF(Q54="ORGEVAL","ORG",IF(Q54="TESSANCOURT SUR AUBETTE","TES",IF(Q54="CARRIERES SOUS POISSY","CAR",IF(Q54="LA FALAISE","FAL",IF(Q54="AULNAY SUR MAULDRE","AUL",IF(Q54="NEZEL","NEZ",IF(Q54="Juziers","JUZ",IF(Q54="VAUX SUR SEINE","VAU",IF(Q54="NESLES LA VALLEE","NES",IF(Q54="BUTRY SUR OISE","BUT",IF(Q54="VALMONDOIS","VAL",IF(Q54="LABBEVILLE","LAB",IF(Q54="PARMAIN","PAR",IF(Q54="ACHERES","ACH",IF(Q54="ARGENTEUIL","ARG",IF(Q54="BOIS D'ARCY","BDA",IF(Q54="JOUY EN JOSAS","JOU",IF(Q54="BIEVRES","BIE",IF(Q54="LA CELLE SAINT CLOUD","CEL","")))))))))))))))))))))))))</f>
        <v>ORG</v>
      </c>
      <c r="D54" s="22" t="str">
        <f t="shared" si="6"/>
        <v>50-ORG</v>
      </c>
      <c r="E54" s="88" t="s">
        <v>189</v>
      </c>
      <c r="F54" s="24" t="str">
        <f t="shared" si="5"/>
        <v>50-ORG</v>
      </c>
      <c r="G54" s="88" t="s">
        <v>217</v>
      </c>
      <c r="H54" s="25">
        <v>45107</v>
      </c>
      <c r="I54" s="94" t="s">
        <v>3</v>
      </c>
      <c r="J54" s="88" t="s">
        <v>152</v>
      </c>
      <c r="M54" s="23" t="s">
        <v>130</v>
      </c>
      <c r="Q54" s="22" t="s">
        <v>101</v>
      </c>
      <c r="R54" s="90">
        <f>VLOOKUP(Q54,'Copie doc'!$F$4:$H$29,3,FALSE)</f>
        <v>78630</v>
      </c>
      <c r="S54" s="98"/>
      <c r="T54" s="93"/>
      <c r="U54" s="93"/>
    </row>
    <row r="55" spans="2:21" x14ac:dyDescent="0.3">
      <c r="B55" s="23">
        <f t="shared" si="7"/>
        <v>51</v>
      </c>
      <c r="C55" s="23" t="str">
        <f t="shared" si="8"/>
        <v>CEL</v>
      </c>
      <c r="D55" s="22" t="str">
        <f t="shared" si="6"/>
        <v>51-CEL</v>
      </c>
      <c r="E55" s="88" t="s">
        <v>189</v>
      </c>
      <c r="F55" s="24" t="str">
        <f t="shared" si="5"/>
        <v>51-CEL</v>
      </c>
      <c r="G55" s="88" t="s">
        <v>231</v>
      </c>
      <c r="H55" s="25">
        <v>45112</v>
      </c>
      <c r="I55" s="94" t="s">
        <v>3</v>
      </c>
      <c r="J55" s="88" t="s">
        <v>150</v>
      </c>
      <c r="M55" s="23" t="s">
        <v>130</v>
      </c>
      <c r="Q55" s="22" t="s">
        <v>188</v>
      </c>
      <c r="R55" s="90">
        <f>VLOOKUP(Q55,'Copie doc'!$F$4:$H$29,3,FALSE)</f>
        <v>78170</v>
      </c>
      <c r="S55" s="98"/>
      <c r="T55" s="93"/>
      <c r="U55" s="93"/>
    </row>
    <row r="56" spans="2:21" x14ac:dyDescent="0.3">
      <c r="B56" s="23">
        <f t="shared" si="7"/>
        <v>52</v>
      </c>
      <c r="C56" s="23" t="str">
        <f t="shared" si="8"/>
        <v>AND</v>
      </c>
      <c r="D56" s="22" t="str">
        <f t="shared" si="6"/>
        <v>52-AND</v>
      </c>
      <c r="E56" s="88" t="s">
        <v>189</v>
      </c>
      <c r="F56" s="24" t="str">
        <f t="shared" si="5"/>
        <v>52-AND</v>
      </c>
      <c r="G56" s="88" t="s">
        <v>248</v>
      </c>
      <c r="H56" s="25">
        <v>45127</v>
      </c>
      <c r="I56" s="94" t="s">
        <v>3</v>
      </c>
      <c r="J56" s="88" t="s">
        <v>150</v>
      </c>
      <c r="M56" s="23" t="s">
        <v>125</v>
      </c>
      <c r="Q56" s="22" t="s">
        <v>5</v>
      </c>
      <c r="R56" s="90">
        <f>VLOOKUP(Q56,'Copie doc'!$F$4:$H$29,3,FALSE)</f>
        <v>78570</v>
      </c>
      <c r="S56" s="98"/>
      <c r="T56" s="93"/>
      <c r="U56" s="93"/>
    </row>
    <row r="57" spans="2:21" x14ac:dyDescent="0.3">
      <c r="B57" s="23">
        <f t="shared" si="7"/>
        <v>53</v>
      </c>
      <c r="C57" s="23" t="str">
        <f t="shared" si="8"/>
        <v>ORG</v>
      </c>
      <c r="D57" s="22" t="str">
        <f t="shared" si="6"/>
        <v>53-ORG</v>
      </c>
      <c r="E57" s="88" t="s">
        <v>189</v>
      </c>
      <c r="F57" s="24" t="str">
        <f t="shared" si="5"/>
        <v>53-ORG</v>
      </c>
      <c r="G57" s="88" t="s">
        <v>217</v>
      </c>
      <c r="H57" s="25">
        <v>45106</v>
      </c>
      <c r="I57" s="94" t="s">
        <v>2</v>
      </c>
      <c r="J57" s="88" t="s">
        <v>152</v>
      </c>
      <c r="M57" s="23" t="s">
        <v>130</v>
      </c>
      <c r="Q57" s="22" t="s">
        <v>101</v>
      </c>
      <c r="R57" s="90">
        <f>VLOOKUP(Q57,'Copie doc'!$F$4:$H$29,3,FALSE)</f>
        <v>78630</v>
      </c>
      <c r="S57" s="98"/>
      <c r="T57" s="93"/>
      <c r="U57" s="93"/>
    </row>
    <row r="58" spans="2:21" x14ac:dyDescent="0.3">
      <c r="B58" s="23">
        <f t="shared" si="7"/>
        <v>54</v>
      </c>
      <c r="C58" s="23" t="str">
        <f t="shared" si="8"/>
        <v>ACH</v>
      </c>
      <c r="D58" s="22" t="str">
        <f t="shared" si="6"/>
        <v>54-ACH</v>
      </c>
      <c r="E58" s="88" t="s">
        <v>189</v>
      </c>
      <c r="F58" s="24" t="str">
        <f t="shared" si="5"/>
        <v>54-ACH</v>
      </c>
      <c r="G58" s="88" t="s">
        <v>248</v>
      </c>
      <c r="H58" s="25">
        <v>45112</v>
      </c>
      <c r="I58" s="94" t="s">
        <v>3</v>
      </c>
      <c r="J58" s="88" t="s">
        <v>150</v>
      </c>
      <c r="M58" s="23" t="s">
        <v>130</v>
      </c>
      <c r="Q58" s="22" t="s">
        <v>8</v>
      </c>
      <c r="R58" s="90">
        <f>VLOOKUP(Q58,'Copie doc'!$F$4:$H$29,3,FALSE)</f>
        <v>78260</v>
      </c>
      <c r="S58" s="98"/>
      <c r="T58" s="93"/>
      <c r="U58" s="93"/>
    </row>
    <row r="59" spans="2:21" x14ac:dyDescent="0.3">
      <c r="B59" s="23">
        <f t="shared" si="7"/>
        <v>55</v>
      </c>
      <c r="C59" s="23" t="str">
        <f t="shared" si="8"/>
        <v>CFS</v>
      </c>
      <c r="D59" s="22" t="str">
        <f t="shared" si="6"/>
        <v>55-CFS</v>
      </c>
      <c r="E59" s="88" t="s">
        <v>189</v>
      </c>
      <c r="F59" s="24" t="str">
        <f t="shared" si="5"/>
        <v>55-CFS</v>
      </c>
      <c r="G59" s="88" t="s">
        <v>248</v>
      </c>
      <c r="H59" s="25">
        <v>45113</v>
      </c>
      <c r="I59" s="94" t="s">
        <v>3</v>
      </c>
      <c r="J59" s="88" t="s">
        <v>152</v>
      </c>
      <c r="M59" s="23" t="s">
        <v>130</v>
      </c>
      <c r="Q59" s="22" t="s">
        <v>126</v>
      </c>
      <c r="R59" s="90">
        <f>VLOOKUP(Q59,'Copie doc'!$F$4:$H$29,3,FALSE)</f>
        <v>78700</v>
      </c>
      <c r="S59" s="98"/>
      <c r="T59" s="93"/>
      <c r="U59" s="93"/>
    </row>
    <row r="60" spans="2:21" x14ac:dyDescent="0.3">
      <c r="B60" s="23">
        <f t="shared" si="7"/>
        <v>56</v>
      </c>
      <c r="C60" s="23" t="str">
        <f t="shared" si="8"/>
        <v>CFS</v>
      </c>
      <c r="D60" s="22" t="str">
        <f t="shared" si="6"/>
        <v>56-CFS</v>
      </c>
      <c r="E60" s="88" t="s">
        <v>189</v>
      </c>
      <c r="F60" s="24" t="str">
        <f t="shared" si="5"/>
        <v>56-CFS</v>
      </c>
      <c r="G60" s="88" t="s">
        <v>248</v>
      </c>
      <c r="H60" s="25">
        <v>45111</v>
      </c>
      <c r="I60" s="94" t="s">
        <v>2</v>
      </c>
      <c r="J60" s="88" t="s">
        <v>152</v>
      </c>
      <c r="M60" s="23" t="s">
        <v>125</v>
      </c>
      <c r="Q60" s="22" t="s">
        <v>126</v>
      </c>
      <c r="R60" s="90">
        <f>VLOOKUP(Q60,'Copie doc'!$F$4:$H$29,3,FALSE)</f>
        <v>78700</v>
      </c>
      <c r="S60" s="98"/>
      <c r="T60" s="93"/>
      <c r="U60" s="93"/>
    </row>
    <row r="61" spans="2:21" x14ac:dyDescent="0.3">
      <c r="B61" s="23">
        <f t="shared" si="7"/>
        <v>57</v>
      </c>
      <c r="C61" s="23" t="str">
        <f t="shared" si="8"/>
        <v>AND</v>
      </c>
      <c r="D61" s="22" t="str">
        <f t="shared" si="6"/>
        <v>57-AND</v>
      </c>
      <c r="E61" s="88" t="s">
        <v>189</v>
      </c>
      <c r="F61" s="24" t="str">
        <f t="shared" si="5"/>
        <v>57-AND</v>
      </c>
      <c r="G61" s="88" t="s">
        <v>248</v>
      </c>
      <c r="H61" s="25">
        <v>45114</v>
      </c>
      <c r="I61" s="94" t="s">
        <v>3</v>
      </c>
      <c r="J61" s="88" t="s">
        <v>150</v>
      </c>
      <c r="M61" s="23" t="s">
        <v>125</v>
      </c>
      <c r="Q61" s="22" t="s">
        <v>5</v>
      </c>
      <c r="R61" s="90">
        <f>VLOOKUP(Q61,'Copie doc'!$F$4:$H$29,3,FALSE)</f>
        <v>78570</v>
      </c>
      <c r="S61" s="98"/>
      <c r="T61" s="93"/>
      <c r="U61" s="93"/>
    </row>
    <row r="62" spans="2:21" x14ac:dyDescent="0.3">
      <c r="B62" s="23">
        <f t="shared" si="7"/>
        <v>58</v>
      </c>
      <c r="C62" s="23" t="str">
        <f t="shared" si="8"/>
        <v>BDA</v>
      </c>
      <c r="D62" s="22" t="str">
        <f t="shared" si="6"/>
        <v>58-BDA</v>
      </c>
      <c r="E62" s="88" t="s">
        <v>189</v>
      </c>
      <c r="F62" s="24" t="str">
        <f t="shared" si="5"/>
        <v>58-BDA</v>
      </c>
      <c r="G62" s="88" t="s">
        <v>233</v>
      </c>
      <c r="H62" s="25">
        <v>45098</v>
      </c>
      <c r="I62" s="94" t="s">
        <v>2</v>
      </c>
      <c r="J62" s="88" t="s">
        <v>152</v>
      </c>
      <c r="M62" s="23" t="s">
        <v>125</v>
      </c>
      <c r="Q62" s="22" t="s">
        <v>191</v>
      </c>
      <c r="R62" s="90">
        <f>VLOOKUP(Q62,'Copie doc'!$F$4:$H$29,3,FALSE)</f>
        <v>78390</v>
      </c>
      <c r="S62" s="98"/>
      <c r="T62" s="93"/>
      <c r="U62" s="93"/>
    </row>
    <row r="63" spans="2:21" x14ac:dyDescent="0.3">
      <c r="B63" s="23">
        <f t="shared" si="7"/>
        <v>59</v>
      </c>
      <c r="C63" s="23" t="str">
        <f t="shared" si="8"/>
        <v>AUB</v>
      </c>
      <c r="D63" s="22" t="str">
        <f t="shared" si="6"/>
        <v>59-AUB</v>
      </c>
      <c r="E63" s="88" t="s">
        <v>189</v>
      </c>
      <c r="F63" s="24" t="str">
        <f t="shared" si="5"/>
        <v>59-AUB</v>
      </c>
      <c r="G63" s="88" t="s">
        <v>221</v>
      </c>
      <c r="H63" s="25">
        <v>45098</v>
      </c>
      <c r="I63" s="94" t="s">
        <v>2</v>
      </c>
      <c r="J63" s="88" t="s">
        <v>134</v>
      </c>
      <c r="M63" s="23" t="s">
        <v>130</v>
      </c>
      <c r="Q63" s="22" t="s">
        <v>102</v>
      </c>
      <c r="R63" s="90">
        <f>VLOOKUP(Q63,'Copie doc'!$F$4:$H$29,3,FALSE)</f>
        <v>78410</v>
      </c>
      <c r="S63" s="98"/>
      <c r="T63" s="93"/>
      <c r="U63" s="93"/>
    </row>
    <row r="64" spans="2:21" x14ac:dyDescent="0.3">
      <c r="B64" s="23">
        <f t="shared" si="7"/>
        <v>60</v>
      </c>
      <c r="C64" s="23" t="str">
        <f t="shared" si="8"/>
        <v>CHP</v>
      </c>
      <c r="D64" s="22" t="str">
        <f t="shared" si="6"/>
        <v>60-CHP</v>
      </c>
      <c r="E64" s="88" t="s">
        <v>189</v>
      </c>
      <c r="F64" s="24" t="str">
        <f t="shared" si="5"/>
        <v>60-CHP</v>
      </c>
      <c r="G64" s="88" t="s">
        <v>248</v>
      </c>
      <c r="H64" s="25">
        <v>45118</v>
      </c>
      <c r="I64" s="94" t="s">
        <v>3</v>
      </c>
      <c r="J64" s="88" t="s">
        <v>134</v>
      </c>
      <c r="M64" s="23" t="s">
        <v>130</v>
      </c>
      <c r="Q64" s="22" t="s">
        <v>131</v>
      </c>
      <c r="R64" s="90">
        <f>VLOOKUP(Q64,'Copie doc'!$F$4:$H$29,3,FALSE)</f>
        <v>78570</v>
      </c>
      <c r="S64" s="98"/>
      <c r="T64" s="93"/>
      <c r="U64" s="93"/>
    </row>
    <row r="65" spans="2:28" x14ac:dyDescent="0.3">
      <c r="B65" s="23">
        <f t="shared" si="7"/>
        <v>61</v>
      </c>
      <c r="C65" s="23" t="str">
        <f t="shared" si="8"/>
        <v>CEL</v>
      </c>
      <c r="D65" s="22" t="str">
        <f t="shared" si="6"/>
        <v>61-CEL</v>
      </c>
      <c r="E65" s="88" t="s">
        <v>189</v>
      </c>
      <c r="F65" s="24" t="str">
        <f t="shared" si="5"/>
        <v>61-CEL</v>
      </c>
      <c r="G65" s="88" t="s">
        <v>233</v>
      </c>
      <c r="H65" s="25">
        <v>45106</v>
      </c>
      <c r="I65" s="94" t="s">
        <v>3</v>
      </c>
      <c r="J65" s="88" t="s">
        <v>150</v>
      </c>
      <c r="M65" s="23" t="s">
        <v>130</v>
      </c>
      <c r="Q65" s="22" t="s">
        <v>188</v>
      </c>
      <c r="R65" s="90">
        <f>VLOOKUP(Q65,'Copie doc'!$F$4:$H$29,3,FALSE)</f>
        <v>78170</v>
      </c>
      <c r="S65" s="98"/>
      <c r="T65" s="93"/>
      <c r="U65" s="93"/>
    </row>
    <row r="66" spans="2:28" x14ac:dyDescent="0.3">
      <c r="B66" s="23">
        <f t="shared" si="7"/>
        <v>62</v>
      </c>
      <c r="C66" s="23" t="str">
        <f t="shared" si="8"/>
        <v>BDA</v>
      </c>
      <c r="D66" s="22" t="str">
        <f t="shared" si="6"/>
        <v>62-BDA</v>
      </c>
      <c r="E66" s="88" t="s">
        <v>189</v>
      </c>
      <c r="F66" s="24" t="str">
        <f t="shared" si="5"/>
        <v>62-BDA</v>
      </c>
      <c r="G66" s="88" t="s">
        <v>231</v>
      </c>
      <c r="H66" s="25">
        <v>45119</v>
      </c>
      <c r="I66" s="94" t="s">
        <v>3</v>
      </c>
      <c r="J66" s="88" t="s">
        <v>150</v>
      </c>
      <c r="M66" s="23" t="s">
        <v>125</v>
      </c>
      <c r="Q66" s="22" t="s">
        <v>191</v>
      </c>
      <c r="R66" s="90">
        <f>VLOOKUP(Q66,'Copie doc'!$F$4:$H$29,3,FALSE)</f>
        <v>78390</v>
      </c>
      <c r="S66" s="98"/>
      <c r="T66" s="93"/>
      <c r="U66" s="93"/>
    </row>
    <row r="67" spans="2:28" x14ac:dyDescent="0.3">
      <c r="B67" s="23">
        <f t="shared" si="7"/>
        <v>63</v>
      </c>
      <c r="C67" s="23" t="str">
        <f t="shared" si="8"/>
        <v>ACH</v>
      </c>
      <c r="D67" s="22" t="str">
        <f t="shared" si="6"/>
        <v>63-ACH</v>
      </c>
      <c r="E67" s="88" t="s">
        <v>189</v>
      </c>
      <c r="F67" s="24" t="str">
        <f t="shared" si="5"/>
        <v>63-ACH</v>
      </c>
      <c r="G67" s="88" t="s">
        <v>248</v>
      </c>
      <c r="H67" s="25">
        <v>45098</v>
      </c>
      <c r="I67" s="94" t="s">
        <v>2</v>
      </c>
      <c r="J67" s="88" t="s">
        <v>152</v>
      </c>
      <c r="M67" s="23" t="s">
        <v>130</v>
      </c>
      <c r="Q67" s="22" t="s">
        <v>8</v>
      </c>
      <c r="R67" s="90">
        <f>VLOOKUP(Q67,'Copie doc'!$F$4:$H$29,3,FALSE)</f>
        <v>78260</v>
      </c>
      <c r="S67" s="98"/>
      <c r="T67" s="93"/>
      <c r="U67" s="93"/>
    </row>
    <row r="68" spans="2:28" x14ac:dyDescent="0.3">
      <c r="B68" s="23">
        <f t="shared" si="7"/>
        <v>64</v>
      </c>
      <c r="C68" s="23" t="str">
        <f t="shared" si="8"/>
        <v>CFS</v>
      </c>
      <c r="D68" s="22" t="str">
        <f t="shared" si="6"/>
        <v>64-CFS</v>
      </c>
      <c r="E68" s="88" t="s">
        <v>189</v>
      </c>
      <c r="F68" s="24" t="str">
        <f t="shared" si="5"/>
        <v>64-CFS</v>
      </c>
      <c r="G68" s="88" t="s">
        <v>248</v>
      </c>
      <c r="H68" s="25">
        <v>45107</v>
      </c>
      <c r="I68" s="94" t="s">
        <v>2</v>
      </c>
      <c r="J68" s="88" t="s">
        <v>150</v>
      </c>
      <c r="M68" s="23" t="s">
        <v>130</v>
      </c>
      <c r="Q68" s="22" t="s">
        <v>126</v>
      </c>
      <c r="R68" s="90">
        <f>VLOOKUP(Q68,'Copie doc'!$F$4:$H$29,3,FALSE)</f>
        <v>78700</v>
      </c>
      <c r="S68" s="98"/>
      <c r="T68" s="93"/>
      <c r="U68" s="93"/>
      <c r="AB68" s="23" t="s">
        <v>181</v>
      </c>
    </row>
    <row r="69" spans="2:28" x14ac:dyDescent="0.3">
      <c r="B69" s="23">
        <f t="shared" si="7"/>
        <v>65</v>
      </c>
      <c r="C69" s="23" t="str">
        <f t="shared" si="8"/>
        <v>AND</v>
      </c>
      <c r="D69" s="22" t="str">
        <f t="shared" si="6"/>
        <v>65-AND</v>
      </c>
      <c r="E69" s="88" t="s">
        <v>189</v>
      </c>
      <c r="F69" s="24" t="str">
        <f t="shared" si="5"/>
        <v>65-AND</v>
      </c>
      <c r="G69" s="88" t="s">
        <v>248</v>
      </c>
      <c r="H69" s="25">
        <v>45114</v>
      </c>
      <c r="I69" s="94" t="s">
        <v>2</v>
      </c>
      <c r="J69" s="88" t="s">
        <v>150</v>
      </c>
      <c r="M69" s="23" t="s">
        <v>125</v>
      </c>
      <c r="Q69" s="22" t="s">
        <v>5</v>
      </c>
      <c r="R69" s="90">
        <f>VLOOKUP(Q69,'Copie doc'!$F$4:$H$29,3,FALSE)</f>
        <v>78570</v>
      </c>
      <c r="S69" s="98"/>
      <c r="T69" s="93"/>
      <c r="U69" s="93"/>
    </row>
    <row r="70" spans="2:28" x14ac:dyDescent="0.3">
      <c r="B70" s="23">
        <f t="shared" si="7"/>
        <v>66</v>
      </c>
      <c r="C70" s="23" t="str">
        <f t="shared" si="8"/>
        <v>ALL</v>
      </c>
      <c r="D70" s="22" t="str">
        <f t="shared" si="6"/>
        <v>66-ALL</v>
      </c>
      <c r="E70" s="88" t="s">
        <v>189</v>
      </c>
      <c r="F70" s="24" t="str">
        <f t="shared" si="5"/>
        <v>66-ALL</v>
      </c>
      <c r="G70" s="88" t="s">
        <v>217</v>
      </c>
      <c r="H70" s="25">
        <v>45125</v>
      </c>
      <c r="I70" s="94" t="s">
        <v>3</v>
      </c>
      <c r="J70" s="88" t="s">
        <v>150</v>
      </c>
      <c r="M70" s="23" t="s">
        <v>130</v>
      </c>
      <c r="Q70" s="22" t="s">
        <v>105</v>
      </c>
      <c r="R70" s="90">
        <f>VLOOKUP(Q70,'Copie doc'!$F$4:$H$29,3,FALSE)</f>
        <v>78580</v>
      </c>
      <c r="T70" s="93"/>
      <c r="U70" s="93"/>
    </row>
    <row r="71" spans="2:28" x14ac:dyDescent="0.3">
      <c r="B71" s="23">
        <f t="shared" si="7"/>
        <v>67</v>
      </c>
      <c r="C71" s="23" t="str">
        <f t="shared" si="8"/>
        <v>ARG</v>
      </c>
      <c r="D71" s="22" t="str">
        <f t="shared" si="6"/>
        <v>67-ARG</v>
      </c>
      <c r="E71" s="88" t="s">
        <v>189</v>
      </c>
      <c r="F71" s="24" t="str">
        <f t="shared" si="5"/>
        <v>67-ARG</v>
      </c>
      <c r="G71" s="88" t="s">
        <v>217</v>
      </c>
      <c r="H71" s="25">
        <v>45113</v>
      </c>
      <c r="I71" s="94" t="s">
        <v>3</v>
      </c>
      <c r="J71" s="88" t="s">
        <v>150</v>
      </c>
      <c r="M71" s="23" t="s">
        <v>130</v>
      </c>
      <c r="Q71" s="22" t="s">
        <v>143</v>
      </c>
      <c r="R71" s="90">
        <f>VLOOKUP(Q71,'Copie doc'!$F$4:$H$29,3,FALSE)</f>
        <v>95100</v>
      </c>
      <c r="S71" s="98"/>
      <c r="T71" s="93"/>
      <c r="U71" s="93"/>
    </row>
    <row r="72" spans="2:28" x14ac:dyDescent="0.3">
      <c r="B72" s="23">
        <f t="shared" si="7"/>
        <v>68</v>
      </c>
      <c r="C72" s="23" t="str">
        <f t="shared" si="8"/>
        <v>BDA</v>
      </c>
      <c r="D72" s="22" t="str">
        <f t="shared" si="6"/>
        <v>68-BDA</v>
      </c>
      <c r="E72" s="88" t="s">
        <v>189</v>
      </c>
      <c r="F72" s="24" t="str">
        <f t="shared" si="5"/>
        <v>68-BDA</v>
      </c>
      <c r="G72" s="88" t="s">
        <v>233</v>
      </c>
      <c r="H72" s="25">
        <v>45106</v>
      </c>
      <c r="I72" s="94" t="s">
        <v>3</v>
      </c>
      <c r="J72" s="88" t="s">
        <v>152</v>
      </c>
      <c r="M72" s="23" t="s">
        <v>130</v>
      </c>
      <c r="Q72" s="22" t="s">
        <v>191</v>
      </c>
      <c r="R72" s="90">
        <f>VLOOKUP(Q72,'Copie doc'!$F$4:$H$29,3,FALSE)</f>
        <v>78390</v>
      </c>
      <c r="S72" s="98"/>
      <c r="T72" s="93"/>
      <c r="U72" s="93"/>
    </row>
    <row r="73" spans="2:28" x14ac:dyDescent="0.3">
      <c r="B73" s="23">
        <f t="shared" si="7"/>
        <v>69</v>
      </c>
      <c r="C73" s="23" t="str">
        <f t="shared" si="8"/>
        <v>CFS</v>
      </c>
      <c r="D73" s="22" t="str">
        <f t="shared" si="6"/>
        <v>69-CFS</v>
      </c>
      <c r="E73" s="88" t="s">
        <v>189</v>
      </c>
      <c r="F73" s="24" t="str">
        <f t="shared" si="5"/>
        <v>69-CFS</v>
      </c>
      <c r="G73" s="88" t="s">
        <v>248</v>
      </c>
      <c r="H73" s="25">
        <v>45117</v>
      </c>
      <c r="I73" s="94" t="s">
        <v>3</v>
      </c>
      <c r="J73" s="88" t="s">
        <v>152</v>
      </c>
      <c r="M73" s="23" t="s">
        <v>130</v>
      </c>
      <c r="Q73" s="22" t="s">
        <v>126</v>
      </c>
      <c r="R73" s="90">
        <f>VLOOKUP(Q73,'Copie doc'!$F$4:$H$29,3,FALSE)</f>
        <v>78700</v>
      </c>
      <c r="S73" s="98"/>
      <c r="T73" s="93"/>
      <c r="U73" s="93"/>
    </row>
    <row r="74" spans="2:28" x14ac:dyDescent="0.3">
      <c r="B74" s="23">
        <f t="shared" si="7"/>
        <v>70</v>
      </c>
      <c r="C74" s="23" t="str">
        <f t="shared" si="8"/>
        <v>CAR</v>
      </c>
      <c r="D74" s="22" t="str">
        <f t="shared" si="6"/>
        <v>70-CAR</v>
      </c>
      <c r="E74" s="88" t="s">
        <v>189</v>
      </c>
      <c r="F74" s="24" t="str">
        <f t="shared" si="5"/>
        <v>70-CAR</v>
      </c>
      <c r="G74" s="88" t="s">
        <v>217</v>
      </c>
      <c r="H74" s="25">
        <v>45114</v>
      </c>
      <c r="I74" s="94" t="s">
        <v>3</v>
      </c>
      <c r="J74" s="88" t="s">
        <v>129</v>
      </c>
      <c r="M74" s="23" t="s">
        <v>130</v>
      </c>
      <c r="Q74" s="22" t="s">
        <v>151</v>
      </c>
      <c r="R74" s="90">
        <f>VLOOKUP(Q74,'Copie doc'!$F$4:$H$29,3,FALSE)</f>
        <v>78955</v>
      </c>
      <c r="S74" s="98"/>
      <c r="T74" s="93"/>
      <c r="U74" s="93"/>
    </row>
    <row r="75" spans="2:28" x14ac:dyDescent="0.3">
      <c r="B75" s="23">
        <f t="shared" si="7"/>
        <v>71</v>
      </c>
      <c r="C75" s="23" t="str">
        <f t="shared" si="8"/>
        <v>ARG</v>
      </c>
      <c r="D75" s="22" t="str">
        <f t="shared" si="6"/>
        <v>71-ARG</v>
      </c>
      <c r="E75" s="88" t="s">
        <v>189</v>
      </c>
      <c r="F75" s="24" t="str">
        <f t="shared" ref="F75:F133" si="9">D75</f>
        <v>71-ARG</v>
      </c>
      <c r="G75" s="88" t="s">
        <v>217</v>
      </c>
      <c r="H75" s="25">
        <v>45104</v>
      </c>
      <c r="I75" s="94" t="s">
        <v>2</v>
      </c>
      <c r="J75" s="88" t="s">
        <v>150</v>
      </c>
      <c r="M75" s="23" t="s">
        <v>130</v>
      </c>
      <c r="Q75" s="22" t="s">
        <v>143</v>
      </c>
      <c r="R75" s="90">
        <f>VLOOKUP(Q75,'Copie doc'!$F$4:$H$29,3,FALSE)</f>
        <v>95100</v>
      </c>
      <c r="S75" s="98"/>
      <c r="T75" s="93"/>
      <c r="U75" s="93"/>
    </row>
    <row r="76" spans="2:28" x14ac:dyDescent="0.3">
      <c r="B76" s="23">
        <f t="shared" si="7"/>
        <v>72</v>
      </c>
      <c r="C76" s="23" t="str">
        <f t="shared" si="8"/>
        <v>ORG</v>
      </c>
      <c r="D76" s="22" t="str">
        <f t="shared" si="6"/>
        <v>72-ORG</v>
      </c>
      <c r="E76" s="88" t="s">
        <v>189</v>
      </c>
      <c r="F76" s="24" t="str">
        <f t="shared" si="9"/>
        <v>72-ORG</v>
      </c>
      <c r="G76" s="88" t="s">
        <v>217</v>
      </c>
      <c r="H76" s="25">
        <v>45118</v>
      </c>
      <c r="I76" s="94" t="s">
        <v>3</v>
      </c>
      <c r="J76" s="88" t="s">
        <v>150</v>
      </c>
      <c r="M76" s="23" t="s">
        <v>130</v>
      </c>
      <c r="Q76" s="22" t="s">
        <v>101</v>
      </c>
      <c r="R76" s="90">
        <f>VLOOKUP(Q76,'Copie doc'!$F$4:$H$29,3,FALSE)</f>
        <v>78630</v>
      </c>
      <c r="S76" s="98"/>
      <c r="T76" s="93"/>
      <c r="U76" s="93"/>
    </row>
    <row r="77" spans="2:28" x14ac:dyDescent="0.3">
      <c r="B77" s="23">
        <f t="shared" si="7"/>
        <v>73</v>
      </c>
      <c r="C77" s="23" t="str">
        <f t="shared" si="8"/>
        <v>ACH</v>
      </c>
      <c r="D77" s="22" t="str">
        <f t="shared" si="6"/>
        <v>73-ACH</v>
      </c>
      <c r="E77" s="88" t="s">
        <v>189</v>
      </c>
      <c r="F77" s="24" t="str">
        <f t="shared" si="9"/>
        <v>73-ACH</v>
      </c>
      <c r="G77" s="88" t="s">
        <v>248</v>
      </c>
      <c r="H77" s="25">
        <v>45112</v>
      </c>
      <c r="I77" s="94" t="s">
        <v>3</v>
      </c>
      <c r="J77" s="88" t="s">
        <v>150</v>
      </c>
      <c r="M77" s="23" t="s">
        <v>125</v>
      </c>
      <c r="Q77" s="22" t="s">
        <v>8</v>
      </c>
      <c r="R77" s="90">
        <f>VLOOKUP(Q77,'Copie doc'!$F$4:$H$29,3,FALSE)</f>
        <v>78260</v>
      </c>
      <c r="S77" s="98"/>
      <c r="T77" s="93"/>
      <c r="U77" s="93"/>
    </row>
    <row r="78" spans="2:28" x14ac:dyDescent="0.3">
      <c r="B78" s="23">
        <f t="shared" si="7"/>
        <v>74</v>
      </c>
      <c r="C78" s="23" t="str">
        <f t="shared" si="8"/>
        <v>ACH</v>
      </c>
      <c r="D78" s="22" t="str">
        <f t="shared" si="6"/>
        <v>74-ACH</v>
      </c>
      <c r="E78" s="88" t="s">
        <v>189</v>
      </c>
      <c r="F78" s="24" t="str">
        <f t="shared" si="9"/>
        <v>74-ACH</v>
      </c>
      <c r="G78" s="88" t="s">
        <v>248</v>
      </c>
      <c r="H78" s="25">
        <v>45112</v>
      </c>
      <c r="I78" s="94" t="s">
        <v>3</v>
      </c>
      <c r="J78" s="88" t="s">
        <v>150</v>
      </c>
      <c r="M78" s="23" t="s">
        <v>130</v>
      </c>
      <c r="Q78" s="22" t="s">
        <v>8</v>
      </c>
      <c r="R78" s="90">
        <f>VLOOKUP(Q78,'Copie doc'!$F$4:$H$29,3,FALSE)</f>
        <v>78260</v>
      </c>
      <c r="S78" s="98"/>
      <c r="T78" s="93"/>
      <c r="U78" s="93"/>
    </row>
    <row r="79" spans="2:28" x14ac:dyDescent="0.3">
      <c r="B79" s="23">
        <f t="shared" si="7"/>
        <v>75</v>
      </c>
      <c r="C79" s="23" t="str">
        <f t="shared" si="8"/>
        <v>JOU</v>
      </c>
      <c r="D79" s="22" t="str">
        <f t="shared" si="6"/>
        <v>75-JOU</v>
      </c>
      <c r="E79" s="88" t="s">
        <v>189</v>
      </c>
      <c r="F79" s="24" t="str">
        <f t="shared" si="9"/>
        <v>75-JOU</v>
      </c>
      <c r="G79" s="88" t="s">
        <v>233</v>
      </c>
      <c r="H79" s="25">
        <v>45105</v>
      </c>
      <c r="I79" s="94" t="s">
        <v>3</v>
      </c>
      <c r="J79" s="88" t="s">
        <v>152</v>
      </c>
      <c r="M79" s="23" t="s">
        <v>125</v>
      </c>
      <c r="Q79" s="22" t="s">
        <v>192</v>
      </c>
      <c r="R79" s="90">
        <f>VLOOKUP(Q79,'Copie doc'!$F$4:$H$29,3,FALSE)</f>
        <v>78350</v>
      </c>
      <c r="S79" s="98"/>
      <c r="T79" s="93"/>
      <c r="U79" s="93"/>
    </row>
    <row r="80" spans="2:28" x14ac:dyDescent="0.3">
      <c r="B80" s="23">
        <f t="shared" si="7"/>
        <v>76</v>
      </c>
      <c r="C80" s="23" t="str">
        <f t="shared" si="8"/>
        <v>BDA</v>
      </c>
      <c r="D80" s="22" t="str">
        <f t="shared" si="6"/>
        <v>76-BDA</v>
      </c>
      <c r="E80" s="88" t="s">
        <v>189</v>
      </c>
      <c r="F80" s="24" t="str">
        <f t="shared" si="9"/>
        <v>76-BDA</v>
      </c>
      <c r="G80" s="88" t="s">
        <v>233</v>
      </c>
      <c r="H80" s="25">
        <v>45106</v>
      </c>
      <c r="I80" s="94" t="s">
        <v>2</v>
      </c>
      <c r="J80" s="88" t="s">
        <v>150</v>
      </c>
      <c r="M80" s="23" t="s">
        <v>130</v>
      </c>
      <c r="Q80" s="22" t="s">
        <v>191</v>
      </c>
      <c r="R80" s="90">
        <f>VLOOKUP(Q80,'Copie doc'!$F$4:$H$29,3,FALSE)</f>
        <v>78390</v>
      </c>
      <c r="S80" s="98"/>
      <c r="T80" s="93"/>
      <c r="U80" s="93"/>
    </row>
    <row r="81" spans="2:28" x14ac:dyDescent="0.3">
      <c r="B81" s="23">
        <f t="shared" si="7"/>
        <v>77</v>
      </c>
      <c r="C81" s="23" t="str">
        <f t="shared" si="8"/>
        <v>JUZ</v>
      </c>
      <c r="D81" s="22" t="str">
        <f t="shared" si="6"/>
        <v>77-JUZ</v>
      </c>
      <c r="E81" s="88" t="s">
        <v>189</v>
      </c>
      <c r="F81" s="24" t="str">
        <f t="shared" si="9"/>
        <v>77-JUZ</v>
      </c>
      <c r="G81" s="88" t="s">
        <v>217</v>
      </c>
      <c r="H81" s="25">
        <v>45110</v>
      </c>
      <c r="I81" s="94" t="s">
        <v>2</v>
      </c>
      <c r="J81" s="88" t="s">
        <v>152</v>
      </c>
      <c r="M81" s="23" t="s">
        <v>130</v>
      </c>
      <c r="Q81" s="22" t="s">
        <v>100</v>
      </c>
      <c r="R81" s="90">
        <f>VLOOKUP(Q81,'Copie doc'!$F$4:$H$29,3,FALSE)</f>
        <v>78820</v>
      </c>
      <c r="S81" s="98"/>
      <c r="T81" s="93"/>
      <c r="U81" s="93"/>
    </row>
    <row r="82" spans="2:28" x14ac:dyDescent="0.3">
      <c r="B82" s="23">
        <f t="shared" si="7"/>
        <v>78</v>
      </c>
      <c r="C82" s="23" t="str">
        <f t="shared" si="8"/>
        <v>ACH</v>
      </c>
      <c r="D82" s="22" t="str">
        <f t="shared" si="6"/>
        <v>78-ACH</v>
      </c>
      <c r="E82" s="88" t="s">
        <v>189</v>
      </c>
      <c r="F82" s="24" t="str">
        <f t="shared" si="9"/>
        <v>78-ACH</v>
      </c>
      <c r="G82" s="88" t="s">
        <v>248</v>
      </c>
      <c r="H82" s="25">
        <v>45112</v>
      </c>
      <c r="I82" s="94" t="s">
        <v>2</v>
      </c>
      <c r="J82" s="88" t="s">
        <v>152</v>
      </c>
      <c r="M82" s="23" t="s">
        <v>125</v>
      </c>
      <c r="Q82" s="22" t="s">
        <v>8</v>
      </c>
      <c r="R82" s="90">
        <v>78260</v>
      </c>
      <c r="S82" s="98"/>
      <c r="T82" s="93"/>
      <c r="U82" s="93"/>
    </row>
    <row r="83" spans="2:28" x14ac:dyDescent="0.3">
      <c r="B83" s="23">
        <f t="shared" si="7"/>
        <v>79</v>
      </c>
      <c r="C83" s="23" t="str">
        <f t="shared" si="8"/>
        <v>AUL</v>
      </c>
      <c r="D83" s="22" t="str">
        <f t="shared" si="6"/>
        <v>79-AUL</v>
      </c>
      <c r="E83" s="88" t="s">
        <v>189</v>
      </c>
      <c r="F83" s="24" t="str">
        <f t="shared" si="9"/>
        <v>79-AUL</v>
      </c>
      <c r="G83" s="88" t="s">
        <v>217</v>
      </c>
      <c r="H83" s="25">
        <v>45118</v>
      </c>
      <c r="I83" s="94" t="s">
        <v>3</v>
      </c>
      <c r="J83" s="88" t="s">
        <v>152</v>
      </c>
      <c r="M83" s="23" t="s">
        <v>130</v>
      </c>
      <c r="Q83" s="22" t="s">
        <v>135</v>
      </c>
      <c r="R83" s="90">
        <f>VLOOKUP(Q83,'Copie doc'!$F$4:$H$29,3,FALSE)</f>
        <v>78126</v>
      </c>
      <c r="S83" s="98"/>
      <c r="T83" s="93"/>
      <c r="U83" s="93"/>
    </row>
    <row r="84" spans="2:28" x14ac:dyDescent="0.3">
      <c r="B84" s="23">
        <f t="shared" si="7"/>
        <v>80</v>
      </c>
      <c r="C84" s="23" t="str">
        <f t="shared" si="8"/>
        <v>CFS</v>
      </c>
      <c r="D84" s="22" t="str">
        <f t="shared" si="6"/>
        <v>80-CFS</v>
      </c>
      <c r="E84" s="88" t="s">
        <v>189</v>
      </c>
      <c r="F84" s="24" t="str">
        <f t="shared" si="9"/>
        <v>80-CFS</v>
      </c>
      <c r="G84" s="88" t="s">
        <v>248</v>
      </c>
      <c r="H84" s="25">
        <v>45098</v>
      </c>
      <c r="I84" s="94" t="s">
        <v>3</v>
      </c>
      <c r="J84" s="88" t="s">
        <v>124</v>
      </c>
      <c r="M84" s="23" t="s">
        <v>130</v>
      </c>
      <c r="Q84" s="22" t="s">
        <v>126</v>
      </c>
      <c r="R84" s="90">
        <f>VLOOKUP(Q84,'Copie doc'!$F$4:$H$29,3,FALSE)</f>
        <v>78700</v>
      </c>
      <c r="S84" s="98"/>
      <c r="T84" s="93"/>
      <c r="U84" s="93"/>
      <c r="AB84" s="23" t="s">
        <v>153</v>
      </c>
    </row>
    <row r="85" spans="2:28" x14ac:dyDescent="0.3">
      <c r="B85" s="23">
        <f t="shared" si="7"/>
        <v>81</v>
      </c>
      <c r="C85" s="23" t="str">
        <f t="shared" si="8"/>
        <v>JOU</v>
      </c>
      <c r="D85" s="22" t="str">
        <f t="shared" si="6"/>
        <v>81-JOU</v>
      </c>
      <c r="E85" s="88" t="s">
        <v>189</v>
      </c>
      <c r="F85" s="24" t="str">
        <f t="shared" si="9"/>
        <v>81-JOU</v>
      </c>
      <c r="G85" s="88" t="s">
        <v>233</v>
      </c>
      <c r="H85" s="25">
        <v>45118</v>
      </c>
      <c r="I85" s="94" t="s">
        <v>2</v>
      </c>
      <c r="J85" s="88" t="s">
        <v>152</v>
      </c>
      <c r="M85" s="23" t="s">
        <v>125</v>
      </c>
      <c r="Q85" s="22" t="s">
        <v>192</v>
      </c>
      <c r="R85" s="90">
        <f>VLOOKUP(Q85,'Copie doc'!$F$4:$H$29,3,FALSE)</f>
        <v>78350</v>
      </c>
      <c r="S85" s="98"/>
      <c r="T85" s="93"/>
      <c r="U85" s="93"/>
    </row>
    <row r="86" spans="2:28" x14ac:dyDescent="0.3">
      <c r="B86" s="23">
        <f t="shared" si="7"/>
        <v>82</v>
      </c>
      <c r="C86" s="23" t="str">
        <f t="shared" si="8"/>
        <v>VAU</v>
      </c>
      <c r="D86" s="22" t="str">
        <f t="shared" si="6"/>
        <v>82-VAU</v>
      </c>
      <c r="E86" s="88" t="s">
        <v>189</v>
      </c>
      <c r="F86" s="24" t="str">
        <f t="shared" si="9"/>
        <v>82-VAU</v>
      </c>
      <c r="G86" s="88" t="s">
        <v>217</v>
      </c>
      <c r="H86" s="25">
        <v>45111</v>
      </c>
      <c r="I86" s="94" t="s">
        <v>3</v>
      </c>
      <c r="J86" s="88" t="s">
        <v>150</v>
      </c>
      <c r="M86" s="23" t="s">
        <v>130</v>
      </c>
      <c r="Q86" s="22" t="s">
        <v>138</v>
      </c>
      <c r="R86" s="90">
        <f>VLOOKUP(Q86,'Copie doc'!$F$4:$H$29,3,FALSE)</f>
        <v>78740</v>
      </c>
      <c r="S86" s="98"/>
      <c r="T86" s="93"/>
      <c r="U86" s="93"/>
    </row>
    <row r="87" spans="2:28" x14ac:dyDescent="0.3">
      <c r="B87" s="23">
        <f t="shared" si="7"/>
        <v>83</v>
      </c>
      <c r="C87" s="23" t="str">
        <f t="shared" si="8"/>
        <v>AUB</v>
      </c>
      <c r="D87" s="22" t="str">
        <f t="shared" si="6"/>
        <v>83-AUB</v>
      </c>
      <c r="E87" s="88" t="s">
        <v>189</v>
      </c>
      <c r="F87" s="24" t="str">
        <f t="shared" si="9"/>
        <v>83-AUB</v>
      </c>
      <c r="G87" s="88" t="s">
        <v>217</v>
      </c>
      <c r="H87" s="25">
        <v>45118</v>
      </c>
      <c r="I87" s="94" t="s">
        <v>3</v>
      </c>
      <c r="J87" s="88" t="s">
        <v>124</v>
      </c>
      <c r="M87" s="23" t="s">
        <v>130</v>
      </c>
      <c r="Q87" s="22" t="s">
        <v>102</v>
      </c>
      <c r="R87" s="90">
        <f>VLOOKUP(Q87,'Copie doc'!$F$4:$H$29,3,FALSE)</f>
        <v>78410</v>
      </c>
      <c r="S87" s="98"/>
      <c r="T87" s="93"/>
      <c r="U87" s="93"/>
    </row>
    <row r="88" spans="2:28" x14ac:dyDescent="0.3">
      <c r="B88" s="23">
        <f t="shared" si="7"/>
        <v>84</v>
      </c>
      <c r="C88" s="23" t="str">
        <f t="shared" si="8"/>
        <v>ORG</v>
      </c>
      <c r="D88" s="22" t="str">
        <f t="shared" si="6"/>
        <v>84-ORG</v>
      </c>
      <c r="E88" s="88" t="s">
        <v>189</v>
      </c>
      <c r="F88" s="24" t="str">
        <f t="shared" si="9"/>
        <v>84-ORG</v>
      </c>
      <c r="G88" s="88" t="s">
        <v>217</v>
      </c>
      <c r="H88" s="25">
        <v>45118</v>
      </c>
      <c r="I88" s="94" t="s">
        <v>2</v>
      </c>
      <c r="J88" s="88" t="s">
        <v>152</v>
      </c>
      <c r="M88" s="23" t="s">
        <v>130</v>
      </c>
      <c r="Q88" s="22" t="s">
        <v>101</v>
      </c>
      <c r="R88" s="90">
        <f>VLOOKUP(Q88,'Copie doc'!$F$4:$H$29,3,FALSE)</f>
        <v>78630</v>
      </c>
      <c r="S88" s="98"/>
      <c r="T88" s="93"/>
      <c r="U88" s="93"/>
      <c r="AB88" s="23" t="s">
        <v>153</v>
      </c>
    </row>
    <row r="89" spans="2:28" x14ac:dyDescent="0.3">
      <c r="B89" s="23">
        <f t="shared" si="7"/>
        <v>85</v>
      </c>
      <c r="C89" s="23" t="str">
        <f t="shared" si="8"/>
        <v>BUT</v>
      </c>
      <c r="D89" s="22" t="str">
        <f t="shared" si="6"/>
        <v>85-BUT</v>
      </c>
      <c r="E89" s="88" t="s">
        <v>189</v>
      </c>
      <c r="F89" s="24" t="str">
        <f t="shared" si="9"/>
        <v>85-BUT</v>
      </c>
      <c r="G89" s="88" t="s">
        <v>217</v>
      </c>
      <c r="H89" s="25">
        <v>45112</v>
      </c>
      <c r="I89" s="94" t="s">
        <v>3</v>
      </c>
      <c r="J89" s="88" t="s">
        <v>129</v>
      </c>
      <c r="M89" s="23" t="s">
        <v>130</v>
      </c>
      <c r="Q89" s="22" t="s">
        <v>182</v>
      </c>
      <c r="R89" s="90">
        <f>VLOOKUP(Q89,'Copie doc'!$F$4:$H$29,3,FALSE)</f>
        <v>95430</v>
      </c>
      <c r="S89" s="98"/>
      <c r="T89" s="93"/>
      <c r="U89" s="93"/>
    </row>
    <row r="90" spans="2:28" x14ac:dyDescent="0.3">
      <c r="B90" s="23">
        <f t="shared" si="7"/>
        <v>86</v>
      </c>
      <c r="C90" s="23" t="str">
        <f t="shared" si="8"/>
        <v>CFS</v>
      </c>
      <c r="D90" s="22" t="str">
        <f t="shared" si="6"/>
        <v>86-CFS</v>
      </c>
      <c r="E90" s="88" t="s">
        <v>189</v>
      </c>
      <c r="F90" s="24" t="str">
        <f t="shared" si="9"/>
        <v>86-CFS</v>
      </c>
      <c r="G90" s="88" t="s">
        <v>248</v>
      </c>
      <c r="H90" s="25">
        <v>45117</v>
      </c>
      <c r="I90" s="94" t="s">
        <v>2</v>
      </c>
      <c r="J90" s="88" t="s">
        <v>150</v>
      </c>
      <c r="M90" s="23" t="s">
        <v>125</v>
      </c>
      <c r="Q90" s="22" t="s">
        <v>126</v>
      </c>
      <c r="R90" s="90">
        <f>VLOOKUP(Q90,'Copie doc'!$F$4:$H$29,3,FALSE)</f>
        <v>78700</v>
      </c>
      <c r="S90" s="98"/>
      <c r="T90" s="93"/>
      <c r="U90" s="93"/>
    </row>
    <row r="91" spans="2:28" x14ac:dyDescent="0.3">
      <c r="B91" s="23">
        <f t="shared" si="7"/>
        <v>87</v>
      </c>
      <c r="C91" s="23" t="str">
        <f t="shared" si="8"/>
        <v>AUB</v>
      </c>
      <c r="D91" s="22" t="str">
        <f t="shared" si="6"/>
        <v>87-AUB</v>
      </c>
      <c r="E91" s="88" t="s">
        <v>189</v>
      </c>
      <c r="F91" s="24" t="str">
        <f t="shared" si="9"/>
        <v>87-AUB</v>
      </c>
      <c r="G91" s="88" t="s">
        <v>217</v>
      </c>
      <c r="H91" s="25">
        <v>45117</v>
      </c>
      <c r="I91" s="94" t="s">
        <v>3</v>
      </c>
      <c r="J91" s="88" t="s">
        <v>129</v>
      </c>
      <c r="M91" s="23" t="s">
        <v>125</v>
      </c>
      <c r="Q91" s="22" t="s">
        <v>102</v>
      </c>
      <c r="R91" s="90">
        <f>VLOOKUP(Q91,'Copie doc'!$F$4:$H$29,3,FALSE)</f>
        <v>78410</v>
      </c>
      <c r="S91" s="98"/>
      <c r="T91" s="93"/>
      <c r="U91" s="93"/>
    </row>
    <row r="92" spans="2:28" x14ac:dyDescent="0.3">
      <c r="B92" s="23">
        <f t="shared" si="7"/>
        <v>88</v>
      </c>
      <c r="C92" s="23" t="str">
        <f t="shared" si="8"/>
        <v>CAR</v>
      </c>
      <c r="D92" s="22" t="str">
        <f t="shared" si="6"/>
        <v>88-CAR</v>
      </c>
      <c r="E92" s="88" t="s">
        <v>189</v>
      </c>
      <c r="F92" s="24" t="str">
        <f t="shared" si="9"/>
        <v>88-CAR</v>
      </c>
      <c r="G92" s="88" t="s">
        <v>248</v>
      </c>
      <c r="H92" s="25">
        <v>45113</v>
      </c>
      <c r="I92" s="94" t="s">
        <v>2</v>
      </c>
      <c r="J92" s="88" t="s">
        <v>150</v>
      </c>
      <c r="M92" s="23" t="s">
        <v>125</v>
      </c>
      <c r="Q92" s="22" t="s">
        <v>151</v>
      </c>
      <c r="R92" s="90">
        <v>78955</v>
      </c>
      <c r="S92" s="98"/>
      <c r="T92" s="93"/>
      <c r="U92" s="93"/>
    </row>
    <row r="93" spans="2:28" x14ac:dyDescent="0.3">
      <c r="B93" s="23">
        <f t="shared" si="7"/>
        <v>89</v>
      </c>
      <c r="C93" s="23" t="str">
        <f t="shared" si="8"/>
        <v>BUT</v>
      </c>
      <c r="D93" s="22" t="str">
        <f t="shared" si="6"/>
        <v>89-BUT</v>
      </c>
      <c r="E93" s="88" t="s">
        <v>189</v>
      </c>
      <c r="F93" s="24" t="str">
        <f t="shared" si="9"/>
        <v>89-BUT</v>
      </c>
      <c r="G93" s="88" t="s">
        <v>217</v>
      </c>
      <c r="H93" s="25">
        <v>45112</v>
      </c>
      <c r="I93" s="94" t="s">
        <v>3</v>
      </c>
      <c r="J93" s="88" t="s">
        <v>150</v>
      </c>
      <c r="M93" s="23" t="s">
        <v>130</v>
      </c>
      <c r="Q93" s="22" t="s">
        <v>182</v>
      </c>
      <c r="R93" s="90">
        <f>VLOOKUP(Q93,'Copie doc'!$F$4:$H$29,3,FALSE)</f>
        <v>95430</v>
      </c>
      <c r="S93" s="98"/>
      <c r="T93" s="93"/>
      <c r="U93" s="93"/>
    </row>
    <row r="94" spans="2:28" x14ac:dyDescent="0.3">
      <c r="B94" s="23">
        <f t="shared" si="7"/>
        <v>90</v>
      </c>
      <c r="C94" s="23" t="str">
        <f t="shared" si="8"/>
        <v>CAR</v>
      </c>
      <c r="D94" s="22" t="str">
        <f t="shared" si="6"/>
        <v>90-CAR</v>
      </c>
      <c r="E94" s="88" t="s">
        <v>189</v>
      </c>
      <c r="F94" s="24" t="str">
        <f t="shared" si="9"/>
        <v>90-CAR</v>
      </c>
      <c r="G94" s="88" t="s">
        <v>248</v>
      </c>
      <c r="H94" s="25">
        <v>45119</v>
      </c>
      <c r="I94" s="94" t="s">
        <v>3</v>
      </c>
      <c r="J94" s="88" t="s">
        <v>150</v>
      </c>
      <c r="M94" s="23" t="s">
        <v>130</v>
      </c>
      <c r="Q94" s="22" t="s">
        <v>151</v>
      </c>
      <c r="R94" s="90">
        <f>VLOOKUP(Q94,'Copie doc'!$F$4:$H$29,3,FALSE)</f>
        <v>78955</v>
      </c>
      <c r="S94" s="98"/>
      <c r="T94" s="93"/>
      <c r="U94" s="93"/>
    </row>
    <row r="95" spans="2:28" x14ac:dyDescent="0.3">
      <c r="B95" s="23">
        <f t="shared" si="7"/>
        <v>91</v>
      </c>
      <c r="C95" s="23" t="str">
        <f t="shared" si="8"/>
        <v>CHP</v>
      </c>
      <c r="D95" s="22" t="str">
        <f t="shared" si="6"/>
        <v>91-CHP</v>
      </c>
      <c r="E95" s="88" t="s">
        <v>189</v>
      </c>
      <c r="F95" s="24" t="str">
        <f t="shared" si="9"/>
        <v>91-CHP</v>
      </c>
      <c r="G95" s="88" t="s">
        <v>248</v>
      </c>
      <c r="H95" s="25">
        <v>45118</v>
      </c>
      <c r="I95" s="94" t="s">
        <v>2</v>
      </c>
      <c r="J95" s="88" t="s">
        <v>150</v>
      </c>
      <c r="M95" s="23" t="s">
        <v>130</v>
      </c>
      <c r="Q95" s="22" t="s">
        <v>131</v>
      </c>
      <c r="R95" s="90">
        <f>VLOOKUP(Q95,'Copie doc'!$F$4:$H$29,3,FALSE)</f>
        <v>78570</v>
      </c>
      <c r="T95" s="93"/>
      <c r="U95" s="93"/>
      <c r="AB95" s="23" t="s">
        <v>153</v>
      </c>
    </row>
    <row r="96" spans="2:28" x14ac:dyDescent="0.3">
      <c r="B96" s="23">
        <f t="shared" si="7"/>
        <v>92</v>
      </c>
      <c r="C96" s="3" t="str">
        <f t="shared" si="8"/>
        <v>CHP</v>
      </c>
      <c r="D96" s="22" t="str">
        <f t="shared" si="6"/>
        <v>92-CHP</v>
      </c>
      <c r="E96" s="88" t="s">
        <v>189</v>
      </c>
      <c r="F96" s="24" t="str">
        <f t="shared" si="9"/>
        <v>92-CHP</v>
      </c>
      <c r="G96" s="88" t="s">
        <v>248</v>
      </c>
      <c r="H96" s="25">
        <v>45120</v>
      </c>
      <c r="I96" s="94" t="s">
        <v>3</v>
      </c>
      <c r="J96" s="88" t="s">
        <v>129</v>
      </c>
      <c r="M96" s="23" t="s">
        <v>130</v>
      </c>
      <c r="Q96" s="22" t="s">
        <v>131</v>
      </c>
      <c r="R96" s="90">
        <f>VLOOKUP(Q96,'Copie doc'!$F$4:$H$29,3,FALSE)</f>
        <v>78570</v>
      </c>
      <c r="S96" s="98"/>
      <c r="T96" s="93"/>
      <c r="U96" s="93"/>
    </row>
    <row r="97" spans="2:21" x14ac:dyDescent="0.3">
      <c r="B97" s="23">
        <f t="shared" si="7"/>
        <v>93</v>
      </c>
      <c r="C97" s="3" t="str">
        <f t="shared" si="8"/>
        <v>MOR</v>
      </c>
      <c r="D97" s="22" t="str">
        <f t="shared" si="6"/>
        <v>93-MOR</v>
      </c>
      <c r="E97" s="88" t="s">
        <v>189</v>
      </c>
      <c r="F97" s="24" t="str">
        <f t="shared" si="9"/>
        <v>93-MOR</v>
      </c>
      <c r="G97" s="88" t="s">
        <v>217</v>
      </c>
      <c r="H97" s="25">
        <v>45118</v>
      </c>
      <c r="I97" s="94" t="s">
        <v>2</v>
      </c>
      <c r="J97" s="88" t="s">
        <v>152</v>
      </c>
      <c r="M97" s="23" t="s">
        <v>130</v>
      </c>
      <c r="Q97" s="22" t="s">
        <v>104</v>
      </c>
      <c r="R97" s="90">
        <f>VLOOKUP(Q97,'Copie doc'!$F$4:$H$29,3,FALSE)</f>
        <v>78630</v>
      </c>
      <c r="S97" s="98"/>
      <c r="T97" s="93"/>
      <c r="U97" s="93"/>
    </row>
    <row r="98" spans="2:21" x14ac:dyDescent="0.3">
      <c r="B98" s="23">
        <f t="shared" si="7"/>
        <v>94</v>
      </c>
      <c r="C98" s="3" t="str">
        <f t="shared" si="8"/>
        <v>AND</v>
      </c>
      <c r="D98" s="22" t="str">
        <f t="shared" si="6"/>
        <v>94-AND</v>
      </c>
      <c r="E98" s="88" t="s">
        <v>189</v>
      </c>
      <c r="F98" s="24" t="str">
        <f t="shared" si="9"/>
        <v>94-AND</v>
      </c>
      <c r="G98" s="88" t="s">
        <v>248</v>
      </c>
      <c r="H98" s="25">
        <v>45103</v>
      </c>
      <c r="I98" s="94" t="s">
        <v>3</v>
      </c>
      <c r="J98" s="88" t="s">
        <v>152</v>
      </c>
      <c r="M98" s="23" t="s">
        <v>130</v>
      </c>
      <c r="Q98" s="22" t="s">
        <v>5</v>
      </c>
      <c r="R98" s="90">
        <f>VLOOKUP(Q98,'Copie doc'!$F$4:$H$29,3,FALSE)</f>
        <v>78570</v>
      </c>
      <c r="S98" s="98"/>
      <c r="T98" s="93"/>
      <c r="U98" s="93"/>
    </row>
    <row r="99" spans="2:21" x14ac:dyDescent="0.3">
      <c r="B99" s="23">
        <f t="shared" si="7"/>
        <v>95</v>
      </c>
      <c r="C99" s="3" t="str">
        <f t="shared" si="8"/>
        <v>CFS</v>
      </c>
      <c r="D99" s="22" t="str">
        <f t="shared" si="6"/>
        <v>95-CFS</v>
      </c>
      <c r="E99" s="88" t="s">
        <v>189</v>
      </c>
      <c r="F99" s="24" t="str">
        <f t="shared" si="9"/>
        <v>95-CFS</v>
      </c>
      <c r="G99" s="88" t="s">
        <v>217</v>
      </c>
      <c r="H99" s="25">
        <v>45114</v>
      </c>
      <c r="I99" s="94" t="s">
        <v>3</v>
      </c>
      <c r="J99" s="88" t="s">
        <v>150</v>
      </c>
      <c r="M99" s="23" t="s">
        <v>125</v>
      </c>
      <c r="Q99" s="22" t="s">
        <v>126</v>
      </c>
      <c r="R99" s="90">
        <f>VLOOKUP(Q99,'Copie doc'!$F$4:$H$29,3,FALSE)</f>
        <v>78700</v>
      </c>
      <c r="S99" s="98"/>
      <c r="T99" s="93"/>
      <c r="U99" s="93"/>
    </row>
    <row r="100" spans="2:21" x14ac:dyDescent="0.3">
      <c r="B100" s="23">
        <f t="shared" si="7"/>
        <v>96</v>
      </c>
      <c r="C100" s="3" t="str">
        <f t="shared" si="8"/>
        <v>ORG</v>
      </c>
      <c r="D100" s="22" t="str">
        <f t="shared" si="6"/>
        <v>96-ORG</v>
      </c>
      <c r="E100" s="88" t="s">
        <v>189</v>
      </c>
      <c r="F100" s="24" t="str">
        <f t="shared" si="9"/>
        <v>96-ORG</v>
      </c>
      <c r="G100" s="88" t="s">
        <v>217</v>
      </c>
      <c r="H100" s="25">
        <v>45117</v>
      </c>
      <c r="I100" s="94" t="s">
        <v>3</v>
      </c>
      <c r="J100" s="88" t="s">
        <v>150</v>
      </c>
      <c r="M100" s="23" t="s">
        <v>130</v>
      </c>
      <c r="Q100" s="22" t="s">
        <v>101</v>
      </c>
      <c r="R100" s="90">
        <f>VLOOKUP(Q100,'Copie doc'!$F$4:$H$29,3,FALSE)</f>
        <v>78630</v>
      </c>
      <c r="S100" s="98"/>
      <c r="T100" s="93"/>
      <c r="U100" s="93"/>
    </row>
    <row r="101" spans="2:21" x14ac:dyDescent="0.3">
      <c r="B101" s="23">
        <f t="shared" si="7"/>
        <v>97</v>
      </c>
      <c r="C101" s="3" t="str">
        <f t="shared" si="8"/>
        <v>AUB</v>
      </c>
      <c r="D101" s="22" t="str">
        <f t="shared" si="6"/>
        <v>97-AUB</v>
      </c>
      <c r="E101" s="88" t="s">
        <v>189</v>
      </c>
      <c r="F101" s="24" t="str">
        <f t="shared" si="9"/>
        <v>97-AUB</v>
      </c>
      <c r="G101" s="88" t="s">
        <v>217</v>
      </c>
      <c r="H101" s="25">
        <v>45117</v>
      </c>
      <c r="I101" s="94" t="s">
        <v>3</v>
      </c>
      <c r="J101" s="88" t="s">
        <v>129</v>
      </c>
      <c r="M101" s="23" t="s">
        <v>130</v>
      </c>
      <c r="Q101" s="22" t="s">
        <v>102</v>
      </c>
      <c r="R101" s="90">
        <f>VLOOKUP(Q101,'Copie doc'!$F$4:$H$29,3,FALSE)</f>
        <v>78410</v>
      </c>
      <c r="S101" s="98"/>
      <c r="T101" s="93"/>
      <c r="U101" s="93"/>
    </row>
    <row r="102" spans="2:21" x14ac:dyDescent="0.3">
      <c r="B102" s="23">
        <f t="shared" si="7"/>
        <v>98</v>
      </c>
      <c r="C102" s="3" t="str">
        <f t="shared" si="8"/>
        <v>ACH</v>
      </c>
      <c r="D102" s="22" t="str">
        <f t="shared" si="6"/>
        <v>98-ACH</v>
      </c>
      <c r="E102" s="88" t="s">
        <v>189</v>
      </c>
      <c r="F102" s="24" t="str">
        <f t="shared" si="9"/>
        <v>98-ACH</v>
      </c>
      <c r="G102" s="88" t="s">
        <v>217</v>
      </c>
      <c r="H102" s="25">
        <v>45114</v>
      </c>
      <c r="I102" s="94" t="s">
        <v>2</v>
      </c>
      <c r="J102" s="88" t="s">
        <v>150</v>
      </c>
      <c r="M102" s="23" t="s">
        <v>125</v>
      </c>
      <c r="Q102" s="22" t="s">
        <v>8</v>
      </c>
      <c r="R102" s="90">
        <f>VLOOKUP(Q102,'Copie doc'!$F$4:$H$29,3,FALSE)</f>
        <v>78260</v>
      </c>
      <c r="S102" s="98"/>
      <c r="T102" s="93"/>
      <c r="U102" s="93"/>
    </row>
    <row r="103" spans="2:21" x14ac:dyDescent="0.3">
      <c r="B103" s="23">
        <f t="shared" si="7"/>
        <v>99</v>
      </c>
      <c r="C103" s="3" t="str">
        <f t="shared" si="8"/>
        <v>JOU</v>
      </c>
      <c r="D103" s="22" t="str">
        <f t="shared" si="6"/>
        <v>99-JOU</v>
      </c>
      <c r="E103" s="88" t="s">
        <v>189</v>
      </c>
      <c r="F103" s="24" t="str">
        <f t="shared" si="9"/>
        <v>99-JOU</v>
      </c>
      <c r="G103" s="88" t="s">
        <v>233</v>
      </c>
      <c r="H103" s="25">
        <v>45118</v>
      </c>
      <c r="I103" s="94" t="s">
        <v>2</v>
      </c>
      <c r="J103" s="88" t="s">
        <v>150</v>
      </c>
      <c r="M103" s="23" t="s">
        <v>125</v>
      </c>
      <c r="Q103" s="22" t="s">
        <v>192</v>
      </c>
      <c r="R103" s="90">
        <f>VLOOKUP(Q103,'Copie doc'!$F$4:$H$29,3,FALSE)</f>
        <v>78350</v>
      </c>
      <c r="S103" s="98"/>
      <c r="T103" s="93"/>
      <c r="U103" s="93"/>
    </row>
    <row r="104" spans="2:21" x14ac:dyDescent="0.3">
      <c r="B104" s="23">
        <f t="shared" si="7"/>
        <v>100</v>
      </c>
      <c r="C104" s="3" t="str">
        <f t="shared" si="8"/>
        <v>CAR</v>
      </c>
      <c r="D104" s="22" t="str">
        <f t="shared" si="6"/>
        <v>100-CAR</v>
      </c>
      <c r="E104" s="88" t="s">
        <v>189</v>
      </c>
      <c r="F104" s="24" t="str">
        <f t="shared" si="9"/>
        <v>100-CAR</v>
      </c>
      <c r="G104" s="88" t="s">
        <v>248</v>
      </c>
      <c r="H104" s="25">
        <v>45132</v>
      </c>
      <c r="I104" s="94" t="s">
        <v>3</v>
      </c>
      <c r="J104" s="88" t="s">
        <v>134</v>
      </c>
      <c r="M104" s="23" t="s">
        <v>130</v>
      </c>
      <c r="Q104" s="22" t="s">
        <v>151</v>
      </c>
      <c r="R104" s="90">
        <f>VLOOKUP(Q104,'Copie doc'!$F$4:$H$29,3,FALSE)</f>
        <v>78955</v>
      </c>
      <c r="S104" s="98"/>
      <c r="T104" s="93"/>
      <c r="U104" s="93"/>
    </row>
    <row r="105" spans="2:21" x14ac:dyDescent="0.3">
      <c r="B105" s="23">
        <f t="shared" si="7"/>
        <v>101</v>
      </c>
      <c r="C105" s="3" t="str">
        <f t="shared" si="8"/>
        <v>AND</v>
      </c>
      <c r="D105" s="22" t="str">
        <f t="shared" si="6"/>
        <v>101-AND</v>
      </c>
      <c r="E105" s="88" t="s">
        <v>189</v>
      </c>
      <c r="F105" s="24" t="str">
        <f t="shared" si="9"/>
        <v>101-AND</v>
      </c>
      <c r="G105" s="88" t="s">
        <v>248</v>
      </c>
      <c r="H105" s="25">
        <v>45114</v>
      </c>
      <c r="I105" s="94" t="s">
        <v>3</v>
      </c>
      <c r="J105" s="88" t="s">
        <v>150</v>
      </c>
      <c r="M105" s="23" t="s">
        <v>125</v>
      </c>
      <c r="Q105" s="22" t="s">
        <v>5</v>
      </c>
      <c r="R105" s="90">
        <f>VLOOKUP(Q105,'Copie doc'!$F$4:$H$29,3,FALSE)</f>
        <v>78570</v>
      </c>
      <c r="S105" s="98"/>
      <c r="T105" s="93"/>
      <c r="U105" s="93"/>
    </row>
    <row r="106" spans="2:21" x14ac:dyDescent="0.3">
      <c r="B106" s="23">
        <f t="shared" si="7"/>
        <v>102</v>
      </c>
      <c r="C106" s="3" t="str">
        <f t="shared" si="8"/>
        <v>CAR</v>
      </c>
      <c r="D106" s="22" t="str">
        <f t="shared" si="6"/>
        <v>102-CAR</v>
      </c>
      <c r="E106" s="88" t="s">
        <v>189</v>
      </c>
      <c r="F106" s="24" t="str">
        <f t="shared" si="9"/>
        <v>102-CAR</v>
      </c>
      <c r="G106" s="88" t="s">
        <v>248</v>
      </c>
      <c r="H106" s="25">
        <v>45119</v>
      </c>
      <c r="I106" s="94" t="s">
        <v>3</v>
      </c>
      <c r="J106" s="88" t="s">
        <v>150</v>
      </c>
      <c r="M106" s="23" t="s">
        <v>130</v>
      </c>
      <c r="Q106" s="22" t="s">
        <v>151</v>
      </c>
      <c r="R106" s="90">
        <f>VLOOKUP(Q106,'Copie doc'!$F$4:$H$29,3,FALSE)</f>
        <v>78955</v>
      </c>
      <c r="S106" s="98"/>
      <c r="T106" s="93"/>
      <c r="U106" s="93"/>
    </row>
    <row r="107" spans="2:21" x14ac:dyDescent="0.3">
      <c r="B107" s="23">
        <f t="shared" si="7"/>
        <v>103</v>
      </c>
      <c r="C107" s="3" t="str">
        <f t="shared" si="8"/>
        <v>ARG</v>
      </c>
      <c r="D107" s="22" t="str">
        <f t="shared" si="6"/>
        <v>103-ARG</v>
      </c>
      <c r="E107" s="88" t="s">
        <v>189</v>
      </c>
      <c r="F107" s="24" t="str">
        <f t="shared" si="9"/>
        <v>103-ARG</v>
      </c>
      <c r="G107" s="88" t="s">
        <v>217</v>
      </c>
      <c r="H107" s="25">
        <v>45113</v>
      </c>
      <c r="I107" s="94" t="s">
        <v>2</v>
      </c>
      <c r="J107" s="88" t="s">
        <v>152</v>
      </c>
      <c r="M107" s="23" t="s">
        <v>130</v>
      </c>
      <c r="Q107" s="22" t="s">
        <v>143</v>
      </c>
      <c r="R107" s="90">
        <f>VLOOKUP(Q107,'Copie doc'!$F$4:$H$29,3,FALSE)</f>
        <v>95100</v>
      </c>
      <c r="S107" s="98"/>
      <c r="T107" s="93"/>
      <c r="U107" s="93"/>
    </row>
    <row r="108" spans="2:21" x14ac:dyDescent="0.3">
      <c r="B108" s="23">
        <f t="shared" si="7"/>
        <v>104</v>
      </c>
      <c r="C108" s="3" t="str">
        <f t="shared" si="8"/>
        <v>CFS</v>
      </c>
      <c r="D108" s="22" t="str">
        <f t="shared" si="6"/>
        <v>104-CFS</v>
      </c>
      <c r="E108" s="88" t="s">
        <v>189</v>
      </c>
      <c r="F108" s="24" t="str">
        <f t="shared" si="9"/>
        <v>104-CFS</v>
      </c>
      <c r="G108" s="88" t="s">
        <v>248</v>
      </c>
      <c r="H108" s="25">
        <v>45118</v>
      </c>
      <c r="I108" s="94" t="s">
        <v>2</v>
      </c>
      <c r="J108" s="88" t="s">
        <v>152</v>
      </c>
      <c r="M108" s="23" t="s">
        <v>130</v>
      </c>
      <c r="Q108" s="22" t="s">
        <v>126</v>
      </c>
      <c r="R108" s="90">
        <f>VLOOKUP(Q108,'Copie doc'!$F$4:$H$29,3,FALSE)</f>
        <v>78700</v>
      </c>
      <c r="S108" s="98"/>
      <c r="T108" s="93"/>
      <c r="U108" s="93"/>
    </row>
    <row r="109" spans="2:21" x14ac:dyDescent="0.3">
      <c r="B109" s="23">
        <f t="shared" si="7"/>
        <v>105</v>
      </c>
      <c r="C109" s="3" t="str">
        <f t="shared" si="8"/>
        <v>NEZ</v>
      </c>
      <c r="D109" s="22" t="str">
        <f t="shared" si="6"/>
        <v>105-NEZ</v>
      </c>
      <c r="E109" s="88" t="s">
        <v>189</v>
      </c>
      <c r="F109" s="24" t="str">
        <f t="shared" si="9"/>
        <v>105-NEZ</v>
      </c>
      <c r="G109" s="88" t="s">
        <v>217</v>
      </c>
      <c r="H109" s="25">
        <v>45119</v>
      </c>
      <c r="I109" s="94" t="s">
        <v>3</v>
      </c>
      <c r="J109" s="88" t="s">
        <v>129</v>
      </c>
      <c r="M109" s="23" t="s">
        <v>130</v>
      </c>
      <c r="Q109" s="22" t="s">
        <v>136</v>
      </c>
      <c r="R109" s="90">
        <f>VLOOKUP(Q109,'Copie doc'!$F$4:$H$29,3,FALSE)</f>
        <v>78410</v>
      </c>
      <c r="S109" s="98"/>
      <c r="T109" s="93"/>
      <c r="U109" s="93"/>
    </row>
    <row r="110" spans="2:21" x14ac:dyDescent="0.3">
      <c r="B110" s="23">
        <f t="shared" si="7"/>
        <v>106</v>
      </c>
      <c r="C110" s="3" t="str">
        <f t="shared" si="8"/>
        <v>ALL</v>
      </c>
      <c r="D110" s="22" t="str">
        <f t="shared" si="6"/>
        <v>106-ALL</v>
      </c>
      <c r="E110" s="88" t="s">
        <v>189</v>
      </c>
      <c r="F110" s="24" t="str">
        <f t="shared" si="9"/>
        <v>106-ALL</v>
      </c>
      <c r="G110" s="88" t="s">
        <v>217</v>
      </c>
      <c r="H110" s="25">
        <v>45111</v>
      </c>
      <c r="I110" s="94" t="s">
        <v>2</v>
      </c>
      <c r="J110" s="88" t="s">
        <v>134</v>
      </c>
      <c r="M110" s="23" t="s">
        <v>130</v>
      </c>
      <c r="Q110" s="22" t="s">
        <v>105</v>
      </c>
      <c r="R110" s="90">
        <f>VLOOKUP(Q110,'Copie doc'!$F$4:$H$29,3,FALSE)</f>
        <v>78580</v>
      </c>
      <c r="S110" s="98"/>
      <c r="T110" s="93"/>
      <c r="U110" s="93"/>
    </row>
    <row r="111" spans="2:21" x14ac:dyDescent="0.3">
      <c r="B111" s="23">
        <f t="shared" si="7"/>
        <v>107</v>
      </c>
      <c r="C111" s="3" t="str">
        <f t="shared" si="8"/>
        <v>CAR</v>
      </c>
      <c r="D111" s="22" t="str">
        <f t="shared" si="6"/>
        <v>107-CAR</v>
      </c>
      <c r="E111" s="88" t="s">
        <v>189</v>
      </c>
      <c r="F111" s="24" t="str">
        <f t="shared" si="9"/>
        <v>107-CAR</v>
      </c>
      <c r="G111" s="88" t="s">
        <v>248</v>
      </c>
      <c r="H111" s="25">
        <v>45119</v>
      </c>
      <c r="I111" s="94" t="s">
        <v>3</v>
      </c>
      <c r="J111" s="88" t="s">
        <v>152</v>
      </c>
      <c r="M111" s="23" t="s">
        <v>130</v>
      </c>
      <c r="Q111" s="22" t="s">
        <v>151</v>
      </c>
      <c r="R111" s="90">
        <f>VLOOKUP(Q111,'Copie doc'!$F$4:$H$29,3,FALSE)</f>
        <v>78955</v>
      </c>
      <c r="S111" s="98"/>
      <c r="T111" s="93"/>
      <c r="U111" s="93"/>
    </row>
    <row r="112" spans="2:21" x14ac:dyDescent="0.3">
      <c r="B112" s="23">
        <f t="shared" si="7"/>
        <v>108</v>
      </c>
      <c r="C112" s="3" t="str">
        <f t="shared" si="8"/>
        <v>CFS</v>
      </c>
      <c r="D112" s="22" t="str">
        <f t="shared" si="6"/>
        <v>108-CFS</v>
      </c>
      <c r="E112" s="88" t="s">
        <v>189</v>
      </c>
      <c r="F112" s="24" t="str">
        <f t="shared" si="9"/>
        <v>108-CFS</v>
      </c>
      <c r="G112" s="88" t="s">
        <v>248</v>
      </c>
      <c r="H112" s="25">
        <v>45146</v>
      </c>
      <c r="I112" s="94" t="s">
        <v>2</v>
      </c>
      <c r="J112" s="88" t="s">
        <v>176</v>
      </c>
      <c r="M112" s="23" t="s">
        <v>130</v>
      </c>
      <c r="Q112" s="22" t="s">
        <v>126</v>
      </c>
      <c r="R112" s="90">
        <f>VLOOKUP(Q112,'Copie doc'!$F$4:$H$29,3,FALSE)</f>
        <v>78700</v>
      </c>
      <c r="S112" s="98"/>
      <c r="T112" s="93"/>
      <c r="U112" s="93"/>
    </row>
    <row r="113" spans="2:28" x14ac:dyDescent="0.3">
      <c r="B113" s="23">
        <f t="shared" si="7"/>
        <v>109</v>
      </c>
      <c r="C113" s="3" t="str">
        <f t="shared" si="8"/>
        <v>CFS</v>
      </c>
      <c r="D113" s="22" t="str">
        <f t="shared" si="6"/>
        <v>109-CFS</v>
      </c>
      <c r="E113" s="88" t="s">
        <v>189</v>
      </c>
      <c r="F113" s="24" t="str">
        <f t="shared" si="9"/>
        <v>109-CFS</v>
      </c>
      <c r="G113" s="88" t="s">
        <v>248</v>
      </c>
      <c r="H113" s="25">
        <v>45124</v>
      </c>
      <c r="I113" s="94" t="s">
        <v>3</v>
      </c>
      <c r="J113" s="88" t="s">
        <v>129</v>
      </c>
      <c r="M113" s="23" t="s">
        <v>130</v>
      </c>
      <c r="Q113" s="22" t="s">
        <v>126</v>
      </c>
      <c r="R113" s="90">
        <f>VLOOKUP(Q113,'Copie doc'!$F$4:$H$29,3,FALSE)</f>
        <v>78700</v>
      </c>
      <c r="S113" s="98"/>
      <c r="T113" s="93"/>
      <c r="U113" s="93"/>
    </row>
    <row r="114" spans="2:28" x14ac:dyDescent="0.3">
      <c r="B114" s="23">
        <f t="shared" si="7"/>
        <v>110</v>
      </c>
      <c r="C114" s="3" t="str">
        <f t="shared" si="8"/>
        <v>CEL</v>
      </c>
      <c r="D114" s="22" t="str">
        <f t="shared" si="6"/>
        <v>110-CEL</v>
      </c>
      <c r="E114" s="88" t="s">
        <v>189</v>
      </c>
      <c r="F114" s="24" t="str">
        <f t="shared" si="9"/>
        <v>110-CEL</v>
      </c>
      <c r="G114" s="88" t="s">
        <v>233</v>
      </c>
      <c r="H114" s="25">
        <v>45111</v>
      </c>
      <c r="I114" s="94" t="s">
        <v>3</v>
      </c>
      <c r="J114" s="88" t="s">
        <v>152</v>
      </c>
      <c r="M114" s="23" t="s">
        <v>130</v>
      </c>
      <c r="Q114" s="22" t="s">
        <v>188</v>
      </c>
      <c r="R114" s="90">
        <f>VLOOKUP(Q114,'Copie doc'!$F$4:$H$29,3,FALSE)</f>
        <v>78170</v>
      </c>
      <c r="S114" s="98"/>
      <c r="T114" s="93"/>
      <c r="U114" s="93"/>
    </row>
    <row r="115" spans="2:28" x14ac:dyDescent="0.3">
      <c r="B115" s="23">
        <f t="shared" si="7"/>
        <v>111</v>
      </c>
      <c r="C115" s="3" t="str">
        <f t="shared" si="8"/>
        <v>AUB</v>
      </c>
      <c r="D115" s="22" t="str">
        <f t="shared" si="6"/>
        <v>111-AUB</v>
      </c>
      <c r="E115" s="88" t="s">
        <v>189</v>
      </c>
      <c r="F115" s="24" t="str">
        <f t="shared" si="9"/>
        <v>111-AUB</v>
      </c>
      <c r="G115" s="88" t="s">
        <v>217</v>
      </c>
      <c r="H115" s="25">
        <v>45117</v>
      </c>
      <c r="I115" s="94" t="s">
        <v>2</v>
      </c>
      <c r="J115" s="88" t="s">
        <v>152</v>
      </c>
      <c r="M115" s="23" t="s">
        <v>130</v>
      </c>
      <c r="Q115" s="22" t="s">
        <v>102</v>
      </c>
      <c r="R115" s="90">
        <f>VLOOKUP(Q115,'Copie doc'!$F$4:$H$29,3,FALSE)</f>
        <v>78410</v>
      </c>
      <c r="S115" s="98"/>
      <c r="T115" s="93"/>
      <c r="U115" s="93"/>
    </row>
    <row r="116" spans="2:28" x14ac:dyDescent="0.3">
      <c r="B116" s="23">
        <f t="shared" si="7"/>
        <v>112</v>
      </c>
      <c r="C116" s="3" t="str">
        <f t="shared" si="8"/>
        <v>CFS</v>
      </c>
      <c r="D116" s="22" t="str">
        <f t="shared" ref="D116:D179" si="10">B116&amp;"-"&amp;C116</f>
        <v>112-CFS</v>
      </c>
      <c r="E116" s="88" t="s">
        <v>189</v>
      </c>
      <c r="F116" s="24" t="str">
        <f t="shared" si="9"/>
        <v>112-CFS</v>
      </c>
      <c r="G116" s="88" t="s">
        <v>217</v>
      </c>
      <c r="H116" s="25">
        <v>45114</v>
      </c>
      <c r="I116" s="94" t="s">
        <v>3</v>
      </c>
      <c r="J116" s="88" t="s">
        <v>129</v>
      </c>
      <c r="M116" s="23" t="s">
        <v>130</v>
      </c>
      <c r="Q116" s="22" t="s">
        <v>126</v>
      </c>
      <c r="R116" s="90">
        <f>VLOOKUP(Q116,'Copie doc'!$F$4:$H$29,3,FALSE)</f>
        <v>78700</v>
      </c>
      <c r="S116" s="98"/>
      <c r="T116" s="93"/>
      <c r="U116" s="93"/>
      <c r="AB116" s="23" t="s">
        <v>153</v>
      </c>
    </row>
    <row r="117" spans="2:28" x14ac:dyDescent="0.3">
      <c r="B117" s="23">
        <f t="shared" si="7"/>
        <v>113</v>
      </c>
      <c r="C117" s="3" t="str">
        <f t="shared" si="8"/>
        <v>AND</v>
      </c>
      <c r="D117" s="22" t="str">
        <f t="shared" si="10"/>
        <v>113-AND</v>
      </c>
      <c r="E117" s="88" t="s">
        <v>189</v>
      </c>
      <c r="F117" s="24" t="str">
        <f t="shared" si="9"/>
        <v>113-AND</v>
      </c>
      <c r="G117" s="88" t="s">
        <v>248</v>
      </c>
      <c r="H117" s="25">
        <v>45125</v>
      </c>
      <c r="I117" s="94" t="s">
        <v>3</v>
      </c>
      <c r="J117" s="88" t="s">
        <v>152</v>
      </c>
      <c r="M117" s="23" t="s">
        <v>130</v>
      </c>
      <c r="Q117" s="22" t="s">
        <v>5</v>
      </c>
      <c r="R117" s="90">
        <f>VLOOKUP(Q117,'Copie doc'!$F$4:$H$29,3,FALSE)</f>
        <v>78570</v>
      </c>
      <c r="S117" s="98"/>
      <c r="T117" s="93"/>
      <c r="U117" s="93"/>
    </row>
    <row r="118" spans="2:28" x14ac:dyDescent="0.3">
      <c r="B118" s="23">
        <f t="shared" ref="B118:B181" si="11">B117+1</f>
        <v>114</v>
      </c>
      <c r="C118" s="3" t="str">
        <f t="shared" ref="C118:C181" si="12">IF(Q118="CONFLANS STE HONORINE","CFS",IF(Q118="ANDRESY","AND",IF(Q118="CHANTELOUP LES VIGNES","CHP",IF(Q118="LES ALLUETS LE ROI","ALL",IF(Q118="AUBERGENVILLE","AUB",IF(Q118="MORAINVILLIERS","MOR",IF(Q118="ORGEVAL","ORG",IF(Q118="TESSANCOURT SUR AUBETTE","TES",IF(Q118="CARRIERES SOUS POISSY","CAR",IF(Q118="LA FALAISE","FAL",IF(Q118="AULNAY SUR MAULDRE","AUL",IF(Q118="NEZEL","NEZ",IF(Q118="Juziers","JUZ",IF(Q118="VAUX SUR SEINE","VAU",IF(Q118="NESLES LA VALLEE","NES",IF(Q118="BUTRY SUR OISE","BUT",IF(Q118="VALMONDOIS","VAL",IF(Q118="LABBEVILLE","LAB",IF(Q118="PARMAIN","PAR",IF(Q118="ACHERES","ACH",IF(Q118="ARGENTEUIL","ARG",IF(Q118="BOIS D'ARCY","BDA",IF(Q118="JOUY EN JOSAS","JOU",IF(Q118="BIEVRES","BIE",IF(Q118="LA CELLE SAINT CLOUD","CEL","")))))))))))))))))))))))))</f>
        <v>CFS</v>
      </c>
      <c r="D118" s="22" t="str">
        <f t="shared" si="10"/>
        <v>114-CFS</v>
      </c>
      <c r="E118" s="88" t="s">
        <v>189</v>
      </c>
      <c r="F118" s="24" t="str">
        <f t="shared" si="9"/>
        <v>114-CFS</v>
      </c>
      <c r="G118" s="88" t="s">
        <v>248</v>
      </c>
      <c r="H118" s="25">
        <v>45124</v>
      </c>
      <c r="I118" s="94" t="s">
        <v>3</v>
      </c>
      <c r="J118" s="88" t="s">
        <v>152</v>
      </c>
      <c r="M118" s="23" t="s">
        <v>125</v>
      </c>
      <c r="Q118" s="22" t="s">
        <v>126</v>
      </c>
      <c r="R118" s="90">
        <f>VLOOKUP(Q118,'Copie doc'!$F$4:$H$29,3,FALSE)</f>
        <v>78700</v>
      </c>
      <c r="S118" s="98"/>
      <c r="T118" s="93"/>
      <c r="U118" s="93"/>
    </row>
    <row r="119" spans="2:28" x14ac:dyDescent="0.3">
      <c r="B119" s="23">
        <f t="shared" si="11"/>
        <v>115</v>
      </c>
      <c r="C119" s="3" t="str">
        <f t="shared" si="12"/>
        <v>BDA</v>
      </c>
      <c r="D119" s="22" t="str">
        <f t="shared" si="10"/>
        <v>115-BDA</v>
      </c>
      <c r="E119" s="88" t="s">
        <v>189</v>
      </c>
      <c r="F119" s="24" t="str">
        <f t="shared" si="9"/>
        <v>115-BDA</v>
      </c>
      <c r="G119" s="88" t="s">
        <v>233</v>
      </c>
      <c r="H119" s="25">
        <v>45133</v>
      </c>
      <c r="I119" s="94" t="s">
        <v>3</v>
      </c>
      <c r="J119" s="88" t="s">
        <v>152</v>
      </c>
      <c r="M119" s="23" t="s">
        <v>125</v>
      </c>
      <c r="Q119" s="22" t="s">
        <v>191</v>
      </c>
      <c r="R119" s="90">
        <f>VLOOKUP(Q119,'Copie doc'!$F$4:$H$29,3,FALSE)</f>
        <v>78390</v>
      </c>
      <c r="S119" s="98"/>
      <c r="T119" s="93"/>
      <c r="U119" s="93"/>
    </row>
    <row r="120" spans="2:28" x14ac:dyDescent="0.3">
      <c r="B120" s="23">
        <f t="shared" si="11"/>
        <v>116</v>
      </c>
      <c r="C120" s="3" t="str">
        <f t="shared" si="12"/>
        <v>BDA</v>
      </c>
      <c r="D120" s="22" t="str">
        <f t="shared" si="10"/>
        <v>116-BDA</v>
      </c>
      <c r="E120" s="88" t="s">
        <v>189</v>
      </c>
      <c r="F120" s="24" t="str">
        <f t="shared" si="9"/>
        <v>116-BDA</v>
      </c>
      <c r="G120" s="88" t="s">
        <v>233</v>
      </c>
      <c r="H120" s="25">
        <v>45133</v>
      </c>
      <c r="I120" s="94" t="s">
        <v>3</v>
      </c>
      <c r="J120" s="88" t="s">
        <v>150</v>
      </c>
      <c r="M120" s="23" t="s">
        <v>125</v>
      </c>
      <c r="Q120" s="22" t="s">
        <v>191</v>
      </c>
      <c r="R120" s="90">
        <f>VLOOKUP(Q120,'Copie doc'!$F$4:$H$29,3,FALSE)</f>
        <v>78390</v>
      </c>
      <c r="S120" s="98"/>
      <c r="T120" s="93"/>
      <c r="U120" s="93"/>
    </row>
    <row r="121" spans="2:28" x14ac:dyDescent="0.3">
      <c r="B121" s="23">
        <f t="shared" si="11"/>
        <v>117</v>
      </c>
      <c r="C121" s="3" t="str">
        <f t="shared" si="12"/>
        <v>BDA</v>
      </c>
      <c r="D121" s="22" t="str">
        <f t="shared" si="10"/>
        <v>117-BDA</v>
      </c>
      <c r="E121" s="88" t="s">
        <v>189</v>
      </c>
      <c r="F121" s="24" t="str">
        <f t="shared" si="9"/>
        <v>117-BDA</v>
      </c>
      <c r="G121" s="88" t="s">
        <v>233</v>
      </c>
      <c r="H121" s="25">
        <v>45133</v>
      </c>
      <c r="I121" s="94" t="s">
        <v>3</v>
      </c>
      <c r="J121" s="88" t="s">
        <v>152</v>
      </c>
      <c r="M121" s="23" t="s">
        <v>125</v>
      </c>
      <c r="Q121" s="22" t="s">
        <v>191</v>
      </c>
      <c r="R121" s="90">
        <f>VLOOKUP(Q121,'Copie doc'!$F$4:$H$29,3,FALSE)</f>
        <v>78390</v>
      </c>
      <c r="S121" s="98"/>
      <c r="T121" s="93"/>
      <c r="U121" s="93"/>
    </row>
    <row r="122" spans="2:28" x14ac:dyDescent="0.3">
      <c r="B122" s="23">
        <f t="shared" si="11"/>
        <v>118</v>
      </c>
      <c r="C122" s="3" t="str">
        <f t="shared" si="12"/>
        <v>BDA</v>
      </c>
      <c r="D122" s="22" t="str">
        <f t="shared" si="10"/>
        <v>118-BDA</v>
      </c>
      <c r="E122" s="88" t="s">
        <v>189</v>
      </c>
      <c r="F122" s="24" t="str">
        <f t="shared" si="9"/>
        <v>118-BDA</v>
      </c>
      <c r="G122" s="88" t="s">
        <v>233</v>
      </c>
      <c r="H122" s="25">
        <v>45133</v>
      </c>
      <c r="I122" s="94" t="s">
        <v>2</v>
      </c>
      <c r="J122" s="88" t="s">
        <v>152</v>
      </c>
      <c r="M122" s="23" t="s">
        <v>125</v>
      </c>
      <c r="Q122" s="22" t="s">
        <v>191</v>
      </c>
      <c r="R122" s="90">
        <f>VLOOKUP(Q122,'Copie doc'!$F$4:$H$29,3,FALSE)</f>
        <v>78390</v>
      </c>
      <c r="S122" s="98"/>
      <c r="T122" s="93"/>
      <c r="U122" s="93"/>
    </row>
    <row r="123" spans="2:28" x14ac:dyDescent="0.3">
      <c r="B123" s="23">
        <f t="shared" si="11"/>
        <v>119</v>
      </c>
      <c r="C123" s="3" t="str">
        <f t="shared" si="12"/>
        <v>BDA</v>
      </c>
      <c r="D123" s="22" t="str">
        <f t="shared" si="10"/>
        <v>119-BDA</v>
      </c>
      <c r="E123" s="88" t="s">
        <v>189</v>
      </c>
      <c r="F123" s="24" t="str">
        <f t="shared" si="9"/>
        <v>119-BDA</v>
      </c>
      <c r="G123" s="88" t="s">
        <v>233</v>
      </c>
      <c r="H123" s="25">
        <v>45133</v>
      </c>
      <c r="I123" s="94" t="s">
        <v>2</v>
      </c>
      <c r="J123" s="88" t="s">
        <v>150</v>
      </c>
      <c r="M123" s="23" t="s">
        <v>125</v>
      </c>
      <c r="Q123" s="22" t="s">
        <v>191</v>
      </c>
      <c r="R123" s="90">
        <f>VLOOKUP(Q123,'Copie doc'!$F$4:$H$29,3,FALSE)</f>
        <v>78390</v>
      </c>
      <c r="S123" s="98"/>
      <c r="T123" s="93"/>
      <c r="U123" s="93"/>
    </row>
    <row r="124" spans="2:28" x14ac:dyDescent="0.3">
      <c r="B124" s="23">
        <f t="shared" si="11"/>
        <v>120</v>
      </c>
      <c r="C124" s="3" t="str">
        <f t="shared" si="12"/>
        <v>CFS</v>
      </c>
      <c r="D124" s="22" t="str">
        <f t="shared" si="10"/>
        <v>120-CFS</v>
      </c>
      <c r="E124" s="88" t="s">
        <v>189</v>
      </c>
      <c r="F124" s="24" t="str">
        <f t="shared" si="9"/>
        <v>120-CFS</v>
      </c>
      <c r="G124" s="88" t="s">
        <v>248</v>
      </c>
      <c r="H124" s="25">
        <v>45126</v>
      </c>
      <c r="I124" s="94" t="s">
        <v>3</v>
      </c>
      <c r="J124" s="88" t="s">
        <v>150</v>
      </c>
      <c r="M124" s="23" t="s">
        <v>125</v>
      </c>
      <c r="Q124" s="22" t="s">
        <v>126</v>
      </c>
      <c r="R124" s="90">
        <f>VLOOKUP(Q124,'Copie doc'!$F$4:$H$29,3,FALSE)</f>
        <v>78700</v>
      </c>
      <c r="S124" s="98"/>
      <c r="T124" s="93"/>
      <c r="U124" s="93"/>
    </row>
    <row r="125" spans="2:28" x14ac:dyDescent="0.3">
      <c r="B125" s="23">
        <f t="shared" si="11"/>
        <v>121</v>
      </c>
      <c r="C125" s="3" t="str">
        <f t="shared" si="12"/>
        <v>TES</v>
      </c>
      <c r="D125" s="22" t="str">
        <f t="shared" si="10"/>
        <v>121-TES</v>
      </c>
      <c r="E125" s="88" t="s">
        <v>189</v>
      </c>
      <c r="F125" s="24" t="str">
        <f t="shared" si="9"/>
        <v>121-TES</v>
      </c>
      <c r="G125" s="88" t="s">
        <v>217</v>
      </c>
      <c r="H125" s="25">
        <v>45111</v>
      </c>
      <c r="I125" s="94" t="s">
        <v>3</v>
      </c>
      <c r="J125" s="88" t="s">
        <v>152</v>
      </c>
      <c r="M125" s="23" t="s">
        <v>130</v>
      </c>
      <c r="Q125" s="22" t="s">
        <v>103</v>
      </c>
      <c r="R125" s="90">
        <f>VLOOKUP(Q125,'Copie doc'!$F$4:$H$29,3,FALSE)</f>
        <v>78250</v>
      </c>
      <c r="S125" s="98"/>
      <c r="T125" s="93"/>
      <c r="U125" s="93"/>
      <c r="AB125" s="23" t="s">
        <v>153</v>
      </c>
    </row>
    <row r="126" spans="2:28" x14ac:dyDescent="0.3">
      <c r="B126" s="23">
        <f t="shared" si="11"/>
        <v>122</v>
      </c>
      <c r="C126" s="3" t="str">
        <f t="shared" si="12"/>
        <v>AUB</v>
      </c>
      <c r="D126" s="22" t="str">
        <f t="shared" si="10"/>
        <v>122-AUB</v>
      </c>
      <c r="E126" s="88" t="s">
        <v>189</v>
      </c>
      <c r="F126" s="24" t="str">
        <f t="shared" si="9"/>
        <v>122-AUB</v>
      </c>
      <c r="G126" s="88" t="s">
        <v>217</v>
      </c>
      <c r="H126" s="25">
        <v>45117</v>
      </c>
      <c r="I126" s="94" t="s">
        <v>3</v>
      </c>
      <c r="J126" s="88" t="s">
        <v>150</v>
      </c>
      <c r="M126" s="23" t="s">
        <v>130</v>
      </c>
      <c r="Q126" s="22" t="s">
        <v>102</v>
      </c>
      <c r="R126" s="90">
        <f>VLOOKUP(Q126,'Copie doc'!$F$4:$H$29,3,FALSE)</f>
        <v>78410</v>
      </c>
      <c r="S126" s="98"/>
      <c r="T126" s="93"/>
      <c r="U126" s="93"/>
      <c r="AB126" s="23" t="s">
        <v>153</v>
      </c>
    </row>
    <row r="127" spans="2:28" x14ac:dyDescent="0.3">
      <c r="B127" s="23">
        <f t="shared" si="11"/>
        <v>123</v>
      </c>
      <c r="C127" s="3" t="str">
        <f t="shared" si="12"/>
        <v>BDA</v>
      </c>
      <c r="D127" s="22" t="str">
        <f t="shared" si="10"/>
        <v>123-BDA</v>
      </c>
      <c r="E127" s="88" t="s">
        <v>189</v>
      </c>
      <c r="F127" s="24" t="str">
        <f t="shared" si="9"/>
        <v>123-BDA</v>
      </c>
      <c r="G127" s="88" t="s">
        <v>233</v>
      </c>
      <c r="H127" s="25">
        <v>45111</v>
      </c>
      <c r="I127" s="94" t="s">
        <v>2</v>
      </c>
      <c r="J127" s="88" t="s">
        <v>150</v>
      </c>
      <c r="M127" s="23" t="s">
        <v>125</v>
      </c>
      <c r="Q127" s="22" t="s">
        <v>191</v>
      </c>
      <c r="R127" s="90">
        <f>VLOOKUP(Q127,'Copie doc'!$F$4:$H$29,3,FALSE)</f>
        <v>78390</v>
      </c>
      <c r="S127" s="98"/>
      <c r="T127" s="93"/>
      <c r="U127" s="93"/>
    </row>
    <row r="128" spans="2:28" x14ac:dyDescent="0.3">
      <c r="B128" s="23">
        <f t="shared" si="11"/>
        <v>124</v>
      </c>
      <c r="C128" s="3" t="str">
        <f t="shared" si="12"/>
        <v>ACH</v>
      </c>
      <c r="D128" s="22" t="str">
        <f t="shared" si="10"/>
        <v>124-ACH</v>
      </c>
      <c r="E128" s="88" t="s">
        <v>189</v>
      </c>
      <c r="F128" s="24" t="str">
        <f t="shared" si="9"/>
        <v>124-ACH</v>
      </c>
      <c r="G128" s="88" t="s">
        <v>217</v>
      </c>
      <c r="H128" s="25">
        <v>45120</v>
      </c>
      <c r="I128" s="94" t="s">
        <v>3</v>
      </c>
      <c r="J128" s="88" t="s">
        <v>150</v>
      </c>
      <c r="M128" s="23" t="s">
        <v>130</v>
      </c>
      <c r="Q128" s="22" t="s">
        <v>8</v>
      </c>
      <c r="R128" s="90">
        <f>VLOOKUP(Q128,'Copie doc'!$F$4:$H$29,3,FALSE)</f>
        <v>78260</v>
      </c>
      <c r="S128" s="98"/>
      <c r="T128" s="93"/>
      <c r="U128" s="93"/>
    </row>
    <row r="129" spans="2:28" x14ac:dyDescent="0.3">
      <c r="B129" s="23">
        <f t="shared" si="11"/>
        <v>125</v>
      </c>
      <c r="C129" s="3" t="str">
        <f t="shared" si="12"/>
        <v>ORG</v>
      </c>
      <c r="D129" s="22" t="str">
        <f t="shared" si="10"/>
        <v>125-ORG</v>
      </c>
      <c r="E129" s="88" t="s">
        <v>189</v>
      </c>
      <c r="F129" s="24" t="str">
        <f t="shared" si="9"/>
        <v>125-ORG</v>
      </c>
      <c r="G129" s="88" t="s">
        <v>217</v>
      </c>
      <c r="H129" s="25">
        <v>45125</v>
      </c>
      <c r="I129" s="94" t="s">
        <v>2</v>
      </c>
      <c r="J129" s="88" t="s">
        <v>152</v>
      </c>
      <c r="M129" s="23" t="s">
        <v>130</v>
      </c>
      <c r="Q129" s="22" t="s">
        <v>101</v>
      </c>
      <c r="R129" s="90">
        <f>VLOOKUP(Q129,'Copie doc'!$F$4:$H$29,3,FALSE)</f>
        <v>78630</v>
      </c>
      <c r="S129" s="98"/>
      <c r="T129" s="93"/>
      <c r="U129" s="93"/>
    </row>
    <row r="130" spans="2:28" x14ac:dyDescent="0.3">
      <c r="B130" s="23">
        <f t="shared" si="11"/>
        <v>126</v>
      </c>
      <c r="C130" s="3" t="str">
        <f t="shared" si="12"/>
        <v>CAR</v>
      </c>
      <c r="D130" s="22" t="str">
        <f t="shared" si="10"/>
        <v>126-CAR</v>
      </c>
      <c r="E130" s="88" t="s">
        <v>189</v>
      </c>
      <c r="F130" s="24" t="str">
        <f t="shared" si="9"/>
        <v>126-CAR</v>
      </c>
      <c r="G130" s="88" t="s">
        <v>217</v>
      </c>
      <c r="H130" s="25">
        <v>45120</v>
      </c>
      <c r="I130" s="94" t="s">
        <v>2</v>
      </c>
      <c r="J130" s="88" t="s">
        <v>150</v>
      </c>
      <c r="M130" s="23" t="s">
        <v>125</v>
      </c>
      <c r="Q130" s="22" t="s">
        <v>151</v>
      </c>
      <c r="R130" s="90">
        <f>VLOOKUP(Q130,'Copie doc'!$F$4:$H$29,3,FALSE)</f>
        <v>78955</v>
      </c>
      <c r="S130" s="98"/>
      <c r="T130" s="93"/>
      <c r="U130" s="93"/>
    </row>
    <row r="131" spans="2:28" x14ac:dyDescent="0.3">
      <c r="B131" s="23">
        <f t="shared" si="11"/>
        <v>127</v>
      </c>
      <c r="C131" s="3" t="str">
        <f t="shared" si="12"/>
        <v>ACH</v>
      </c>
      <c r="D131" s="22" t="str">
        <f t="shared" si="10"/>
        <v>127-ACH</v>
      </c>
      <c r="E131" s="88" t="s">
        <v>189</v>
      </c>
      <c r="F131" s="24" t="str">
        <f t="shared" si="9"/>
        <v>127-ACH</v>
      </c>
      <c r="G131" s="88" t="s">
        <v>217</v>
      </c>
      <c r="H131" s="25">
        <v>45120</v>
      </c>
      <c r="I131" s="94" t="s">
        <v>3</v>
      </c>
      <c r="J131" s="88" t="s">
        <v>129</v>
      </c>
      <c r="M131" s="23" t="s">
        <v>125</v>
      </c>
      <c r="Q131" s="22" t="s">
        <v>8</v>
      </c>
      <c r="R131" s="90">
        <f>VLOOKUP(Q131,'Copie doc'!$F$4:$H$29,3,FALSE)</f>
        <v>78260</v>
      </c>
      <c r="S131" s="98"/>
      <c r="T131" s="93"/>
      <c r="U131" s="93"/>
    </row>
    <row r="132" spans="2:28" x14ac:dyDescent="0.3">
      <c r="B132" s="23">
        <f t="shared" si="11"/>
        <v>128</v>
      </c>
      <c r="C132" s="3" t="str">
        <f t="shared" si="12"/>
        <v>ACH</v>
      </c>
      <c r="D132" s="22" t="str">
        <f t="shared" si="10"/>
        <v>128-ACH</v>
      </c>
      <c r="E132" s="88" t="s">
        <v>189</v>
      </c>
      <c r="F132" s="24" t="str">
        <f t="shared" si="9"/>
        <v>128-ACH</v>
      </c>
      <c r="G132" s="88" t="s">
        <v>217</v>
      </c>
      <c r="H132" s="25">
        <v>45120</v>
      </c>
      <c r="I132" s="94" t="s">
        <v>2</v>
      </c>
      <c r="J132" s="88" t="s">
        <v>150</v>
      </c>
      <c r="M132" s="23" t="s">
        <v>125</v>
      </c>
      <c r="Q132" s="22" t="s">
        <v>8</v>
      </c>
      <c r="R132" s="90">
        <f>VLOOKUP(Q132,'Copie doc'!$F$4:$H$29,3,FALSE)</f>
        <v>78260</v>
      </c>
      <c r="S132" s="98"/>
      <c r="T132" s="93"/>
      <c r="U132" s="93"/>
    </row>
    <row r="133" spans="2:28" x14ac:dyDescent="0.3">
      <c r="B133" s="23">
        <f t="shared" si="11"/>
        <v>129</v>
      </c>
      <c r="C133" s="3" t="str">
        <f t="shared" si="12"/>
        <v>ACH</v>
      </c>
      <c r="D133" s="22" t="str">
        <f t="shared" si="10"/>
        <v>129-ACH</v>
      </c>
      <c r="E133" s="88" t="s">
        <v>189</v>
      </c>
      <c r="F133" s="24" t="str">
        <f t="shared" si="9"/>
        <v>129-ACH</v>
      </c>
      <c r="G133" s="88" t="s">
        <v>217</v>
      </c>
      <c r="H133" s="25">
        <v>45120</v>
      </c>
      <c r="I133" s="94" t="s">
        <v>3</v>
      </c>
      <c r="J133" s="88" t="s">
        <v>150</v>
      </c>
      <c r="M133" s="23" t="s">
        <v>125</v>
      </c>
      <c r="Q133" s="22" t="s">
        <v>8</v>
      </c>
      <c r="R133" s="90">
        <f>VLOOKUP(Q133,'Copie doc'!$F$4:$H$29,3,FALSE)</f>
        <v>78260</v>
      </c>
      <c r="S133" s="98"/>
      <c r="T133" s="93"/>
      <c r="U133" s="93"/>
    </row>
    <row r="134" spans="2:28" x14ac:dyDescent="0.3">
      <c r="B134" s="23">
        <f t="shared" si="11"/>
        <v>130</v>
      </c>
      <c r="C134" s="3" t="str">
        <f t="shared" si="12"/>
        <v>NES</v>
      </c>
      <c r="D134" s="22" t="str">
        <f t="shared" si="10"/>
        <v>130-NES</v>
      </c>
      <c r="E134" s="88" t="s">
        <v>189</v>
      </c>
      <c r="F134" s="24" t="s">
        <v>278</v>
      </c>
      <c r="G134" s="88" t="s">
        <v>221</v>
      </c>
      <c r="H134" s="25">
        <v>45110</v>
      </c>
      <c r="I134" s="94" t="s">
        <v>3</v>
      </c>
      <c r="J134" s="88" t="s">
        <v>150</v>
      </c>
      <c r="M134" s="23" t="s">
        <v>130</v>
      </c>
      <c r="Q134" s="22" t="s">
        <v>139</v>
      </c>
      <c r="R134" s="90">
        <v>95690</v>
      </c>
      <c r="S134" s="98"/>
      <c r="T134" s="93"/>
      <c r="U134" s="93"/>
    </row>
    <row r="135" spans="2:28" x14ac:dyDescent="0.3">
      <c r="B135" s="23">
        <f t="shared" si="11"/>
        <v>131</v>
      </c>
      <c r="C135" s="3" t="str">
        <f t="shared" si="12"/>
        <v>BUT</v>
      </c>
      <c r="D135" s="22" t="str">
        <f t="shared" si="10"/>
        <v>131-BUT</v>
      </c>
      <c r="E135" s="88" t="s">
        <v>189</v>
      </c>
      <c r="F135" s="24" t="str">
        <f t="shared" ref="F135:F198" si="13">D135</f>
        <v>131-BUT</v>
      </c>
      <c r="G135" s="88" t="s">
        <v>221</v>
      </c>
      <c r="H135" s="25">
        <v>45110</v>
      </c>
      <c r="I135" s="94" t="s">
        <v>3</v>
      </c>
      <c r="J135" s="88" t="s">
        <v>152</v>
      </c>
      <c r="M135" s="23" t="s">
        <v>130</v>
      </c>
      <c r="Q135" s="22" t="s">
        <v>182</v>
      </c>
      <c r="R135" s="90">
        <f>VLOOKUP(Q135,'Copie doc'!$F$4:$H$29,3,FALSE)</f>
        <v>95430</v>
      </c>
      <c r="S135" s="98"/>
      <c r="T135" s="93"/>
      <c r="U135" s="93"/>
    </row>
    <row r="136" spans="2:28" x14ac:dyDescent="0.3">
      <c r="B136" s="23">
        <f t="shared" si="11"/>
        <v>132</v>
      </c>
      <c r="C136" s="3" t="str">
        <f t="shared" si="12"/>
        <v>JUZ</v>
      </c>
      <c r="D136" s="22" t="str">
        <f t="shared" si="10"/>
        <v>132-JUZ</v>
      </c>
      <c r="E136" s="88" t="s">
        <v>189</v>
      </c>
      <c r="F136" s="24" t="str">
        <f t="shared" si="13"/>
        <v>132-JUZ</v>
      </c>
      <c r="G136" s="88" t="s">
        <v>217</v>
      </c>
      <c r="H136" s="25">
        <v>45124</v>
      </c>
      <c r="I136" s="94" t="s">
        <v>3</v>
      </c>
      <c r="J136" s="88" t="s">
        <v>150</v>
      </c>
      <c r="M136" s="23" t="s">
        <v>125</v>
      </c>
      <c r="Q136" s="22" t="s">
        <v>100</v>
      </c>
      <c r="R136" s="90">
        <f>VLOOKUP(Q136,'Copie doc'!$F$4:$H$29,3,FALSE)</f>
        <v>78820</v>
      </c>
      <c r="S136" s="98"/>
      <c r="T136" s="93"/>
      <c r="U136" s="93"/>
    </row>
    <row r="137" spans="2:28" x14ac:dyDescent="0.3">
      <c r="B137" s="23">
        <f t="shared" si="11"/>
        <v>133</v>
      </c>
      <c r="C137" s="3" t="str">
        <f t="shared" si="12"/>
        <v>ARG</v>
      </c>
      <c r="D137" s="22" t="str">
        <f t="shared" si="10"/>
        <v>133-ARG</v>
      </c>
      <c r="E137" s="88" t="s">
        <v>189</v>
      </c>
      <c r="F137" s="24" t="str">
        <f t="shared" si="13"/>
        <v>133-ARG</v>
      </c>
      <c r="G137" s="88" t="s">
        <v>217</v>
      </c>
      <c r="H137" s="25">
        <v>45127</v>
      </c>
      <c r="I137" s="94" t="s">
        <v>3</v>
      </c>
      <c r="J137" s="88" t="s">
        <v>152</v>
      </c>
      <c r="M137" s="23" t="s">
        <v>125</v>
      </c>
      <c r="Q137" s="22" t="s">
        <v>143</v>
      </c>
      <c r="R137" s="90">
        <f>VLOOKUP(Q137,'Copie doc'!$F$4:$H$29,3,FALSE)</f>
        <v>95100</v>
      </c>
      <c r="S137" s="98"/>
      <c r="T137" s="93"/>
      <c r="U137" s="93"/>
    </row>
    <row r="138" spans="2:28" x14ac:dyDescent="0.3">
      <c r="B138" s="23">
        <f t="shared" si="11"/>
        <v>134</v>
      </c>
      <c r="C138" s="3" t="str">
        <f t="shared" si="12"/>
        <v>CFS</v>
      </c>
      <c r="D138" s="22" t="str">
        <f t="shared" si="10"/>
        <v>134-CFS</v>
      </c>
      <c r="E138" s="88" t="s">
        <v>189</v>
      </c>
      <c r="F138" s="24" t="str">
        <f t="shared" si="13"/>
        <v>134-CFS</v>
      </c>
      <c r="G138" s="88" t="s">
        <v>217</v>
      </c>
      <c r="H138" s="25">
        <v>45126</v>
      </c>
      <c r="I138" s="94" t="s">
        <v>3</v>
      </c>
      <c r="J138" s="88" t="s">
        <v>150</v>
      </c>
      <c r="M138" s="23" t="s">
        <v>125</v>
      </c>
      <c r="Q138" s="22" t="s">
        <v>126</v>
      </c>
      <c r="R138" s="90">
        <f>VLOOKUP(Q138,'Copie doc'!$F$4:$H$29,3,FALSE)</f>
        <v>78700</v>
      </c>
      <c r="S138" s="98"/>
      <c r="T138" s="93"/>
      <c r="U138" s="93"/>
    </row>
    <row r="139" spans="2:28" x14ac:dyDescent="0.3">
      <c r="B139" s="23">
        <f t="shared" si="11"/>
        <v>135</v>
      </c>
      <c r="C139" s="3" t="str">
        <f t="shared" si="12"/>
        <v>ACH</v>
      </c>
      <c r="D139" s="22" t="str">
        <f t="shared" si="10"/>
        <v>135-ACH</v>
      </c>
      <c r="E139" s="88" t="s">
        <v>189</v>
      </c>
      <c r="F139" s="24" t="str">
        <f t="shared" si="13"/>
        <v>135-ACH</v>
      </c>
      <c r="G139" s="88" t="s">
        <v>248</v>
      </c>
      <c r="H139" s="25">
        <v>45128</v>
      </c>
      <c r="I139" s="94" t="s">
        <v>3</v>
      </c>
      <c r="J139" s="88" t="s">
        <v>152</v>
      </c>
      <c r="M139" s="23" t="s">
        <v>130</v>
      </c>
      <c r="Q139" s="22" t="s">
        <v>8</v>
      </c>
      <c r="R139" s="90">
        <f>VLOOKUP(Q139,'Copie doc'!$F$4:$H$29,3,FALSE)</f>
        <v>78260</v>
      </c>
      <c r="S139" s="98"/>
      <c r="T139" s="93"/>
      <c r="U139" s="93"/>
    </row>
    <row r="140" spans="2:28" x14ac:dyDescent="0.3">
      <c r="B140" s="23">
        <f t="shared" si="11"/>
        <v>136</v>
      </c>
      <c r="C140" s="3" t="str">
        <f t="shared" si="12"/>
        <v>CFS</v>
      </c>
      <c r="D140" s="22" t="str">
        <f t="shared" si="10"/>
        <v>136-CFS</v>
      </c>
      <c r="E140" s="88" t="s">
        <v>189</v>
      </c>
      <c r="F140" s="24" t="str">
        <f t="shared" si="13"/>
        <v>136-CFS</v>
      </c>
      <c r="G140" s="88" t="s">
        <v>248</v>
      </c>
      <c r="H140" s="25">
        <v>45120</v>
      </c>
      <c r="I140" s="94" t="s">
        <v>3</v>
      </c>
      <c r="J140" s="88" t="s">
        <v>124</v>
      </c>
      <c r="M140" s="23" t="s">
        <v>125</v>
      </c>
      <c r="Q140" s="22" t="s">
        <v>126</v>
      </c>
      <c r="R140" s="90">
        <f>VLOOKUP(Q140,'Copie doc'!$F$4:$H$29,3,FALSE)</f>
        <v>78700</v>
      </c>
      <c r="S140" s="98"/>
      <c r="T140" s="93"/>
      <c r="U140" s="93"/>
    </row>
    <row r="141" spans="2:28" x14ac:dyDescent="0.3">
      <c r="B141" s="23">
        <f t="shared" si="11"/>
        <v>137</v>
      </c>
      <c r="C141" s="3" t="str">
        <f t="shared" si="12"/>
        <v>BIE</v>
      </c>
      <c r="D141" s="22" t="str">
        <f t="shared" si="10"/>
        <v>137-BIE</v>
      </c>
      <c r="E141" s="88" t="s">
        <v>189</v>
      </c>
      <c r="F141" s="24" t="str">
        <f t="shared" si="13"/>
        <v>137-BIE</v>
      </c>
      <c r="G141" s="88" t="s">
        <v>231</v>
      </c>
      <c r="H141" s="25">
        <v>45146</v>
      </c>
      <c r="I141" s="94" t="s">
        <v>3</v>
      </c>
      <c r="J141" s="88" t="s">
        <v>152</v>
      </c>
      <c r="M141" s="23" t="s">
        <v>130</v>
      </c>
      <c r="Q141" s="22" t="s">
        <v>190</v>
      </c>
      <c r="R141" s="90">
        <f>VLOOKUP(Q141,'Copie doc'!$F$4:$H$29,3,FALSE)</f>
        <v>91570</v>
      </c>
      <c r="S141" s="98"/>
      <c r="T141" s="93"/>
      <c r="U141" s="93"/>
    </row>
    <row r="142" spans="2:28" x14ac:dyDescent="0.3">
      <c r="B142" s="23">
        <f t="shared" si="11"/>
        <v>138</v>
      </c>
      <c r="C142" s="3" t="str">
        <f t="shared" si="12"/>
        <v>CFS</v>
      </c>
      <c r="D142" s="22" t="str">
        <f t="shared" si="10"/>
        <v>138-CFS</v>
      </c>
      <c r="E142" s="88" t="s">
        <v>189</v>
      </c>
      <c r="F142" s="24" t="str">
        <f t="shared" si="13"/>
        <v>138-CFS</v>
      </c>
      <c r="G142" s="88" t="s">
        <v>248</v>
      </c>
      <c r="H142" s="25">
        <v>45105</v>
      </c>
      <c r="I142" s="94" t="s">
        <v>3</v>
      </c>
      <c r="J142" s="88" t="s">
        <v>152</v>
      </c>
      <c r="M142" s="23" t="s">
        <v>130</v>
      </c>
      <c r="Q142" s="22" t="s">
        <v>126</v>
      </c>
      <c r="R142" s="90">
        <f>VLOOKUP(Q142,'Copie doc'!$F$4:$H$29,3,FALSE)</f>
        <v>78700</v>
      </c>
      <c r="S142" s="98"/>
      <c r="T142" s="93"/>
      <c r="U142" s="93"/>
      <c r="AB142" s="23" t="s">
        <v>153</v>
      </c>
    </row>
    <row r="143" spans="2:28" x14ac:dyDescent="0.3">
      <c r="B143" s="23">
        <f t="shared" si="11"/>
        <v>139</v>
      </c>
      <c r="C143" s="3" t="str">
        <f t="shared" si="12"/>
        <v>CFS</v>
      </c>
      <c r="D143" s="22" t="str">
        <f t="shared" si="10"/>
        <v>139-CFS</v>
      </c>
      <c r="E143" s="88" t="s">
        <v>189</v>
      </c>
      <c r="F143" s="24" t="str">
        <f t="shared" si="13"/>
        <v>139-CFS</v>
      </c>
      <c r="G143" s="88" t="s">
        <v>248</v>
      </c>
      <c r="H143" s="25">
        <v>45113</v>
      </c>
      <c r="I143" s="94" t="s">
        <v>3</v>
      </c>
      <c r="J143" s="88" t="s">
        <v>176</v>
      </c>
      <c r="M143" s="23" t="s">
        <v>130</v>
      </c>
      <c r="Q143" s="22" t="s">
        <v>126</v>
      </c>
      <c r="R143" s="90">
        <f>VLOOKUP(Q143,'Copie doc'!$F$4:$H$29,3,FALSE)</f>
        <v>78700</v>
      </c>
      <c r="S143" s="98"/>
      <c r="T143" s="93"/>
      <c r="U143" s="93"/>
      <c r="AB143" s="23" t="s">
        <v>153</v>
      </c>
    </row>
    <row r="144" spans="2:28" x14ac:dyDescent="0.3">
      <c r="B144" s="23">
        <f t="shared" si="11"/>
        <v>140</v>
      </c>
      <c r="C144" s="3" t="str">
        <f t="shared" si="12"/>
        <v>CFS</v>
      </c>
      <c r="D144" s="22" t="str">
        <f t="shared" si="10"/>
        <v>140-CFS</v>
      </c>
      <c r="E144" s="88" t="s">
        <v>189</v>
      </c>
      <c r="F144" s="24" t="str">
        <f t="shared" si="13"/>
        <v>140-CFS</v>
      </c>
      <c r="G144" s="88" t="s">
        <v>248</v>
      </c>
      <c r="H144" s="25">
        <v>45120</v>
      </c>
      <c r="I144" s="94" t="s">
        <v>2</v>
      </c>
      <c r="J144" s="88" t="s">
        <v>152</v>
      </c>
      <c r="M144" s="23" t="s">
        <v>125</v>
      </c>
      <c r="Q144" s="22" t="s">
        <v>126</v>
      </c>
      <c r="R144" s="90">
        <f>VLOOKUP(Q144,'Copie doc'!$F$4:$H$29,3,FALSE)</f>
        <v>78700</v>
      </c>
      <c r="S144" s="98"/>
      <c r="T144" s="93"/>
      <c r="U144" s="93"/>
    </row>
    <row r="145" spans="2:21" x14ac:dyDescent="0.3">
      <c r="B145" s="23">
        <f t="shared" si="11"/>
        <v>141</v>
      </c>
      <c r="C145" s="3" t="str">
        <f t="shared" si="12"/>
        <v>CEL</v>
      </c>
      <c r="D145" s="22" t="str">
        <f t="shared" si="10"/>
        <v>141-CEL</v>
      </c>
      <c r="E145" s="88" t="s">
        <v>189</v>
      </c>
      <c r="F145" s="24" t="str">
        <f t="shared" si="13"/>
        <v>141-CEL</v>
      </c>
      <c r="G145" s="88" t="s">
        <v>233</v>
      </c>
      <c r="H145" s="25">
        <v>45140</v>
      </c>
      <c r="I145" s="94" t="s">
        <v>3</v>
      </c>
      <c r="J145" s="88" t="s">
        <v>152</v>
      </c>
      <c r="M145" s="23" t="s">
        <v>130</v>
      </c>
      <c r="Q145" s="22" t="s">
        <v>188</v>
      </c>
      <c r="R145" s="90">
        <f>VLOOKUP(Q145,'Copie doc'!$F$4:$H$29,3,FALSE)</f>
        <v>78170</v>
      </c>
      <c r="S145" s="98"/>
      <c r="T145" s="93"/>
      <c r="U145" s="93"/>
    </row>
    <row r="146" spans="2:21" x14ac:dyDescent="0.3">
      <c r="B146" s="23">
        <f t="shared" si="11"/>
        <v>142</v>
      </c>
      <c r="C146" s="3" t="str">
        <f t="shared" si="12"/>
        <v>NES</v>
      </c>
      <c r="D146" s="22" t="str">
        <f t="shared" si="10"/>
        <v>142-NES</v>
      </c>
      <c r="E146" s="88" t="s">
        <v>189</v>
      </c>
      <c r="F146" s="24" t="str">
        <f t="shared" si="13"/>
        <v>142-NES</v>
      </c>
      <c r="G146" s="88" t="s">
        <v>221</v>
      </c>
      <c r="H146" s="25">
        <v>45110</v>
      </c>
      <c r="I146" s="94" t="s">
        <v>3</v>
      </c>
      <c r="J146" s="88" t="s">
        <v>152</v>
      </c>
      <c r="M146" s="23" t="s">
        <v>130</v>
      </c>
      <c r="Q146" s="22" t="s">
        <v>139</v>
      </c>
      <c r="R146" s="90">
        <f>VLOOKUP(Q146,'Copie doc'!$F$4:$H$29,3,FALSE)</f>
        <v>95690</v>
      </c>
      <c r="S146" s="98"/>
      <c r="T146" s="93"/>
      <c r="U146" s="93"/>
    </row>
    <row r="147" spans="2:21" x14ac:dyDescent="0.3">
      <c r="B147" s="23">
        <f t="shared" si="11"/>
        <v>143</v>
      </c>
      <c r="C147" s="3" t="str">
        <f t="shared" si="12"/>
        <v>BUT</v>
      </c>
      <c r="D147" s="22" t="str">
        <f t="shared" si="10"/>
        <v>143-BUT</v>
      </c>
      <c r="E147" s="88" t="s">
        <v>189</v>
      </c>
      <c r="F147" s="24" t="str">
        <f t="shared" si="13"/>
        <v>143-BUT</v>
      </c>
      <c r="G147" s="88" t="s">
        <v>221</v>
      </c>
      <c r="H147" s="25">
        <v>45110</v>
      </c>
      <c r="I147" s="94" t="s">
        <v>2</v>
      </c>
      <c r="J147" s="88" t="s">
        <v>150</v>
      </c>
      <c r="M147" s="23" t="s">
        <v>130</v>
      </c>
      <c r="Q147" s="22" t="s">
        <v>182</v>
      </c>
      <c r="R147" s="90">
        <f>VLOOKUP(Q147,'Copie doc'!$F$4:$H$29,3,FALSE)</f>
        <v>95430</v>
      </c>
      <c r="S147" s="98"/>
      <c r="T147" s="93"/>
      <c r="U147" s="93"/>
    </row>
    <row r="148" spans="2:21" x14ac:dyDescent="0.3">
      <c r="B148" s="23">
        <f t="shared" si="11"/>
        <v>144</v>
      </c>
      <c r="C148" s="3" t="str">
        <f t="shared" si="12"/>
        <v>JUZ</v>
      </c>
      <c r="D148" s="22" t="str">
        <f t="shared" si="10"/>
        <v>144-JUZ</v>
      </c>
      <c r="E148" s="88" t="s">
        <v>189</v>
      </c>
      <c r="F148" s="24" t="str">
        <f t="shared" si="13"/>
        <v>144-JUZ</v>
      </c>
      <c r="G148" s="88" t="s">
        <v>217</v>
      </c>
      <c r="H148" s="25">
        <v>45124</v>
      </c>
      <c r="I148" s="94" t="s">
        <v>3</v>
      </c>
      <c r="J148" s="88" t="s">
        <v>150</v>
      </c>
      <c r="M148" s="23" t="s">
        <v>130</v>
      </c>
      <c r="Q148" s="22" t="s">
        <v>100</v>
      </c>
      <c r="R148" s="90">
        <f>VLOOKUP(Q148,'Copie doc'!$F$4:$H$29,3,FALSE)</f>
        <v>78820</v>
      </c>
      <c r="S148" s="98"/>
      <c r="T148" s="93"/>
      <c r="U148" s="93"/>
    </row>
    <row r="149" spans="2:21" x14ac:dyDescent="0.3">
      <c r="B149" s="23">
        <f t="shared" si="11"/>
        <v>145</v>
      </c>
      <c r="C149" s="3" t="str">
        <f t="shared" si="12"/>
        <v>CFS</v>
      </c>
      <c r="D149" s="22" t="str">
        <f t="shared" si="10"/>
        <v>145-CFS</v>
      </c>
      <c r="E149" s="88" t="s">
        <v>189</v>
      </c>
      <c r="F149" s="24" t="str">
        <f t="shared" si="13"/>
        <v>145-CFS</v>
      </c>
      <c r="G149" s="88" t="s">
        <v>248</v>
      </c>
      <c r="H149" s="25">
        <v>45120</v>
      </c>
      <c r="I149" s="94" t="s">
        <v>2</v>
      </c>
      <c r="J149" s="88" t="s">
        <v>150</v>
      </c>
      <c r="M149" s="23" t="s">
        <v>125</v>
      </c>
      <c r="Q149" s="22" t="s">
        <v>126</v>
      </c>
      <c r="R149" s="90">
        <f>VLOOKUP(Q149,'Copie doc'!$F$4:$H$29,3,FALSE)</f>
        <v>78700</v>
      </c>
      <c r="S149" s="98"/>
      <c r="T149" s="93"/>
      <c r="U149" s="93"/>
    </row>
    <row r="150" spans="2:21" x14ac:dyDescent="0.3">
      <c r="B150" s="23">
        <f t="shared" si="11"/>
        <v>146</v>
      </c>
      <c r="C150" s="3" t="str">
        <f t="shared" si="12"/>
        <v>CAR</v>
      </c>
      <c r="D150" s="22" t="str">
        <f t="shared" si="10"/>
        <v>146-CAR</v>
      </c>
      <c r="E150" s="88" t="s">
        <v>189</v>
      </c>
      <c r="F150" s="24" t="str">
        <f t="shared" si="13"/>
        <v>146-CAR</v>
      </c>
      <c r="G150" s="88" t="s">
        <v>248</v>
      </c>
      <c r="H150" s="25">
        <v>45132</v>
      </c>
      <c r="I150" s="94" t="s">
        <v>3</v>
      </c>
      <c r="J150" s="88" t="s">
        <v>150</v>
      </c>
      <c r="M150" s="23" t="s">
        <v>130</v>
      </c>
      <c r="Q150" s="22" t="s">
        <v>151</v>
      </c>
      <c r="R150" s="90">
        <f>VLOOKUP(Q150,'Copie doc'!$F$4:$H$29,3,FALSE)</f>
        <v>78955</v>
      </c>
      <c r="S150" s="98"/>
      <c r="T150" s="93"/>
      <c r="U150" s="93"/>
    </row>
    <row r="151" spans="2:21" x14ac:dyDescent="0.3">
      <c r="B151" s="23">
        <f t="shared" si="11"/>
        <v>147</v>
      </c>
      <c r="C151" s="3" t="str">
        <f t="shared" si="12"/>
        <v>JOU</v>
      </c>
      <c r="D151" s="22" t="str">
        <f t="shared" si="10"/>
        <v>147-JOU</v>
      </c>
      <c r="E151" s="88" t="s">
        <v>189</v>
      </c>
      <c r="F151" s="24" t="str">
        <f t="shared" si="13"/>
        <v>147-JOU</v>
      </c>
      <c r="G151" s="88" t="s">
        <v>233</v>
      </c>
      <c r="H151" s="25">
        <v>45134</v>
      </c>
      <c r="I151" s="94" t="s">
        <v>3</v>
      </c>
      <c r="J151" s="88" t="s">
        <v>169</v>
      </c>
      <c r="M151" s="23" t="s">
        <v>125</v>
      </c>
      <c r="Q151" s="22" t="s">
        <v>192</v>
      </c>
      <c r="R151" s="90">
        <f>VLOOKUP(Q151,'Copie doc'!$F$4:$H$29,3,FALSE)</f>
        <v>78350</v>
      </c>
      <c r="S151" s="98"/>
      <c r="T151" s="93"/>
      <c r="U151" s="93"/>
    </row>
    <row r="152" spans="2:21" x14ac:dyDescent="0.3">
      <c r="B152" s="23">
        <f t="shared" si="11"/>
        <v>148</v>
      </c>
      <c r="C152" s="3" t="str">
        <f t="shared" si="12"/>
        <v>JOU</v>
      </c>
      <c r="D152" s="22" t="str">
        <f t="shared" si="10"/>
        <v>148-JOU</v>
      </c>
      <c r="E152" s="88" t="s">
        <v>189</v>
      </c>
      <c r="F152" s="24" t="str">
        <f t="shared" si="13"/>
        <v>148-JOU</v>
      </c>
      <c r="G152" s="88" t="s">
        <v>233</v>
      </c>
      <c r="H152" s="25">
        <v>45134</v>
      </c>
      <c r="I152" s="94" t="s">
        <v>3</v>
      </c>
      <c r="J152" s="88" t="s">
        <v>169</v>
      </c>
      <c r="M152" s="23" t="s">
        <v>125</v>
      </c>
      <c r="Q152" s="22" t="s">
        <v>192</v>
      </c>
      <c r="R152" s="90">
        <f>VLOOKUP(Q152,'Copie doc'!$F$4:$H$29,3,FALSE)</f>
        <v>78350</v>
      </c>
      <c r="S152" s="98"/>
      <c r="T152" s="93"/>
      <c r="U152" s="93"/>
    </row>
    <row r="153" spans="2:21" x14ac:dyDescent="0.3">
      <c r="B153" s="23">
        <f t="shared" si="11"/>
        <v>149</v>
      </c>
      <c r="C153" s="3" t="str">
        <f t="shared" si="12"/>
        <v>CEL</v>
      </c>
      <c r="D153" s="22" t="str">
        <f t="shared" si="10"/>
        <v>149-CEL</v>
      </c>
      <c r="E153" s="88" t="s">
        <v>189</v>
      </c>
      <c r="F153" s="24" t="str">
        <f t="shared" si="13"/>
        <v>149-CEL</v>
      </c>
      <c r="G153" s="88" t="s">
        <v>231</v>
      </c>
      <c r="H153" s="25">
        <v>45154</v>
      </c>
      <c r="I153" s="94" t="s">
        <v>3</v>
      </c>
      <c r="J153" s="88" t="s">
        <v>150</v>
      </c>
      <c r="M153" s="23" t="s">
        <v>130</v>
      </c>
      <c r="Q153" s="22" t="s">
        <v>188</v>
      </c>
      <c r="R153" s="90">
        <f>VLOOKUP(Q153,'Copie doc'!$F$4:$H$29,3,FALSE)</f>
        <v>78170</v>
      </c>
      <c r="S153" s="98"/>
      <c r="T153" s="93"/>
      <c r="U153" s="93"/>
    </row>
    <row r="154" spans="2:21" x14ac:dyDescent="0.3">
      <c r="B154" s="23">
        <f t="shared" si="11"/>
        <v>150</v>
      </c>
      <c r="C154" s="3" t="str">
        <f t="shared" si="12"/>
        <v>AND</v>
      </c>
      <c r="D154" s="22" t="str">
        <f t="shared" si="10"/>
        <v>150-AND</v>
      </c>
      <c r="E154" s="88" t="s">
        <v>189</v>
      </c>
      <c r="F154" s="24" t="str">
        <f t="shared" si="13"/>
        <v>150-AND</v>
      </c>
      <c r="G154" s="88" t="s">
        <v>248</v>
      </c>
      <c r="H154" s="25">
        <v>45114</v>
      </c>
      <c r="I154" s="94" t="s">
        <v>3</v>
      </c>
      <c r="J154" s="88" t="s">
        <v>129</v>
      </c>
      <c r="M154" s="23" t="s">
        <v>125</v>
      </c>
      <c r="Q154" s="22" t="s">
        <v>5</v>
      </c>
      <c r="R154" s="90">
        <f>VLOOKUP(Q154,'Copie doc'!$F$4:$H$29,3,FALSE)</f>
        <v>78570</v>
      </c>
      <c r="S154" s="98"/>
      <c r="T154" s="93"/>
      <c r="U154" s="93"/>
    </row>
    <row r="155" spans="2:21" x14ac:dyDescent="0.3">
      <c r="B155" s="23">
        <f t="shared" si="11"/>
        <v>151</v>
      </c>
      <c r="C155" s="3" t="str">
        <f t="shared" si="12"/>
        <v>AUB</v>
      </c>
      <c r="D155" s="22" t="str">
        <f t="shared" si="10"/>
        <v>151-AUB</v>
      </c>
      <c r="E155" s="88" t="s">
        <v>189</v>
      </c>
      <c r="F155" s="24" t="str">
        <f t="shared" si="13"/>
        <v>151-AUB</v>
      </c>
      <c r="G155" s="88" t="s">
        <v>217</v>
      </c>
      <c r="H155" s="25">
        <v>45119</v>
      </c>
      <c r="I155" s="94" t="s">
        <v>3</v>
      </c>
      <c r="J155" s="88" t="s">
        <v>152</v>
      </c>
      <c r="M155" s="23" t="s">
        <v>130</v>
      </c>
      <c r="Q155" s="22" t="s">
        <v>102</v>
      </c>
      <c r="R155" s="90">
        <f>VLOOKUP(Q155,'Copie doc'!$F$4:$H$29,3,FALSE)</f>
        <v>78410</v>
      </c>
      <c r="S155" s="98"/>
      <c r="T155" s="93"/>
      <c r="U155" s="93"/>
    </row>
    <row r="156" spans="2:21" x14ac:dyDescent="0.3">
      <c r="B156" s="23">
        <f t="shared" si="11"/>
        <v>152</v>
      </c>
      <c r="C156" s="3" t="str">
        <f t="shared" si="12"/>
        <v>CFS</v>
      </c>
      <c r="D156" s="22" t="str">
        <f t="shared" si="10"/>
        <v>152-CFS</v>
      </c>
      <c r="E156" s="88" t="s">
        <v>189</v>
      </c>
      <c r="F156" s="24" t="str">
        <f t="shared" si="13"/>
        <v>152-CFS</v>
      </c>
      <c r="G156" s="88" t="s">
        <v>248</v>
      </c>
      <c r="H156" s="25">
        <v>45124</v>
      </c>
      <c r="I156" s="94" t="s">
        <v>3</v>
      </c>
      <c r="J156" s="88" t="s">
        <v>150</v>
      </c>
      <c r="M156" s="23" t="s">
        <v>130</v>
      </c>
      <c r="Q156" s="22" t="s">
        <v>126</v>
      </c>
      <c r="R156" s="90">
        <f>VLOOKUP(Q156,'Copie doc'!$F$4:$H$29,3,FALSE)</f>
        <v>78700</v>
      </c>
      <c r="S156" s="98"/>
      <c r="T156" s="93"/>
      <c r="U156" s="93"/>
    </row>
    <row r="157" spans="2:21" x14ac:dyDescent="0.3">
      <c r="B157" s="23">
        <f t="shared" si="11"/>
        <v>153</v>
      </c>
      <c r="C157" s="3" t="str">
        <f t="shared" si="12"/>
        <v>CFS</v>
      </c>
      <c r="D157" s="22" t="str">
        <f t="shared" si="10"/>
        <v>153-CFS</v>
      </c>
      <c r="E157" s="88" t="s">
        <v>189</v>
      </c>
      <c r="F157" s="24" t="str">
        <f t="shared" si="13"/>
        <v>153-CFS</v>
      </c>
      <c r="G157" s="88" t="s">
        <v>248</v>
      </c>
      <c r="H157" s="25">
        <v>45124</v>
      </c>
      <c r="I157" s="94" t="s">
        <v>2</v>
      </c>
      <c r="J157" s="88" t="s">
        <v>150</v>
      </c>
      <c r="M157" s="23" t="s">
        <v>130</v>
      </c>
      <c r="Q157" s="22" t="s">
        <v>126</v>
      </c>
      <c r="R157" s="90">
        <f>VLOOKUP(Q157,'Copie doc'!$F$4:$H$29,3,FALSE)</f>
        <v>78700</v>
      </c>
      <c r="S157" s="98"/>
      <c r="T157" s="93"/>
      <c r="U157" s="93"/>
    </row>
    <row r="158" spans="2:21" x14ac:dyDescent="0.3">
      <c r="B158" s="23">
        <f t="shared" si="11"/>
        <v>154</v>
      </c>
      <c r="C158" s="3" t="str">
        <f t="shared" si="12"/>
        <v>CHP</v>
      </c>
      <c r="D158" s="22" t="str">
        <f t="shared" si="10"/>
        <v>154-CHP</v>
      </c>
      <c r="E158" s="88" t="s">
        <v>189</v>
      </c>
      <c r="F158" s="24" t="str">
        <f t="shared" si="13"/>
        <v>154-CHP</v>
      </c>
      <c r="G158" s="88" t="s">
        <v>248</v>
      </c>
      <c r="H158" s="25">
        <v>45110</v>
      </c>
      <c r="I158" s="94" t="s">
        <v>3</v>
      </c>
      <c r="J158" s="88" t="s">
        <v>134</v>
      </c>
      <c r="M158" s="23" t="s">
        <v>130</v>
      </c>
      <c r="Q158" s="22" t="s">
        <v>131</v>
      </c>
      <c r="R158" s="90">
        <f>VLOOKUP(Q158,'Copie doc'!$F$4:$H$29,3,FALSE)</f>
        <v>78570</v>
      </c>
      <c r="S158" s="98"/>
      <c r="T158" s="93"/>
      <c r="U158" s="93"/>
    </row>
    <row r="159" spans="2:21" x14ac:dyDescent="0.3">
      <c r="B159" s="23">
        <f t="shared" si="11"/>
        <v>155</v>
      </c>
      <c r="C159" s="3" t="str">
        <f t="shared" si="12"/>
        <v>VAU</v>
      </c>
      <c r="D159" s="22" t="str">
        <f t="shared" si="10"/>
        <v>155-VAU</v>
      </c>
      <c r="E159" s="88" t="s">
        <v>189</v>
      </c>
      <c r="F159" s="24" t="str">
        <f t="shared" si="13"/>
        <v>155-VAU</v>
      </c>
      <c r="G159" s="88" t="s">
        <v>217</v>
      </c>
      <c r="H159" s="25">
        <v>45128</v>
      </c>
      <c r="I159" s="94" t="s">
        <v>3</v>
      </c>
      <c r="J159" s="88" t="s">
        <v>152</v>
      </c>
      <c r="M159" s="23" t="s">
        <v>130</v>
      </c>
      <c r="Q159" s="22" t="s">
        <v>138</v>
      </c>
      <c r="R159" s="90">
        <f>VLOOKUP(Q159,'Copie doc'!$F$4:$H$29,3,FALSE)</f>
        <v>78740</v>
      </c>
      <c r="S159" s="98"/>
      <c r="T159" s="93"/>
      <c r="U159" s="93"/>
    </row>
    <row r="160" spans="2:21" x14ac:dyDescent="0.3">
      <c r="B160" s="23">
        <f t="shared" si="11"/>
        <v>156</v>
      </c>
      <c r="C160" s="3" t="str">
        <f t="shared" si="12"/>
        <v>CFS</v>
      </c>
      <c r="D160" s="22" t="str">
        <f t="shared" si="10"/>
        <v>156-CFS</v>
      </c>
      <c r="E160" s="88" t="s">
        <v>189</v>
      </c>
      <c r="F160" s="24" t="str">
        <f t="shared" si="13"/>
        <v>156-CFS</v>
      </c>
      <c r="G160" s="88" t="s">
        <v>217</v>
      </c>
      <c r="H160" s="25">
        <v>45114</v>
      </c>
      <c r="I160" s="94" t="s">
        <v>2</v>
      </c>
      <c r="J160" s="88" t="s">
        <v>152</v>
      </c>
      <c r="M160" s="23" t="s">
        <v>125</v>
      </c>
      <c r="Q160" s="22" t="s">
        <v>126</v>
      </c>
      <c r="R160" s="90">
        <f>VLOOKUP(Q160,'Copie doc'!$F$4:$H$29,3,FALSE)</f>
        <v>78700</v>
      </c>
      <c r="S160" s="98"/>
      <c r="T160" s="93"/>
      <c r="U160" s="93"/>
    </row>
    <row r="161" spans="2:28" x14ac:dyDescent="0.3">
      <c r="B161" s="23">
        <f t="shared" si="11"/>
        <v>157</v>
      </c>
      <c r="C161" s="3" t="str">
        <f t="shared" si="12"/>
        <v>ACH</v>
      </c>
      <c r="D161" s="22" t="str">
        <f t="shared" si="10"/>
        <v>157-ACH</v>
      </c>
      <c r="E161" s="88" t="s">
        <v>189</v>
      </c>
      <c r="F161" s="24" t="str">
        <f t="shared" si="13"/>
        <v>157-ACH</v>
      </c>
      <c r="G161" s="88" t="s">
        <v>248</v>
      </c>
      <c r="H161" s="25">
        <v>45128</v>
      </c>
      <c r="I161" s="94" t="s">
        <v>3</v>
      </c>
      <c r="J161" s="88" t="s">
        <v>150</v>
      </c>
      <c r="M161" s="23" t="s">
        <v>125</v>
      </c>
      <c r="Q161" s="22" t="s">
        <v>8</v>
      </c>
      <c r="R161" s="90">
        <f>VLOOKUP(Q161,'Copie doc'!$F$4:$H$29,3,FALSE)</f>
        <v>78260</v>
      </c>
      <c r="S161" s="98"/>
      <c r="T161" s="93"/>
      <c r="U161" s="93"/>
    </row>
    <row r="162" spans="2:28" x14ac:dyDescent="0.3">
      <c r="B162" s="23">
        <f t="shared" si="11"/>
        <v>158</v>
      </c>
      <c r="C162" s="3" t="str">
        <f t="shared" si="12"/>
        <v>JOU</v>
      </c>
      <c r="D162" s="22" t="str">
        <f t="shared" si="10"/>
        <v>158-JOU</v>
      </c>
      <c r="E162" s="88" t="s">
        <v>189</v>
      </c>
      <c r="F162" s="24" t="str">
        <f t="shared" si="13"/>
        <v>158-JOU</v>
      </c>
      <c r="G162" s="88" t="s">
        <v>233</v>
      </c>
      <c r="H162" s="25">
        <v>45134</v>
      </c>
      <c r="I162" s="94" t="s">
        <v>2</v>
      </c>
      <c r="J162" s="88" t="s">
        <v>150</v>
      </c>
      <c r="M162" s="23" t="s">
        <v>130</v>
      </c>
      <c r="Q162" s="22" t="s">
        <v>192</v>
      </c>
      <c r="R162" s="90">
        <f>VLOOKUP(Q162,'Copie doc'!$F$4:$H$29,3,FALSE)</f>
        <v>78350</v>
      </c>
      <c r="S162" s="98"/>
      <c r="T162" s="93"/>
      <c r="U162" s="93"/>
    </row>
    <row r="163" spans="2:28" x14ac:dyDescent="0.3">
      <c r="B163" s="23">
        <f t="shared" si="11"/>
        <v>159</v>
      </c>
      <c r="C163" s="3" t="str">
        <f t="shared" si="12"/>
        <v>CFS</v>
      </c>
      <c r="D163" s="22" t="str">
        <f t="shared" si="10"/>
        <v>159-CFS</v>
      </c>
      <c r="E163" s="88" t="s">
        <v>189</v>
      </c>
      <c r="F163" s="24" t="str">
        <f t="shared" si="13"/>
        <v>159-CFS</v>
      </c>
      <c r="G163" s="88" t="s">
        <v>248</v>
      </c>
      <c r="H163" s="25">
        <v>45124</v>
      </c>
      <c r="I163" s="94" t="s">
        <v>2</v>
      </c>
      <c r="J163" s="88" t="s">
        <v>150</v>
      </c>
      <c r="M163" s="23" t="s">
        <v>130</v>
      </c>
      <c r="Q163" s="22" t="s">
        <v>126</v>
      </c>
      <c r="R163" s="90">
        <f>VLOOKUP(Q163,'Copie doc'!$F$4:$H$29,3,FALSE)</f>
        <v>78700</v>
      </c>
      <c r="S163" s="98"/>
      <c r="T163" s="93"/>
      <c r="U163" s="93"/>
    </row>
    <row r="164" spans="2:28" x14ac:dyDescent="0.3">
      <c r="B164" s="23">
        <f t="shared" si="11"/>
        <v>160</v>
      </c>
      <c r="C164" s="3" t="str">
        <f t="shared" si="12"/>
        <v>CFS</v>
      </c>
      <c r="D164" s="22" t="str">
        <f t="shared" si="10"/>
        <v>160-CFS</v>
      </c>
      <c r="E164" s="88" t="s">
        <v>189</v>
      </c>
      <c r="F164" s="24" t="str">
        <f t="shared" si="13"/>
        <v>160-CFS</v>
      </c>
      <c r="G164" s="88" t="s">
        <v>248</v>
      </c>
      <c r="H164" s="25">
        <v>45138</v>
      </c>
      <c r="I164" s="94" t="s">
        <v>3</v>
      </c>
      <c r="J164" s="88" t="s">
        <v>152</v>
      </c>
      <c r="M164" s="23" t="s">
        <v>125</v>
      </c>
      <c r="Q164" s="22" t="s">
        <v>126</v>
      </c>
      <c r="R164" s="90">
        <f>VLOOKUP(Q164,'Copie doc'!$F$4:$H$29,3,FALSE)</f>
        <v>78700</v>
      </c>
      <c r="S164" s="98"/>
      <c r="T164" s="93"/>
      <c r="U164" s="93"/>
    </row>
    <row r="165" spans="2:28" x14ac:dyDescent="0.3">
      <c r="B165" s="23">
        <f t="shared" si="11"/>
        <v>161</v>
      </c>
      <c r="C165" s="3" t="str">
        <f t="shared" si="12"/>
        <v>CFS</v>
      </c>
      <c r="D165" s="22" t="str">
        <f t="shared" si="10"/>
        <v>161-CFS</v>
      </c>
      <c r="E165" s="88" t="s">
        <v>189</v>
      </c>
      <c r="F165" s="24" t="str">
        <f t="shared" si="13"/>
        <v>161-CFS</v>
      </c>
      <c r="G165" s="88" t="s">
        <v>217</v>
      </c>
      <c r="H165" s="25">
        <v>45126</v>
      </c>
      <c r="I165" s="94" t="s">
        <v>2</v>
      </c>
      <c r="J165" s="88" t="s">
        <v>152</v>
      </c>
      <c r="M165" s="23" t="s">
        <v>125</v>
      </c>
      <c r="Q165" s="22" t="s">
        <v>126</v>
      </c>
      <c r="R165" s="90">
        <f>VLOOKUP(Q165,'Copie doc'!$F$4:$H$29,3,FALSE)</f>
        <v>78700</v>
      </c>
      <c r="S165" s="98"/>
      <c r="T165" s="93"/>
      <c r="U165" s="93"/>
    </row>
    <row r="166" spans="2:28" x14ac:dyDescent="0.3">
      <c r="B166" s="23">
        <f t="shared" si="11"/>
        <v>162</v>
      </c>
      <c r="C166" s="3" t="str">
        <f t="shared" si="12"/>
        <v>JUZ</v>
      </c>
      <c r="D166" s="22" t="str">
        <f t="shared" si="10"/>
        <v>162-JUZ</v>
      </c>
      <c r="E166" s="88" t="s">
        <v>189</v>
      </c>
      <c r="F166" s="24" t="str">
        <f t="shared" si="13"/>
        <v>162-JUZ</v>
      </c>
      <c r="G166" s="88" t="s">
        <v>217</v>
      </c>
      <c r="H166" s="25">
        <v>45124</v>
      </c>
      <c r="I166" s="94" t="s">
        <v>2</v>
      </c>
      <c r="J166" s="88" t="s">
        <v>129</v>
      </c>
      <c r="M166" s="23" t="s">
        <v>130</v>
      </c>
      <c r="Q166" s="22" t="s">
        <v>100</v>
      </c>
      <c r="R166" s="90">
        <f>VLOOKUP(Q166,'Copie doc'!$F$4:$H$29,3,FALSE)</f>
        <v>78820</v>
      </c>
      <c r="S166" s="98"/>
      <c r="T166" s="93"/>
      <c r="U166" s="93"/>
    </row>
    <row r="167" spans="2:28" x14ac:dyDescent="0.3">
      <c r="B167" s="23">
        <f t="shared" si="11"/>
        <v>163</v>
      </c>
      <c r="C167" s="3" t="str">
        <f t="shared" si="12"/>
        <v>JOU</v>
      </c>
      <c r="D167" s="22" t="str">
        <f t="shared" si="10"/>
        <v>163-JOU</v>
      </c>
      <c r="E167" s="88" t="s">
        <v>189</v>
      </c>
      <c r="F167" s="24" t="str">
        <f t="shared" si="13"/>
        <v>163-JOU</v>
      </c>
      <c r="G167" s="88" t="s">
        <v>231</v>
      </c>
      <c r="H167" s="25">
        <v>45139</v>
      </c>
      <c r="I167" s="94" t="s">
        <v>2</v>
      </c>
      <c r="J167" s="88" t="s">
        <v>124</v>
      </c>
      <c r="M167" s="23" t="s">
        <v>125</v>
      </c>
      <c r="Q167" s="22" t="s">
        <v>192</v>
      </c>
      <c r="R167" s="90">
        <f>VLOOKUP(Q167,'Copie doc'!$F$4:$H$29,3,FALSE)</f>
        <v>78350</v>
      </c>
      <c r="S167" s="98"/>
      <c r="T167" s="93"/>
      <c r="U167" s="93"/>
    </row>
    <row r="168" spans="2:28" x14ac:dyDescent="0.3">
      <c r="B168" s="23">
        <f t="shared" si="11"/>
        <v>164</v>
      </c>
      <c r="C168" s="3" t="str">
        <f t="shared" si="12"/>
        <v>CFS</v>
      </c>
      <c r="D168" s="22" t="str">
        <f t="shared" si="10"/>
        <v>164-CFS</v>
      </c>
      <c r="E168" s="88" t="s">
        <v>189</v>
      </c>
      <c r="F168" s="24" t="str">
        <f t="shared" si="13"/>
        <v>164-CFS</v>
      </c>
      <c r="G168" s="88" t="s">
        <v>248</v>
      </c>
      <c r="H168" s="25">
        <v>45111</v>
      </c>
      <c r="I168" s="94" t="s">
        <v>3</v>
      </c>
      <c r="J168" s="88" t="s">
        <v>150</v>
      </c>
      <c r="M168" s="23" t="s">
        <v>130</v>
      </c>
      <c r="Q168" s="22" t="s">
        <v>126</v>
      </c>
      <c r="R168" s="90">
        <f>VLOOKUP(Q168,'Copie doc'!$F$4:$H$29,3,FALSE)</f>
        <v>78700</v>
      </c>
      <c r="S168" s="98"/>
      <c r="T168" s="93"/>
      <c r="U168" s="93"/>
      <c r="AB168" s="23" t="s">
        <v>153</v>
      </c>
    </row>
    <row r="169" spans="2:28" x14ac:dyDescent="0.3">
      <c r="B169" s="23">
        <f t="shared" si="11"/>
        <v>165</v>
      </c>
      <c r="C169" s="3" t="str">
        <f t="shared" si="12"/>
        <v>ACH</v>
      </c>
      <c r="D169" s="22" t="str">
        <f t="shared" si="10"/>
        <v>165-ACH</v>
      </c>
      <c r="E169" s="88" t="s">
        <v>189</v>
      </c>
      <c r="F169" s="24" t="str">
        <f t="shared" si="13"/>
        <v>165-ACH</v>
      </c>
      <c r="G169" s="88" t="s">
        <v>248</v>
      </c>
      <c r="H169" s="25">
        <v>45128</v>
      </c>
      <c r="I169" s="94" t="s">
        <v>3</v>
      </c>
      <c r="J169" s="88" t="s">
        <v>152</v>
      </c>
      <c r="M169" s="23" t="s">
        <v>130</v>
      </c>
      <c r="Q169" s="22" t="s">
        <v>8</v>
      </c>
      <c r="R169" s="90">
        <f>VLOOKUP(Q169,'Copie doc'!$F$4:$H$29,3,FALSE)</f>
        <v>78260</v>
      </c>
      <c r="S169" s="98"/>
      <c r="T169" s="93"/>
      <c r="U169" s="93"/>
    </row>
    <row r="170" spans="2:28" x14ac:dyDescent="0.3">
      <c r="B170" s="23">
        <f t="shared" si="11"/>
        <v>166</v>
      </c>
      <c r="C170" s="3" t="str">
        <f t="shared" si="12"/>
        <v>ORG</v>
      </c>
      <c r="D170" s="22" t="str">
        <f t="shared" si="10"/>
        <v>166-ORG</v>
      </c>
      <c r="E170" s="88" t="s">
        <v>189</v>
      </c>
      <c r="F170" s="24" t="str">
        <f t="shared" si="13"/>
        <v>166-ORG</v>
      </c>
      <c r="G170" s="88" t="s">
        <v>217</v>
      </c>
      <c r="H170" s="25">
        <v>45125</v>
      </c>
      <c r="I170" s="94" t="s">
        <v>2</v>
      </c>
      <c r="J170" s="88" t="s">
        <v>152</v>
      </c>
      <c r="M170" s="23" t="s">
        <v>130</v>
      </c>
      <c r="Q170" s="22" t="s">
        <v>101</v>
      </c>
      <c r="R170" s="90">
        <f>VLOOKUP(Q170,'Copie doc'!$F$4:$H$29,3,FALSE)</f>
        <v>78630</v>
      </c>
      <c r="S170" s="98"/>
      <c r="T170" s="93"/>
      <c r="U170" s="93"/>
    </row>
    <row r="171" spans="2:28" x14ac:dyDescent="0.3">
      <c r="B171" s="23">
        <f t="shared" si="11"/>
        <v>167</v>
      </c>
      <c r="C171" s="3" t="str">
        <f t="shared" si="12"/>
        <v>AND</v>
      </c>
      <c r="D171" s="22" t="str">
        <f t="shared" si="10"/>
        <v>167-AND</v>
      </c>
      <c r="E171" s="88" t="s">
        <v>189</v>
      </c>
      <c r="F171" s="24" t="str">
        <f t="shared" si="13"/>
        <v>167-AND</v>
      </c>
      <c r="G171" s="88" t="s">
        <v>221</v>
      </c>
      <c r="H171" s="25">
        <v>45112</v>
      </c>
      <c r="I171" s="94" t="s">
        <v>2</v>
      </c>
      <c r="J171" s="88" t="s">
        <v>152</v>
      </c>
      <c r="M171" s="23" t="s">
        <v>130</v>
      </c>
      <c r="Q171" s="22" t="s">
        <v>5</v>
      </c>
      <c r="R171" s="90">
        <f>VLOOKUP(Q171,'Copie doc'!$F$4:$H$29,3,FALSE)</f>
        <v>78570</v>
      </c>
      <c r="S171" s="98"/>
      <c r="T171" s="93"/>
      <c r="U171" s="93"/>
    </row>
    <row r="172" spans="2:28" x14ac:dyDescent="0.3">
      <c r="B172" s="23">
        <f t="shared" si="11"/>
        <v>168</v>
      </c>
      <c r="C172" s="3" t="str">
        <f t="shared" si="12"/>
        <v>ACH</v>
      </c>
      <c r="D172" s="22" t="str">
        <f t="shared" si="10"/>
        <v>168-ACH</v>
      </c>
      <c r="E172" s="88" t="s">
        <v>189</v>
      </c>
      <c r="F172" s="24" t="str">
        <f t="shared" si="13"/>
        <v>168-ACH</v>
      </c>
      <c r="G172" s="88" t="s">
        <v>217</v>
      </c>
      <c r="H172" s="25">
        <v>45167</v>
      </c>
      <c r="I172" s="94" t="s">
        <v>3</v>
      </c>
      <c r="J172" s="88" t="s">
        <v>152</v>
      </c>
      <c r="M172" s="23" t="s">
        <v>125</v>
      </c>
      <c r="Q172" s="22" t="s">
        <v>8</v>
      </c>
      <c r="R172" s="90">
        <f>VLOOKUP(Q172,'Copie doc'!$F$4:$H$29,3,FALSE)</f>
        <v>78260</v>
      </c>
      <c r="S172" s="98"/>
      <c r="T172" s="93"/>
      <c r="U172" s="93"/>
    </row>
    <row r="173" spans="2:28" x14ac:dyDescent="0.3">
      <c r="B173" s="23">
        <f t="shared" si="11"/>
        <v>169</v>
      </c>
      <c r="C173" s="3" t="str">
        <f t="shared" si="12"/>
        <v>BDA</v>
      </c>
      <c r="D173" s="22" t="str">
        <f t="shared" si="10"/>
        <v>169-BDA</v>
      </c>
      <c r="E173" s="88" t="s">
        <v>189</v>
      </c>
      <c r="F173" s="24" t="str">
        <f t="shared" si="13"/>
        <v>169-BDA</v>
      </c>
      <c r="G173" s="88" t="s">
        <v>231</v>
      </c>
      <c r="H173" s="25">
        <v>45141</v>
      </c>
      <c r="I173" s="94" t="s">
        <v>2</v>
      </c>
      <c r="J173" s="88" t="s">
        <v>152</v>
      </c>
      <c r="M173" s="23" t="s">
        <v>130</v>
      </c>
      <c r="Q173" s="22" t="s">
        <v>191</v>
      </c>
      <c r="R173" s="90">
        <f>VLOOKUP(Q173,'Copie doc'!$F$4:$H$29,3,FALSE)</f>
        <v>78390</v>
      </c>
      <c r="S173" s="98"/>
      <c r="T173" s="93"/>
      <c r="U173" s="93"/>
    </row>
    <row r="174" spans="2:28" x14ac:dyDescent="0.3">
      <c r="B174" s="23">
        <f t="shared" si="11"/>
        <v>170</v>
      </c>
      <c r="C174" s="3" t="str">
        <f t="shared" si="12"/>
        <v>AND</v>
      </c>
      <c r="D174" s="22" t="str">
        <f t="shared" si="10"/>
        <v>170-AND</v>
      </c>
      <c r="E174" s="88" t="s">
        <v>189</v>
      </c>
      <c r="F174" s="24" t="str">
        <f t="shared" si="13"/>
        <v>170-AND</v>
      </c>
      <c r="G174" s="88" t="s">
        <v>248</v>
      </c>
      <c r="H174" s="25">
        <v>45127</v>
      </c>
      <c r="I174" s="94" t="s">
        <v>3</v>
      </c>
      <c r="J174" s="88" t="s">
        <v>129</v>
      </c>
      <c r="M174" s="23" t="s">
        <v>130</v>
      </c>
      <c r="Q174" s="22" t="s">
        <v>5</v>
      </c>
      <c r="R174" s="90">
        <f>VLOOKUP(Q174,'Copie doc'!$F$4:$H$29,3,FALSE)</f>
        <v>78570</v>
      </c>
      <c r="S174" s="98"/>
      <c r="T174" s="93"/>
      <c r="U174" s="93"/>
    </row>
    <row r="175" spans="2:28" x14ac:dyDescent="0.3">
      <c r="B175" s="23">
        <f t="shared" si="11"/>
        <v>171</v>
      </c>
      <c r="C175" s="3" t="str">
        <f t="shared" si="12"/>
        <v>AND</v>
      </c>
      <c r="D175" s="22" t="str">
        <f t="shared" si="10"/>
        <v>171-AND</v>
      </c>
      <c r="E175" s="88" t="s">
        <v>189</v>
      </c>
      <c r="F175" s="24" t="str">
        <f t="shared" si="13"/>
        <v>171-AND</v>
      </c>
      <c r="G175" s="88" t="s">
        <v>248</v>
      </c>
      <c r="H175" s="25">
        <v>45127</v>
      </c>
      <c r="I175" s="94" t="s">
        <v>3</v>
      </c>
      <c r="J175" s="88" t="s">
        <v>150</v>
      </c>
      <c r="M175" s="23" t="s">
        <v>125</v>
      </c>
      <c r="Q175" s="22" t="s">
        <v>5</v>
      </c>
      <c r="R175" s="90">
        <f>VLOOKUP(Q175,'Copie doc'!$F$4:$H$29,3,FALSE)</f>
        <v>78570</v>
      </c>
      <c r="S175" s="98"/>
      <c r="T175" s="93"/>
      <c r="U175" s="93"/>
    </row>
    <row r="176" spans="2:28" x14ac:dyDescent="0.3">
      <c r="B176" s="23">
        <f t="shared" si="11"/>
        <v>172</v>
      </c>
      <c r="C176" s="3" t="str">
        <f t="shared" si="12"/>
        <v>JOU</v>
      </c>
      <c r="D176" s="22" t="str">
        <f t="shared" si="10"/>
        <v>172-JOU</v>
      </c>
      <c r="E176" s="88" t="s">
        <v>189</v>
      </c>
      <c r="F176" s="24" t="str">
        <f t="shared" si="13"/>
        <v>172-JOU</v>
      </c>
      <c r="G176" s="88" t="s">
        <v>231</v>
      </c>
      <c r="H176" s="25">
        <v>45146</v>
      </c>
      <c r="I176" s="94" t="s">
        <v>3</v>
      </c>
      <c r="J176" s="88" t="s">
        <v>150</v>
      </c>
      <c r="M176" s="23" t="s">
        <v>130</v>
      </c>
      <c r="Q176" s="22" t="s">
        <v>192</v>
      </c>
      <c r="R176" s="90">
        <f>VLOOKUP(Q176,'Copie doc'!$F$4:$H$29,3,FALSE)</f>
        <v>78350</v>
      </c>
      <c r="S176" s="98"/>
      <c r="T176" s="93"/>
      <c r="U176" s="93"/>
    </row>
    <row r="177" spans="2:21" x14ac:dyDescent="0.3">
      <c r="B177" s="23">
        <f t="shared" si="11"/>
        <v>173</v>
      </c>
      <c r="C177" s="3" t="str">
        <f t="shared" si="12"/>
        <v>CHP</v>
      </c>
      <c r="D177" s="22" t="str">
        <f t="shared" si="10"/>
        <v>173-CHP</v>
      </c>
      <c r="E177" s="88" t="s">
        <v>189</v>
      </c>
      <c r="F177" s="24" t="str">
        <f t="shared" si="13"/>
        <v>173-CHP</v>
      </c>
      <c r="G177" s="88" t="s">
        <v>221</v>
      </c>
      <c r="H177" s="25">
        <v>45155</v>
      </c>
      <c r="I177" s="94" t="s">
        <v>3</v>
      </c>
      <c r="J177" s="88" t="s">
        <v>150</v>
      </c>
      <c r="M177" s="23" t="s">
        <v>130</v>
      </c>
      <c r="Q177" s="22" t="s">
        <v>131</v>
      </c>
      <c r="R177" s="90">
        <f>VLOOKUP(Q177,'Copie doc'!$F$4:$H$29,3,FALSE)</f>
        <v>78570</v>
      </c>
      <c r="S177" s="98"/>
      <c r="T177" s="93"/>
      <c r="U177" s="93"/>
    </row>
    <row r="178" spans="2:21" x14ac:dyDescent="0.3">
      <c r="B178" s="23">
        <f t="shared" si="11"/>
        <v>174</v>
      </c>
      <c r="C178" s="3" t="str">
        <f t="shared" si="12"/>
        <v>CHP</v>
      </c>
      <c r="D178" s="22" t="str">
        <f t="shared" si="10"/>
        <v>174-CHP</v>
      </c>
      <c r="E178" s="88" t="s">
        <v>189</v>
      </c>
      <c r="F178" s="24" t="str">
        <f t="shared" si="13"/>
        <v>174-CHP</v>
      </c>
      <c r="G178" s="88" t="s">
        <v>221</v>
      </c>
      <c r="H178" s="25">
        <v>45155</v>
      </c>
      <c r="I178" s="94" t="s">
        <v>3</v>
      </c>
      <c r="J178" s="88" t="s">
        <v>150</v>
      </c>
      <c r="M178" s="23" t="s">
        <v>130</v>
      </c>
      <c r="Q178" s="22" t="s">
        <v>131</v>
      </c>
      <c r="R178" s="90">
        <f>VLOOKUP(Q178,'Copie doc'!$F$4:$H$29,3,FALSE)</f>
        <v>78570</v>
      </c>
      <c r="S178" s="98"/>
      <c r="T178" s="93"/>
      <c r="U178" s="93"/>
    </row>
    <row r="179" spans="2:21" x14ac:dyDescent="0.3">
      <c r="B179" s="23">
        <f t="shared" si="11"/>
        <v>175</v>
      </c>
      <c r="C179" s="3" t="str">
        <f t="shared" si="12"/>
        <v>AUB</v>
      </c>
      <c r="D179" s="22" t="str">
        <f t="shared" si="10"/>
        <v>175-AUB</v>
      </c>
      <c r="E179" s="88" t="s">
        <v>189</v>
      </c>
      <c r="F179" s="24" t="str">
        <f t="shared" si="13"/>
        <v>175-AUB</v>
      </c>
      <c r="G179" s="88" t="s">
        <v>221</v>
      </c>
      <c r="H179" s="25">
        <v>45118</v>
      </c>
      <c r="I179" s="94" t="s">
        <v>3</v>
      </c>
      <c r="J179" s="88" t="s">
        <v>134</v>
      </c>
      <c r="M179" s="23" t="s">
        <v>130</v>
      </c>
      <c r="Q179" s="22" t="s">
        <v>102</v>
      </c>
      <c r="R179" s="90">
        <f>VLOOKUP(Q179,'Copie doc'!$F$4:$H$29,3,FALSE)</f>
        <v>78410</v>
      </c>
      <c r="S179" s="98"/>
      <c r="T179" s="93"/>
      <c r="U179" s="93"/>
    </row>
    <row r="180" spans="2:21" x14ac:dyDescent="0.3">
      <c r="B180" s="23">
        <f t="shared" si="11"/>
        <v>176</v>
      </c>
      <c r="C180" s="3" t="str">
        <f t="shared" si="12"/>
        <v>ACH</v>
      </c>
      <c r="D180" s="22" t="str">
        <f t="shared" ref="D180:D243" si="14">B180&amp;"-"&amp;C180</f>
        <v>176-ACH</v>
      </c>
      <c r="E180" s="88" t="s">
        <v>189</v>
      </c>
      <c r="F180" s="24" t="str">
        <f t="shared" si="13"/>
        <v>176-ACH</v>
      </c>
      <c r="G180" s="88" t="s">
        <v>248</v>
      </c>
      <c r="H180" s="25">
        <v>45128</v>
      </c>
      <c r="I180" s="94" t="s">
        <v>2</v>
      </c>
      <c r="J180" s="88" t="s">
        <v>129</v>
      </c>
      <c r="M180" s="23" t="s">
        <v>125</v>
      </c>
      <c r="Q180" s="22" t="s">
        <v>8</v>
      </c>
      <c r="R180" s="90">
        <f>VLOOKUP(Q180,'Copie doc'!$F$4:$H$29,3,FALSE)</f>
        <v>78260</v>
      </c>
      <c r="S180" s="98"/>
      <c r="T180" s="93"/>
      <c r="U180" s="93"/>
    </row>
    <row r="181" spans="2:21" x14ac:dyDescent="0.3">
      <c r="B181" s="23">
        <f t="shared" si="11"/>
        <v>177</v>
      </c>
      <c r="C181" s="3" t="str">
        <f t="shared" si="12"/>
        <v>ACH</v>
      </c>
      <c r="D181" s="22" t="str">
        <f t="shared" si="14"/>
        <v>177-ACH</v>
      </c>
      <c r="E181" s="88" t="s">
        <v>189</v>
      </c>
      <c r="F181" s="24" t="str">
        <f t="shared" si="13"/>
        <v>177-ACH</v>
      </c>
      <c r="G181" s="88" t="s">
        <v>217</v>
      </c>
      <c r="H181" s="25">
        <v>45163</v>
      </c>
      <c r="I181" s="94" t="s">
        <v>3</v>
      </c>
      <c r="J181" s="88" t="s">
        <v>150</v>
      </c>
      <c r="M181" s="23" t="s">
        <v>125</v>
      </c>
      <c r="Q181" s="22" t="s">
        <v>8</v>
      </c>
      <c r="R181" s="90">
        <f>VLOOKUP(Q181,'Copie doc'!$F$4:$H$29,3,FALSE)</f>
        <v>78260</v>
      </c>
      <c r="S181" s="98"/>
      <c r="T181" s="93"/>
      <c r="U181" s="93"/>
    </row>
    <row r="182" spans="2:21" x14ac:dyDescent="0.3">
      <c r="B182" s="23">
        <f t="shared" ref="B182:B245" si="15">B181+1</f>
        <v>178</v>
      </c>
      <c r="C182" s="3" t="str">
        <f t="shared" ref="C182:C245" si="16">IF(Q182="CONFLANS STE HONORINE","CFS",IF(Q182="ANDRESY","AND",IF(Q182="CHANTELOUP LES VIGNES","CHP",IF(Q182="LES ALLUETS LE ROI","ALL",IF(Q182="AUBERGENVILLE","AUB",IF(Q182="MORAINVILLIERS","MOR",IF(Q182="ORGEVAL","ORG",IF(Q182="TESSANCOURT SUR AUBETTE","TES",IF(Q182="CARRIERES SOUS POISSY","CAR",IF(Q182="LA FALAISE","FAL",IF(Q182="AULNAY SUR MAULDRE","AUL",IF(Q182="NEZEL","NEZ",IF(Q182="Juziers","JUZ",IF(Q182="VAUX SUR SEINE","VAU",IF(Q182="NESLES LA VALLEE","NES",IF(Q182="BUTRY SUR OISE","BUT",IF(Q182="VALMONDOIS","VAL",IF(Q182="LABBEVILLE","LAB",IF(Q182="PARMAIN","PAR",IF(Q182="ACHERES","ACH",IF(Q182="ARGENTEUIL","ARG",IF(Q182="BOIS D'ARCY","BDA",IF(Q182="JOUY EN JOSAS","JOU",IF(Q182="BIEVRES","BIE",IF(Q182="LA CELLE SAINT CLOUD","CEL","")))))))))))))))))))))))))</f>
        <v>VAU</v>
      </c>
      <c r="D182" s="22" t="str">
        <f t="shared" si="14"/>
        <v>178-VAU</v>
      </c>
      <c r="E182" s="88" t="s">
        <v>189</v>
      </c>
      <c r="F182" s="24" t="str">
        <f t="shared" si="13"/>
        <v>178-VAU</v>
      </c>
      <c r="G182" s="88" t="s">
        <v>217</v>
      </c>
      <c r="H182" s="25">
        <v>45124</v>
      </c>
      <c r="I182" s="94" t="s">
        <v>2</v>
      </c>
      <c r="J182" s="88" t="s">
        <v>176</v>
      </c>
      <c r="M182" s="23" t="s">
        <v>130</v>
      </c>
      <c r="Q182" s="22" t="s">
        <v>138</v>
      </c>
      <c r="R182" s="90">
        <f>VLOOKUP(Q182,'Copie doc'!$F$4:$H$29,3,FALSE)</f>
        <v>78740</v>
      </c>
      <c r="S182" s="98"/>
      <c r="T182" s="93"/>
      <c r="U182" s="93"/>
    </row>
    <row r="183" spans="2:21" x14ac:dyDescent="0.3">
      <c r="B183" s="23">
        <f t="shared" si="15"/>
        <v>179</v>
      </c>
      <c r="C183" s="3" t="str">
        <f t="shared" si="16"/>
        <v>CAR</v>
      </c>
      <c r="D183" s="22" t="str">
        <f t="shared" si="14"/>
        <v>179-CAR</v>
      </c>
      <c r="E183" s="88" t="s">
        <v>189</v>
      </c>
      <c r="F183" s="24" t="str">
        <f t="shared" si="13"/>
        <v>179-CAR</v>
      </c>
      <c r="G183" s="88" t="s">
        <v>248</v>
      </c>
      <c r="H183" s="25">
        <v>45119</v>
      </c>
      <c r="I183" s="94" t="s">
        <v>2</v>
      </c>
      <c r="J183" s="88" t="s">
        <v>150</v>
      </c>
      <c r="M183" s="23" t="s">
        <v>125</v>
      </c>
      <c r="Q183" s="22" t="s">
        <v>151</v>
      </c>
      <c r="R183" s="90">
        <f>VLOOKUP(Q183,'Copie doc'!$F$4:$H$29,3,FALSE)</f>
        <v>78955</v>
      </c>
      <c r="S183" s="98"/>
      <c r="T183" s="93"/>
      <c r="U183" s="93"/>
    </row>
    <row r="184" spans="2:21" x14ac:dyDescent="0.3">
      <c r="B184" s="23">
        <f t="shared" si="15"/>
        <v>180</v>
      </c>
      <c r="C184" s="3" t="str">
        <f t="shared" si="16"/>
        <v>CFS</v>
      </c>
      <c r="D184" s="22" t="str">
        <f t="shared" si="14"/>
        <v>180-CFS</v>
      </c>
      <c r="E184" s="88" t="s">
        <v>189</v>
      </c>
      <c r="F184" s="24" t="str">
        <f t="shared" si="13"/>
        <v>180-CFS</v>
      </c>
      <c r="G184" s="88" t="s">
        <v>248</v>
      </c>
      <c r="H184" s="25">
        <v>45138</v>
      </c>
      <c r="I184" s="94" t="s">
        <v>3</v>
      </c>
      <c r="J184" s="88" t="s">
        <v>150</v>
      </c>
      <c r="M184" s="23" t="s">
        <v>130</v>
      </c>
      <c r="Q184" s="22" t="s">
        <v>126</v>
      </c>
      <c r="R184" s="90">
        <f>VLOOKUP(Q184,'Copie doc'!$F$4:$H$29,3,FALSE)</f>
        <v>78700</v>
      </c>
      <c r="S184" s="98"/>
      <c r="T184" s="93"/>
      <c r="U184" s="93"/>
    </row>
    <row r="185" spans="2:21" x14ac:dyDescent="0.3">
      <c r="B185" s="23">
        <f t="shared" si="15"/>
        <v>181</v>
      </c>
      <c r="C185" s="3" t="str">
        <f t="shared" si="16"/>
        <v>ARG</v>
      </c>
      <c r="D185" s="22" t="str">
        <f t="shared" si="14"/>
        <v>181-ARG</v>
      </c>
      <c r="E185" s="88" t="s">
        <v>189</v>
      </c>
      <c r="F185" s="24" t="str">
        <f t="shared" si="13"/>
        <v>181-ARG</v>
      </c>
      <c r="G185" s="88" t="s">
        <v>221</v>
      </c>
      <c r="H185" s="25">
        <v>45112</v>
      </c>
      <c r="I185" s="94" t="s">
        <v>3</v>
      </c>
      <c r="J185" s="88" t="s">
        <v>169</v>
      </c>
      <c r="M185" s="23" t="s">
        <v>130</v>
      </c>
      <c r="Q185" s="22" t="s">
        <v>143</v>
      </c>
      <c r="R185" s="90">
        <f>VLOOKUP(Q185,'Copie doc'!$F$4:$H$29,3,FALSE)</f>
        <v>95100</v>
      </c>
      <c r="T185" s="93"/>
      <c r="U185" s="93"/>
    </row>
    <row r="186" spans="2:21" x14ac:dyDescent="0.3">
      <c r="B186" s="23">
        <f t="shared" si="15"/>
        <v>182</v>
      </c>
      <c r="C186" s="3" t="str">
        <f t="shared" si="16"/>
        <v>ALL</v>
      </c>
      <c r="D186" s="22" t="str">
        <f t="shared" si="14"/>
        <v>182-ALL</v>
      </c>
      <c r="E186" s="88" t="s">
        <v>189</v>
      </c>
      <c r="F186" s="24" t="str">
        <f t="shared" si="13"/>
        <v>182-ALL</v>
      </c>
      <c r="G186" s="88" t="s">
        <v>217</v>
      </c>
      <c r="H186" s="25">
        <v>45125</v>
      </c>
      <c r="I186" s="94" t="s">
        <v>3</v>
      </c>
      <c r="J186" s="88" t="s">
        <v>129</v>
      </c>
      <c r="M186" s="23" t="s">
        <v>130</v>
      </c>
      <c r="Q186" s="22" t="s">
        <v>105</v>
      </c>
      <c r="R186" s="90">
        <f>VLOOKUP(Q186,'Copie doc'!$F$4:$H$29,3,FALSE)</f>
        <v>78580</v>
      </c>
      <c r="S186" s="98"/>
      <c r="T186" s="93"/>
      <c r="U186" s="93"/>
    </row>
    <row r="187" spans="2:21" x14ac:dyDescent="0.3">
      <c r="B187" s="23">
        <f t="shared" si="15"/>
        <v>183</v>
      </c>
      <c r="C187" s="3" t="str">
        <f t="shared" si="16"/>
        <v>CFS</v>
      </c>
      <c r="D187" s="22" t="str">
        <f t="shared" si="14"/>
        <v>183-CFS</v>
      </c>
      <c r="E187" s="88" t="s">
        <v>189</v>
      </c>
      <c r="F187" s="24" t="str">
        <f t="shared" si="13"/>
        <v>183-CFS</v>
      </c>
      <c r="G187" s="88" t="s">
        <v>248</v>
      </c>
      <c r="H187" s="25">
        <v>45173</v>
      </c>
      <c r="I187" s="94" t="s">
        <v>3</v>
      </c>
      <c r="J187" s="88" t="s">
        <v>152</v>
      </c>
      <c r="M187" s="23" t="s">
        <v>125</v>
      </c>
      <c r="Q187" s="22" t="s">
        <v>126</v>
      </c>
      <c r="R187" s="90">
        <f>VLOOKUP(Q187,'Copie doc'!$F$4:$H$29,3,FALSE)</f>
        <v>78700</v>
      </c>
      <c r="S187" s="98"/>
      <c r="T187" s="93"/>
      <c r="U187" s="93"/>
    </row>
    <row r="188" spans="2:21" x14ac:dyDescent="0.3">
      <c r="B188" s="23">
        <f t="shared" si="15"/>
        <v>184</v>
      </c>
      <c r="C188" s="3" t="str">
        <f t="shared" si="16"/>
        <v>CFS</v>
      </c>
      <c r="D188" s="22" t="str">
        <f t="shared" si="14"/>
        <v>184-CFS</v>
      </c>
      <c r="E188" s="88" t="s">
        <v>189</v>
      </c>
      <c r="F188" s="24" t="str">
        <f t="shared" si="13"/>
        <v>184-CFS</v>
      </c>
      <c r="G188" s="88" t="s">
        <v>248</v>
      </c>
      <c r="H188" s="25">
        <v>45131</v>
      </c>
      <c r="I188" s="94" t="s">
        <v>3</v>
      </c>
      <c r="J188" s="88" t="s">
        <v>152</v>
      </c>
      <c r="M188" s="23" t="s">
        <v>130</v>
      </c>
      <c r="Q188" s="22" t="s">
        <v>126</v>
      </c>
      <c r="R188" s="90">
        <f>VLOOKUP(Q188,'Copie doc'!$F$4:$H$29,3,FALSE)</f>
        <v>78700</v>
      </c>
      <c r="S188" s="98"/>
      <c r="T188" s="93"/>
      <c r="U188" s="93"/>
    </row>
    <row r="189" spans="2:21" x14ac:dyDescent="0.3">
      <c r="B189" s="23">
        <f t="shared" si="15"/>
        <v>185</v>
      </c>
      <c r="C189" s="3" t="str">
        <f t="shared" si="16"/>
        <v>AND</v>
      </c>
      <c r="D189" s="22" t="str">
        <f t="shared" si="14"/>
        <v>185-AND</v>
      </c>
      <c r="E189" s="88" t="s">
        <v>189</v>
      </c>
      <c r="F189" s="24" t="str">
        <f t="shared" si="13"/>
        <v>185-AND</v>
      </c>
      <c r="G189" s="88" t="s">
        <v>248</v>
      </c>
      <c r="H189" s="25">
        <v>45138</v>
      </c>
      <c r="I189" s="94" t="s">
        <v>3</v>
      </c>
      <c r="J189" s="88" t="s">
        <v>150</v>
      </c>
      <c r="M189" s="23" t="s">
        <v>125</v>
      </c>
      <c r="Q189" s="22" t="s">
        <v>5</v>
      </c>
      <c r="R189" s="90">
        <f>VLOOKUP(Q189,'Copie doc'!$F$4:$H$29,3,FALSE)</f>
        <v>78570</v>
      </c>
      <c r="S189" s="98"/>
      <c r="T189" s="93"/>
      <c r="U189" s="93"/>
    </row>
    <row r="190" spans="2:21" x14ac:dyDescent="0.3">
      <c r="B190" s="23">
        <f t="shared" si="15"/>
        <v>186</v>
      </c>
      <c r="C190" s="3" t="str">
        <f t="shared" si="16"/>
        <v>AUL</v>
      </c>
      <c r="D190" s="22" t="str">
        <f t="shared" si="14"/>
        <v>186-AUL</v>
      </c>
      <c r="E190" s="88" t="s">
        <v>189</v>
      </c>
      <c r="F190" s="24" t="str">
        <f t="shared" si="13"/>
        <v>186-AUL</v>
      </c>
      <c r="G190" s="88" t="s">
        <v>217</v>
      </c>
      <c r="H190" s="25">
        <v>45119</v>
      </c>
      <c r="I190" s="94" t="s">
        <v>2</v>
      </c>
      <c r="J190" s="88" t="s">
        <v>152</v>
      </c>
      <c r="M190" s="23" t="s">
        <v>130</v>
      </c>
      <c r="Q190" s="22" t="s">
        <v>135</v>
      </c>
      <c r="R190" s="90">
        <f>VLOOKUP(Q190,'Copie doc'!$F$4:$H$29,3,FALSE)</f>
        <v>78126</v>
      </c>
      <c r="S190" s="98"/>
      <c r="T190" s="93"/>
      <c r="U190" s="93"/>
    </row>
    <row r="191" spans="2:21" x14ac:dyDescent="0.3">
      <c r="B191" s="23">
        <f t="shared" si="15"/>
        <v>187</v>
      </c>
      <c r="C191" s="3" t="str">
        <f t="shared" si="16"/>
        <v>AUL</v>
      </c>
      <c r="D191" s="22" t="str">
        <f t="shared" si="14"/>
        <v>187-AUL</v>
      </c>
      <c r="E191" s="88" t="s">
        <v>189</v>
      </c>
      <c r="F191" s="24" t="str">
        <f t="shared" si="13"/>
        <v>187-AUL</v>
      </c>
      <c r="G191" s="88" t="s">
        <v>217</v>
      </c>
      <c r="H191" s="25">
        <v>45119</v>
      </c>
      <c r="I191" s="94" t="s">
        <v>2</v>
      </c>
      <c r="J191" s="88" t="s">
        <v>152</v>
      </c>
      <c r="M191" s="23" t="s">
        <v>130</v>
      </c>
      <c r="Q191" s="22" t="s">
        <v>135</v>
      </c>
      <c r="R191" s="90">
        <f>VLOOKUP(Q191,'Copie doc'!$F$4:$H$29,3,FALSE)</f>
        <v>78126</v>
      </c>
      <c r="S191" s="98"/>
      <c r="T191" s="93"/>
      <c r="U191" s="93"/>
    </row>
    <row r="192" spans="2:21" x14ac:dyDescent="0.3">
      <c r="B192" s="23">
        <f t="shared" si="15"/>
        <v>188</v>
      </c>
      <c r="C192" s="3" t="str">
        <f t="shared" si="16"/>
        <v>BDA</v>
      </c>
      <c r="D192" s="22" t="str">
        <f t="shared" si="14"/>
        <v>188-BDA</v>
      </c>
      <c r="E192" s="88" t="s">
        <v>189</v>
      </c>
      <c r="F192" s="24" t="str">
        <f t="shared" si="13"/>
        <v>188-BDA</v>
      </c>
      <c r="G192" s="88" t="s">
        <v>231</v>
      </c>
      <c r="H192" s="25">
        <v>45141</v>
      </c>
      <c r="I192" s="94" t="s">
        <v>3</v>
      </c>
      <c r="J192" s="88" t="s">
        <v>150</v>
      </c>
      <c r="M192" s="23" t="s">
        <v>130</v>
      </c>
      <c r="Q192" s="22" t="s">
        <v>191</v>
      </c>
      <c r="R192" s="90">
        <f>VLOOKUP(Q192,'Copie doc'!$F$4:$H$29,3,FALSE)</f>
        <v>78390</v>
      </c>
      <c r="S192" s="98"/>
      <c r="T192" s="93"/>
      <c r="U192" s="93"/>
    </row>
    <row r="193" spans="2:28" x14ac:dyDescent="0.3">
      <c r="B193" s="23">
        <f t="shared" si="15"/>
        <v>189</v>
      </c>
      <c r="C193" s="3" t="str">
        <f t="shared" si="16"/>
        <v>CFS</v>
      </c>
      <c r="D193" s="22" t="str">
        <f t="shared" si="14"/>
        <v>189-CFS</v>
      </c>
      <c r="E193" s="88" t="s">
        <v>189</v>
      </c>
      <c r="F193" s="24" t="str">
        <f t="shared" si="13"/>
        <v>189-CFS</v>
      </c>
      <c r="G193" s="88" t="s">
        <v>248</v>
      </c>
      <c r="H193" s="25">
        <v>45131</v>
      </c>
      <c r="I193" s="94" t="s">
        <v>3</v>
      </c>
      <c r="J193" s="88" t="s">
        <v>129</v>
      </c>
      <c r="M193" s="23" t="s">
        <v>130</v>
      </c>
      <c r="Q193" s="22" t="s">
        <v>126</v>
      </c>
      <c r="R193" s="90">
        <f>VLOOKUP(Q193,'Copie doc'!$F$4:$H$29,3,FALSE)</f>
        <v>78700</v>
      </c>
      <c r="S193" s="98"/>
      <c r="T193" s="93"/>
      <c r="U193" s="93"/>
      <c r="AB193" s="23" t="s">
        <v>181</v>
      </c>
    </row>
    <row r="194" spans="2:28" x14ac:dyDescent="0.3">
      <c r="B194" s="23">
        <f t="shared" si="15"/>
        <v>190</v>
      </c>
      <c r="C194" s="3" t="str">
        <f t="shared" si="16"/>
        <v>ORG</v>
      </c>
      <c r="D194" s="22" t="str">
        <f t="shared" si="14"/>
        <v>190-ORG</v>
      </c>
      <c r="E194" s="88" t="s">
        <v>189</v>
      </c>
      <c r="F194" s="24" t="str">
        <f t="shared" si="13"/>
        <v>190-ORG</v>
      </c>
      <c r="G194" s="88" t="s">
        <v>217</v>
      </c>
      <c r="H194" s="25">
        <v>45128</v>
      </c>
      <c r="I194" s="94" t="s">
        <v>3</v>
      </c>
      <c r="J194" s="88" t="s">
        <v>150</v>
      </c>
      <c r="M194" s="23" t="s">
        <v>130</v>
      </c>
      <c r="Q194" s="22" t="s">
        <v>101</v>
      </c>
      <c r="R194" s="90">
        <f>VLOOKUP(Q194,'Copie doc'!$F$4:$H$29,3,FALSE)</f>
        <v>78630</v>
      </c>
      <c r="S194" s="98"/>
      <c r="T194" s="93"/>
      <c r="U194" s="93"/>
    </row>
    <row r="195" spans="2:28" x14ac:dyDescent="0.3">
      <c r="B195" s="23">
        <f t="shared" si="15"/>
        <v>191</v>
      </c>
      <c r="C195" s="3" t="str">
        <f t="shared" si="16"/>
        <v>CFS</v>
      </c>
      <c r="D195" s="22" t="str">
        <f t="shared" si="14"/>
        <v>191-CFS</v>
      </c>
      <c r="E195" s="88" t="s">
        <v>189</v>
      </c>
      <c r="F195" s="24" t="str">
        <f t="shared" si="13"/>
        <v>191-CFS</v>
      </c>
      <c r="G195" s="88" t="s">
        <v>217</v>
      </c>
      <c r="H195" s="25">
        <v>45126</v>
      </c>
      <c r="I195" s="94" t="s">
        <v>2</v>
      </c>
      <c r="J195" s="88" t="s">
        <v>152</v>
      </c>
      <c r="M195" s="23" t="s">
        <v>130</v>
      </c>
      <c r="Q195" s="22" t="s">
        <v>126</v>
      </c>
      <c r="R195" s="90">
        <f>VLOOKUP(Q195,'Copie doc'!$F$4:$H$29,3,FALSE)</f>
        <v>78700</v>
      </c>
      <c r="S195" s="98"/>
      <c r="T195" s="93"/>
      <c r="U195" s="93"/>
    </row>
    <row r="196" spans="2:28" x14ac:dyDescent="0.3">
      <c r="B196" s="23">
        <f t="shared" si="15"/>
        <v>192</v>
      </c>
      <c r="C196" s="3" t="str">
        <f t="shared" si="16"/>
        <v>CFS</v>
      </c>
      <c r="D196" s="22" t="str">
        <f t="shared" si="14"/>
        <v>192-CFS</v>
      </c>
      <c r="E196" s="88" t="s">
        <v>189</v>
      </c>
      <c r="F196" s="24" t="str">
        <f t="shared" si="13"/>
        <v>192-CFS</v>
      </c>
      <c r="G196" s="88" t="s">
        <v>248</v>
      </c>
      <c r="H196" s="25">
        <v>45131</v>
      </c>
      <c r="I196" s="94" t="s">
        <v>3</v>
      </c>
      <c r="J196" s="88" t="s">
        <v>176</v>
      </c>
      <c r="M196" s="23" t="s">
        <v>130</v>
      </c>
      <c r="Q196" s="22" t="s">
        <v>126</v>
      </c>
      <c r="R196" s="90">
        <f>VLOOKUP(Q196,'Copie doc'!$F$4:$H$29,3,FALSE)</f>
        <v>78700</v>
      </c>
      <c r="S196" s="98"/>
      <c r="T196" s="93"/>
      <c r="U196" s="93"/>
    </row>
    <row r="197" spans="2:28" x14ac:dyDescent="0.3">
      <c r="B197" s="23">
        <f t="shared" si="15"/>
        <v>193</v>
      </c>
      <c r="C197" s="3" t="str">
        <f t="shared" si="16"/>
        <v>CFS</v>
      </c>
      <c r="D197" s="22" t="str">
        <f t="shared" si="14"/>
        <v>193-CFS</v>
      </c>
      <c r="E197" s="88" t="s">
        <v>189</v>
      </c>
      <c r="F197" s="24" t="str">
        <f t="shared" si="13"/>
        <v>193-CFS</v>
      </c>
      <c r="G197" s="88" t="s">
        <v>248</v>
      </c>
      <c r="H197" s="25">
        <v>45131</v>
      </c>
      <c r="I197" s="94" t="s">
        <v>2</v>
      </c>
      <c r="J197" s="88" t="s">
        <v>150</v>
      </c>
      <c r="M197" s="23" t="s">
        <v>130</v>
      </c>
      <c r="Q197" s="22" t="s">
        <v>126</v>
      </c>
      <c r="R197" s="90">
        <f>VLOOKUP(Q197,'Copie doc'!$F$4:$H$29,3,FALSE)</f>
        <v>78700</v>
      </c>
      <c r="S197" s="98"/>
      <c r="T197" s="93"/>
      <c r="U197" s="93"/>
      <c r="AB197" s="23" t="s">
        <v>153</v>
      </c>
    </row>
    <row r="198" spans="2:28" x14ac:dyDescent="0.3">
      <c r="B198" s="23">
        <f t="shared" si="15"/>
        <v>194</v>
      </c>
      <c r="C198" s="3" t="str">
        <f t="shared" si="16"/>
        <v>CFS</v>
      </c>
      <c r="D198" s="22" t="str">
        <f t="shared" si="14"/>
        <v>194-CFS</v>
      </c>
      <c r="E198" s="88" t="s">
        <v>189</v>
      </c>
      <c r="F198" s="24" t="str">
        <f t="shared" si="13"/>
        <v>194-CFS</v>
      </c>
      <c r="G198" s="88" t="s">
        <v>233</v>
      </c>
      <c r="H198" s="25">
        <v>45114</v>
      </c>
      <c r="I198" s="94" t="s">
        <v>3</v>
      </c>
      <c r="J198" s="88" t="s">
        <v>129</v>
      </c>
      <c r="M198" s="23" t="s">
        <v>130</v>
      </c>
      <c r="Q198" s="22" t="s">
        <v>126</v>
      </c>
      <c r="R198" s="90">
        <f>VLOOKUP(Q198,'Copie doc'!$F$4:$H$29,3,FALSE)</f>
        <v>78700</v>
      </c>
      <c r="S198" s="98"/>
      <c r="T198" s="93"/>
      <c r="U198" s="93"/>
    </row>
    <row r="199" spans="2:28" x14ac:dyDescent="0.3">
      <c r="B199" s="23">
        <f t="shared" si="15"/>
        <v>195</v>
      </c>
      <c r="C199" s="3" t="str">
        <f t="shared" si="16"/>
        <v>AND</v>
      </c>
      <c r="D199" s="22" t="str">
        <f t="shared" si="14"/>
        <v>195-AND</v>
      </c>
      <c r="E199" s="88" t="s">
        <v>189</v>
      </c>
      <c r="F199" s="24" t="str">
        <f t="shared" ref="F199:F262" si="17">D199</f>
        <v>195-AND</v>
      </c>
      <c r="G199" s="88" t="s">
        <v>221</v>
      </c>
      <c r="H199" s="25">
        <v>45125</v>
      </c>
      <c r="I199" s="94" t="s">
        <v>3</v>
      </c>
      <c r="J199" s="88" t="s">
        <v>129</v>
      </c>
      <c r="M199" s="23" t="s">
        <v>125</v>
      </c>
      <c r="Q199" s="22" t="s">
        <v>5</v>
      </c>
      <c r="R199" s="90">
        <f>VLOOKUP(Q199,'Copie doc'!$F$4:$H$29,3,FALSE)</f>
        <v>78570</v>
      </c>
      <c r="S199" s="98"/>
      <c r="T199" s="93"/>
      <c r="U199" s="93"/>
    </row>
    <row r="200" spans="2:28" x14ac:dyDescent="0.3">
      <c r="B200" s="23">
        <f t="shared" si="15"/>
        <v>196</v>
      </c>
      <c r="C200" s="3" t="str">
        <f t="shared" si="16"/>
        <v>CEL</v>
      </c>
      <c r="D200" s="22" t="str">
        <f t="shared" si="14"/>
        <v>196-CEL</v>
      </c>
      <c r="E200" s="88" t="s">
        <v>189</v>
      </c>
      <c r="F200" s="24" t="str">
        <f t="shared" si="17"/>
        <v>196-CEL</v>
      </c>
      <c r="G200" s="88" t="s">
        <v>233</v>
      </c>
      <c r="H200" s="25">
        <v>45141</v>
      </c>
      <c r="I200" s="94" t="s">
        <v>3</v>
      </c>
      <c r="J200" s="88" t="s">
        <v>129</v>
      </c>
      <c r="M200" s="23" t="s">
        <v>130</v>
      </c>
      <c r="Q200" s="22" t="s">
        <v>188</v>
      </c>
      <c r="R200" s="90">
        <f>VLOOKUP(Q200,'Copie doc'!$F$4:$H$29,3,FALSE)</f>
        <v>78170</v>
      </c>
      <c r="S200" s="98"/>
      <c r="T200" s="93"/>
      <c r="U200" s="93"/>
      <c r="AB200" s="23" t="s">
        <v>153</v>
      </c>
    </row>
    <row r="201" spans="2:28" x14ac:dyDescent="0.3">
      <c r="B201" s="23">
        <f t="shared" si="15"/>
        <v>197</v>
      </c>
      <c r="C201" s="3" t="str">
        <f t="shared" si="16"/>
        <v>ACH</v>
      </c>
      <c r="D201" s="22" t="str">
        <f t="shared" si="14"/>
        <v>197-ACH</v>
      </c>
      <c r="E201" s="88" t="s">
        <v>189</v>
      </c>
      <c r="F201" s="24" t="str">
        <f t="shared" si="17"/>
        <v>197-ACH</v>
      </c>
      <c r="G201" s="88" t="s">
        <v>248</v>
      </c>
      <c r="H201" s="25">
        <v>45133</v>
      </c>
      <c r="I201" s="94" t="s">
        <v>3</v>
      </c>
      <c r="J201" s="88" t="s">
        <v>150</v>
      </c>
      <c r="M201" s="23" t="s">
        <v>125</v>
      </c>
      <c r="Q201" s="22" t="s">
        <v>8</v>
      </c>
      <c r="R201" s="90">
        <f>VLOOKUP(Q201,'Copie doc'!$F$4:$H$29,3,FALSE)</f>
        <v>78260</v>
      </c>
      <c r="S201" s="98"/>
      <c r="T201" s="93"/>
      <c r="U201" s="93"/>
    </row>
    <row r="202" spans="2:28" x14ac:dyDescent="0.3">
      <c r="B202" s="23">
        <f t="shared" si="15"/>
        <v>198</v>
      </c>
      <c r="C202" s="3" t="str">
        <f t="shared" si="16"/>
        <v>AND</v>
      </c>
      <c r="D202" s="22" t="str">
        <f t="shared" si="14"/>
        <v>198-AND</v>
      </c>
      <c r="E202" s="88" t="s">
        <v>189</v>
      </c>
      <c r="F202" s="24" t="str">
        <f t="shared" si="17"/>
        <v>198-AND</v>
      </c>
      <c r="G202" s="88" t="s">
        <v>217</v>
      </c>
      <c r="H202" s="25">
        <v>45133</v>
      </c>
      <c r="I202" s="94" t="s">
        <v>3</v>
      </c>
      <c r="J202" s="88" t="s">
        <v>150</v>
      </c>
      <c r="M202" s="23" t="s">
        <v>125</v>
      </c>
      <c r="Q202" s="22" t="s">
        <v>5</v>
      </c>
      <c r="R202" s="90">
        <f>VLOOKUP(Q202,'Copie doc'!$F$4:$H$29,3,FALSE)</f>
        <v>78570</v>
      </c>
      <c r="S202" s="98"/>
      <c r="T202" s="93"/>
      <c r="U202" s="93"/>
    </row>
    <row r="203" spans="2:28" x14ac:dyDescent="0.3">
      <c r="B203" s="23">
        <f t="shared" si="15"/>
        <v>199</v>
      </c>
      <c r="C203" s="3" t="str">
        <f t="shared" si="16"/>
        <v>BDA</v>
      </c>
      <c r="D203" s="22" t="str">
        <f t="shared" si="14"/>
        <v>199-BDA</v>
      </c>
      <c r="E203" s="88" t="s">
        <v>189</v>
      </c>
      <c r="F203" s="24" t="str">
        <f t="shared" si="17"/>
        <v>199-BDA</v>
      </c>
      <c r="G203" s="88" t="s">
        <v>233</v>
      </c>
      <c r="H203" s="25">
        <v>45160</v>
      </c>
      <c r="I203" s="94" t="s">
        <v>3</v>
      </c>
      <c r="J203" s="88" t="s">
        <v>124</v>
      </c>
      <c r="M203" s="23" t="s">
        <v>130</v>
      </c>
      <c r="Q203" s="22" t="s">
        <v>191</v>
      </c>
      <c r="R203" s="90">
        <f>VLOOKUP(Q203,'Copie doc'!$F$4:$H$29,3,FALSE)</f>
        <v>78390</v>
      </c>
      <c r="S203" s="98"/>
      <c r="T203" s="93"/>
      <c r="U203" s="93"/>
    </row>
    <row r="204" spans="2:28" x14ac:dyDescent="0.3">
      <c r="B204" s="23">
        <f t="shared" si="15"/>
        <v>200</v>
      </c>
      <c r="C204" s="3" t="str">
        <f t="shared" si="16"/>
        <v>CFS</v>
      </c>
      <c r="D204" s="22" t="str">
        <f t="shared" si="14"/>
        <v>200-CFS</v>
      </c>
      <c r="E204" s="88" t="s">
        <v>189</v>
      </c>
      <c r="F204" s="24" t="str">
        <f t="shared" si="17"/>
        <v>200-CFS</v>
      </c>
      <c r="G204" s="88" t="s">
        <v>248</v>
      </c>
      <c r="H204" s="25">
        <v>45118</v>
      </c>
      <c r="I204" s="94" t="s">
        <v>2</v>
      </c>
      <c r="J204" s="88" t="s">
        <v>152</v>
      </c>
      <c r="M204" s="23" t="s">
        <v>125</v>
      </c>
      <c r="Q204" s="22" t="s">
        <v>126</v>
      </c>
      <c r="R204" s="90">
        <f>VLOOKUP(Q204,'Copie doc'!$F$4:$H$29,3,FALSE)</f>
        <v>78700</v>
      </c>
      <c r="S204" s="98"/>
      <c r="T204" s="93"/>
      <c r="U204" s="93"/>
    </row>
    <row r="205" spans="2:28" x14ac:dyDescent="0.3">
      <c r="B205" s="23">
        <f t="shared" si="15"/>
        <v>201</v>
      </c>
      <c r="C205" s="3" t="str">
        <f t="shared" si="16"/>
        <v>ORG</v>
      </c>
      <c r="D205" s="22" t="str">
        <f t="shared" si="14"/>
        <v>201-ORG</v>
      </c>
      <c r="E205" s="88" t="s">
        <v>189</v>
      </c>
      <c r="F205" s="24" t="str">
        <f t="shared" si="17"/>
        <v>201-ORG</v>
      </c>
      <c r="G205" s="88" t="s">
        <v>217</v>
      </c>
      <c r="H205" s="25">
        <v>45128</v>
      </c>
      <c r="I205" s="94" t="s">
        <v>3</v>
      </c>
      <c r="J205" s="88" t="s">
        <v>150</v>
      </c>
      <c r="M205" s="23" t="s">
        <v>130</v>
      </c>
      <c r="Q205" s="22" t="s">
        <v>101</v>
      </c>
      <c r="R205" s="90">
        <f>VLOOKUP(Q205,'Copie doc'!$F$4:$H$29,3,FALSE)</f>
        <v>78630</v>
      </c>
      <c r="S205" s="98"/>
      <c r="T205" s="93"/>
      <c r="U205" s="93"/>
    </row>
    <row r="206" spans="2:28" x14ac:dyDescent="0.3">
      <c r="B206" s="23">
        <f t="shared" si="15"/>
        <v>202</v>
      </c>
      <c r="C206" s="3" t="str">
        <f t="shared" si="16"/>
        <v>BDA</v>
      </c>
      <c r="D206" s="22" t="str">
        <f t="shared" si="14"/>
        <v>202-BDA</v>
      </c>
      <c r="E206" s="88" t="s">
        <v>189</v>
      </c>
      <c r="F206" s="24" t="str">
        <f t="shared" si="17"/>
        <v>202-BDA</v>
      </c>
      <c r="G206" s="88" t="s">
        <v>233</v>
      </c>
      <c r="H206" s="25">
        <v>45161</v>
      </c>
      <c r="I206" s="94" t="s">
        <v>3</v>
      </c>
      <c r="J206" s="88" t="s">
        <v>150</v>
      </c>
      <c r="M206" s="23" t="s">
        <v>130</v>
      </c>
      <c r="Q206" s="22" t="s">
        <v>191</v>
      </c>
      <c r="R206" s="90">
        <f>VLOOKUP(Q206,'Copie doc'!$F$4:$H$29,3,FALSE)</f>
        <v>78390</v>
      </c>
      <c r="S206" s="98"/>
      <c r="T206" s="93"/>
      <c r="U206" s="93"/>
    </row>
    <row r="207" spans="2:28" x14ac:dyDescent="0.3">
      <c r="B207" s="23">
        <f t="shared" si="15"/>
        <v>203</v>
      </c>
      <c r="C207" s="3" t="str">
        <f t="shared" si="16"/>
        <v>JOU</v>
      </c>
      <c r="D207" s="22" t="str">
        <f t="shared" si="14"/>
        <v>203-JOU</v>
      </c>
      <c r="E207" s="88" t="s">
        <v>189</v>
      </c>
      <c r="F207" s="24" t="str">
        <f t="shared" si="17"/>
        <v>203-JOU</v>
      </c>
      <c r="G207" s="88" t="s">
        <v>231</v>
      </c>
      <c r="H207" s="25">
        <v>45139</v>
      </c>
      <c r="I207" s="94" t="s">
        <v>3</v>
      </c>
      <c r="J207" s="88" t="s">
        <v>150</v>
      </c>
      <c r="M207" s="23" t="s">
        <v>130</v>
      </c>
      <c r="Q207" s="22" t="s">
        <v>192</v>
      </c>
      <c r="R207" s="90">
        <f>VLOOKUP(Q207,'Copie doc'!$F$4:$H$29,3,FALSE)</f>
        <v>78350</v>
      </c>
      <c r="S207" s="98"/>
      <c r="T207" s="93"/>
      <c r="U207" s="93"/>
    </row>
    <row r="208" spans="2:28" x14ac:dyDescent="0.3">
      <c r="B208" s="23">
        <f t="shared" si="15"/>
        <v>204</v>
      </c>
      <c r="C208" s="3" t="str">
        <f t="shared" si="16"/>
        <v>CFS</v>
      </c>
      <c r="D208" s="22" t="str">
        <f t="shared" si="14"/>
        <v>204-CFS</v>
      </c>
      <c r="E208" s="88" t="s">
        <v>189</v>
      </c>
      <c r="F208" s="24" t="str">
        <f t="shared" si="17"/>
        <v>204-CFS</v>
      </c>
      <c r="G208" s="88" t="s">
        <v>221</v>
      </c>
      <c r="H208" s="25">
        <v>45117</v>
      </c>
      <c r="I208" s="94" t="s">
        <v>3</v>
      </c>
      <c r="J208" s="88" t="s">
        <v>152</v>
      </c>
      <c r="M208" s="23" t="s">
        <v>130</v>
      </c>
      <c r="Q208" s="22" t="s">
        <v>126</v>
      </c>
      <c r="R208" s="90">
        <f>VLOOKUP(Q208,'Copie doc'!$F$4:$H$29,3,FALSE)</f>
        <v>78700</v>
      </c>
      <c r="S208" s="98"/>
      <c r="T208" s="93"/>
      <c r="U208" s="93"/>
    </row>
    <row r="209" spans="2:21" x14ac:dyDescent="0.3">
      <c r="B209" s="23">
        <f t="shared" si="15"/>
        <v>205</v>
      </c>
      <c r="C209" s="3" t="str">
        <f t="shared" si="16"/>
        <v>CFS</v>
      </c>
      <c r="D209" s="22" t="str">
        <f t="shared" si="14"/>
        <v>205-CFS</v>
      </c>
      <c r="E209" s="88" t="s">
        <v>189</v>
      </c>
      <c r="F209" s="24" t="str">
        <f t="shared" si="17"/>
        <v>205-CFS</v>
      </c>
      <c r="G209" s="88" t="s">
        <v>221</v>
      </c>
      <c r="H209" s="25">
        <v>45117</v>
      </c>
      <c r="I209" s="94" t="s">
        <v>2</v>
      </c>
      <c r="J209" s="88" t="s">
        <v>152</v>
      </c>
      <c r="M209" s="23" t="s">
        <v>130</v>
      </c>
      <c r="Q209" s="22" t="s">
        <v>126</v>
      </c>
      <c r="R209" s="90">
        <v>78700</v>
      </c>
      <c r="S209" s="98"/>
      <c r="T209" s="93"/>
      <c r="U209" s="93"/>
    </row>
    <row r="210" spans="2:21" x14ac:dyDescent="0.3">
      <c r="B210" s="23">
        <f t="shared" si="15"/>
        <v>206</v>
      </c>
      <c r="C210" s="3" t="str">
        <f t="shared" si="16"/>
        <v>CHP</v>
      </c>
      <c r="D210" s="22" t="str">
        <f t="shared" si="14"/>
        <v>206-CHP</v>
      </c>
      <c r="E210" s="88" t="s">
        <v>189</v>
      </c>
      <c r="F210" s="24" t="str">
        <f t="shared" si="17"/>
        <v>206-CHP</v>
      </c>
      <c r="G210" s="88" t="s">
        <v>221</v>
      </c>
      <c r="H210" s="25">
        <v>45131</v>
      </c>
      <c r="I210" s="94" t="s">
        <v>2</v>
      </c>
      <c r="J210" s="88" t="s">
        <v>152</v>
      </c>
      <c r="M210" s="23" t="s">
        <v>125</v>
      </c>
      <c r="Q210" s="22" t="s">
        <v>131</v>
      </c>
      <c r="R210" s="90">
        <f>VLOOKUP(Q210,'Copie doc'!$F$4:$H$29,3,FALSE)</f>
        <v>78570</v>
      </c>
      <c r="S210" s="98"/>
      <c r="T210" s="93"/>
      <c r="U210" s="93"/>
    </row>
    <row r="211" spans="2:21" x14ac:dyDescent="0.3">
      <c r="B211" s="23">
        <f t="shared" si="15"/>
        <v>207</v>
      </c>
      <c r="C211" s="3" t="str">
        <f t="shared" si="16"/>
        <v>CFS</v>
      </c>
      <c r="D211" s="22" t="str">
        <f t="shared" si="14"/>
        <v>207-CFS</v>
      </c>
      <c r="E211" s="88" t="s">
        <v>189</v>
      </c>
      <c r="F211" s="24" t="str">
        <f t="shared" si="17"/>
        <v>207-CFS</v>
      </c>
      <c r="G211" s="88" t="s">
        <v>248</v>
      </c>
      <c r="H211" s="25">
        <v>45134</v>
      </c>
      <c r="I211" s="94" t="s">
        <v>3</v>
      </c>
      <c r="J211" s="88" t="s">
        <v>152</v>
      </c>
      <c r="M211" s="23" t="s">
        <v>125</v>
      </c>
      <c r="Q211" s="22" t="s">
        <v>126</v>
      </c>
      <c r="R211" s="90">
        <f>VLOOKUP(Q211,'Copie doc'!$F$4:$H$29,3,FALSE)</f>
        <v>78700</v>
      </c>
      <c r="S211" s="98"/>
      <c r="T211" s="93"/>
      <c r="U211" s="93"/>
    </row>
    <row r="212" spans="2:21" x14ac:dyDescent="0.3">
      <c r="B212" s="23">
        <f t="shared" si="15"/>
        <v>208</v>
      </c>
      <c r="C212" s="3" t="str">
        <f t="shared" si="16"/>
        <v>CFS</v>
      </c>
      <c r="D212" s="22" t="str">
        <f t="shared" si="14"/>
        <v>208-CFS</v>
      </c>
      <c r="E212" s="88" t="s">
        <v>189</v>
      </c>
      <c r="F212" s="24" t="str">
        <f t="shared" si="17"/>
        <v>208-CFS</v>
      </c>
      <c r="G212" s="88" t="s">
        <v>248</v>
      </c>
      <c r="H212" s="25">
        <v>45134</v>
      </c>
      <c r="I212" s="94" t="s">
        <v>3</v>
      </c>
      <c r="J212" s="88" t="s">
        <v>152</v>
      </c>
      <c r="M212" s="23" t="s">
        <v>125</v>
      </c>
      <c r="Q212" s="22" t="s">
        <v>126</v>
      </c>
      <c r="R212" s="90">
        <f>VLOOKUP(Q212,'Copie doc'!$F$4:$H$29,3,FALSE)</f>
        <v>78700</v>
      </c>
      <c r="S212" s="98"/>
      <c r="T212" s="93"/>
      <c r="U212" s="93"/>
    </row>
    <row r="213" spans="2:21" x14ac:dyDescent="0.3">
      <c r="B213" s="23">
        <f t="shared" si="15"/>
        <v>209</v>
      </c>
      <c r="C213" s="3" t="str">
        <f t="shared" si="16"/>
        <v>CFS</v>
      </c>
      <c r="D213" s="22" t="str">
        <f t="shared" si="14"/>
        <v>209-CFS</v>
      </c>
      <c r="E213" s="88" t="s">
        <v>189</v>
      </c>
      <c r="F213" s="24" t="str">
        <f t="shared" si="17"/>
        <v>209-CFS</v>
      </c>
      <c r="G213" s="88" t="s">
        <v>248</v>
      </c>
      <c r="H213" s="25">
        <v>45134</v>
      </c>
      <c r="I213" s="94" t="s">
        <v>3</v>
      </c>
      <c r="J213" s="88" t="s">
        <v>152</v>
      </c>
      <c r="M213" s="23" t="s">
        <v>125</v>
      </c>
      <c r="Q213" s="22" t="s">
        <v>126</v>
      </c>
      <c r="R213" s="90">
        <f>VLOOKUP(Q213,'Copie doc'!$F$4:$H$29,3,FALSE)</f>
        <v>78700</v>
      </c>
      <c r="S213" s="98"/>
      <c r="T213" s="93"/>
      <c r="U213" s="93"/>
    </row>
    <row r="214" spans="2:21" x14ac:dyDescent="0.3">
      <c r="B214" s="23">
        <f t="shared" si="15"/>
        <v>210</v>
      </c>
      <c r="C214" s="3" t="str">
        <f t="shared" si="16"/>
        <v>CFS</v>
      </c>
      <c r="D214" s="22" t="str">
        <f t="shared" si="14"/>
        <v>210-CFS</v>
      </c>
      <c r="E214" s="88" t="s">
        <v>189</v>
      </c>
      <c r="F214" s="24" t="str">
        <f t="shared" si="17"/>
        <v>210-CFS</v>
      </c>
      <c r="G214" s="88" t="s">
        <v>248</v>
      </c>
      <c r="H214" s="25">
        <v>45134</v>
      </c>
      <c r="I214" s="94" t="s">
        <v>3</v>
      </c>
      <c r="J214" s="88" t="s">
        <v>152</v>
      </c>
      <c r="M214" s="23" t="s">
        <v>125</v>
      </c>
      <c r="Q214" s="22" t="s">
        <v>126</v>
      </c>
      <c r="R214" s="90">
        <f>VLOOKUP(Q214,'Copie doc'!$F$4:$H$29,3,FALSE)</f>
        <v>78700</v>
      </c>
      <c r="S214" s="98"/>
      <c r="T214" s="93"/>
      <c r="U214" s="93"/>
    </row>
    <row r="215" spans="2:21" x14ac:dyDescent="0.3">
      <c r="B215" s="23">
        <f t="shared" si="15"/>
        <v>211</v>
      </c>
      <c r="C215" s="3" t="str">
        <f t="shared" si="16"/>
        <v>CFS</v>
      </c>
      <c r="D215" s="22" t="str">
        <f t="shared" si="14"/>
        <v>211-CFS</v>
      </c>
      <c r="E215" s="88" t="s">
        <v>189</v>
      </c>
      <c r="F215" s="24" t="str">
        <f t="shared" si="17"/>
        <v>211-CFS</v>
      </c>
      <c r="G215" s="88" t="s">
        <v>248</v>
      </c>
      <c r="H215" s="25">
        <v>45134</v>
      </c>
      <c r="I215" s="94" t="s">
        <v>3</v>
      </c>
      <c r="J215" s="88" t="s">
        <v>152</v>
      </c>
      <c r="M215" s="23" t="s">
        <v>125</v>
      </c>
      <c r="Q215" s="22" t="s">
        <v>126</v>
      </c>
      <c r="R215" s="90">
        <f>VLOOKUP(Q215,'Copie doc'!$F$4:$H$29,3,FALSE)</f>
        <v>78700</v>
      </c>
      <c r="S215" s="98"/>
      <c r="T215" s="93"/>
      <c r="U215" s="93"/>
    </row>
    <row r="216" spans="2:21" x14ac:dyDescent="0.3">
      <c r="B216" s="23">
        <f t="shared" si="15"/>
        <v>212</v>
      </c>
      <c r="C216" s="3" t="str">
        <f t="shared" si="16"/>
        <v>CFS</v>
      </c>
      <c r="D216" s="22" t="str">
        <f t="shared" si="14"/>
        <v>212-CFS</v>
      </c>
      <c r="E216" s="88" t="s">
        <v>189</v>
      </c>
      <c r="F216" s="24" t="str">
        <f t="shared" si="17"/>
        <v>212-CFS</v>
      </c>
      <c r="G216" s="88" t="s">
        <v>248</v>
      </c>
      <c r="H216" s="25">
        <v>45134</v>
      </c>
      <c r="I216" s="94" t="s">
        <v>3</v>
      </c>
      <c r="J216" s="88" t="s">
        <v>152</v>
      </c>
      <c r="M216" s="23" t="s">
        <v>125</v>
      </c>
      <c r="Q216" s="22" t="s">
        <v>126</v>
      </c>
      <c r="R216" s="90">
        <f>VLOOKUP(Q216,'Copie doc'!$F$4:$H$29,3,FALSE)</f>
        <v>78700</v>
      </c>
      <c r="S216" s="98"/>
      <c r="T216" s="93"/>
      <c r="U216" s="93"/>
    </row>
    <row r="217" spans="2:21" x14ac:dyDescent="0.3">
      <c r="B217" s="23">
        <f>B216+1</f>
        <v>213</v>
      </c>
      <c r="C217" s="3" t="str">
        <f t="shared" si="16"/>
        <v>CFS</v>
      </c>
      <c r="D217" s="22" t="str">
        <f t="shared" si="14"/>
        <v>213-CFS</v>
      </c>
      <c r="E217" s="88" t="s">
        <v>189</v>
      </c>
      <c r="F217" s="24" t="str">
        <f t="shared" si="17"/>
        <v>213-CFS</v>
      </c>
      <c r="G217" s="88" t="s">
        <v>221</v>
      </c>
      <c r="H217" s="25">
        <v>45124</v>
      </c>
      <c r="I217" s="94" t="s">
        <v>2</v>
      </c>
      <c r="J217" s="88" t="s">
        <v>129</v>
      </c>
      <c r="M217" s="23" t="s">
        <v>125</v>
      </c>
      <c r="Q217" s="22" t="s">
        <v>126</v>
      </c>
      <c r="R217" s="90">
        <f>VLOOKUP(Q217,'Copie doc'!$F$4:$H$29,3,FALSE)</f>
        <v>78700</v>
      </c>
      <c r="S217" s="98"/>
      <c r="U217" s="93"/>
    </row>
    <row r="218" spans="2:21" x14ac:dyDescent="0.3">
      <c r="B218" s="23">
        <f t="shared" si="15"/>
        <v>214</v>
      </c>
      <c r="C218" s="3" t="str">
        <f t="shared" si="16"/>
        <v>CFS</v>
      </c>
      <c r="D218" s="22" t="str">
        <f t="shared" si="14"/>
        <v>214-CFS</v>
      </c>
      <c r="E218" s="88" t="s">
        <v>189</v>
      </c>
      <c r="F218" s="24" t="str">
        <f t="shared" si="17"/>
        <v>214-CFS</v>
      </c>
      <c r="G218" s="88" t="s">
        <v>248</v>
      </c>
      <c r="H218" s="25">
        <v>45169</v>
      </c>
      <c r="I218" s="94" t="s">
        <v>3</v>
      </c>
      <c r="J218" s="88" t="s">
        <v>152</v>
      </c>
      <c r="M218" s="23" t="s">
        <v>130</v>
      </c>
      <c r="Q218" s="22" t="s">
        <v>126</v>
      </c>
      <c r="R218" s="90">
        <f>VLOOKUP(Q218,'Copie doc'!$F$4:$H$29,3,FALSE)</f>
        <v>78700</v>
      </c>
      <c r="S218" s="98"/>
      <c r="U218" s="93"/>
    </row>
    <row r="219" spans="2:21" x14ac:dyDescent="0.3">
      <c r="B219" s="23">
        <f t="shared" si="15"/>
        <v>215</v>
      </c>
      <c r="C219" s="3" t="str">
        <f t="shared" si="16"/>
        <v>VAU</v>
      </c>
      <c r="D219" s="22" t="str">
        <f t="shared" si="14"/>
        <v>215-VAU</v>
      </c>
      <c r="E219" s="88" t="s">
        <v>189</v>
      </c>
      <c r="F219" s="24" t="str">
        <f t="shared" si="17"/>
        <v>215-VAU</v>
      </c>
      <c r="G219" s="88" t="s">
        <v>221</v>
      </c>
      <c r="H219" s="25">
        <v>45128</v>
      </c>
      <c r="I219" s="94" t="s">
        <v>3</v>
      </c>
      <c r="J219" s="88" t="s">
        <v>129</v>
      </c>
      <c r="M219" s="23" t="s">
        <v>130</v>
      </c>
      <c r="Q219" s="22" t="s">
        <v>138</v>
      </c>
      <c r="R219" s="90">
        <f>VLOOKUP(Q219,'Copie doc'!$F$4:$H$29,3,FALSE)</f>
        <v>78740</v>
      </c>
      <c r="S219" s="98"/>
      <c r="U219" s="93"/>
    </row>
    <row r="220" spans="2:21" x14ac:dyDescent="0.3">
      <c r="B220" s="23">
        <f t="shared" si="15"/>
        <v>216</v>
      </c>
      <c r="C220" s="3" t="str">
        <f t="shared" si="16"/>
        <v>CFS</v>
      </c>
      <c r="D220" s="22" t="str">
        <f t="shared" si="14"/>
        <v>216-CFS</v>
      </c>
      <c r="E220" s="88" t="s">
        <v>189</v>
      </c>
      <c r="F220" s="24" t="str">
        <f t="shared" si="17"/>
        <v>216-CFS</v>
      </c>
      <c r="G220" s="88" t="s">
        <v>248</v>
      </c>
      <c r="H220" s="25">
        <v>45134</v>
      </c>
      <c r="I220" s="94" t="s">
        <v>2</v>
      </c>
      <c r="J220" s="88" t="s">
        <v>152</v>
      </c>
      <c r="M220" s="23" t="s">
        <v>130</v>
      </c>
      <c r="Q220" s="22" t="s">
        <v>126</v>
      </c>
      <c r="R220" s="90">
        <f>VLOOKUP(Q220,'Copie doc'!$F$4:$H$29,3,FALSE)</f>
        <v>78700</v>
      </c>
      <c r="S220" s="98"/>
      <c r="U220" s="93"/>
    </row>
    <row r="221" spans="2:21" x14ac:dyDescent="0.3">
      <c r="B221" s="23">
        <f t="shared" si="15"/>
        <v>217</v>
      </c>
      <c r="C221" s="3" t="str">
        <f t="shared" si="16"/>
        <v>ACH</v>
      </c>
      <c r="D221" s="22" t="str">
        <f t="shared" si="14"/>
        <v>217-ACH</v>
      </c>
      <c r="E221" s="88" t="s">
        <v>189</v>
      </c>
      <c r="F221" s="24" t="str">
        <f t="shared" si="17"/>
        <v>217-ACH</v>
      </c>
      <c r="G221" s="88" t="s">
        <v>248</v>
      </c>
      <c r="H221" s="25">
        <v>45133</v>
      </c>
      <c r="I221" s="94" t="s">
        <v>3</v>
      </c>
      <c r="J221" s="88" t="s">
        <v>150</v>
      </c>
      <c r="M221" s="23" t="s">
        <v>125</v>
      </c>
      <c r="Q221" s="22" t="s">
        <v>8</v>
      </c>
      <c r="R221" s="90">
        <f>VLOOKUP(Q221,'Copie doc'!$F$4:$H$29,3,FALSE)</f>
        <v>78260</v>
      </c>
      <c r="S221" s="98"/>
      <c r="U221" s="93"/>
    </row>
    <row r="222" spans="2:21" x14ac:dyDescent="0.3">
      <c r="B222" s="23">
        <f t="shared" si="15"/>
        <v>218</v>
      </c>
      <c r="C222" s="3" t="str">
        <f t="shared" si="16"/>
        <v>ORG</v>
      </c>
      <c r="D222" s="22" t="str">
        <f t="shared" si="14"/>
        <v>218-ORG</v>
      </c>
      <c r="E222" s="88" t="s">
        <v>189</v>
      </c>
      <c r="F222" s="24" t="str">
        <f t="shared" si="17"/>
        <v>218-ORG</v>
      </c>
      <c r="G222" s="88" t="s">
        <v>217</v>
      </c>
      <c r="H222" s="25">
        <v>45128</v>
      </c>
      <c r="I222" s="94" t="s">
        <v>2</v>
      </c>
      <c r="J222" s="88" t="s">
        <v>152</v>
      </c>
      <c r="M222" s="23" t="s">
        <v>125</v>
      </c>
      <c r="Q222" s="22" t="s">
        <v>101</v>
      </c>
      <c r="R222" s="90">
        <f>VLOOKUP(Q222,'Copie doc'!$F$4:$H$29,3,FALSE)</f>
        <v>78630</v>
      </c>
      <c r="S222" s="98"/>
      <c r="U222" s="93"/>
    </row>
    <row r="223" spans="2:21" x14ac:dyDescent="0.3">
      <c r="B223" s="23">
        <f t="shared" si="15"/>
        <v>219</v>
      </c>
      <c r="C223" s="3" t="str">
        <f t="shared" si="16"/>
        <v>CFS</v>
      </c>
      <c r="D223" s="22" t="str">
        <f t="shared" si="14"/>
        <v>219-CFS</v>
      </c>
      <c r="E223" s="88" t="s">
        <v>189</v>
      </c>
      <c r="F223" s="24" t="str">
        <f t="shared" si="17"/>
        <v>219-CFS</v>
      </c>
      <c r="G223" s="88" t="s">
        <v>248</v>
      </c>
      <c r="H223" s="25">
        <v>45142</v>
      </c>
      <c r="I223" s="94" t="s">
        <v>3</v>
      </c>
      <c r="J223" s="88" t="s">
        <v>152</v>
      </c>
      <c r="M223" s="23" t="s">
        <v>130</v>
      </c>
      <c r="Q223" s="22" t="s">
        <v>126</v>
      </c>
      <c r="R223" s="90">
        <f>VLOOKUP(Q223,'Copie doc'!$F$4:$H$29,3,FALSE)</f>
        <v>78700</v>
      </c>
      <c r="S223" s="98"/>
      <c r="U223" s="93"/>
    </row>
    <row r="224" spans="2:21" x14ac:dyDescent="0.3">
      <c r="B224" s="23">
        <f t="shared" si="15"/>
        <v>220</v>
      </c>
      <c r="C224" s="3" t="str">
        <f t="shared" si="16"/>
        <v>CFS</v>
      </c>
      <c r="D224" s="22" t="str">
        <f t="shared" si="14"/>
        <v>220-CFS</v>
      </c>
      <c r="E224" s="88" t="s">
        <v>189</v>
      </c>
      <c r="F224" s="24" t="str">
        <f t="shared" si="17"/>
        <v>220-CFS</v>
      </c>
      <c r="G224" s="88" t="s">
        <v>221</v>
      </c>
      <c r="H224" s="25">
        <v>45131</v>
      </c>
      <c r="I224" s="94" t="s">
        <v>3</v>
      </c>
      <c r="J224" s="88" t="s">
        <v>152</v>
      </c>
      <c r="M224" s="23" t="s">
        <v>130</v>
      </c>
      <c r="Q224" s="22" t="s">
        <v>126</v>
      </c>
      <c r="R224" s="90">
        <f>VLOOKUP(Q224,'Copie doc'!$F$4:$H$29,3,FALSE)</f>
        <v>78700</v>
      </c>
      <c r="S224" s="98"/>
      <c r="U224" s="93"/>
    </row>
    <row r="225" spans="2:28" x14ac:dyDescent="0.3">
      <c r="B225" s="23">
        <f t="shared" si="15"/>
        <v>221</v>
      </c>
      <c r="C225" s="3" t="str">
        <f t="shared" si="16"/>
        <v>CFS</v>
      </c>
      <c r="D225" s="22" t="str">
        <f t="shared" si="14"/>
        <v>221-CFS</v>
      </c>
      <c r="E225" s="88" t="s">
        <v>189</v>
      </c>
      <c r="F225" s="24" t="str">
        <f t="shared" si="17"/>
        <v>221-CFS</v>
      </c>
      <c r="G225" s="88" t="s">
        <v>221</v>
      </c>
      <c r="H225" s="25">
        <v>45131</v>
      </c>
      <c r="I225" s="94" t="s">
        <v>3</v>
      </c>
      <c r="J225" s="88" t="s">
        <v>134</v>
      </c>
      <c r="M225" s="23" t="s">
        <v>125</v>
      </c>
      <c r="Q225" s="22" t="s">
        <v>126</v>
      </c>
      <c r="R225" s="90">
        <f>VLOOKUP(Q225,'Copie doc'!$F$4:$H$29,3,FALSE)</f>
        <v>78700</v>
      </c>
      <c r="S225" s="98"/>
      <c r="U225" s="93"/>
    </row>
    <row r="226" spans="2:28" x14ac:dyDescent="0.3">
      <c r="B226" s="23">
        <f t="shared" si="15"/>
        <v>222</v>
      </c>
      <c r="C226" s="3" t="str">
        <f t="shared" si="16"/>
        <v>CFS</v>
      </c>
      <c r="D226" s="22" t="str">
        <f t="shared" si="14"/>
        <v>222-CFS</v>
      </c>
      <c r="E226" s="88" t="s">
        <v>189</v>
      </c>
      <c r="F226" s="24" t="str">
        <f t="shared" si="17"/>
        <v>222-CFS</v>
      </c>
      <c r="G226" s="88" t="s">
        <v>221</v>
      </c>
      <c r="H226" s="25">
        <v>45124</v>
      </c>
      <c r="I226" s="94" t="s">
        <v>3</v>
      </c>
      <c r="J226" s="88" t="s">
        <v>129</v>
      </c>
      <c r="M226" s="23" t="s">
        <v>130</v>
      </c>
      <c r="Q226" s="22" t="s">
        <v>126</v>
      </c>
      <c r="R226" s="90">
        <f>VLOOKUP(Q226,'Copie doc'!$F$4:$H$29,3,FALSE)</f>
        <v>78700</v>
      </c>
      <c r="S226" s="98"/>
      <c r="U226" s="93"/>
      <c r="AB226" s="23" t="s">
        <v>153</v>
      </c>
    </row>
    <row r="227" spans="2:28" x14ac:dyDescent="0.3">
      <c r="B227" s="23">
        <f t="shared" si="15"/>
        <v>223</v>
      </c>
      <c r="C227" s="3" t="str">
        <f t="shared" si="16"/>
        <v>CFS</v>
      </c>
      <c r="D227" s="22" t="str">
        <f t="shared" si="14"/>
        <v>223-CFS</v>
      </c>
      <c r="E227" s="88" t="s">
        <v>189</v>
      </c>
      <c r="F227" s="24" t="str">
        <f t="shared" si="17"/>
        <v>223-CFS</v>
      </c>
      <c r="G227" s="88" t="s">
        <v>221</v>
      </c>
      <c r="H227" s="25">
        <v>45125</v>
      </c>
      <c r="I227" s="94" t="s">
        <v>2</v>
      </c>
      <c r="J227" s="88" t="s">
        <v>152</v>
      </c>
      <c r="M227" s="23" t="s">
        <v>130</v>
      </c>
      <c r="Q227" s="22" t="s">
        <v>126</v>
      </c>
      <c r="R227" s="90">
        <f>VLOOKUP(Q227,'Copie doc'!$F$4:$H$29,3,FALSE)</f>
        <v>78700</v>
      </c>
      <c r="S227" s="98"/>
      <c r="U227" s="93"/>
    </row>
    <row r="228" spans="2:28" x14ac:dyDescent="0.3">
      <c r="B228" s="23">
        <f t="shared" si="15"/>
        <v>224</v>
      </c>
      <c r="C228" s="3" t="str">
        <f t="shared" si="16"/>
        <v>CFS</v>
      </c>
      <c r="D228" s="22" t="str">
        <f t="shared" si="14"/>
        <v>224-CFS</v>
      </c>
      <c r="E228" s="88" t="s">
        <v>189</v>
      </c>
      <c r="F228" s="24" t="str">
        <f t="shared" si="17"/>
        <v>224-CFS</v>
      </c>
      <c r="G228" s="88" t="s">
        <v>248</v>
      </c>
      <c r="H228" s="25">
        <v>45124</v>
      </c>
      <c r="I228" s="94" t="s">
        <v>3</v>
      </c>
      <c r="J228" s="88" t="s">
        <v>152</v>
      </c>
      <c r="M228" s="23" t="s">
        <v>130</v>
      </c>
      <c r="Q228" s="22" t="s">
        <v>126</v>
      </c>
      <c r="R228" s="90">
        <f>VLOOKUP(Q228,'Copie doc'!$F$4:$H$29,3,FALSE)</f>
        <v>78700</v>
      </c>
      <c r="S228" s="98"/>
      <c r="U228" s="93"/>
      <c r="AB228" s="23" t="s">
        <v>153</v>
      </c>
    </row>
    <row r="229" spans="2:28" x14ac:dyDescent="0.3">
      <c r="B229" s="23">
        <f t="shared" si="15"/>
        <v>225</v>
      </c>
      <c r="C229" s="3" t="str">
        <f t="shared" si="16"/>
        <v>BDA</v>
      </c>
      <c r="D229" s="22" t="str">
        <f t="shared" si="14"/>
        <v>225-BDA</v>
      </c>
      <c r="E229" s="88" t="s">
        <v>189</v>
      </c>
      <c r="F229" s="24" t="str">
        <f t="shared" si="17"/>
        <v>225-BDA</v>
      </c>
      <c r="G229" s="88" t="s">
        <v>233</v>
      </c>
      <c r="H229" s="25">
        <v>45127</v>
      </c>
      <c r="I229" s="94" t="s">
        <v>3</v>
      </c>
      <c r="J229" s="88" t="s">
        <v>176</v>
      </c>
      <c r="M229" s="23" t="s">
        <v>130</v>
      </c>
      <c r="Q229" s="22" t="s">
        <v>191</v>
      </c>
      <c r="R229" s="90">
        <f>VLOOKUP(Q229,'Copie doc'!$F$4:$H$29,3,FALSE)</f>
        <v>78390</v>
      </c>
      <c r="S229" s="98"/>
      <c r="U229" s="93"/>
    </row>
    <row r="230" spans="2:28" x14ac:dyDescent="0.3">
      <c r="B230" s="23">
        <f t="shared" si="15"/>
        <v>226</v>
      </c>
      <c r="C230" s="3" t="str">
        <f t="shared" si="16"/>
        <v>CHP</v>
      </c>
      <c r="D230" s="22" t="str">
        <f t="shared" si="14"/>
        <v>226-CHP</v>
      </c>
      <c r="E230" s="88" t="s">
        <v>189</v>
      </c>
      <c r="F230" s="24" t="str">
        <f t="shared" si="17"/>
        <v>226-CHP</v>
      </c>
      <c r="G230" s="88" t="s">
        <v>248</v>
      </c>
      <c r="H230" s="25">
        <v>45140</v>
      </c>
      <c r="I230" s="94" t="s">
        <v>2</v>
      </c>
      <c r="J230" s="88" t="s">
        <v>150</v>
      </c>
      <c r="M230" s="23" t="s">
        <v>130</v>
      </c>
      <c r="Q230" s="22" t="s">
        <v>131</v>
      </c>
      <c r="R230" s="90">
        <f>VLOOKUP(Q230,'Copie doc'!$F$4:$H$29,3,FALSE)</f>
        <v>78570</v>
      </c>
      <c r="S230" s="98"/>
      <c r="U230" s="93"/>
    </row>
    <row r="231" spans="2:28" x14ac:dyDescent="0.3">
      <c r="B231" s="23">
        <f t="shared" si="15"/>
        <v>227</v>
      </c>
      <c r="C231" s="3" t="str">
        <f t="shared" si="16"/>
        <v>CFS</v>
      </c>
      <c r="D231" s="22" t="str">
        <f t="shared" si="14"/>
        <v>227-CFS</v>
      </c>
      <c r="E231" s="88" t="s">
        <v>189</v>
      </c>
      <c r="F231" s="24" t="str">
        <f t="shared" si="17"/>
        <v>227-CFS</v>
      </c>
      <c r="G231" s="88" t="s">
        <v>221</v>
      </c>
      <c r="H231" s="25">
        <v>45124</v>
      </c>
      <c r="I231" s="94" t="s">
        <v>2</v>
      </c>
      <c r="J231" s="88" t="s">
        <v>150</v>
      </c>
      <c r="M231" s="23" t="s">
        <v>125</v>
      </c>
      <c r="Q231" s="22" t="s">
        <v>126</v>
      </c>
      <c r="R231" s="90">
        <f>VLOOKUP(Q231,'Copie doc'!$F$4:$H$29,3,FALSE)</f>
        <v>78700</v>
      </c>
      <c r="S231" s="98"/>
      <c r="U231" s="93"/>
    </row>
    <row r="232" spans="2:28" x14ac:dyDescent="0.3">
      <c r="B232" s="23">
        <f t="shared" si="15"/>
        <v>228</v>
      </c>
      <c r="C232" s="3" t="str">
        <f t="shared" si="16"/>
        <v>ALL</v>
      </c>
      <c r="D232" s="22" t="str">
        <f t="shared" si="14"/>
        <v>228-ALL</v>
      </c>
      <c r="E232" s="88" t="s">
        <v>189</v>
      </c>
      <c r="F232" s="24" t="str">
        <f t="shared" si="17"/>
        <v>228-ALL</v>
      </c>
      <c r="G232" s="88" t="s">
        <v>217</v>
      </c>
      <c r="H232" s="25">
        <v>45134</v>
      </c>
      <c r="I232" s="94" t="s">
        <v>3</v>
      </c>
      <c r="J232" s="88" t="s">
        <v>150</v>
      </c>
      <c r="M232" s="23" t="s">
        <v>130</v>
      </c>
      <c r="Q232" s="22" t="s">
        <v>105</v>
      </c>
      <c r="R232" s="90">
        <f>VLOOKUP(Q232,'Copie doc'!$F$4:$H$29,3,FALSE)</f>
        <v>78580</v>
      </c>
      <c r="S232" s="98"/>
      <c r="U232" s="93"/>
      <c r="AB232" s="23" t="s">
        <v>153</v>
      </c>
    </row>
    <row r="233" spans="2:28" x14ac:dyDescent="0.3">
      <c r="B233" s="23">
        <f t="shared" si="15"/>
        <v>229</v>
      </c>
      <c r="C233" s="3" t="str">
        <f t="shared" si="16"/>
        <v>AND</v>
      </c>
      <c r="D233" s="22" t="str">
        <f t="shared" si="14"/>
        <v>229-AND</v>
      </c>
      <c r="E233" s="88" t="s">
        <v>189</v>
      </c>
      <c r="F233" s="24" t="str">
        <f t="shared" si="17"/>
        <v>229-AND</v>
      </c>
      <c r="G233" s="88" t="s">
        <v>217</v>
      </c>
      <c r="H233" s="25">
        <v>45133</v>
      </c>
      <c r="I233" s="94" t="s">
        <v>3</v>
      </c>
      <c r="J233" s="88" t="s">
        <v>150</v>
      </c>
      <c r="M233" s="23" t="s">
        <v>125</v>
      </c>
      <c r="Q233" s="22" t="s">
        <v>5</v>
      </c>
      <c r="R233" s="90">
        <f>VLOOKUP(Q233,'Copie doc'!$F$4:$H$29,3,FALSE)</f>
        <v>78570</v>
      </c>
      <c r="S233" s="98"/>
      <c r="U233" s="93"/>
    </row>
    <row r="234" spans="2:28" x14ac:dyDescent="0.3">
      <c r="B234" s="23">
        <f t="shared" si="15"/>
        <v>230</v>
      </c>
      <c r="C234" s="3" t="str">
        <f t="shared" si="16"/>
        <v>CHP</v>
      </c>
      <c r="D234" s="22" t="str">
        <f t="shared" si="14"/>
        <v>230-CHP</v>
      </c>
      <c r="E234" s="88" t="s">
        <v>189</v>
      </c>
      <c r="F234" s="24" t="str">
        <f t="shared" si="17"/>
        <v>230-CHP</v>
      </c>
      <c r="G234" s="88" t="s">
        <v>221</v>
      </c>
      <c r="H234" s="25">
        <v>45119</v>
      </c>
      <c r="I234" s="94" t="s">
        <v>2</v>
      </c>
      <c r="J234" s="88" t="s">
        <v>152</v>
      </c>
      <c r="M234" s="23" t="s">
        <v>130</v>
      </c>
      <c r="Q234" s="22" t="s">
        <v>131</v>
      </c>
      <c r="R234" s="90">
        <f>VLOOKUP(Q234,'Copie doc'!$F$4:$H$29,3,FALSE)</f>
        <v>78570</v>
      </c>
      <c r="S234" s="98"/>
      <c r="U234" s="93"/>
    </row>
    <row r="235" spans="2:28" x14ac:dyDescent="0.3">
      <c r="B235" s="23">
        <f t="shared" si="15"/>
        <v>231</v>
      </c>
      <c r="C235" s="3" t="str">
        <f t="shared" si="16"/>
        <v>CAR</v>
      </c>
      <c r="D235" s="22" t="str">
        <f t="shared" si="14"/>
        <v>231-CAR</v>
      </c>
      <c r="E235" s="88" t="s">
        <v>189</v>
      </c>
      <c r="F235" s="24" t="str">
        <f t="shared" si="17"/>
        <v>231-CAR</v>
      </c>
      <c r="G235" s="88" t="s">
        <v>248</v>
      </c>
      <c r="H235" s="25">
        <v>45132</v>
      </c>
      <c r="I235" s="94" t="s">
        <v>3</v>
      </c>
      <c r="J235" s="88" t="s">
        <v>152</v>
      </c>
      <c r="M235" s="23" t="s">
        <v>125</v>
      </c>
      <c r="Q235" s="22" t="s">
        <v>151</v>
      </c>
      <c r="R235" s="90">
        <v>78955</v>
      </c>
      <c r="S235" s="98"/>
      <c r="U235" s="93"/>
    </row>
    <row r="236" spans="2:28" x14ac:dyDescent="0.3">
      <c r="B236" s="23">
        <f t="shared" si="15"/>
        <v>232</v>
      </c>
      <c r="C236" s="3" t="str">
        <f t="shared" si="16"/>
        <v>ACH</v>
      </c>
      <c r="D236" s="22" t="str">
        <f t="shared" si="14"/>
        <v>232-ACH</v>
      </c>
      <c r="E236" s="88" t="s">
        <v>189</v>
      </c>
      <c r="F236" s="24" t="str">
        <f t="shared" si="17"/>
        <v>232-ACH</v>
      </c>
      <c r="G236" s="88" t="s">
        <v>248</v>
      </c>
      <c r="H236" s="25">
        <v>45133</v>
      </c>
      <c r="I236" s="94" t="s">
        <v>2</v>
      </c>
      <c r="J236" s="88" t="s">
        <v>134</v>
      </c>
      <c r="M236" s="23" t="s">
        <v>130</v>
      </c>
      <c r="Q236" s="22" t="s">
        <v>8</v>
      </c>
      <c r="R236" s="90">
        <f>VLOOKUP(Q236,'Copie doc'!$F$4:$H$29,3,FALSE)</f>
        <v>78260</v>
      </c>
      <c r="S236" s="98"/>
      <c r="U236" s="93"/>
    </row>
    <row r="237" spans="2:28" x14ac:dyDescent="0.3">
      <c r="B237" s="23">
        <f t="shared" si="15"/>
        <v>233</v>
      </c>
      <c r="C237" s="3" t="str">
        <f t="shared" si="16"/>
        <v>VAL</v>
      </c>
      <c r="D237" s="22" t="str">
        <f t="shared" si="14"/>
        <v>233-VAL</v>
      </c>
      <c r="E237" s="88" t="s">
        <v>189</v>
      </c>
      <c r="F237" s="24" t="str">
        <f t="shared" si="17"/>
        <v>233-VAL</v>
      </c>
      <c r="G237" s="88" t="s">
        <v>221</v>
      </c>
      <c r="H237" s="25">
        <v>45131</v>
      </c>
      <c r="I237" s="94" t="s">
        <v>3</v>
      </c>
      <c r="J237" s="88" t="s">
        <v>150</v>
      </c>
      <c r="M237" s="23" t="s">
        <v>130</v>
      </c>
      <c r="Q237" s="22" t="s">
        <v>140</v>
      </c>
      <c r="R237" s="90">
        <f>VLOOKUP(Q237,'Copie doc'!$F$4:$H$29,3,FALSE)</f>
        <v>95760</v>
      </c>
      <c r="S237" s="98"/>
      <c r="U237" s="93"/>
    </row>
    <row r="238" spans="2:28" x14ac:dyDescent="0.3">
      <c r="B238" s="23">
        <f t="shared" si="15"/>
        <v>234</v>
      </c>
      <c r="C238" s="3" t="str">
        <f t="shared" si="16"/>
        <v>NES</v>
      </c>
      <c r="D238" s="22" t="str">
        <f t="shared" si="14"/>
        <v>234-NES</v>
      </c>
      <c r="E238" s="88" t="s">
        <v>189</v>
      </c>
      <c r="F238" s="24" t="str">
        <f t="shared" si="17"/>
        <v>234-NES</v>
      </c>
      <c r="G238" s="88" t="s">
        <v>221</v>
      </c>
      <c r="H238" s="25">
        <v>45131</v>
      </c>
      <c r="I238" s="94" t="s">
        <v>3</v>
      </c>
      <c r="J238" s="88" t="s">
        <v>152</v>
      </c>
      <c r="M238" s="23" t="s">
        <v>130</v>
      </c>
      <c r="Q238" s="22" t="s">
        <v>139</v>
      </c>
      <c r="R238" s="90">
        <f>VLOOKUP(Q238,'Copie doc'!$F$4:$H$29,3,FALSE)</f>
        <v>95690</v>
      </c>
      <c r="S238" s="98"/>
      <c r="U238" s="93"/>
    </row>
    <row r="239" spans="2:28" x14ac:dyDescent="0.3">
      <c r="B239" s="23">
        <f t="shared" si="15"/>
        <v>235</v>
      </c>
      <c r="C239" s="3" t="str">
        <f t="shared" si="16"/>
        <v>ARG</v>
      </c>
      <c r="D239" s="22" t="str">
        <f t="shared" si="14"/>
        <v>235-ARG</v>
      </c>
      <c r="E239" s="88" t="s">
        <v>189</v>
      </c>
      <c r="F239" s="24" t="str">
        <f t="shared" si="17"/>
        <v>235-ARG</v>
      </c>
      <c r="G239" s="88" t="s">
        <v>217</v>
      </c>
      <c r="H239" s="25">
        <v>45127</v>
      </c>
      <c r="I239" s="94" t="s">
        <v>3</v>
      </c>
      <c r="J239" s="88" t="s">
        <v>150</v>
      </c>
      <c r="M239" s="23" t="s">
        <v>125</v>
      </c>
      <c r="Q239" s="22" t="s">
        <v>143</v>
      </c>
      <c r="R239" s="90">
        <f>VLOOKUP(Q239,'Copie doc'!$F$4:$H$29,3,FALSE)</f>
        <v>95100</v>
      </c>
      <c r="S239" s="98"/>
      <c r="U239" s="93"/>
    </row>
    <row r="240" spans="2:28" x14ac:dyDescent="0.3">
      <c r="B240" s="23">
        <f>B239+1</f>
        <v>236</v>
      </c>
      <c r="C240" s="3" t="str">
        <f t="shared" si="16"/>
        <v>CFS</v>
      </c>
      <c r="D240" s="22" t="str">
        <f t="shared" si="14"/>
        <v>236-CFS</v>
      </c>
      <c r="E240" s="88" t="s">
        <v>189</v>
      </c>
      <c r="F240" s="24" t="str">
        <f t="shared" si="17"/>
        <v>236-CFS</v>
      </c>
      <c r="G240" s="88" t="s">
        <v>221</v>
      </c>
      <c r="H240" s="25">
        <v>45125</v>
      </c>
      <c r="I240" s="94" t="s">
        <v>2</v>
      </c>
      <c r="J240" s="88" t="s">
        <v>150</v>
      </c>
      <c r="K240" s="172"/>
      <c r="M240" s="23" t="s">
        <v>125</v>
      </c>
      <c r="Q240" s="22" t="s">
        <v>126</v>
      </c>
      <c r="R240" s="90">
        <f>VLOOKUP(Q240,'Copie doc'!$F$4:$H$29,3,FALSE)</f>
        <v>78700</v>
      </c>
      <c r="S240" s="98"/>
      <c r="U240" s="93"/>
    </row>
    <row r="241" spans="2:28" x14ac:dyDescent="0.3">
      <c r="B241" s="23">
        <f t="shared" si="15"/>
        <v>237</v>
      </c>
      <c r="C241" s="3" t="str">
        <f t="shared" si="16"/>
        <v>AND</v>
      </c>
      <c r="D241" s="22" t="str">
        <f t="shared" si="14"/>
        <v>237-AND</v>
      </c>
      <c r="E241" s="88" t="s">
        <v>189</v>
      </c>
      <c r="F241" s="24" t="str">
        <f t="shared" si="17"/>
        <v>237-AND</v>
      </c>
      <c r="G241" s="88" t="s">
        <v>248</v>
      </c>
      <c r="H241" s="25">
        <v>45159</v>
      </c>
      <c r="I241" s="94" t="s">
        <v>3</v>
      </c>
      <c r="J241" s="88" t="s">
        <v>150</v>
      </c>
      <c r="M241" s="23" t="s">
        <v>130</v>
      </c>
      <c r="Q241" s="22" t="s">
        <v>5</v>
      </c>
      <c r="R241" s="90">
        <f>VLOOKUP(Q241,'Copie doc'!$F$4:$H$29,3,FALSE)</f>
        <v>78570</v>
      </c>
      <c r="S241" s="98"/>
      <c r="U241" s="93"/>
    </row>
    <row r="242" spans="2:28" x14ac:dyDescent="0.3">
      <c r="B242" s="23">
        <f t="shared" si="15"/>
        <v>238</v>
      </c>
      <c r="C242" s="3" t="str">
        <f t="shared" si="16"/>
        <v>CAR</v>
      </c>
      <c r="D242" s="22" t="str">
        <f t="shared" si="14"/>
        <v>238-CAR</v>
      </c>
      <c r="E242" s="88" t="s">
        <v>189</v>
      </c>
      <c r="F242" s="24" t="str">
        <f t="shared" si="17"/>
        <v>238-CAR</v>
      </c>
      <c r="G242" s="88" t="s">
        <v>248</v>
      </c>
      <c r="H242" s="25">
        <v>45132</v>
      </c>
      <c r="I242" s="94" t="s">
        <v>2</v>
      </c>
      <c r="J242" s="88" t="s">
        <v>150</v>
      </c>
      <c r="M242" s="23" t="s">
        <v>125</v>
      </c>
      <c r="Q242" s="22" t="s">
        <v>151</v>
      </c>
      <c r="R242" s="90">
        <f>VLOOKUP(Q242,'Copie doc'!$F$4:$H$29,3,FALSE)</f>
        <v>78955</v>
      </c>
      <c r="S242" s="98"/>
      <c r="U242" s="93"/>
    </row>
    <row r="243" spans="2:28" x14ac:dyDescent="0.3">
      <c r="B243" s="23">
        <f t="shared" si="15"/>
        <v>239</v>
      </c>
      <c r="C243" s="3" t="str">
        <f t="shared" si="16"/>
        <v>AND</v>
      </c>
      <c r="D243" s="22" t="str">
        <f t="shared" si="14"/>
        <v>239-AND</v>
      </c>
      <c r="E243" s="88" t="s">
        <v>189</v>
      </c>
      <c r="F243" s="24" t="str">
        <f t="shared" si="17"/>
        <v>239-AND</v>
      </c>
      <c r="G243" s="88" t="s">
        <v>217</v>
      </c>
      <c r="H243" s="25">
        <v>45133</v>
      </c>
      <c r="I243" s="94" t="s">
        <v>3</v>
      </c>
      <c r="J243" s="88" t="s">
        <v>150</v>
      </c>
      <c r="M243" s="23" t="s">
        <v>125</v>
      </c>
      <c r="Q243" s="22" t="s">
        <v>5</v>
      </c>
      <c r="R243" s="90">
        <f>VLOOKUP(Q243,'Copie doc'!$F$4:$H$29,3,FALSE)</f>
        <v>78570</v>
      </c>
      <c r="S243" s="98"/>
      <c r="U243" s="93"/>
    </row>
    <row r="244" spans="2:28" x14ac:dyDescent="0.3">
      <c r="B244" s="23">
        <f t="shared" si="15"/>
        <v>240</v>
      </c>
      <c r="C244" s="3" t="str">
        <f t="shared" si="16"/>
        <v>AND</v>
      </c>
      <c r="D244" s="22" t="str">
        <f t="shared" ref="D244:D307" si="18">B244&amp;"-"&amp;C244</f>
        <v>240-AND</v>
      </c>
      <c r="E244" s="88" t="s">
        <v>189</v>
      </c>
      <c r="F244" s="24" t="str">
        <f t="shared" si="17"/>
        <v>240-AND</v>
      </c>
      <c r="G244" s="88" t="s">
        <v>221</v>
      </c>
      <c r="H244" s="25">
        <v>45125</v>
      </c>
      <c r="I244" s="94" t="s">
        <v>3</v>
      </c>
      <c r="J244" s="88" t="s">
        <v>129</v>
      </c>
      <c r="M244" s="23" t="s">
        <v>130</v>
      </c>
      <c r="Q244" s="22" t="s">
        <v>5</v>
      </c>
      <c r="R244" s="90">
        <f>VLOOKUP(Q244,'Copie doc'!$F$4:$H$29,3,FALSE)</f>
        <v>78570</v>
      </c>
      <c r="S244" s="98"/>
      <c r="U244" s="93"/>
    </row>
    <row r="245" spans="2:28" x14ac:dyDescent="0.3">
      <c r="B245" s="23">
        <f t="shared" si="15"/>
        <v>241</v>
      </c>
      <c r="C245" s="3" t="str">
        <f t="shared" si="16"/>
        <v>CFS</v>
      </c>
      <c r="D245" s="22" t="str">
        <f t="shared" si="18"/>
        <v>241-CFS</v>
      </c>
      <c r="E245" s="88" t="s">
        <v>189</v>
      </c>
      <c r="F245" s="24" t="str">
        <f t="shared" si="17"/>
        <v>241-CFS</v>
      </c>
      <c r="G245" s="88" t="s">
        <v>248</v>
      </c>
      <c r="H245" s="25">
        <v>45156</v>
      </c>
      <c r="I245" s="94" t="s">
        <v>3</v>
      </c>
      <c r="J245" s="88" t="s">
        <v>150</v>
      </c>
      <c r="M245" s="23" t="s">
        <v>130</v>
      </c>
      <c r="Q245" s="22" t="s">
        <v>126</v>
      </c>
      <c r="R245" s="90">
        <f>VLOOKUP(Q245,'Copie doc'!$F$4:$H$29,3,FALSE)</f>
        <v>78700</v>
      </c>
      <c r="S245" s="98"/>
      <c r="U245" s="93"/>
    </row>
    <row r="246" spans="2:28" x14ac:dyDescent="0.3">
      <c r="B246" s="23">
        <f t="shared" ref="B246:B309" si="19">B245+1</f>
        <v>242</v>
      </c>
      <c r="C246" s="3" t="str">
        <f t="shared" ref="C246:C309" si="20">IF(Q246="CONFLANS STE HONORINE","CFS",IF(Q246="ANDRESY","AND",IF(Q246="CHANTELOUP LES VIGNES","CHP",IF(Q246="LES ALLUETS LE ROI","ALL",IF(Q246="AUBERGENVILLE","AUB",IF(Q246="MORAINVILLIERS","MOR",IF(Q246="ORGEVAL","ORG",IF(Q246="TESSANCOURT SUR AUBETTE","TES",IF(Q246="CARRIERES SOUS POISSY","CAR",IF(Q246="LA FALAISE","FAL",IF(Q246="AULNAY SUR MAULDRE","AUL",IF(Q246="NEZEL","NEZ",IF(Q246="Juziers","JUZ",IF(Q246="VAUX SUR SEINE","VAU",IF(Q246="NESLES LA VALLEE","NES",IF(Q246="BUTRY SUR OISE","BUT",IF(Q246="VALMONDOIS","VAL",IF(Q246="LABBEVILLE","LAB",IF(Q246="PARMAIN","PAR",IF(Q246="ACHERES","ACH",IF(Q246="ARGENTEUIL","ARG",IF(Q246="BOIS D'ARCY","BDA",IF(Q246="JOUY EN JOSAS","JOU",IF(Q246="BIEVRES","BIE",IF(Q246="LA CELLE SAINT CLOUD","CEL","")))))))))))))))))))))))))</f>
        <v>CFS</v>
      </c>
      <c r="D246" s="22" t="str">
        <f t="shared" si="18"/>
        <v>242-CFS</v>
      </c>
      <c r="E246" s="88" t="s">
        <v>189</v>
      </c>
      <c r="F246" s="24" t="str">
        <f t="shared" si="17"/>
        <v>242-CFS</v>
      </c>
      <c r="G246" s="88" t="s">
        <v>217</v>
      </c>
      <c r="H246" s="25">
        <v>45131</v>
      </c>
      <c r="I246" s="94" t="s">
        <v>3</v>
      </c>
      <c r="J246" s="88" t="s">
        <v>129</v>
      </c>
      <c r="M246" s="23" t="s">
        <v>130</v>
      </c>
      <c r="Q246" s="22" t="s">
        <v>126</v>
      </c>
      <c r="R246" s="90">
        <f>VLOOKUP(Q246,'Copie doc'!$F$4:$H$29,3,FALSE)</f>
        <v>78700</v>
      </c>
      <c r="S246" s="98"/>
      <c r="U246" s="93"/>
    </row>
    <row r="247" spans="2:28" x14ac:dyDescent="0.3">
      <c r="B247" s="23">
        <f t="shared" si="19"/>
        <v>243</v>
      </c>
      <c r="C247" s="3" t="str">
        <f t="shared" si="20"/>
        <v>AND</v>
      </c>
      <c r="D247" s="22" t="str">
        <f t="shared" si="18"/>
        <v>243-AND</v>
      </c>
      <c r="E247" s="88" t="s">
        <v>189</v>
      </c>
      <c r="F247" s="24" t="str">
        <f t="shared" si="17"/>
        <v>243-AND</v>
      </c>
      <c r="G247" s="88" t="s">
        <v>249</v>
      </c>
      <c r="H247" s="25">
        <v>45125</v>
      </c>
      <c r="I247" s="94" t="s">
        <v>3</v>
      </c>
      <c r="J247" s="88" t="s">
        <v>152</v>
      </c>
      <c r="M247" s="23" t="s">
        <v>125</v>
      </c>
      <c r="Q247" s="22" t="s">
        <v>5</v>
      </c>
      <c r="R247" s="90">
        <f>VLOOKUP(Q247,'Copie doc'!$F$4:$H$29,3,FALSE)</f>
        <v>78570</v>
      </c>
      <c r="S247" s="98"/>
      <c r="U247" s="93"/>
    </row>
    <row r="248" spans="2:28" x14ac:dyDescent="0.3">
      <c r="B248" s="23">
        <f t="shared" si="19"/>
        <v>244</v>
      </c>
      <c r="C248" s="3" t="str">
        <f t="shared" si="20"/>
        <v>ORG</v>
      </c>
      <c r="D248" s="22" t="str">
        <f t="shared" si="18"/>
        <v>244-ORG</v>
      </c>
      <c r="E248" s="88" t="s">
        <v>189</v>
      </c>
      <c r="F248" s="24" t="str">
        <f t="shared" si="17"/>
        <v>244-ORG</v>
      </c>
      <c r="G248" s="88" t="s">
        <v>217</v>
      </c>
      <c r="H248" s="25">
        <v>45125</v>
      </c>
      <c r="I248" s="94" t="s">
        <v>3</v>
      </c>
      <c r="J248" s="88" t="s">
        <v>152</v>
      </c>
      <c r="M248" s="23" t="s">
        <v>130</v>
      </c>
      <c r="Q248" s="22" t="s">
        <v>101</v>
      </c>
      <c r="R248" s="90">
        <f>VLOOKUP(Q248,'Copie doc'!$F$4:$H$29,3,FALSE)</f>
        <v>78630</v>
      </c>
      <c r="S248" s="98"/>
      <c r="U248" s="93"/>
      <c r="AB248" s="23" t="s">
        <v>153</v>
      </c>
    </row>
    <row r="249" spans="2:28" x14ac:dyDescent="0.3">
      <c r="B249" s="23">
        <f t="shared" si="19"/>
        <v>245</v>
      </c>
      <c r="C249" s="3" t="str">
        <f t="shared" si="20"/>
        <v>ACH</v>
      </c>
      <c r="D249" s="22" t="str">
        <f t="shared" si="18"/>
        <v>245-ACH</v>
      </c>
      <c r="E249" s="88" t="s">
        <v>189</v>
      </c>
      <c r="F249" s="24" t="str">
        <f t="shared" si="17"/>
        <v>245-ACH</v>
      </c>
      <c r="G249" s="88" t="s">
        <v>248</v>
      </c>
      <c r="H249" s="25">
        <v>45126</v>
      </c>
      <c r="I249" s="94" t="s">
        <v>3</v>
      </c>
      <c r="J249" s="88" t="s">
        <v>150</v>
      </c>
      <c r="M249" s="23" t="s">
        <v>125</v>
      </c>
      <c r="Q249" s="22" t="s">
        <v>8</v>
      </c>
      <c r="R249" s="90">
        <f>VLOOKUP(Q249,'Copie doc'!$F$4:$H$29,3,FALSE)</f>
        <v>78260</v>
      </c>
      <c r="S249" s="98"/>
      <c r="U249" s="93"/>
    </row>
    <row r="250" spans="2:28" x14ac:dyDescent="0.3">
      <c r="B250" s="23">
        <f t="shared" si="19"/>
        <v>246</v>
      </c>
      <c r="C250" s="3" t="str">
        <f t="shared" si="20"/>
        <v>AND</v>
      </c>
      <c r="D250" s="22" t="str">
        <f t="shared" si="18"/>
        <v>246-AND</v>
      </c>
      <c r="E250" s="88" t="s">
        <v>189</v>
      </c>
      <c r="F250" s="24" t="str">
        <f t="shared" si="17"/>
        <v>246-AND</v>
      </c>
      <c r="G250" s="88" t="s">
        <v>217</v>
      </c>
      <c r="H250" s="25">
        <v>45138</v>
      </c>
      <c r="I250" s="94" t="s">
        <v>3</v>
      </c>
      <c r="J250" s="88" t="s">
        <v>152</v>
      </c>
      <c r="M250" s="23" t="s">
        <v>130</v>
      </c>
      <c r="Q250" s="22" t="s">
        <v>5</v>
      </c>
      <c r="R250" s="90">
        <f>VLOOKUP(Q250,'Copie doc'!$F$4:$H$29,3,FALSE)</f>
        <v>78570</v>
      </c>
      <c r="S250" s="98"/>
      <c r="U250" s="93"/>
    </row>
    <row r="251" spans="2:28" x14ac:dyDescent="0.3">
      <c r="B251" s="23">
        <f t="shared" si="19"/>
        <v>247</v>
      </c>
      <c r="C251" s="3" t="str">
        <f t="shared" si="20"/>
        <v>CFS</v>
      </c>
      <c r="D251" s="22" t="str">
        <f t="shared" si="18"/>
        <v>247-CFS</v>
      </c>
      <c r="E251" s="88" t="s">
        <v>189</v>
      </c>
      <c r="F251" s="24" t="str">
        <f t="shared" si="17"/>
        <v>247-CFS</v>
      </c>
      <c r="G251" s="88" t="s">
        <v>217</v>
      </c>
      <c r="H251" s="25">
        <v>45133</v>
      </c>
      <c r="I251" s="94" t="s">
        <v>2</v>
      </c>
      <c r="J251" s="88" t="s">
        <v>150</v>
      </c>
      <c r="M251" s="23" t="s">
        <v>125</v>
      </c>
      <c r="Q251" s="22" t="s">
        <v>126</v>
      </c>
      <c r="R251" s="90">
        <f>VLOOKUP(Q251,'Copie doc'!$F$4:$H$29,3,FALSE)</f>
        <v>78700</v>
      </c>
      <c r="S251" s="98"/>
      <c r="U251" s="93"/>
    </row>
    <row r="252" spans="2:28" x14ac:dyDescent="0.3">
      <c r="B252" s="23">
        <f t="shared" si="19"/>
        <v>248</v>
      </c>
      <c r="C252" s="3" t="str">
        <f t="shared" si="20"/>
        <v>AND</v>
      </c>
      <c r="D252" s="22" t="str">
        <f t="shared" si="18"/>
        <v>248-AND</v>
      </c>
      <c r="E252" s="88" t="s">
        <v>189</v>
      </c>
      <c r="F252" s="24" t="str">
        <f t="shared" si="17"/>
        <v>248-AND</v>
      </c>
      <c r="G252" s="88" t="s">
        <v>248</v>
      </c>
      <c r="H252" s="25">
        <v>45127</v>
      </c>
      <c r="I252" s="94" t="s">
        <v>2</v>
      </c>
      <c r="J252" s="88" t="s">
        <v>129</v>
      </c>
      <c r="M252" s="23" t="s">
        <v>130</v>
      </c>
      <c r="Q252" s="22" t="s">
        <v>5</v>
      </c>
      <c r="R252" s="90">
        <f>VLOOKUP(Q252,'Copie doc'!$F$4:$H$29,3,FALSE)</f>
        <v>78570</v>
      </c>
      <c r="S252" s="98"/>
      <c r="U252" s="93"/>
    </row>
    <row r="253" spans="2:28" x14ac:dyDescent="0.3">
      <c r="B253" s="23">
        <f t="shared" si="19"/>
        <v>249</v>
      </c>
      <c r="C253" s="3" t="str">
        <f t="shared" si="20"/>
        <v>CFS</v>
      </c>
      <c r="D253" s="22" t="str">
        <f t="shared" si="18"/>
        <v>249-CFS</v>
      </c>
      <c r="E253" s="88" t="s">
        <v>189</v>
      </c>
      <c r="F253" s="24" t="str">
        <f t="shared" si="17"/>
        <v>249-CFS</v>
      </c>
      <c r="G253" s="88" t="s">
        <v>217</v>
      </c>
      <c r="H253" s="25">
        <v>45133</v>
      </c>
      <c r="I253" s="94" t="s">
        <v>2</v>
      </c>
      <c r="J253" s="88" t="s">
        <v>152</v>
      </c>
      <c r="M253" s="23" t="s">
        <v>130</v>
      </c>
      <c r="Q253" s="22" t="s">
        <v>126</v>
      </c>
      <c r="R253" s="90">
        <f>VLOOKUP(Q253,'Copie doc'!$F$4:$H$29,3,FALSE)</f>
        <v>78700</v>
      </c>
      <c r="S253" s="98"/>
      <c r="U253" s="93"/>
      <c r="AB253" s="23" t="s">
        <v>153</v>
      </c>
    </row>
    <row r="254" spans="2:28" x14ac:dyDescent="0.3">
      <c r="B254" s="23">
        <f t="shared" si="19"/>
        <v>250</v>
      </c>
      <c r="C254" s="3" t="str">
        <f t="shared" si="20"/>
        <v>CFS</v>
      </c>
      <c r="D254" s="22" t="str">
        <f t="shared" si="18"/>
        <v>250-CFS</v>
      </c>
      <c r="E254" s="88" t="s">
        <v>189</v>
      </c>
      <c r="F254" s="24" t="str">
        <f t="shared" si="17"/>
        <v>250-CFS</v>
      </c>
      <c r="G254" s="88" t="s">
        <v>248</v>
      </c>
      <c r="H254" s="25">
        <v>45160</v>
      </c>
      <c r="I254" s="94" t="s">
        <v>3</v>
      </c>
      <c r="J254" s="88" t="s">
        <v>150</v>
      </c>
      <c r="M254" s="23" t="s">
        <v>130</v>
      </c>
      <c r="Q254" s="22" t="s">
        <v>126</v>
      </c>
      <c r="R254" s="90">
        <f>VLOOKUP(Q254,'Copie doc'!$F$4:$H$29,3,FALSE)</f>
        <v>78700</v>
      </c>
      <c r="S254" s="98"/>
      <c r="U254" s="93"/>
    </row>
    <row r="255" spans="2:28" x14ac:dyDescent="0.3">
      <c r="B255" s="23">
        <f t="shared" si="19"/>
        <v>251</v>
      </c>
      <c r="C255" s="3" t="str">
        <f t="shared" si="20"/>
        <v>CAR</v>
      </c>
      <c r="D255" s="22" t="str">
        <f t="shared" si="18"/>
        <v>251-CAR</v>
      </c>
      <c r="E255" s="88" t="s">
        <v>189</v>
      </c>
      <c r="F255" s="24" t="str">
        <f t="shared" si="17"/>
        <v>251-CAR</v>
      </c>
      <c r="G255" s="88" t="s">
        <v>221</v>
      </c>
      <c r="H255" s="25">
        <v>45127</v>
      </c>
      <c r="I255" s="94" t="s">
        <v>3</v>
      </c>
      <c r="J255" s="88" t="s">
        <v>169</v>
      </c>
      <c r="M255" s="23" t="s">
        <v>130</v>
      </c>
      <c r="Q255" s="22" t="s">
        <v>151</v>
      </c>
      <c r="R255" s="90">
        <f>VLOOKUP(Q255,'Copie doc'!$F$4:$H$29,3,FALSE)</f>
        <v>78955</v>
      </c>
      <c r="S255" s="98"/>
    </row>
    <row r="256" spans="2:28" x14ac:dyDescent="0.3">
      <c r="B256" s="23">
        <f t="shared" si="19"/>
        <v>252</v>
      </c>
      <c r="C256" s="3" t="str">
        <f t="shared" si="20"/>
        <v>CAR</v>
      </c>
      <c r="D256" s="22" t="str">
        <f t="shared" si="18"/>
        <v>252-CAR</v>
      </c>
      <c r="E256" s="88" t="s">
        <v>189</v>
      </c>
      <c r="F256" s="24" t="str">
        <f t="shared" si="17"/>
        <v>252-CAR</v>
      </c>
      <c r="G256" s="88" t="s">
        <v>221</v>
      </c>
      <c r="H256" s="25">
        <v>45127</v>
      </c>
      <c r="I256" s="94" t="s">
        <v>3</v>
      </c>
      <c r="J256" s="88" t="s">
        <v>169</v>
      </c>
      <c r="M256" s="23" t="s">
        <v>130</v>
      </c>
      <c r="Q256" s="22" t="s">
        <v>151</v>
      </c>
      <c r="R256" s="90">
        <f>VLOOKUP(Q256,'Copie doc'!$F$4:$H$29,3,FALSE)</f>
        <v>78955</v>
      </c>
      <c r="S256" s="98"/>
    </row>
    <row r="257" spans="2:28" x14ac:dyDescent="0.3">
      <c r="B257" s="23">
        <f t="shared" si="19"/>
        <v>253</v>
      </c>
      <c r="C257" s="3" t="str">
        <f t="shared" si="20"/>
        <v>CAR</v>
      </c>
      <c r="D257" s="22" t="str">
        <f t="shared" si="18"/>
        <v>253-CAR</v>
      </c>
      <c r="E257" s="88" t="s">
        <v>189</v>
      </c>
      <c r="F257" s="24" t="str">
        <f t="shared" si="17"/>
        <v>253-CAR</v>
      </c>
      <c r="G257" s="88" t="s">
        <v>221</v>
      </c>
      <c r="H257" s="25">
        <v>45127</v>
      </c>
      <c r="I257" s="94" t="s">
        <v>3</v>
      </c>
      <c r="J257" s="88" t="s">
        <v>169</v>
      </c>
      <c r="M257" s="23" t="s">
        <v>130</v>
      </c>
      <c r="Q257" s="22" t="s">
        <v>151</v>
      </c>
      <c r="R257" s="90">
        <f>VLOOKUP(Q257,'Copie doc'!$F$4:$H$29,3,FALSE)</f>
        <v>78955</v>
      </c>
      <c r="S257" s="98"/>
      <c r="U257" s="93"/>
    </row>
    <row r="258" spans="2:28" x14ac:dyDescent="0.3">
      <c r="B258" s="23">
        <f t="shared" si="19"/>
        <v>254</v>
      </c>
      <c r="C258" s="3" t="str">
        <f t="shared" si="20"/>
        <v>CAR</v>
      </c>
      <c r="D258" s="22" t="str">
        <f t="shared" si="18"/>
        <v>254-CAR</v>
      </c>
      <c r="E258" s="88" t="s">
        <v>189</v>
      </c>
      <c r="F258" s="24" t="str">
        <f t="shared" si="17"/>
        <v>254-CAR</v>
      </c>
      <c r="G258" s="88" t="s">
        <v>221</v>
      </c>
      <c r="H258" s="25">
        <v>45127</v>
      </c>
      <c r="I258" s="94" t="s">
        <v>3</v>
      </c>
      <c r="J258" s="88" t="s">
        <v>169</v>
      </c>
      <c r="M258" s="23" t="s">
        <v>130</v>
      </c>
      <c r="Q258" s="22" t="s">
        <v>151</v>
      </c>
      <c r="R258" s="90">
        <f>VLOOKUP(Q258,'Copie doc'!$F$4:$H$29,3,FALSE)</f>
        <v>78955</v>
      </c>
      <c r="S258" s="98"/>
      <c r="U258" s="93"/>
    </row>
    <row r="259" spans="2:28" x14ac:dyDescent="0.3">
      <c r="B259" s="23">
        <f t="shared" si="19"/>
        <v>255</v>
      </c>
      <c r="C259" s="3" t="str">
        <f t="shared" si="20"/>
        <v>CAR</v>
      </c>
      <c r="D259" s="22" t="str">
        <f t="shared" si="18"/>
        <v>255-CAR</v>
      </c>
      <c r="E259" s="88" t="s">
        <v>189</v>
      </c>
      <c r="F259" s="24" t="str">
        <f t="shared" si="17"/>
        <v>255-CAR</v>
      </c>
      <c r="G259" s="88" t="s">
        <v>221</v>
      </c>
      <c r="H259" s="25">
        <v>45127</v>
      </c>
      <c r="I259" s="94" t="s">
        <v>3</v>
      </c>
      <c r="J259" s="88" t="s">
        <v>169</v>
      </c>
      <c r="M259" s="23" t="s">
        <v>130</v>
      </c>
      <c r="Q259" s="22" t="s">
        <v>151</v>
      </c>
      <c r="R259" s="90">
        <f>VLOOKUP(Q259,'Copie doc'!$F$4:$H$29,3,FALSE)</f>
        <v>78955</v>
      </c>
      <c r="S259" s="98"/>
      <c r="U259" s="93"/>
    </row>
    <row r="260" spans="2:28" x14ac:dyDescent="0.3">
      <c r="B260" s="23">
        <f t="shared" si="19"/>
        <v>256</v>
      </c>
      <c r="C260" s="3" t="str">
        <f t="shared" si="20"/>
        <v>JUZ</v>
      </c>
      <c r="D260" s="22" t="str">
        <f t="shared" si="18"/>
        <v>256-JUZ</v>
      </c>
      <c r="E260" s="88" t="s">
        <v>189</v>
      </c>
      <c r="F260" s="24" t="str">
        <f t="shared" si="17"/>
        <v>256-JUZ</v>
      </c>
      <c r="G260" s="88" t="s">
        <v>217</v>
      </c>
      <c r="H260" s="25">
        <v>45182</v>
      </c>
      <c r="I260" s="94" t="s">
        <v>3</v>
      </c>
      <c r="J260" s="88" t="s">
        <v>152</v>
      </c>
      <c r="M260" s="23" t="s">
        <v>130</v>
      </c>
      <c r="Q260" s="22" t="s">
        <v>100</v>
      </c>
      <c r="R260" s="90">
        <f>VLOOKUP(Q260,'Copie doc'!$F$4:$H$29,3,FALSE)</f>
        <v>78820</v>
      </c>
      <c r="S260" s="98"/>
      <c r="U260" s="93"/>
    </row>
    <row r="261" spans="2:28" x14ac:dyDescent="0.3">
      <c r="B261" s="23">
        <f t="shared" si="19"/>
        <v>257</v>
      </c>
      <c r="C261" s="3" t="str">
        <f t="shared" si="20"/>
        <v>JUZ</v>
      </c>
      <c r="D261" s="22" t="str">
        <f t="shared" si="18"/>
        <v>257-JUZ</v>
      </c>
      <c r="E261" s="88" t="s">
        <v>189</v>
      </c>
      <c r="F261" s="24" t="str">
        <f t="shared" si="17"/>
        <v>257-JUZ</v>
      </c>
      <c r="G261" s="88" t="s">
        <v>217</v>
      </c>
      <c r="H261" s="25">
        <v>45132</v>
      </c>
      <c r="I261" s="94" t="s">
        <v>3</v>
      </c>
      <c r="J261" s="88" t="s">
        <v>152</v>
      </c>
      <c r="M261" s="23" t="s">
        <v>130</v>
      </c>
      <c r="Q261" s="22" t="s">
        <v>100</v>
      </c>
      <c r="R261" s="90">
        <f>VLOOKUP(Q261,'Copie doc'!$F$4:$H$29,3,FALSE)</f>
        <v>78820</v>
      </c>
      <c r="S261" s="98"/>
      <c r="U261" s="93"/>
      <c r="AB261" s="23" t="s">
        <v>153</v>
      </c>
    </row>
    <row r="262" spans="2:28" x14ac:dyDescent="0.3">
      <c r="B262" s="23">
        <f t="shared" si="19"/>
        <v>258</v>
      </c>
      <c r="C262" s="3" t="str">
        <f t="shared" si="20"/>
        <v>JUZ</v>
      </c>
      <c r="D262" s="22" t="str">
        <f t="shared" si="18"/>
        <v>258-JUZ</v>
      </c>
      <c r="E262" s="88" t="s">
        <v>189</v>
      </c>
      <c r="F262" s="24" t="str">
        <f t="shared" si="17"/>
        <v>258-JUZ</v>
      </c>
      <c r="G262" s="88" t="s">
        <v>217</v>
      </c>
      <c r="H262" s="25">
        <v>45132</v>
      </c>
      <c r="I262" s="94" t="s">
        <v>3</v>
      </c>
      <c r="J262" s="88" t="s">
        <v>152</v>
      </c>
      <c r="M262" s="23" t="s">
        <v>125</v>
      </c>
      <c r="Q262" s="22" t="s">
        <v>100</v>
      </c>
      <c r="R262" s="90">
        <f>VLOOKUP(Q262,'Copie doc'!$F$4:$H$29,3,FALSE)</f>
        <v>78820</v>
      </c>
      <c r="S262" s="98"/>
      <c r="U262" s="93"/>
    </row>
    <row r="263" spans="2:28" x14ac:dyDescent="0.3">
      <c r="B263" s="23">
        <f t="shared" si="19"/>
        <v>259</v>
      </c>
      <c r="C263" s="3" t="str">
        <f t="shared" si="20"/>
        <v>CAR</v>
      </c>
      <c r="D263" s="22" t="str">
        <f t="shared" si="18"/>
        <v>259-CAR</v>
      </c>
      <c r="E263" s="88" t="s">
        <v>189</v>
      </c>
      <c r="F263" s="24" t="str">
        <f t="shared" ref="F263:F326" si="21">D263</f>
        <v>259-CAR</v>
      </c>
      <c r="G263" s="88" t="s">
        <v>248</v>
      </c>
      <c r="H263" s="25">
        <v>45132</v>
      </c>
      <c r="I263" s="94" t="s">
        <v>2</v>
      </c>
      <c r="J263" s="88" t="s">
        <v>152</v>
      </c>
      <c r="M263" s="23" t="s">
        <v>125</v>
      </c>
      <c r="Q263" s="22" t="s">
        <v>151</v>
      </c>
      <c r="R263" s="90">
        <f>VLOOKUP(Q263,'Copie doc'!$F$4:$H$29,3,FALSE)</f>
        <v>78955</v>
      </c>
      <c r="S263" s="98"/>
      <c r="U263" s="93"/>
    </row>
    <row r="264" spans="2:28" x14ac:dyDescent="0.3">
      <c r="B264" s="23">
        <f t="shared" si="19"/>
        <v>260</v>
      </c>
      <c r="C264" s="3" t="str">
        <f t="shared" si="20"/>
        <v>BUT</v>
      </c>
      <c r="D264" s="22" t="str">
        <f t="shared" si="18"/>
        <v>260-BUT</v>
      </c>
      <c r="E264" s="88" t="s">
        <v>189</v>
      </c>
      <c r="F264" s="24" t="str">
        <f t="shared" si="21"/>
        <v>260-BUT</v>
      </c>
      <c r="G264" s="88" t="s">
        <v>221</v>
      </c>
      <c r="H264" s="25">
        <v>45139</v>
      </c>
      <c r="I264" s="94" t="s">
        <v>3</v>
      </c>
      <c r="J264" s="88" t="s">
        <v>152</v>
      </c>
      <c r="M264" s="23" t="s">
        <v>130</v>
      </c>
      <c r="Q264" s="22" t="s">
        <v>182</v>
      </c>
      <c r="R264" s="90">
        <f>VLOOKUP(Q264,'Copie doc'!$F$4:$H$29,3,FALSE)</f>
        <v>95430</v>
      </c>
      <c r="S264" s="98"/>
      <c r="U264" s="93"/>
      <c r="AB264" s="23" t="s">
        <v>153</v>
      </c>
    </row>
    <row r="265" spans="2:28" x14ac:dyDescent="0.3">
      <c r="B265" s="23">
        <f t="shared" si="19"/>
        <v>261</v>
      </c>
      <c r="C265" s="3" t="str">
        <f t="shared" si="20"/>
        <v>TES</v>
      </c>
      <c r="D265" s="22" t="str">
        <f t="shared" si="18"/>
        <v>261-TES</v>
      </c>
      <c r="E265" s="88" t="s">
        <v>189</v>
      </c>
      <c r="F265" s="24" t="str">
        <f t="shared" si="21"/>
        <v>261-TES</v>
      </c>
      <c r="G265" s="88" t="s">
        <v>217</v>
      </c>
      <c r="H265" s="25">
        <v>45132</v>
      </c>
      <c r="I265" s="94" t="s">
        <v>3</v>
      </c>
      <c r="J265" s="88" t="s">
        <v>124</v>
      </c>
      <c r="M265" s="23" t="s">
        <v>130</v>
      </c>
      <c r="Q265" s="22" t="s">
        <v>103</v>
      </c>
      <c r="R265" s="90">
        <f>VLOOKUP(Q265,'Copie doc'!$F$4:$H$29,3,FALSE)</f>
        <v>78250</v>
      </c>
      <c r="S265" s="98"/>
      <c r="U265" s="93"/>
    </row>
    <row r="266" spans="2:28" x14ac:dyDescent="0.3">
      <c r="B266" s="23">
        <f t="shared" si="19"/>
        <v>262</v>
      </c>
      <c r="C266" s="3" t="str">
        <f t="shared" si="20"/>
        <v>CFS</v>
      </c>
      <c r="D266" s="22" t="str">
        <f t="shared" si="18"/>
        <v>262-CFS</v>
      </c>
      <c r="E266" s="88" t="s">
        <v>189</v>
      </c>
      <c r="F266" s="24" t="str">
        <f t="shared" si="21"/>
        <v>262-CFS</v>
      </c>
      <c r="G266" s="88" t="s">
        <v>248</v>
      </c>
      <c r="H266" s="25">
        <v>45135</v>
      </c>
      <c r="I266" s="94" t="s">
        <v>3</v>
      </c>
      <c r="J266" s="88" t="s">
        <v>152</v>
      </c>
      <c r="M266" s="23" t="s">
        <v>125</v>
      </c>
      <c r="Q266" s="22" t="s">
        <v>126</v>
      </c>
      <c r="R266" s="90">
        <f>VLOOKUP(Q266,'Copie doc'!$F$4:$H$29,3,FALSE)</f>
        <v>78700</v>
      </c>
      <c r="S266" s="98"/>
      <c r="U266" s="93"/>
    </row>
    <row r="267" spans="2:28" x14ac:dyDescent="0.3">
      <c r="B267" s="23">
        <f t="shared" si="19"/>
        <v>263</v>
      </c>
      <c r="C267" s="3" t="str">
        <f t="shared" si="20"/>
        <v>ACH</v>
      </c>
      <c r="D267" s="22" t="str">
        <f t="shared" si="18"/>
        <v>263-ACH</v>
      </c>
      <c r="E267" s="88" t="s">
        <v>189</v>
      </c>
      <c r="F267" s="24" t="str">
        <f t="shared" si="21"/>
        <v>263-ACH</v>
      </c>
      <c r="G267" s="88" t="s">
        <v>248</v>
      </c>
      <c r="H267" s="25">
        <v>45133</v>
      </c>
      <c r="I267" s="94" t="s">
        <v>3</v>
      </c>
      <c r="J267" s="88" t="s">
        <v>150</v>
      </c>
      <c r="M267" s="23" t="s">
        <v>125</v>
      </c>
      <c r="Q267" s="22" t="s">
        <v>8</v>
      </c>
      <c r="R267" s="90">
        <f>VLOOKUP(Q267,'Copie doc'!$F$4:$H$29,3,FALSE)</f>
        <v>78260</v>
      </c>
      <c r="S267" s="98"/>
      <c r="U267" s="93"/>
    </row>
    <row r="268" spans="2:28" x14ac:dyDescent="0.3">
      <c r="B268" s="23">
        <f t="shared" si="19"/>
        <v>264</v>
      </c>
      <c r="C268" s="3" t="str">
        <f t="shared" si="20"/>
        <v>BDA</v>
      </c>
      <c r="D268" s="22" t="str">
        <f t="shared" si="18"/>
        <v>264-BDA</v>
      </c>
      <c r="E268" s="88" t="s">
        <v>189</v>
      </c>
      <c r="F268" s="24" t="str">
        <f t="shared" si="21"/>
        <v>264-BDA</v>
      </c>
      <c r="G268" s="88" t="s">
        <v>231</v>
      </c>
      <c r="H268" s="25">
        <v>45148</v>
      </c>
      <c r="I268" s="94" t="s">
        <v>3</v>
      </c>
      <c r="J268" s="88" t="s">
        <v>152</v>
      </c>
      <c r="M268" s="23" t="s">
        <v>125</v>
      </c>
      <c r="Q268" s="22" t="s">
        <v>191</v>
      </c>
      <c r="R268" s="90">
        <f>VLOOKUP(Q268,'Copie doc'!$F$4:$H$29,3,FALSE)</f>
        <v>78390</v>
      </c>
      <c r="S268" s="98"/>
      <c r="U268" s="93"/>
    </row>
    <row r="269" spans="2:28" x14ac:dyDescent="0.3">
      <c r="B269" s="23">
        <f t="shared" si="19"/>
        <v>265</v>
      </c>
      <c r="C269" s="3" t="str">
        <f t="shared" si="20"/>
        <v>AND</v>
      </c>
      <c r="D269" s="22" t="str">
        <f t="shared" si="18"/>
        <v>265-AND</v>
      </c>
      <c r="E269" s="88" t="s">
        <v>189</v>
      </c>
      <c r="F269" s="24" t="str">
        <f t="shared" si="21"/>
        <v>265-AND</v>
      </c>
      <c r="G269" s="88" t="s">
        <v>248</v>
      </c>
      <c r="H269" s="25">
        <v>45127</v>
      </c>
      <c r="I269" s="94" t="s">
        <v>2</v>
      </c>
      <c r="J269" s="88" t="s">
        <v>152</v>
      </c>
      <c r="M269" s="23" t="s">
        <v>125</v>
      </c>
      <c r="Q269" s="22" t="s">
        <v>5</v>
      </c>
      <c r="R269" s="90">
        <f>VLOOKUP(Q269,'Copie doc'!$F$4:$H$29,3,FALSE)</f>
        <v>78570</v>
      </c>
      <c r="S269" s="98"/>
      <c r="U269" s="93"/>
    </row>
    <row r="270" spans="2:28" x14ac:dyDescent="0.3">
      <c r="B270" s="23">
        <f t="shared" si="19"/>
        <v>266</v>
      </c>
      <c r="C270" s="3" t="str">
        <f t="shared" si="20"/>
        <v>CFS</v>
      </c>
      <c r="D270" s="22" t="str">
        <f t="shared" si="18"/>
        <v>266-CFS</v>
      </c>
      <c r="E270" s="88" t="s">
        <v>189</v>
      </c>
      <c r="F270" s="24" t="str">
        <f t="shared" si="21"/>
        <v>266-CFS</v>
      </c>
      <c r="G270" s="88" t="s">
        <v>248</v>
      </c>
      <c r="H270" s="25">
        <v>45126</v>
      </c>
      <c r="I270" s="94" t="s">
        <v>3</v>
      </c>
      <c r="J270" s="88" t="s">
        <v>152</v>
      </c>
      <c r="M270" s="23" t="s">
        <v>125</v>
      </c>
      <c r="Q270" s="22" t="s">
        <v>126</v>
      </c>
      <c r="R270" s="90">
        <f>VLOOKUP(Q270,'Copie doc'!$F$4:$H$29,3,FALSE)</f>
        <v>78700</v>
      </c>
      <c r="S270" s="98"/>
      <c r="U270" s="93"/>
    </row>
    <row r="271" spans="2:28" x14ac:dyDescent="0.3">
      <c r="B271" s="23">
        <f t="shared" si="19"/>
        <v>267</v>
      </c>
      <c r="C271" s="3" t="str">
        <f t="shared" si="20"/>
        <v>CFS</v>
      </c>
      <c r="D271" s="22" t="str">
        <f t="shared" si="18"/>
        <v>267-CFS</v>
      </c>
      <c r="E271" s="88" t="s">
        <v>189</v>
      </c>
      <c r="F271" s="24" t="str">
        <f t="shared" si="21"/>
        <v>267-CFS</v>
      </c>
      <c r="G271" s="88" t="s">
        <v>248</v>
      </c>
      <c r="H271" s="25">
        <v>45138</v>
      </c>
      <c r="I271" s="94" t="s">
        <v>3</v>
      </c>
      <c r="J271" s="88" t="s">
        <v>152</v>
      </c>
      <c r="M271" s="23" t="s">
        <v>130</v>
      </c>
      <c r="Q271" s="22" t="s">
        <v>126</v>
      </c>
      <c r="R271" s="90">
        <f>VLOOKUP(Q271,'Copie doc'!$F$4:$H$29,3,FALSE)</f>
        <v>78700</v>
      </c>
      <c r="S271" s="98"/>
      <c r="U271" s="93"/>
    </row>
    <row r="272" spans="2:28" x14ac:dyDescent="0.3">
      <c r="B272" s="23">
        <f t="shared" si="19"/>
        <v>268</v>
      </c>
      <c r="C272" s="3" t="str">
        <f t="shared" si="20"/>
        <v>CHP</v>
      </c>
      <c r="D272" s="22" t="str">
        <f t="shared" si="18"/>
        <v>268-CHP</v>
      </c>
      <c r="E272" s="88" t="s">
        <v>189</v>
      </c>
      <c r="F272" s="24" t="str">
        <f t="shared" si="21"/>
        <v>268-CHP</v>
      </c>
      <c r="G272" s="88" t="s">
        <v>248</v>
      </c>
      <c r="H272" s="25">
        <v>45135</v>
      </c>
      <c r="I272" s="94" t="s">
        <v>3</v>
      </c>
      <c r="J272" s="88" t="s">
        <v>152</v>
      </c>
      <c r="M272" s="23" t="s">
        <v>130</v>
      </c>
      <c r="Q272" s="22" t="s">
        <v>131</v>
      </c>
      <c r="R272" s="90">
        <f>VLOOKUP(Q272,'Copie doc'!$F$4:$H$29,3,FALSE)</f>
        <v>78570</v>
      </c>
      <c r="S272" s="98"/>
      <c r="U272" s="93"/>
    </row>
    <row r="273" spans="2:28" x14ac:dyDescent="0.3">
      <c r="B273" s="23">
        <f t="shared" si="19"/>
        <v>269</v>
      </c>
      <c r="C273" s="3" t="str">
        <f t="shared" si="20"/>
        <v>ORG</v>
      </c>
      <c r="D273" s="22" t="str">
        <f t="shared" si="18"/>
        <v>269-ORG</v>
      </c>
      <c r="E273" s="88" t="s">
        <v>189</v>
      </c>
      <c r="F273" s="24" t="str">
        <f t="shared" si="21"/>
        <v>269-ORG</v>
      </c>
      <c r="G273" s="88" t="s">
        <v>217</v>
      </c>
      <c r="H273" s="25">
        <v>45134</v>
      </c>
      <c r="I273" s="94" t="s">
        <v>3</v>
      </c>
      <c r="J273" s="88" t="s">
        <v>152</v>
      </c>
      <c r="M273" s="23" t="s">
        <v>130</v>
      </c>
      <c r="Q273" s="22" t="s">
        <v>101</v>
      </c>
      <c r="R273" s="90">
        <f>VLOOKUP(Q273,'Copie doc'!$F$4:$H$29,3,FALSE)</f>
        <v>78630</v>
      </c>
      <c r="S273" s="98"/>
      <c r="U273" s="93"/>
    </row>
    <row r="274" spans="2:28" x14ac:dyDescent="0.3">
      <c r="B274" s="23">
        <f t="shared" si="19"/>
        <v>270</v>
      </c>
      <c r="C274" s="3" t="str">
        <f t="shared" si="20"/>
        <v>AND</v>
      </c>
      <c r="D274" s="22" t="str">
        <f t="shared" si="18"/>
        <v>270-AND</v>
      </c>
      <c r="E274" s="88" t="s">
        <v>189</v>
      </c>
      <c r="F274" s="24" t="str">
        <f t="shared" si="21"/>
        <v>270-AND</v>
      </c>
      <c r="G274" s="88" t="s">
        <v>217</v>
      </c>
      <c r="H274" s="25">
        <v>45135</v>
      </c>
      <c r="I274" s="94" t="s">
        <v>3</v>
      </c>
      <c r="J274" s="88" t="s">
        <v>129</v>
      </c>
      <c r="M274" s="23" t="s">
        <v>130</v>
      </c>
      <c r="Q274" s="22" t="s">
        <v>5</v>
      </c>
      <c r="R274" s="90">
        <f>VLOOKUP(Q274,'Copie doc'!$F$4:$H$29,3,FALSE)</f>
        <v>78570</v>
      </c>
      <c r="S274" s="98"/>
      <c r="U274" s="93"/>
    </row>
    <row r="275" spans="2:28" x14ac:dyDescent="0.3">
      <c r="B275" s="23">
        <f t="shared" si="19"/>
        <v>271</v>
      </c>
      <c r="C275" s="3" t="str">
        <f t="shared" si="20"/>
        <v>BUT</v>
      </c>
      <c r="D275" s="22" t="str">
        <f t="shared" si="18"/>
        <v>271-BUT</v>
      </c>
      <c r="E275" s="88" t="s">
        <v>189</v>
      </c>
      <c r="F275" s="24" t="str">
        <f t="shared" si="21"/>
        <v>271-BUT</v>
      </c>
      <c r="G275" s="88" t="s">
        <v>221</v>
      </c>
      <c r="H275" s="25">
        <v>45139</v>
      </c>
      <c r="I275" s="94" t="s">
        <v>3</v>
      </c>
      <c r="J275" s="88" t="s">
        <v>152</v>
      </c>
      <c r="M275" s="23" t="s">
        <v>130</v>
      </c>
      <c r="Q275" s="22" t="s">
        <v>182</v>
      </c>
      <c r="R275" s="90">
        <f>VLOOKUP(Q275,'Copie doc'!$F$4:$H$29,3,FALSE)</f>
        <v>95430</v>
      </c>
      <c r="S275" s="98"/>
      <c r="U275" s="93"/>
    </row>
    <row r="276" spans="2:28" x14ac:dyDescent="0.3">
      <c r="B276" s="23">
        <f t="shared" si="19"/>
        <v>272</v>
      </c>
      <c r="C276" s="3" t="str">
        <f t="shared" si="20"/>
        <v>BDA</v>
      </c>
      <c r="D276" s="22" t="str">
        <f t="shared" si="18"/>
        <v>272-BDA</v>
      </c>
      <c r="E276" s="88" t="s">
        <v>189</v>
      </c>
      <c r="F276" s="24" t="str">
        <f t="shared" si="21"/>
        <v>272-BDA</v>
      </c>
      <c r="G276" s="88" t="s">
        <v>231</v>
      </c>
      <c r="H276" s="25">
        <v>45148</v>
      </c>
      <c r="I276" s="94" t="s">
        <v>3</v>
      </c>
      <c r="J276" s="88" t="s">
        <v>150</v>
      </c>
      <c r="M276" s="23" t="s">
        <v>130</v>
      </c>
      <c r="Q276" s="22" t="s">
        <v>191</v>
      </c>
      <c r="R276" s="90">
        <f>VLOOKUP(Q276,'Copie doc'!$F$4:$H$29,3,FALSE)</f>
        <v>78390</v>
      </c>
      <c r="S276" s="98"/>
      <c r="U276" s="93"/>
    </row>
    <row r="277" spans="2:28" x14ac:dyDescent="0.3">
      <c r="B277" s="23">
        <f t="shared" si="19"/>
        <v>273</v>
      </c>
      <c r="C277" s="3" t="str">
        <f t="shared" si="20"/>
        <v>VAU</v>
      </c>
      <c r="D277" s="22" t="str">
        <f t="shared" si="18"/>
        <v>273-VAU</v>
      </c>
      <c r="E277" s="88" t="s">
        <v>189</v>
      </c>
      <c r="F277" s="24" t="str">
        <f t="shared" si="21"/>
        <v>273-VAU</v>
      </c>
      <c r="G277" s="88" t="s">
        <v>217</v>
      </c>
      <c r="H277" s="25">
        <v>45132</v>
      </c>
      <c r="I277" s="94" t="s">
        <v>2</v>
      </c>
      <c r="J277" s="88" t="s">
        <v>152</v>
      </c>
      <c r="M277" s="23" t="s">
        <v>130</v>
      </c>
      <c r="Q277" s="22" t="s">
        <v>138</v>
      </c>
      <c r="R277" s="90">
        <f>VLOOKUP(Q277,'Copie doc'!$F$4:$H$29,3,FALSE)</f>
        <v>78740</v>
      </c>
      <c r="S277" s="98"/>
      <c r="U277" s="93"/>
    </row>
    <row r="278" spans="2:28" x14ac:dyDescent="0.3">
      <c r="B278" s="23">
        <f t="shared" si="19"/>
        <v>274</v>
      </c>
      <c r="C278" s="3" t="str">
        <f t="shared" si="20"/>
        <v>CFS</v>
      </c>
      <c r="D278" s="22" t="str">
        <f t="shared" si="18"/>
        <v>274-CFS</v>
      </c>
      <c r="E278" s="88" t="s">
        <v>189</v>
      </c>
      <c r="F278" s="24" t="str">
        <f t="shared" si="21"/>
        <v>274-CFS</v>
      </c>
      <c r="G278" s="88" t="s">
        <v>248</v>
      </c>
      <c r="H278" s="25">
        <v>45138</v>
      </c>
      <c r="I278" s="94" t="s">
        <v>3</v>
      </c>
      <c r="J278" s="88" t="s">
        <v>150</v>
      </c>
      <c r="M278" s="23" t="s">
        <v>130</v>
      </c>
      <c r="Q278" s="22" t="s">
        <v>126</v>
      </c>
      <c r="R278" s="90">
        <f>VLOOKUP(Q278,'Copie doc'!$F$4:$H$29,3,FALSE)</f>
        <v>78700</v>
      </c>
      <c r="S278" s="98"/>
      <c r="U278" s="93"/>
    </row>
    <row r="279" spans="2:28" x14ac:dyDescent="0.3">
      <c r="B279" s="23">
        <f t="shared" si="19"/>
        <v>275</v>
      </c>
      <c r="C279" s="3" t="str">
        <f t="shared" si="20"/>
        <v>CHP</v>
      </c>
      <c r="D279" s="22" t="str">
        <f t="shared" si="18"/>
        <v>275-CHP</v>
      </c>
      <c r="E279" s="88" t="s">
        <v>189</v>
      </c>
      <c r="F279" s="24" t="str">
        <f t="shared" si="21"/>
        <v>275-CHP</v>
      </c>
      <c r="G279" s="88" t="s">
        <v>217</v>
      </c>
      <c r="H279" s="25">
        <v>45135</v>
      </c>
      <c r="I279" s="94" t="s">
        <v>3</v>
      </c>
      <c r="J279" s="88" t="s">
        <v>152</v>
      </c>
      <c r="M279" s="23" t="s">
        <v>130</v>
      </c>
      <c r="Q279" s="22" t="s">
        <v>131</v>
      </c>
      <c r="R279" s="90">
        <f>VLOOKUP(Q279,'Copie doc'!$F$4:$H$29,3,FALSE)</f>
        <v>78570</v>
      </c>
      <c r="S279" s="98"/>
      <c r="U279" s="93"/>
    </row>
    <row r="280" spans="2:28" x14ac:dyDescent="0.3">
      <c r="B280" s="23">
        <f t="shared" si="19"/>
        <v>276</v>
      </c>
      <c r="C280" s="3" t="str">
        <f t="shared" si="20"/>
        <v>CFS</v>
      </c>
      <c r="D280" s="22" t="str">
        <f t="shared" si="18"/>
        <v>276-CFS</v>
      </c>
      <c r="E280" s="88" t="s">
        <v>189</v>
      </c>
      <c r="F280" s="24" t="str">
        <f t="shared" si="21"/>
        <v>276-CFS</v>
      </c>
      <c r="G280" s="88" t="s">
        <v>248</v>
      </c>
      <c r="H280" s="25">
        <v>45139</v>
      </c>
      <c r="I280" s="94" t="s">
        <v>3</v>
      </c>
      <c r="J280" s="88" t="s">
        <v>129</v>
      </c>
      <c r="M280" s="23" t="s">
        <v>130</v>
      </c>
      <c r="Q280" s="22" t="s">
        <v>126</v>
      </c>
      <c r="R280" s="90">
        <f>VLOOKUP(Q280,'Copie doc'!$F$4:$H$29,3,FALSE)</f>
        <v>78700</v>
      </c>
      <c r="S280" s="98"/>
      <c r="U280" s="93"/>
    </row>
    <row r="281" spans="2:28" x14ac:dyDescent="0.3">
      <c r="B281" s="23">
        <f t="shared" si="19"/>
        <v>277</v>
      </c>
      <c r="C281" s="3" t="str">
        <f t="shared" si="20"/>
        <v>ACH</v>
      </c>
      <c r="D281" s="22" t="str">
        <f t="shared" si="18"/>
        <v>277-ACH</v>
      </c>
      <c r="E281" s="88" t="s">
        <v>189</v>
      </c>
      <c r="F281" s="24" t="str">
        <f t="shared" si="21"/>
        <v>277-ACH</v>
      </c>
      <c r="G281" s="88" t="s">
        <v>217</v>
      </c>
      <c r="H281" s="25">
        <v>45135</v>
      </c>
      <c r="I281" s="94" t="s">
        <v>2</v>
      </c>
      <c r="J281" s="88" t="s">
        <v>129</v>
      </c>
      <c r="M281" s="23" t="s">
        <v>125</v>
      </c>
      <c r="Q281" s="22" t="s">
        <v>8</v>
      </c>
      <c r="R281" s="90">
        <f>VLOOKUP(Q281,'Copie doc'!$F$4:$H$29,3,FALSE)</f>
        <v>78260</v>
      </c>
      <c r="S281" s="98"/>
      <c r="U281" s="93"/>
    </row>
    <row r="282" spans="2:28" x14ac:dyDescent="0.3">
      <c r="B282" s="23">
        <f t="shared" si="19"/>
        <v>278</v>
      </c>
      <c r="C282" s="3" t="str">
        <f t="shared" si="20"/>
        <v>CHP</v>
      </c>
      <c r="D282" s="22" t="str">
        <f t="shared" si="18"/>
        <v>278-CHP</v>
      </c>
      <c r="E282" s="88" t="s">
        <v>189</v>
      </c>
      <c r="F282" s="24" t="str">
        <f t="shared" si="21"/>
        <v>278-CHP</v>
      </c>
      <c r="G282" s="88" t="s">
        <v>217</v>
      </c>
      <c r="H282" s="25">
        <v>45135</v>
      </c>
      <c r="I282" s="94" t="s">
        <v>3</v>
      </c>
      <c r="J282" s="88" t="s">
        <v>150</v>
      </c>
      <c r="M282" s="23" t="s">
        <v>125</v>
      </c>
      <c r="Q282" s="22" t="s">
        <v>131</v>
      </c>
      <c r="R282" s="90">
        <f>VLOOKUP(Q282,'Copie doc'!$F$4:$H$29,3,FALSE)</f>
        <v>78570</v>
      </c>
      <c r="S282" s="98"/>
      <c r="U282" s="93"/>
    </row>
    <row r="283" spans="2:28" x14ac:dyDescent="0.3">
      <c r="B283" s="23">
        <f t="shared" si="19"/>
        <v>279</v>
      </c>
      <c r="C283" s="3" t="str">
        <f t="shared" si="20"/>
        <v>AND</v>
      </c>
      <c r="D283" s="22" t="str">
        <f t="shared" si="18"/>
        <v>279-AND</v>
      </c>
      <c r="E283" s="88" t="s">
        <v>189</v>
      </c>
      <c r="F283" s="24" t="str">
        <f t="shared" si="21"/>
        <v>279-AND</v>
      </c>
      <c r="G283" s="88" t="s">
        <v>221</v>
      </c>
      <c r="H283" s="25">
        <v>45138</v>
      </c>
      <c r="I283" s="94" t="s">
        <v>3</v>
      </c>
      <c r="J283" s="88" t="s">
        <v>150</v>
      </c>
      <c r="M283" s="23" t="s">
        <v>130</v>
      </c>
      <c r="Q283" s="22" t="s">
        <v>5</v>
      </c>
      <c r="R283" s="90">
        <f>VLOOKUP(Q283,'Copie doc'!$F$4:$H$29,3,FALSE)</f>
        <v>78570</v>
      </c>
      <c r="S283" s="98"/>
      <c r="U283" s="93"/>
    </row>
    <row r="284" spans="2:28" x14ac:dyDescent="0.3">
      <c r="B284" s="23">
        <f t="shared" si="19"/>
        <v>280</v>
      </c>
      <c r="C284" s="3" t="str">
        <f t="shared" si="20"/>
        <v>CFS</v>
      </c>
      <c r="D284" s="22" t="str">
        <f t="shared" si="18"/>
        <v>280-CFS</v>
      </c>
      <c r="E284" s="88" t="s">
        <v>189</v>
      </c>
      <c r="F284" s="24" t="str">
        <f t="shared" si="21"/>
        <v>280-CFS</v>
      </c>
      <c r="G284" s="88" t="s">
        <v>248</v>
      </c>
      <c r="H284" s="25">
        <v>45138</v>
      </c>
      <c r="I284" s="94" t="s">
        <v>2</v>
      </c>
      <c r="J284" s="88" t="s">
        <v>129</v>
      </c>
      <c r="M284" s="23" t="s">
        <v>130</v>
      </c>
      <c r="Q284" s="22" t="s">
        <v>126</v>
      </c>
      <c r="R284" s="90">
        <f>VLOOKUP(Q284,'Copie doc'!$F$4:$H$29,3,FALSE)</f>
        <v>78700</v>
      </c>
      <c r="S284" s="98"/>
      <c r="U284" s="93"/>
    </row>
    <row r="285" spans="2:28" x14ac:dyDescent="0.3">
      <c r="B285" s="23">
        <f t="shared" si="19"/>
        <v>281</v>
      </c>
      <c r="C285" s="3" t="str">
        <f t="shared" si="20"/>
        <v>CFS</v>
      </c>
      <c r="D285" s="22" t="str">
        <f t="shared" si="18"/>
        <v>281-CFS</v>
      </c>
      <c r="E285" s="88" t="s">
        <v>189</v>
      </c>
      <c r="F285" s="24" t="str">
        <f t="shared" si="21"/>
        <v>281-CFS</v>
      </c>
      <c r="G285" s="88" t="s">
        <v>248</v>
      </c>
      <c r="H285" s="25">
        <v>45134</v>
      </c>
      <c r="I285" s="94" t="s">
        <v>2</v>
      </c>
      <c r="J285" s="88" t="s">
        <v>150</v>
      </c>
      <c r="M285" s="23" t="s">
        <v>130</v>
      </c>
      <c r="Q285" s="22" t="s">
        <v>126</v>
      </c>
      <c r="R285" s="90">
        <f>VLOOKUP(Q285,'Copie doc'!$F$4:$H$29,3,FALSE)</f>
        <v>78700</v>
      </c>
      <c r="U285" s="93"/>
      <c r="AB285" s="23" t="s">
        <v>153</v>
      </c>
    </row>
    <row r="286" spans="2:28" x14ac:dyDescent="0.3">
      <c r="B286" s="23">
        <f t="shared" si="19"/>
        <v>282</v>
      </c>
      <c r="C286" s="3" t="str">
        <f t="shared" si="20"/>
        <v>CFS</v>
      </c>
      <c r="D286" s="22" t="str">
        <f t="shared" si="18"/>
        <v>282-CFS</v>
      </c>
      <c r="E286" s="88" t="s">
        <v>189</v>
      </c>
      <c r="F286" s="24" t="str">
        <f t="shared" si="21"/>
        <v>282-CFS</v>
      </c>
      <c r="G286" s="88" t="s">
        <v>248</v>
      </c>
      <c r="H286" s="25">
        <v>45160</v>
      </c>
      <c r="I286" s="94" t="s">
        <v>3</v>
      </c>
      <c r="J286" s="88" t="s">
        <v>150</v>
      </c>
      <c r="M286" s="23" t="s">
        <v>125</v>
      </c>
      <c r="Q286" s="22" t="s">
        <v>126</v>
      </c>
      <c r="R286" s="90">
        <f>VLOOKUP(Q286,'Copie doc'!$F$4:$H$29,3,FALSE)</f>
        <v>78700</v>
      </c>
      <c r="S286" s="98"/>
      <c r="U286" s="93"/>
    </row>
    <row r="287" spans="2:28" x14ac:dyDescent="0.3">
      <c r="B287" s="23">
        <f t="shared" si="19"/>
        <v>283</v>
      </c>
      <c r="C287" s="3" t="str">
        <f t="shared" si="20"/>
        <v>ACH</v>
      </c>
      <c r="D287" s="22" t="str">
        <f t="shared" si="18"/>
        <v>283-ACH</v>
      </c>
      <c r="E287" s="88" t="s">
        <v>189</v>
      </c>
      <c r="F287" s="24" t="str">
        <f t="shared" si="21"/>
        <v>283-ACH</v>
      </c>
      <c r="G287" s="88" t="s">
        <v>217</v>
      </c>
      <c r="H287" s="25">
        <v>45135</v>
      </c>
      <c r="I287" s="94" t="s">
        <v>2</v>
      </c>
      <c r="J287" s="88" t="s">
        <v>152</v>
      </c>
      <c r="M287" s="23" t="s">
        <v>125</v>
      </c>
      <c r="Q287" s="22" t="s">
        <v>8</v>
      </c>
      <c r="R287" s="90">
        <f>VLOOKUP(Q287,'Copie doc'!$F$4:$H$29,3,FALSE)</f>
        <v>78260</v>
      </c>
      <c r="S287" s="98"/>
      <c r="U287" s="93"/>
    </row>
    <row r="288" spans="2:28" x14ac:dyDescent="0.3">
      <c r="B288" s="23">
        <f t="shared" si="19"/>
        <v>284</v>
      </c>
      <c r="C288" s="3" t="str">
        <f t="shared" si="20"/>
        <v>CEL</v>
      </c>
      <c r="D288" s="22" t="str">
        <f t="shared" si="18"/>
        <v>284-CEL</v>
      </c>
      <c r="E288" s="88" t="s">
        <v>189</v>
      </c>
      <c r="F288" s="24" t="str">
        <f t="shared" si="21"/>
        <v>284-CEL</v>
      </c>
      <c r="G288" s="88" t="s">
        <v>231</v>
      </c>
      <c r="H288" s="25">
        <v>45146</v>
      </c>
      <c r="I288" s="94" t="s">
        <v>2</v>
      </c>
      <c r="J288" s="88" t="s">
        <v>150</v>
      </c>
      <c r="M288" s="23" t="s">
        <v>125</v>
      </c>
      <c r="Q288" s="22" t="s">
        <v>188</v>
      </c>
      <c r="R288" s="90">
        <f>VLOOKUP(Q288,'Copie doc'!$F$4:$H$29,3,FALSE)</f>
        <v>78170</v>
      </c>
      <c r="S288" s="98"/>
      <c r="U288" s="93"/>
    </row>
    <row r="289" spans="2:28" x14ac:dyDescent="0.3">
      <c r="B289" s="23">
        <f t="shared" si="19"/>
        <v>285</v>
      </c>
      <c r="C289" s="3" t="str">
        <f t="shared" si="20"/>
        <v>CFS</v>
      </c>
      <c r="D289" s="22" t="str">
        <f t="shared" si="18"/>
        <v>285-CFS</v>
      </c>
      <c r="E289" s="88" t="s">
        <v>189</v>
      </c>
      <c r="F289" s="24" t="str">
        <f t="shared" si="21"/>
        <v>285-CFS</v>
      </c>
      <c r="G289" s="88" t="s">
        <v>221</v>
      </c>
      <c r="H289" s="25">
        <v>45135</v>
      </c>
      <c r="I289" s="94" t="s">
        <v>3</v>
      </c>
      <c r="J289" s="88" t="s">
        <v>150</v>
      </c>
      <c r="M289" s="23" t="s">
        <v>130</v>
      </c>
      <c r="Q289" s="22" t="s">
        <v>126</v>
      </c>
      <c r="R289" s="90">
        <f>VLOOKUP(Q289,'Copie doc'!$F$4:$H$29,3,FALSE)</f>
        <v>78700</v>
      </c>
      <c r="S289" s="98"/>
      <c r="U289" s="93"/>
    </row>
    <row r="290" spans="2:28" x14ac:dyDescent="0.3">
      <c r="B290" s="23">
        <f t="shared" si="19"/>
        <v>286</v>
      </c>
      <c r="C290" s="3" t="str">
        <f t="shared" si="20"/>
        <v>TES</v>
      </c>
      <c r="D290" s="22" t="str">
        <f t="shared" si="18"/>
        <v>286-TES</v>
      </c>
      <c r="E290" s="88" t="s">
        <v>189</v>
      </c>
      <c r="F290" s="24" t="str">
        <f t="shared" si="21"/>
        <v>286-TES</v>
      </c>
      <c r="G290" s="88" t="s">
        <v>217</v>
      </c>
      <c r="H290" s="25">
        <v>45168</v>
      </c>
      <c r="I290" s="94" t="s">
        <v>3</v>
      </c>
      <c r="J290" s="88" t="s">
        <v>150</v>
      </c>
      <c r="M290" s="23" t="s">
        <v>130</v>
      </c>
      <c r="Q290" s="22" t="s">
        <v>103</v>
      </c>
      <c r="R290" s="90">
        <f>VLOOKUP(Q290,'Copie doc'!$F$4:$H$29,3,FALSE)</f>
        <v>78250</v>
      </c>
      <c r="S290" s="98"/>
      <c r="U290" s="93"/>
      <c r="AB290" s="23" t="s">
        <v>153</v>
      </c>
    </row>
    <row r="291" spans="2:28" x14ac:dyDescent="0.3">
      <c r="B291" s="23">
        <f t="shared" si="19"/>
        <v>287</v>
      </c>
      <c r="C291" s="3" t="str">
        <f t="shared" si="20"/>
        <v>CAR</v>
      </c>
      <c r="D291" s="22" t="str">
        <f t="shared" si="18"/>
        <v>287-CAR</v>
      </c>
      <c r="E291" s="88" t="s">
        <v>189</v>
      </c>
      <c r="F291" s="24" t="str">
        <f t="shared" si="21"/>
        <v>287-CAR</v>
      </c>
      <c r="G291" s="88" t="s">
        <v>248</v>
      </c>
      <c r="H291" s="25">
        <v>45142</v>
      </c>
      <c r="I291" s="94" t="s">
        <v>3</v>
      </c>
      <c r="J291" s="88" t="s">
        <v>152</v>
      </c>
      <c r="M291" s="23" t="s">
        <v>125</v>
      </c>
      <c r="Q291" s="22" t="s">
        <v>151</v>
      </c>
      <c r="R291" s="90">
        <f>VLOOKUP(Q291,'Copie doc'!$F$4:$H$29,3,FALSE)</f>
        <v>78955</v>
      </c>
      <c r="S291" s="98"/>
      <c r="U291" s="93"/>
    </row>
    <row r="292" spans="2:28" x14ac:dyDescent="0.3">
      <c r="B292" s="23">
        <f t="shared" si="19"/>
        <v>288</v>
      </c>
      <c r="C292" s="3" t="str">
        <f t="shared" si="20"/>
        <v>MOR</v>
      </c>
      <c r="D292" s="22" t="str">
        <f t="shared" si="18"/>
        <v>288-MOR</v>
      </c>
      <c r="E292" s="88" t="s">
        <v>189</v>
      </c>
      <c r="F292" s="24" t="str">
        <f t="shared" si="21"/>
        <v>288-MOR</v>
      </c>
      <c r="G292" s="88" t="s">
        <v>249</v>
      </c>
      <c r="H292" s="25">
        <v>45132</v>
      </c>
      <c r="I292" s="94" t="s">
        <v>2</v>
      </c>
      <c r="J292" s="88" t="s">
        <v>134</v>
      </c>
      <c r="M292" s="23" t="s">
        <v>125</v>
      </c>
      <c r="Q292" s="22" t="s">
        <v>104</v>
      </c>
      <c r="R292" s="90">
        <f>VLOOKUP(Q292,'Copie doc'!$F$4:$H$29,3,FALSE)</f>
        <v>78630</v>
      </c>
      <c r="S292" s="98"/>
      <c r="U292" s="93"/>
    </row>
    <row r="293" spans="2:28" x14ac:dyDescent="0.3">
      <c r="B293" s="23">
        <f t="shared" si="19"/>
        <v>289</v>
      </c>
      <c r="C293" s="3" t="str">
        <f t="shared" si="20"/>
        <v>CFS</v>
      </c>
      <c r="D293" s="22" t="str">
        <f t="shared" si="18"/>
        <v>289-CFS</v>
      </c>
      <c r="E293" s="88" t="s">
        <v>189</v>
      </c>
      <c r="F293" s="24" t="str">
        <f t="shared" si="21"/>
        <v>289-CFS</v>
      </c>
      <c r="G293" s="88" t="s">
        <v>221</v>
      </c>
      <c r="H293" s="25">
        <v>45135</v>
      </c>
      <c r="I293" s="94" t="s">
        <v>3</v>
      </c>
      <c r="J293" s="88" t="s">
        <v>152</v>
      </c>
      <c r="M293" s="23" t="s">
        <v>130</v>
      </c>
      <c r="Q293" s="22" t="s">
        <v>126</v>
      </c>
      <c r="R293" s="90">
        <f>VLOOKUP(Q293,'Copie doc'!$F$4:$H$29,3,FALSE)</f>
        <v>78700</v>
      </c>
      <c r="S293" s="98"/>
      <c r="U293" s="93"/>
    </row>
    <row r="294" spans="2:28" x14ac:dyDescent="0.3">
      <c r="B294" s="23">
        <f t="shared" si="19"/>
        <v>290</v>
      </c>
      <c r="C294" s="3" t="str">
        <f t="shared" si="20"/>
        <v>CHP</v>
      </c>
      <c r="D294" s="22" t="str">
        <f t="shared" si="18"/>
        <v>290-CHP</v>
      </c>
      <c r="E294" s="88" t="s">
        <v>189</v>
      </c>
      <c r="F294" s="24" t="str">
        <f t="shared" si="21"/>
        <v>290-CHP</v>
      </c>
      <c r="G294" s="88" t="s">
        <v>248</v>
      </c>
      <c r="H294" s="25">
        <v>45133</v>
      </c>
      <c r="I294" s="94" t="s">
        <v>3</v>
      </c>
      <c r="J294" s="88" t="s">
        <v>129</v>
      </c>
      <c r="M294" s="23" t="s">
        <v>130</v>
      </c>
      <c r="Q294" s="22" t="s">
        <v>131</v>
      </c>
      <c r="R294" s="90">
        <f>VLOOKUP(Q294,'Copie doc'!$F$4:$H$29,3,FALSE)</f>
        <v>78570</v>
      </c>
      <c r="S294" s="98"/>
      <c r="U294" s="93"/>
    </row>
    <row r="295" spans="2:28" x14ac:dyDescent="0.3">
      <c r="B295" s="23">
        <f t="shared" si="19"/>
        <v>291</v>
      </c>
      <c r="C295" s="3" t="str">
        <f t="shared" si="20"/>
        <v>AUB</v>
      </c>
      <c r="D295" s="22" t="str">
        <f t="shared" si="18"/>
        <v>291-AUB</v>
      </c>
      <c r="E295" s="88" t="s">
        <v>189</v>
      </c>
      <c r="F295" s="24" t="str">
        <f t="shared" si="21"/>
        <v>291-AUB</v>
      </c>
      <c r="G295" s="88" t="s">
        <v>217</v>
      </c>
      <c r="H295" s="25">
        <v>45141</v>
      </c>
      <c r="I295" s="94" t="s">
        <v>3</v>
      </c>
      <c r="J295" s="88" t="s">
        <v>152</v>
      </c>
      <c r="M295" s="23" t="s">
        <v>130</v>
      </c>
      <c r="Q295" s="22" t="s">
        <v>102</v>
      </c>
      <c r="R295" s="90">
        <f>VLOOKUP(Q295,'Copie doc'!$F$4:$H$29,3,FALSE)</f>
        <v>78410</v>
      </c>
      <c r="S295" s="98"/>
      <c r="U295" s="93"/>
    </row>
    <row r="296" spans="2:28" x14ac:dyDescent="0.3">
      <c r="B296" s="23">
        <f t="shared" si="19"/>
        <v>292</v>
      </c>
      <c r="C296" s="3" t="str">
        <f t="shared" si="20"/>
        <v>ORG</v>
      </c>
      <c r="D296" s="22" t="str">
        <f t="shared" si="18"/>
        <v>292-ORG</v>
      </c>
      <c r="E296" s="88" t="s">
        <v>189</v>
      </c>
      <c r="F296" s="24" t="str">
        <f t="shared" si="21"/>
        <v>292-ORG</v>
      </c>
      <c r="G296" s="88" t="s">
        <v>217</v>
      </c>
      <c r="H296" s="25">
        <v>45159</v>
      </c>
      <c r="I296" s="94" t="s">
        <v>3</v>
      </c>
      <c r="J296" s="88" t="s">
        <v>169</v>
      </c>
      <c r="M296" s="23" t="s">
        <v>130</v>
      </c>
      <c r="Q296" s="22" t="s">
        <v>101</v>
      </c>
      <c r="R296" s="90">
        <f>VLOOKUP(Q296,'Copie doc'!$F$4:$H$29,3,FALSE)</f>
        <v>78630</v>
      </c>
      <c r="S296" s="98"/>
      <c r="U296" s="93"/>
    </row>
    <row r="297" spans="2:28" x14ac:dyDescent="0.3">
      <c r="B297" s="23">
        <f t="shared" si="19"/>
        <v>293</v>
      </c>
      <c r="C297" s="3" t="str">
        <f t="shared" si="20"/>
        <v>JOU</v>
      </c>
      <c r="D297" s="22" t="str">
        <f t="shared" si="18"/>
        <v>293-JOU</v>
      </c>
      <c r="E297" s="88" t="s">
        <v>189</v>
      </c>
      <c r="F297" s="24" t="str">
        <f t="shared" si="21"/>
        <v>293-JOU</v>
      </c>
      <c r="G297" s="88" t="s">
        <v>231</v>
      </c>
      <c r="H297" s="25">
        <v>45147</v>
      </c>
      <c r="I297" s="94" t="s">
        <v>3</v>
      </c>
      <c r="J297" s="88" t="s">
        <v>169</v>
      </c>
      <c r="M297" s="23" t="s">
        <v>125</v>
      </c>
      <c r="Q297" s="22" t="s">
        <v>192</v>
      </c>
      <c r="R297" s="90">
        <f>VLOOKUP(Q297,'Copie doc'!$F$4:$H$29,3,FALSE)</f>
        <v>78350</v>
      </c>
      <c r="S297" s="98"/>
      <c r="U297" s="93"/>
    </row>
    <row r="298" spans="2:28" x14ac:dyDescent="0.3">
      <c r="B298" s="23">
        <f t="shared" si="19"/>
        <v>294</v>
      </c>
      <c r="C298" s="3" t="str">
        <f t="shared" si="20"/>
        <v>ACH</v>
      </c>
      <c r="D298" s="22" t="str">
        <f t="shared" si="18"/>
        <v>294-ACH</v>
      </c>
      <c r="E298" s="88" t="s">
        <v>189</v>
      </c>
      <c r="F298" s="24" t="str">
        <f t="shared" si="21"/>
        <v>294-ACH</v>
      </c>
      <c r="G298" s="88" t="s">
        <v>217</v>
      </c>
      <c r="H298" s="25">
        <v>45142</v>
      </c>
      <c r="I298" s="94" t="s">
        <v>3</v>
      </c>
      <c r="J298" s="88" t="s">
        <v>150</v>
      </c>
      <c r="M298" s="23" t="s">
        <v>125</v>
      </c>
      <c r="Q298" s="22" t="s">
        <v>8</v>
      </c>
      <c r="R298" s="90">
        <f>VLOOKUP(Q298,'Copie doc'!$F$4:$H$29,3,FALSE)</f>
        <v>78260</v>
      </c>
      <c r="S298" s="98"/>
      <c r="U298" s="93"/>
    </row>
    <row r="299" spans="2:28" x14ac:dyDescent="0.3">
      <c r="B299" s="23">
        <f t="shared" si="19"/>
        <v>295</v>
      </c>
      <c r="C299" s="3" t="str">
        <f t="shared" si="20"/>
        <v>ACH</v>
      </c>
      <c r="D299" s="22" t="str">
        <f t="shared" si="18"/>
        <v>295-ACH</v>
      </c>
      <c r="E299" s="88" t="s">
        <v>189</v>
      </c>
      <c r="F299" s="24" t="str">
        <f t="shared" si="21"/>
        <v>295-ACH</v>
      </c>
      <c r="G299" s="88" t="s">
        <v>217</v>
      </c>
      <c r="H299" s="25">
        <v>45142</v>
      </c>
      <c r="I299" s="94" t="s">
        <v>3</v>
      </c>
      <c r="J299" s="88" t="s">
        <v>152</v>
      </c>
      <c r="M299" s="23" t="s">
        <v>125</v>
      </c>
      <c r="Q299" s="22" t="s">
        <v>8</v>
      </c>
      <c r="R299" s="90">
        <f>VLOOKUP(Q299,'Copie doc'!$F$4:$H$29,3,FALSE)</f>
        <v>78260</v>
      </c>
      <c r="S299" s="98"/>
      <c r="U299" s="93"/>
    </row>
    <row r="300" spans="2:28" x14ac:dyDescent="0.3">
      <c r="B300" s="23">
        <f t="shared" si="19"/>
        <v>296</v>
      </c>
      <c r="C300" s="3" t="str">
        <f t="shared" si="20"/>
        <v>AND</v>
      </c>
      <c r="D300" s="22" t="str">
        <f t="shared" si="18"/>
        <v>296-AND</v>
      </c>
      <c r="E300" s="88" t="s">
        <v>189</v>
      </c>
      <c r="F300" s="24" t="str">
        <f t="shared" si="21"/>
        <v>296-AND</v>
      </c>
      <c r="G300" s="88" t="s">
        <v>248</v>
      </c>
      <c r="H300" s="25">
        <v>45139</v>
      </c>
      <c r="I300" s="94" t="s">
        <v>3</v>
      </c>
      <c r="J300" s="88" t="s">
        <v>129</v>
      </c>
      <c r="M300" s="23" t="s">
        <v>130</v>
      </c>
      <c r="Q300" s="22" t="s">
        <v>5</v>
      </c>
      <c r="R300" s="90">
        <f>VLOOKUP(Q300,'Copie doc'!$F$4:$H$29,3,FALSE)</f>
        <v>78570</v>
      </c>
      <c r="S300" s="98"/>
      <c r="U300" s="93"/>
    </row>
    <row r="301" spans="2:28" x14ac:dyDescent="0.3">
      <c r="B301" s="23">
        <f t="shared" si="19"/>
        <v>297</v>
      </c>
      <c r="C301" s="3" t="str">
        <f t="shared" si="20"/>
        <v>CFS</v>
      </c>
      <c r="D301" s="22" t="str">
        <f t="shared" si="18"/>
        <v>297-CFS</v>
      </c>
      <c r="E301" s="88" t="s">
        <v>189</v>
      </c>
      <c r="F301" s="24" t="str">
        <f t="shared" si="21"/>
        <v>297-CFS</v>
      </c>
      <c r="G301" s="88" t="s">
        <v>248</v>
      </c>
      <c r="H301" s="25">
        <v>45139</v>
      </c>
      <c r="I301" s="94" t="s">
        <v>3</v>
      </c>
      <c r="J301" s="88" t="s">
        <v>152</v>
      </c>
      <c r="M301" s="23" t="s">
        <v>125</v>
      </c>
      <c r="Q301" s="22" t="s">
        <v>126</v>
      </c>
      <c r="R301" s="90">
        <f>VLOOKUP(Q301,'Copie doc'!$F$4:$H$29,3,FALSE)</f>
        <v>78700</v>
      </c>
      <c r="S301" s="98"/>
      <c r="U301" s="93"/>
    </row>
    <row r="302" spans="2:28" x14ac:dyDescent="0.3">
      <c r="B302" s="23">
        <f t="shared" si="19"/>
        <v>298</v>
      </c>
      <c r="C302" s="3" t="str">
        <f t="shared" si="20"/>
        <v>ACH</v>
      </c>
      <c r="D302" s="22" t="str">
        <f t="shared" si="18"/>
        <v>298-ACH</v>
      </c>
      <c r="E302" s="88" t="s">
        <v>189</v>
      </c>
      <c r="F302" s="24" t="str">
        <f t="shared" si="21"/>
        <v>298-ACH</v>
      </c>
      <c r="G302" s="88" t="s">
        <v>248</v>
      </c>
      <c r="H302" s="25">
        <v>45139</v>
      </c>
      <c r="I302" s="94" t="s">
        <v>2</v>
      </c>
      <c r="J302" s="88" t="s">
        <v>124</v>
      </c>
      <c r="M302" s="23" t="s">
        <v>130</v>
      </c>
      <c r="Q302" s="22" t="s">
        <v>8</v>
      </c>
      <c r="R302" s="90">
        <f>VLOOKUP(Q302,'Copie doc'!$F$4:$H$29,3,FALSE)</f>
        <v>78260</v>
      </c>
      <c r="S302" s="98"/>
      <c r="U302" s="93"/>
      <c r="AB302" s="23" t="s">
        <v>153</v>
      </c>
    </row>
    <row r="303" spans="2:28" x14ac:dyDescent="0.3">
      <c r="B303" s="23">
        <f t="shared" si="19"/>
        <v>299</v>
      </c>
      <c r="C303" s="3" t="str">
        <f t="shared" si="20"/>
        <v>ORG</v>
      </c>
      <c r="D303" s="22" t="str">
        <f t="shared" si="18"/>
        <v>299-ORG</v>
      </c>
      <c r="E303" s="88" t="s">
        <v>189</v>
      </c>
      <c r="F303" s="24" t="str">
        <f t="shared" si="21"/>
        <v>299-ORG</v>
      </c>
      <c r="G303" s="88" t="s">
        <v>217</v>
      </c>
      <c r="H303" s="25">
        <v>45141</v>
      </c>
      <c r="I303" s="94" t="s">
        <v>3</v>
      </c>
      <c r="J303" s="88" t="s">
        <v>152</v>
      </c>
      <c r="M303" s="23" t="s">
        <v>130</v>
      </c>
      <c r="Q303" s="22" t="s">
        <v>101</v>
      </c>
      <c r="R303" s="90">
        <f>VLOOKUP(Q303,'Copie doc'!$F$4:$H$29,3,FALSE)</f>
        <v>78630</v>
      </c>
      <c r="S303" s="98"/>
      <c r="U303" s="93"/>
    </row>
    <row r="304" spans="2:28" x14ac:dyDescent="0.3">
      <c r="B304" s="23">
        <f t="shared" si="19"/>
        <v>300</v>
      </c>
      <c r="C304" s="3" t="str">
        <f t="shared" si="20"/>
        <v>AUB</v>
      </c>
      <c r="D304" s="22" t="str">
        <f t="shared" si="18"/>
        <v>300-AUB</v>
      </c>
      <c r="E304" s="88" t="s">
        <v>189</v>
      </c>
      <c r="F304" s="24" t="str">
        <f t="shared" si="21"/>
        <v>300-AUB</v>
      </c>
      <c r="G304" s="88" t="s">
        <v>217</v>
      </c>
      <c r="H304" s="25">
        <v>45134</v>
      </c>
      <c r="I304" s="94" t="s">
        <v>3</v>
      </c>
      <c r="J304" s="88" t="s">
        <v>169</v>
      </c>
      <c r="M304" s="23" t="s">
        <v>125</v>
      </c>
      <c r="Q304" s="22" t="s">
        <v>102</v>
      </c>
      <c r="R304" s="90">
        <f>VLOOKUP(Q304,'Copie doc'!$F$4:$H$29,3,FALSE)</f>
        <v>78410</v>
      </c>
      <c r="S304" s="98"/>
      <c r="U304" s="93"/>
    </row>
    <row r="305" spans="2:28" x14ac:dyDescent="0.3">
      <c r="B305" s="23">
        <f t="shared" si="19"/>
        <v>301</v>
      </c>
      <c r="C305" s="3" t="str">
        <f t="shared" si="20"/>
        <v>AUB</v>
      </c>
      <c r="D305" s="22" t="str">
        <f t="shared" si="18"/>
        <v>301-AUB</v>
      </c>
      <c r="E305" s="88" t="s">
        <v>189</v>
      </c>
      <c r="F305" s="24" t="str">
        <f t="shared" si="21"/>
        <v>301-AUB</v>
      </c>
      <c r="G305" s="88" t="s">
        <v>217</v>
      </c>
      <c r="H305" s="25">
        <v>45134</v>
      </c>
      <c r="I305" s="94" t="s">
        <v>3</v>
      </c>
      <c r="J305" s="88" t="s">
        <v>169</v>
      </c>
      <c r="M305" s="23" t="s">
        <v>125</v>
      </c>
      <c r="Q305" s="22" t="s">
        <v>102</v>
      </c>
      <c r="R305" s="90">
        <f>VLOOKUP(Q305,'Copie doc'!$F$4:$H$29,3,FALSE)</f>
        <v>78410</v>
      </c>
      <c r="S305" s="98"/>
      <c r="U305" s="93"/>
    </row>
    <row r="306" spans="2:28" x14ac:dyDescent="0.3">
      <c r="B306" s="23">
        <f t="shared" si="19"/>
        <v>302</v>
      </c>
      <c r="C306" s="3" t="str">
        <f t="shared" si="20"/>
        <v>CEL</v>
      </c>
      <c r="D306" s="22" t="str">
        <f t="shared" si="18"/>
        <v>302-CEL</v>
      </c>
      <c r="E306" s="88" t="s">
        <v>189</v>
      </c>
      <c r="F306" s="24" t="str">
        <f t="shared" si="21"/>
        <v>302-CEL</v>
      </c>
      <c r="G306" s="88" t="s">
        <v>231</v>
      </c>
      <c r="H306" s="25">
        <v>45140</v>
      </c>
      <c r="I306" s="94" t="s">
        <v>3</v>
      </c>
      <c r="J306" s="88" t="s">
        <v>150</v>
      </c>
      <c r="M306" s="23" t="s">
        <v>125</v>
      </c>
      <c r="Q306" s="22" t="s">
        <v>188</v>
      </c>
      <c r="R306" s="90">
        <f>VLOOKUP(Q306,'Copie doc'!$F$4:$H$29,3,FALSE)</f>
        <v>78170</v>
      </c>
      <c r="S306" s="98"/>
      <c r="U306" s="93"/>
    </row>
    <row r="307" spans="2:28" x14ac:dyDescent="0.3">
      <c r="B307" s="23">
        <f t="shared" si="19"/>
        <v>303</v>
      </c>
      <c r="C307" s="3" t="str">
        <f t="shared" si="20"/>
        <v>ACH</v>
      </c>
      <c r="D307" s="22" t="str">
        <f t="shared" si="18"/>
        <v>303-ACH</v>
      </c>
      <c r="E307" s="88" t="s">
        <v>189</v>
      </c>
      <c r="F307" s="24" t="str">
        <f t="shared" si="21"/>
        <v>303-ACH</v>
      </c>
      <c r="G307" s="88" t="s">
        <v>248</v>
      </c>
      <c r="H307" s="25">
        <v>45139</v>
      </c>
      <c r="I307" s="94" t="s">
        <v>2</v>
      </c>
      <c r="J307" s="88" t="s">
        <v>150</v>
      </c>
      <c r="M307" s="23" t="s">
        <v>125</v>
      </c>
      <c r="Q307" s="22" t="s">
        <v>8</v>
      </c>
      <c r="R307" s="90">
        <f>VLOOKUP(Q307,'Copie doc'!$F$4:$H$29,3,FALSE)</f>
        <v>78260</v>
      </c>
      <c r="S307" s="98"/>
      <c r="U307" s="93"/>
    </row>
    <row r="308" spans="2:28" x14ac:dyDescent="0.3">
      <c r="B308" s="23">
        <f t="shared" si="19"/>
        <v>304</v>
      </c>
      <c r="C308" s="3" t="str">
        <f t="shared" si="20"/>
        <v>JUZ</v>
      </c>
      <c r="D308" s="22" t="str">
        <f t="shared" ref="D308:D368" si="22">B308&amp;"-"&amp;C308</f>
        <v>304-JUZ</v>
      </c>
      <c r="E308" s="88" t="s">
        <v>189</v>
      </c>
      <c r="F308" s="24" t="str">
        <f t="shared" si="21"/>
        <v>304-JUZ</v>
      </c>
      <c r="G308" s="88" t="s">
        <v>217</v>
      </c>
      <c r="H308" s="25">
        <v>45168</v>
      </c>
      <c r="I308" s="94" t="s">
        <v>3</v>
      </c>
      <c r="J308" s="88" t="s">
        <v>129</v>
      </c>
      <c r="M308" s="23" t="s">
        <v>130</v>
      </c>
      <c r="Q308" s="22" t="s">
        <v>100</v>
      </c>
      <c r="R308" s="90">
        <f>VLOOKUP(Q308,'Copie doc'!$F$4:$H$29,3,FALSE)</f>
        <v>78820</v>
      </c>
      <c r="S308" s="98"/>
      <c r="U308" s="93"/>
    </row>
    <row r="309" spans="2:28" x14ac:dyDescent="0.3">
      <c r="B309" s="23">
        <f t="shared" si="19"/>
        <v>305</v>
      </c>
      <c r="C309" s="3" t="str">
        <f t="shared" si="20"/>
        <v>JUZ</v>
      </c>
      <c r="D309" s="22" t="str">
        <f t="shared" si="22"/>
        <v>305-JUZ</v>
      </c>
      <c r="E309" s="88" t="s">
        <v>189</v>
      </c>
      <c r="F309" s="24" t="str">
        <f t="shared" si="21"/>
        <v>305-JUZ</v>
      </c>
      <c r="G309" s="88" t="s">
        <v>217</v>
      </c>
      <c r="H309" s="25">
        <v>45168</v>
      </c>
      <c r="I309" s="94" t="s">
        <v>3</v>
      </c>
      <c r="J309" s="88" t="s">
        <v>176</v>
      </c>
      <c r="M309" s="23" t="s">
        <v>130</v>
      </c>
      <c r="Q309" s="22" t="s">
        <v>100</v>
      </c>
      <c r="R309" s="90">
        <f>VLOOKUP(Q309,'Copie doc'!$F$4:$H$29,3,FALSE)</f>
        <v>78820</v>
      </c>
      <c r="S309" s="98"/>
      <c r="U309" s="93"/>
    </row>
    <row r="310" spans="2:28" x14ac:dyDescent="0.3">
      <c r="B310" s="23">
        <f t="shared" ref="B310:B368" si="23">B309+1</f>
        <v>306</v>
      </c>
      <c r="C310" s="3" t="str">
        <f t="shared" ref="C310:C354" si="24">IF(Q310="CONFLANS STE HONORINE","CFS",IF(Q310="ANDRESY","AND",IF(Q310="CHANTELOUP LES VIGNES","CHP",IF(Q310="LES ALLUETS LE ROI","ALL",IF(Q310="AUBERGENVILLE","AUB",IF(Q310="MORAINVILLIERS","MOR",IF(Q310="ORGEVAL","ORG",IF(Q310="TESSANCOURT SUR AUBETTE","TES",IF(Q310="CARRIERES SOUS POISSY","CAR",IF(Q310="LA FALAISE","FAL",IF(Q310="AULNAY SUR MAULDRE","AUL",IF(Q310="NEZEL","NEZ",IF(Q310="Juziers","JUZ",IF(Q310="VAUX SUR SEINE","VAU",IF(Q310="NESLES LA VALLEE","NES",IF(Q310="BUTRY SUR OISE","BUT",IF(Q310="VALMONDOIS","VAL",IF(Q310="LABBEVILLE","LAB",IF(Q310="PARMAIN","PAR",IF(Q310="ACHERES","ACH",IF(Q310="ARGENTEUIL","ARG",IF(Q310="BOIS D'ARCY","BDA",IF(Q310="JOUY EN JOSAS","JOU",IF(Q310="BIEVRES","BIE",IF(Q310="LA CELLE SAINT CLOUD","CEL","")))))))))))))))))))))))))</f>
        <v>AND</v>
      </c>
      <c r="D310" s="22" t="str">
        <f t="shared" si="22"/>
        <v>306-AND</v>
      </c>
      <c r="E310" s="88" t="s">
        <v>189</v>
      </c>
      <c r="F310" s="24" t="str">
        <f t="shared" si="21"/>
        <v>306-AND</v>
      </c>
      <c r="G310" s="88" t="s">
        <v>248</v>
      </c>
      <c r="H310" s="25">
        <v>45140</v>
      </c>
      <c r="I310" s="94" t="s">
        <v>3</v>
      </c>
      <c r="J310" s="88" t="s">
        <v>124</v>
      </c>
      <c r="M310" s="23" t="s">
        <v>130</v>
      </c>
      <c r="Q310" s="22" t="s">
        <v>5</v>
      </c>
      <c r="R310" s="90">
        <f>VLOOKUP(Q310,'Copie doc'!$F$4:$H$29,3,FALSE)</f>
        <v>78570</v>
      </c>
      <c r="S310" s="98"/>
      <c r="U310" s="93"/>
      <c r="AB310" s="23" t="s">
        <v>153</v>
      </c>
    </row>
    <row r="311" spans="2:28" x14ac:dyDescent="0.3">
      <c r="B311" s="23">
        <f t="shared" si="23"/>
        <v>307</v>
      </c>
      <c r="C311" s="3" t="str">
        <f t="shared" si="24"/>
        <v>LAB</v>
      </c>
      <c r="D311" s="22" t="str">
        <f t="shared" si="22"/>
        <v>307-LAB</v>
      </c>
      <c r="E311" s="88" t="s">
        <v>189</v>
      </c>
      <c r="F311" s="24" t="str">
        <f t="shared" si="21"/>
        <v>307-LAB</v>
      </c>
      <c r="G311" s="88" t="s">
        <v>221</v>
      </c>
      <c r="H311" s="25">
        <v>45139</v>
      </c>
      <c r="I311" s="94" t="s">
        <v>3</v>
      </c>
      <c r="J311" s="88" t="s">
        <v>150</v>
      </c>
      <c r="M311" s="23" t="s">
        <v>130</v>
      </c>
      <c r="Q311" s="22" t="s">
        <v>141</v>
      </c>
      <c r="R311" s="90">
        <f>VLOOKUP(Q311,'Copie doc'!$F$4:$H$29,3,FALSE)</f>
        <v>95690</v>
      </c>
      <c r="S311" s="98"/>
      <c r="U311" s="93"/>
    </row>
    <row r="312" spans="2:28" x14ac:dyDescent="0.3">
      <c r="B312" s="23">
        <f t="shared" si="23"/>
        <v>308</v>
      </c>
      <c r="C312" s="3" t="str">
        <f t="shared" si="24"/>
        <v>CAR</v>
      </c>
      <c r="D312" s="22" t="str">
        <f t="shared" si="22"/>
        <v>308-CAR</v>
      </c>
      <c r="E312" s="88" t="s">
        <v>189</v>
      </c>
      <c r="F312" s="24" t="str">
        <f t="shared" si="21"/>
        <v>308-CAR</v>
      </c>
      <c r="G312" s="88" t="s">
        <v>248</v>
      </c>
      <c r="H312" s="25">
        <v>45141</v>
      </c>
      <c r="I312" s="94" t="s">
        <v>2</v>
      </c>
      <c r="J312" s="88" t="s">
        <v>152</v>
      </c>
      <c r="M312" s="23" t="s">
        <v>125</v>
      </c>
      <c r="Q312" s="22" t="s">
        <v>151</v>
      </c>
      <c r="R312" s="90">
        <f>VLOOKUP(Q312,'Copie doc'!$F$4:$H$29,3,FALSE)</f>
        <v>78955</v>
      </c>
      <c r="S312" s="98"/>
      <c r="U312" s="93"/>
    </row>
    <row r="313" spans="2:28" x14ac:dyDescent="0.3">
      <c r="B313" s="23">
        <f t="shared" si="23"/>
        <v>309</v>
      </c>
      <c r="C313" s="3" t="str">
        <f t="shared" si="24"/>
        <v>ALL</v>
      </c>
      <c r="D313" s="22" t="str">
        <f t="shared" si="22"/>
        <v>309-ALL</v>
      </c>
      <c r="E313" s="88" t="s">
        <v>189</v>
      </c>
      <c r="F313" s="24" t="str">
        <f t="shared" si="21"/>
        <v>309-ALL</v>
      </c>
      <c r="G313" s="88" t="s">
        <v>217</v>
      </c>
      <c r="H313" s="25">
        <v>45141</v>
      </c>
      <c r="I313" s="94" t="s">
        <v>2</v>
      </c>
      <c r="J313" s="88" t="s">
        <v>150</v>
      </c>
      <c r="M313" s="23" t="s">
        <v>130</v>
      </c>
      <c r="O313" s="169"/>
      <c r="Q313" s="22" t="s">
        <v>105</v>
      </c>
      <c r="R313" s="90">
        <f>VLOOKUP(Q313,'Copie doc'!$F$4:$H$29,3,FALSE)</f>
        <v>78580</v>
      </c>
      <c r="S313" s="98"/>
      <c r="U313" s="93"/>
    </row>
    <row r="314" spans="2:28" x14ac:dyDescent="0.3">
      <c r="B314" s="23">
        <f t="shared" si="23"/>
        <v>310</v>
      </c>
      <c r="C314" s="3" t="str">
        <f t="shared" si="24"/>
        <v>CFS</v>
      </c>
      <c r="D314" s="22" t="str">
        <f t="shared" si="22"/>
        <v>310-CFS</v>
      </c>
      <c r="E314" s="88" t="s">
        <v>189</v>
      </c>
      <c r="F314" s="24" t="str">
        <f t="shared" si="21"/>
        <v>310-CFS</v>
      </c>
      <c r="G314" s="88" t="s">
        <v>248</v>
      </c>
      <c r="H314" s="25">
        <v>45140</v>
      </c>
      <c r="I314" s="94" t="s">
        <v>3</v>
      </c>
      <c r="J314" s="88" t="s">
        <v>129</v>
      </c>
      <c r="M314" s="23" t="s">
        <v>130</v>
      </c>
      <c r="Q314" s="22" t="s">
        <v>126</v>
      </c>
      <c r="R314" s="90">
        <f>VLOOKUP(Q314,'Copie doc'!$F$4:$H$29,3,FALSE)</f>
        <v>78700</v>
      </c>
      <c r="S314" s="98"/>
      <c r="U314" s="93"/>
    </row>
    <row r="315" spans="2:28" x14ac:dyDescent="0.3">
      <c r="B315" s="23">
        <f t="shared" si="23"/>
        <v>311</v>
      </c>
      <c r="C315" s="3" t="str">
        <f t="shared" si="24"/>
        <v>VAU</v>
      </c>
      <c r="D315" s="22" t="str">
        <f t="shared" si="22"/>
        <v>311-VAU</v>
      </c>
      <c r="E315" s="88" t="s">
        <v>189</v>
      </c>
      <c r="F315" s="24" t="str">
        <f t="shared" si="21"/>
        <v>311-VAU</v>
      </c>
      <c r="G315" s="88" t="s">
        <v>217</v>
      </c>
      <c r="H315" s="25">
        <v>45145</v>
      </c>
      <c r="I315" s="94" t="s">
        <v>3</v>
      </c>
      <c r="J315" s="88" t="s">
        <v>150</v>
      </c>
      <c r="M315" s="23" t="s">
        <v>130</v>
      </c>
      <c r="Q315" s="22" t="s">
        <v>138</v>
      </c>
      <c r="R315" s="90">
        <f>VLOOKUP(Q315,'Copie doc'!$F$4:$H$29,3,FALSE)</f>
        <v>78740</v>
      </c>
      <c r="S315" s="98"/>
      <c r="U315" s="93"/>
    </row>
    <row r="316" spans="2:28" x14ac:dyDescent="0.3">
      <c r="B316" s="23">
        <f t="shared" si="23"/>
        <v>312</v>
      </c>
      <c r="C316" s="3" t="str">
        <f t="shared" si="24"/>
        <v>VAL</v>
      </c>
      <c r="D316" s="22" t="str">
        <f t="shared" si="22"/>
        <v>312-VAL</v>
      </c>
      <c r="E316" s="88" t="s">
        <v>189</v>
      </c>
      <c r="F316" s="24" t="str">
        <f t="shared" si="21"/>
        <v>312-VAL</v>
      </c>
      <c r="G316" s="88" t="s">
        <v>221</v>
      </c>
      <c r="H316" s="25">
        <v>45163</v>
      </c>
      <c r="I316" s="94" t="s">
        <v>3</v>
      </c>
      <c r="J316" s="88" t="s">
        <v>150</v>
      </c>
      <c r="M316" s="23" t="s">
        <v>130</v>
      </c>
      <c r="Q316" s="22" t="s">
        <v>140</v>
      </c>
      <c r="R316" s="90">
        <f>VLOOKUP(Q316,'Copie doc'!$F$4:$H$29,3,FALSE)</f>
        <v>95760</v>
      </c>
      <c r="S316" s="98"/>
      <c r="U316" s="93"/>
      <c r="AB316" s="23" t="s">
        <v>153</v>
      </c>
    </row>
    <row r="317" spans="2:28" x14ac:dyDescent="0.3">
      <c r="B317" s="23">
        <f t="shared" si="23"/>
        <v>313</v>
      </c>
      <c r="C317" s="3" t="str">
        <f t="shared" si="24"/>
        <v>JUZ</v>
      </c>
      <c r="D317" s="22" t="str">
        <f t="shared" si="22"/>
        <v>313-JUZ</v>
      </c>
      <c r="E317" s="88" t="s">
        <v>189</v>
      </c>
      <c r="F317" s="24" t="str">
        <f t="shared" si="21"/>
        <v>313-JUZ</v>
      </c>
      <c r="G317" s="88" t="s">
        <v>217</v>
      </c>
      <c r="H317" s="25">
        <v>45145</v>
      </c>
      <c r="I317" s="94" t="s">
        <v>3</v>
      </c>
      <c r="J317" s="134" t="s">
        <v>176</v>
      </c>
      <c r="K317" s="134"/>
      <c r="L317" s="134"/>
      <c r="M317" s="135" t="s">
        <v>130</v>
      </c>
      <c r="N317" s="135"/>
      <c r="O317" s="136"/>
      <c r="P317" s="136"/>
      <c r="Q317" s="136" t="s">
        <v>100</v>
      </c>
      <c r="R317" s="137">
        <f>VLOOKUP(Q317,'Copie doc'!$F$4:$H$29,3,FALSE)</f>
        <v>78820</v>
      </c>
      <c r="S317" s="138"/>
      <c r="U317" s="93"/>
    </row>
    <row r="318" spans="2:28" x14ac:dyDescent="0.3">
      <c r="B318" s="23">
        <f t="shared" si="23"/>
        <v>314</v>
      </c>
      <c r="C318" s="3" t="str">
        <f t="shared" si="24"/>
        <v>ORG</v>
      </c>
      <c r="D318" s="22" t="str">
        <f t="shared" si="22"/>
        <v>314-ORG</v>
      </c>
      <c r="E318" s="88" t="s">
        <v>189</v>
      </c>
      <c r="F318" s="24" t="str">
        <f t="shared" si="21"/>
        <v>314-ORG</v>
      </c>
      <c r="G318" s="88" t="s">
        <v>217</v>
      </c>
      <c r="H318" s="25">
        <v>45154</v>
      </c>
      <c r="I318" s="94" t="s">
        <v>3</v>
      </c>
      <c r="J318" s="88" t="s">
        <v>150</v>
      </c>
      <c r="M318" s="23" t="s">
        <v>130</v>
      </c>
      <c r="Q318" s="22" t="s">
        <v>101</v>
      </c>
      <c r="R318" s="90">
        <f>VLOOKUP(Q318,'Copie doc'!$F$4:$H$29,3,FALSE)</f>
        <v>78630</v>
      </c>
      <c r="S318" s="98"/>
      <c r="U318" s="93"/>
      <c r="AB318" s="23" t="s">
        <v>153</v>
      </c>
    </row>
    <row r="319" spans="2:28" x14ac:dyDescent="0.3">
      <c r="B319" s="23">
        <f t="shared" si="23"/>
        <v>315</v>
      </c>
      <c r="C319" s="3" t="str">
        <f t="shared" si="24"/>
        <v>NEZ</v>
      </c>
      <c r="D319" s="22" t="str">
        <f t="shared" si="22"/>
        <v>315-NEZ</v>
      </c>
      <c r="E319" s="88" t="s">
        <v>189</v>
      </c>
      <c r="F319" s="24" t="str">
        <f t="shared" si="21"/>
        <v>315-NEZ</v>
      </c>
      <c r="G319" s="88" t="s">
        <v>217</v>
      </c>
      <c r="H319" s="25">
        <v>45141</v>
      </c>
      <c r="I319" s="94" t="s">
        <v>2</v>
      </c>
      <c r="J319" s="88" t="s">
        <v>129</v>
      </c>
      <c r="M319" s="23" t="s">
        <v>130</v>
      </c>
      <c r="Q319" s="22" t="s">
        <v>136</v>
      </c>
      <c r="R319" s="90">
        <f>VLOOKUP(Q319,'Copie doc'!$F$4:$H$29,3,FALSE)</f>
        <v>78410</v>
      </c>
      <c r="S319" s="98"/>
      <c r="U319" s="93"/>
    </row>
    <row r="320" spans="2:28" x14ac:dyDescent="0.3">
      <c r="B320" s="23">
        <f t="shared" si="23"/>
        <v>316</v>
      </c>
      <c r="C320" s="3" t="str">
        <f t="shared" si="24"/>
        <v>CFS</v>
      </c>
      <c r="D320" s="22" t="str">
        <f t="shared" si="22"/>
        <v>316-CFS</v>
      </c>
      <c r="E320" s="88" t="s">
        <v>189</v>
      </c>
      <c r="F320" s="24" t="str">
        <f t="shared" si="21"/>
        <v>316-CFS</v>
      </c>
      <c r="G320" s="88" t="s">
        <v>248</v>
      </c>
      <c r="H320" s="25">
        <v>45142</v>
      </c>
      <c r="I320" s="94" t="s">
        <v>3</v>
      </c>
      <c r="J320" s="88" t="s">
        <v>176</v>
      </c>
      <c r="M320" s="23" t="s">
        <v>125</v>
      </c>
      <c r="Q320" s="22" t="s">
        <v>126</v>
      </c>
      <c r="R320" s="90">
        <v>78700</v>
      </c>
      <c r="S320" s="98"/>
      <c r="U320" s="93"/>
    </row>
    <row r="321" spans="2:28" x14ac:dyDescent="0.3">
      <c r="B321" s="23">
        <f t="shared" si="23"/>
        <v>317</v>
      </c>
      <c r="C321" s="3" t="str">
        <f t="shared" si="24"/>
        <v>AND</v>
      </c>
      <c r="D321" s="22" t="str">
        <f t="shared" si="22"/>
        <v>317-AND</v>
      </c>
      <c r="E321" s="88" t="s">
        <v>189</v>
      </c>
      <c r="F321" s="24" t="str">
        <f t="shared" si="21"/>
        <v>317-AND</v>
      </c>
      <c r="G321" s="88" t="s">
        <v>248</v>
      </c>
      <c r="H321" s="25">
        <v>45140</v>
      </c>
      <c r="I321" s="94" t="s">
        <v>3</v>
      </c>
      <c r="J321" s="88" t="s">
        <v>152</v>
      </c>
      <c r="M321" s="23" t="s">
        <v>130</v>
      </c>
      <c r="Q321" s="22" t="s">
        <v>5</v>
      </c>
      <c r="R321" s="90">
        <f>VLOOKUP(Q321,'Copie doc'!$F$4:$H$29,3,FALSE)</f>
        <v>78570</v>
      </c>
      <c r="S321" s="98"/>
      <c r="U321" s="93"/>
    </row>
    <row r="322" spans="2:28" x14ac:dyDescent="0.3">
      <c r="B322" s="23">
        <f t="shared" si="23"/>
        <v>318</v>
      </c>
      <c r="C322" s="3" t="str">
        <f t="shared" si="24"/>
        <v>CFS</v>
      </c>
      <c r="D322" s="22" t="str">
        <f t="shared" si="22"/>
        <v>318-CFS</v>
      </c>
      <c r="E322" s="88" t="s">
        <v>189</v>
      </c>
      <c r="F322" s="24" t="str">
        <f t="shared" si="21"/>
        <v>318-CFS</v>
      </c>
      <c r="G322" s="88" t="s">
        <v>217</v>
      </c>
      <c r="H322" s="25">
        <v>45146</v>
      </c>
      <c r="I322" s="94" t="s">
        <v>3</v>
      </c>
      <c r="J322" s="88" t="s">
        <v>129</v>
      </c>
      <c r="M322" s="23" t="s">
        <v>130</v>
      </c>
      <c r="Q322" s="22" t="s">
        <v>126</v>
      </c>
      <c r="R322" s="90">
        <f>VLOOKUP(Q322,'Copie doc'!$F$4:$H$29,3,FALSE)</f>
        <v>78700</v>
      </c>
      <c r="S322" s="98"/>
      <c r="U322" s="93"/>
    </row>
    <row r="323" spans="2:28" x14ac:dyDescent="0.3">
      <c r="B323" s="23">
        <f t="shared" si="23"/>
        <v>319</v>
      </c>
      <c r="C323" s="3" t="str">
        <f t="shared" si="24"/>
        <v>AUB</v>
      </c>
      <c r="D323" s="22" t="str">
        <f t="shared" si="22"/>
        <v>319-AUB</v>
      </c>
      <c r="E323" s="88" t="s">
        <v>189</v>
      </c>
      <c r="F323" s="24" t="str">
        <f t="shared" si="21"/>
        <v>319-AUB</v>
      </c>
      <c r="G323" s="88" t="s">
        <v>217</v>
      </c>
      <c r="H323" s="25">
        <v>45147</v>
      </c>
      <c r="I323" s="94" t="s">
        <v>3</v>
      </c>
      <c r="J323" s="88" t="s">
        <v>152</v>
      </c>
      <c r="M323" s="23" t="s">
        <v>125</v>
      </c>
      <c r="Q323" s="22" t="s">
        <v>102</v>
      </c>
      <c r="R323" s="90">
        <f>VLOOKUP(Q323,'Copie doc'!$F$4:$H$29,3,FALSE)</f>
        <v>78410</v>
      </c>
      <c r="S323" s="98"/>
      <c r="U323" s="93"/>
    </row>
    <row r="324" spans="2:28" x14ac:dyDescent="0.3">
      <c r="B324" s="23">
        <f t="shared" si="23"/>
        <v>320</v>
      </c>
      <c r="C324" s="3" t="str">
        <f t="shared" si="24"/>
        <v>ACH</v>
      </c>
      <c r="D324" s="22" t="str">
        <f t="shared" si="22"/>
        <v>320-ACH</v>
      </c>
      <c r="E324" s="88" t="s">
        <v>189</v>
      </c>
      <c r="F324" s="24" t="str">
        <f t="shared" si="21"/>
        <v>320-ACH</v>
      </c>
      <c r="G324" s="88" t="s">
        <v>217</v>
      </c>
      <c r="H324" s="25">
        <v>45142</v>
      </c>
      <c r="I324" s="94" t="s">
        <v>3</v>
      </c>
      <c r="J324" s="88" t="s">
        <v>152</v>
      </c>
      <c r="M324" s="23" t="s">
        <v>130</v>
      </c>
      <c r="Q324" s="22" t="s">
        <v>8</v>
      </c>
      <c r="R324" s="90">
        <f>VLOOKUP(Q324,'Copie doc'!$F$4:$H$29,3,FALSE)</f>
        <v>78260</v>
      </c>
      <c r="S324" s="98"/>
      <c r="U324" s="93"/>
    </row>
    <row r="325" spans="2:28" x14ac:dyDescent="0.3">
      <c r="B325" s="23">
        <f t="shared" si="23"/>
        <v>321</v>
      </c>
      <c r="C325" s="3" t="str">
        <f t="shared" si="24"/>
        <v>AUB</v>
      </c>
      <c r="D325" s="22" t="str">
        <f t="shared" si="22"/>
        <v>321-AUB</v>
      </c>
      <c r="E325" s="88" t="s">
        <v>189</v>
      </c>
      <c r="F325" s="24" t="str">
        <f t="shared" si="21"/>
        <v>321-AUB</v>
      </c>
      <c r="G325" s="88" t="s">
        <v>217</v>
      </c>
      <c r="H325" s="25">
        <v>45141</v>
      </c>
      <c r="I325" s="94" t="s">
        <v>3</v>
      </c>
      <c r="J325" s="88" t="s">
        <v>150</v>
      </c>
      <c r="K325" s="171"/>
      <c r="M325" s="23" t="s">
        <v>125</v>
      </c>
      <c r="Q325" s="22" t="s">
        <v>102</v>
      </c>
      <c r="R325" s="90">
        <f>VLOOKUP(Q325,'Copie doc'!$F$4:$H$29,3,FALSE)</f>
        <v>78410</v>
      </c>
      <c r="S325" s="98"/>
      <c r="U325" s="93"/>
    </row>
    <row r="326" spans="2:28" x14ac:dyDescent="0.3">
      <c r="B326" s="23">
        <f t="shared" si="23"/>
        <v>322</v>
      </c>
      <c r="C326" s="3" t="str">
        <f t="shared" si="24"/>
        <v>CAR</v>
      </c>
      <c r="D326" s="22" t="str">
        <f t="shared" si="22"/>
        <v>322-CAR</v>
      </c>
      <c r="E326" s="88" t="s">
        <v>189</v>
      </c>
      <c r="F326" s="24" t="str">
        <f t="shared" si="21"/>
        <v>322-CAR</v>
      </c>
      <c r="G326" s="88" t="s">
        <v>248</v>
      </c>
      <c r="H326" s="25">
        <v>45145</v>
      </c>
      <c r="I326" s="94" t="s">
        <v>3</v>
      </c>
      <c r="J326" s="88" t="s">
        <v>129</v>
      </c>
      <c r="M326" s="23" t="s">
        <v>130</v>
      </c>
      <c r="Q326" s="22" t="s">
        <v>151</v>
      </c>
      <c r="R326" s="90">
        <f>VLOOKUP(Q326,'Copie doc'!$F$4:$H$29,3,FALSE)</f>
        <v>78955</v>
      </c>
      <c r="S326" s="98"/>
      <c r="U326" s="93"/>
    </row>
    <row r="327" spans="2:28" x14ac:dyDescent="0.3">
      <c r="B327" s="23">
        <f t="shared" si="23"/>
        <v>323</v>
      </c>
      <c r="C327" s="3" t="str">
        <f t="shared" si="24"/>
        <v>CAR</v>
      </c>
      <c r="D327" s="22" t="str">
        <f t="shared" si="22"/>
        <v>323-CAR</v>
      </c>
      <c r="E327" s="88" t="s">
        <v>189</v>
      </c>
      <c r="F327" s="24" t="str">
        <f t="shared" ref="F327:F368" si="25">D327</f>
        <v>323-CAR</v>
      </c>
      <c r="G327" s="88" t="s">
        <v>248</v>
      </c>
      <c r="H327" s="25">
        <v>45141</v>
      </c>
      <c r="I327" s="94" t="s">
        <v>2</v>
      </c>
      <c r="J327" s="88" t="s">
        <v>152</v>
      </c>
      <c r="M327" s="23" t="s">
        <v>125</v>
      </c>
      <c r="Q327" s="22" t="s">
        <v>151</v>
      </c>
      <c r="R327" s="90">
        <f>VLOOKUP(Q327,'Copie doc'!$F$4:$H$29,3,FALSE)</f>
        <v>78955</v>
      </c>
      <c r="S327" s="98"/>
      <c r="U327" s="93"/>
    </row>
    <row r="328" spans="2:28" x14ac:dyDescent="0.3">
      <c r="B328" s="23">
        <f t="shared" si="23"/>
        <v>324</v>
      </c>
      <c r="C328" s="3" t="str">
        <f t="shared" si="24"/>
        <v>VAU</v>
      </c>
      <c r="D328" s="22" t="str">
        <f t="shared" si="22"/>
        <v>324-VAU</v>
      </c>
      <c r="E328" s="88" t="s">
        <v>189</v>
      </c>
      <c r="F328" s="24" t="str">
        <f t="shared" si="25"/>
        <v>324-VAU</v>
      </c>
      <c r="G328" s="88" t="s">
        <v>217</v>
      </c>
      <c r="H328" s="25">
        <v>45145</v>
      </c>
      <c r="I328" s="94" t="s">
        <v>3</v>
      </c>
      <c r="J328" s="88" t="s">
        <v>152</v>
      </c>
      <c r="M328" s="23" t="s">
        <v>130</v>
      </c>
      <c r="Q328" s="22" t="s">
        <v>138</v>
      </c>
      <c r="R328" s="90">
        <f>VLOOKUP(Q328,'Copie doc'!$F$4:$H$29,3,FALSE)</f>
        <v>78740</v>
      </c>
      <c r="S328" s="98"/>
      <c r="U328" s="93"/>
    </row>
    <row r="329" spans="2:28" x14ac:dyDescent="0.3">
      <c r="B329" s="23">
        <f t="shared" si="23"/>
        <v>325</v>
      </c>
      <c r="C329" s="3" t="str">
        <f t="shared" si="24"/>
        <v>CFS</v>
      </c>
      <c r="D329" s="22" t="str">
        <f t="shared" si="22"/>
        <v>325-CFS</v>
      </c>
      <c r="E329" s="88" t="s">
        <v>189</v>
      </c>
      <c r="F329" s="24" t="str">
        <f t="shared" si="25"/>
        <v>325-CFS</v>
      </c>
      <c r="G329" s="88" t="s">
        <v>217</v>
      </c>
      <c r="H329" s="25">
        <v>45146</v>
      </c>
      <c r="I329" s="94" t="s">
        <v>2</v>
      </c>
      <c r="J329" s="88" t="s">
        <v>152</v>
      </c>
      <c r="M329" s="23" t="s">
        <v>130</v>
      </c>
      <c r="Q329" s="22" t="s">
        <v>126</v>
      </c>
      <c r="R329" s="90">
        <f>VLOOKUP(Q329,'Copie doc'!$F$4:$H$29,3,FALSE)</f>
        <v>78700</v>
      </c>
      <c r="S329" s="98"/>
      <c r="U329" s="93"/>
      <c r="AB329" s="23" t="s">
        <v>153</v>
      </c>
    </row>
    <row r="330" spans="2:28" x14ac:dyDescent="0.3">
      <c r="B330" s="23">
        <f t="shared" si="23"/>
        <v>326</v>
      </c>
      <c r="C330" s="3" t="str">
        <f t="shared" si="24"/>
        <v>BUT</v>
      </c>
      <c r="D330" s="22" t="str">
        <f t="shared" si="22"/>
        <v>326-BUT</v>
      </c>
      <c r="E330" s="88" t="s">
        <v>189</v>
      </c>
      <c r="F330" s="24" t="str">
        <f t="shared" si="25"/>
        <v>326-BUT</v>
      </c>
      <c r="G330" s="88" t="s">
        <v>217</v>
      </c>
      <c r="H330" s="25">
        <v>45155</v>
      </c>
      <c r="I330" s="94" t="s">
        <v>3</v>
      </c>
      <c r="J330" s="88" t="s">
        <v>150</v>
      </c>
      <c r="M330" s="23" t="s">
        <v>130</v>
      </c>
      <c r="Q330" s="22" t="s">
        <v>182</v>
      </c>
      <c r="R330" s="90">
        <f>VLOOKUP(Q330,'Copie doc'!$F$4:$H$29,3,FALSE)</f>
        <v>95430</v>
      </c>
      <c r="S330" s="98"/>
      <c r="U330" s="93"/>
      <c r="AB330" s="23" t="s">
        <v>153</v>
      </c>
    </row>
    <row r="331" spans="2:28" x14ac:dyDescent="0.3">
      <c r="B331" s="23">
        <f t="shared" si="23"/>
        <v>327</v>
      </c>
      <c r="C331" s="3" t="str">
        <f t="shared" si="24"/>
        <v>MOR</v>
      </c>
      <c r="D331" s="22" t="str">
        <f t="shared" si="22"/>
        <v>327-MOR</v>
      </c>
      <c r="E331" s="88" t="s">
        <v>189</v>
      </c>
      <c r="F331" s="24" t="str">
        <f t="shared" si="25"/>
        <v>327-MOR</v>
      </c>
      <c r="G331" s="88" t="s">
        <v>217</v>
      </c>
      <c r="H331" s="25">
        <v>45147</v>
      </c>
      <c r="I331" s="94" t="s">
        <v>3</v>
      </c>
      <c r="J331" s="88" t="s">
        <v>150</v>
      </c>
      <c r="M331" s="23" t="s">
        <v>130</v>
      </c>
      <c r="Q331" s="22" t="s">
        <v>104</v>
      </c>
      <c r="R331" s="90">
        <f>VLOOKUP(Q331,'Copie doc'!$F$4:$H$29,3,FALSE)</f>
        <v>78630</v>
      </c>
      <c r="S331" s="98"/>
      <c r="U331" s="93"/>
    </row>
    <row r="332" spans="2:28" x14ac:dyDescent="0.3">
      <c r="B332" s="23">
        <f t="shared" si="23"/>
        <v>328</v>
      </c>
      <c r="C332" s="3" t="str">
        <f t="shared" si="24"/>
        <v>AND</v>
      </c>
      <c r="D332" s="22" t="str">
        <f t="shared" si="22"/>
        <v>328-AND</v>
      </c>
      <c r="E332" s="88" t="s">
        <v>189</v>
      </c>
      <c r="F332" s="24" t="str">
        <f t="shared" si="25"/>
        <v>328-AND</v>
      </c>
      <c r="G332" s="88" t="s">
        <v>248</v>
      </c>
      <c r="H332" s="25">
        <v>45146</v>
      </c>
      <c r="I332" s="94" t="s">
        <v>3</v>
      </c>
      <c r="J332" s="88" t="s">
        <v>152</v>
      </c>
      <c r="M332" s="23" t="s">
        <v>130</v>
      </c>
      <c r="Q332" s="22" t="s">
        <v>5</v>
      </c>
      <c r="R332" s="90">
        <f>VLOOKUP(Q332,'Copie doc'!$F$4:$H$29,3,FALSE)</f>
        <v>78570</v>
      </c>
      <c r="S332" s="98"/>
      <c r="U332" s="93"/>
    </row>
    <row r="333" spans="2:28" x14ac:dyDescent="0.3">
      <c r="B333" s="23">
        <f t="shared" si="23"/>
        <v>329</v>
      </c>
      <c r="C333" s="3" t="str">
        <f t="shared" si="24"/>
        <v>CFS</v>
      </c>
      <c r="D333" s="22" t="str">
        <f t="shared" si="22"/>
        <v>329-CFS</v>
      </c>
      <c r="E333" s="88" t="s">
        <v>189</v>
      </c>
      <c r="F333" s="24" t="str">
        <f t="shared" si="25"/>
        <v>329-CFS</v>
      </c>
      <c r="G333" s="88" t="s">
        <v>248</v>
      </c>
      <c r="H333" s="25">
        <v>45145</v>
      </c>
      <c r="I333" s="94" t="s">
        <v>3</v>
      </c>
      <c r="J333" s="88" t="s">
        <v>150</v>
      </c>
      <c r="M333" s="23" t="s">
        <v>130</v>
      </c>
      <c r="Q333" s="22" t="s">
        <v>126</v>
      </c>
      <c r="R333" s="90">
        <f>VLOOKUP(Q333,'Copie doc'!$F$4:$H$29,3,FALSE)</f>
        <v>78700</v>
      </c>
      <c r="S333" s="98"/>
      <c r="U333" s="93"/>
      <c r="AB333" s="23" t="s">
        <v>153</v>
      </c>
    </row>
    <row r="334" spans="2:28" x14ac:dyDescent="0.3">
      <c r="B334" s="23">
        <f t="shared" si="23"/>
        <v>330</v>
      </c>
      <c r="C334" s="3" t="str">
        <f t="shared" si="24"/>
        <v>CHP</v>
      </c>
      <c r="D334" s="22" t="str">
        <f t="shared" si="22"/>
        <v>330-CHP</v>
      </c>
      <c r="E334" s="88" t="s">
        <v>189</v>
      </c>
      <c r="F334" s="24" t="str">
        <f t="shared" si="25"/>
        <v>330-CHP</v>
      </c>
      <c r="G334" s="88" t="s">
        <v>248</v>
      </c>
      <c r="H334" s="25">
        <v>45142</v>
      </c>
      <c r="I334" s="94" t="s">
        <v>2</v>
      </c>
      <c r="J334" s="88" t="s">
        <v>124</v>
      </c>
      <c r="M334" s="23" t="s">
        <v>125</v>
      </c>
      <c r="Q334" s="22" t="s">
        <v>131</v>
      </c>
      <c r="R334" s="90">
        <f>VLOOKUP(Q334,'Copie doc'!$F$4:$H$29,3,FALSE)</f>
        <v>78570</v>
      </c>
      <c r="S334" s="98"/>
      <c r="U334" s="93"/>
    </row>
    <row r="335" spans="2:28" x14ac:dyDescent="0.3">
      <c r="B335" s="23">
        <f t="shared" si="23"/>
        <v>331</v>
      </c>
      <c r="C335" s="3" t="str">
        <f t="shared" si="24"/>
        <v>CAR</v>
      </c>
      <c r="D335" s="22" t="str">
        <f t="shared" si="22"/>
        <v>331-CAR</v>
      </c>
      <c r="E335" s="88" t="s">
        <v>189</v>
      </c>
      <c r="F335" s="24" t="str">
        <f t="shared" si="25"/>
        <v>331-CAR</v>
      </c>
      <c r="G335" s="88" t="s">
        <v>248</v>
      </c>
      <c r="H335" s="25">
        <v>45145</v>
      </c>
      <c r="I335" s="94" t="s">
        <v>3</v>
      </c>
      <c r="J335" s="88" t="s">
        <v>152</v>
      </c>
      <c r="M335" s="23" t="s">
        <v>125</v>
      </c>
      <c r="Q335" s="22" t="s">
        <v>151</v>
      </c>
      <c r="R335" s="90">
        <f>VLOOKUP(Q335,'Copie doc'!$F$4:$H$29,3,FALSE)</f>
        <v>78955</v>
      </c>
      <c r="S335" s="98"/>
      <c r="U335" s="93"/>
    </row>
    <row r="336" spans="2:28" x14ac:dyDescent="0.3">
      <c r="B336" s="23">
        <f t="shared" si="23"/>
        <v>332</v>
      </c>
      <c r="C336" s="3" t="str">
        <f t="shared" si="24"/>
        <v>CFS</v>
      </c>
      <c r="D336" s="22" t="str">
        <f t="shared" si="22"/>
        <v>332-CFS</v>
      </c>
      <c r="E336" s="88" t="s">
        <v>189</v>
      </c>
      <c r="F336" s="24" t="str">
        <f t="shared" si="25"/>
        <v>332-CFS</v>
      </c>
      <c r="G336" s="88" t="s">
        <v>217</v>
      </c>
      <c r="H336" s="25">
        <v>45146</v>
      </c>
      <c r="I336" s="94" t="s">
        <v>3</v>
      </c>
      <c r="J336" s="88" t="s">
        <v>129</v>
      </c>
      <c r="M336" s="23" t="s">
        <v>125</v>
      </c>
      <c r="Q336" s="22" t="s">
        <v>126</v>
      </c>
      <c r="R336" s="90">
        <f>VLOOKUP(Q336,'Copie doc'!$F$4:$H$29,3,FALSE)</f>
        <v>78700</v>
      </c>
      <c r="S336" s="98"/>
      <c r="U336" s="93"/>
    </row>
    <row r="337" spans="2:28" x14ac:dyDescent="0.3">
      <c r="B337" s="23">
        <f t="shared" si="23"/>
        <v>333</v>
      </c>
      <c r="C337" s="3" t="str">
        <f t="shared" si="24"/>
        <v>JUZ</v>
      </c>
      <c r="D337" s="22" t="str">
        <f t="shared" si="22"/>
        <v>333-JUZ</v>
      </c>
      <c r="F337" s="24" t="str">
        <f t="shared" si="25"/>
        <v>333-JUZ</v>
      </c>
      <c r="G337" s="88" t="s">
        <v>217</v>
      </c>
      <c r="H337" s="25">
        <v>45145</v>
      </c>
      <c r="I337" s="94" t="s">
        <v>2</v>
      </c>
      <c r="J337" s="88" t="s">
        <v>129</v>
      </c>
      <c r="M337" s="23" t="s">
        <v>130</v>
      </c>
      <c r="Q337" s="22" t="s">
        <v>100</v>
      </c>
      <c r="R337" s="90">
        <f>VLOOKUP(Q337,'Copie doc'!$F$4:$H$29,3,FALSE)</f>
        <v>78820</v>
      </c>
      <c r="S337" s="98"/>
      <c r="U337" s="93"/>
    </row>
    <row r="338" spans="2:28" x14ac:dyDescent="0.3">
      <c r="B338" s="23">
        <f t="shared" si="23"/>
        <v>334</v>
      </c>
      <c r="C338" s="3" t="str">
        <f t="shared" si="24"/>
        <v>CHP</v>
      </c>
      <c r="D338" s="22" t="str">
        <f t="shared" si="22"/>
        <v>334-CHP</v>
      </c>
      <c r="F338" s="24" t="str">
        <f t="shared" si="25"/>
        <v>334-CHP</v>
      </c>
      <c r="G338" s="88" t="s">
        <v>248</v>
      </c>
      <c r="H338" s="25">
        <v>45145</v>
      </c>
      <c r="I338" s="94" t="s">
        <v>2</v>
      </c>
      <c r="J338" s="88" t="s">
        <v>152</v>
      </c>
      <c r="M338" s="23" t="s">
        <v>125</v>
      </c>
      <c r="Q338" s="22" t="s">
        <v>131</v>
      </c>
      <c r="R338" s="90">
        <f>VLOOKUP(Q338,'Copie doc'!$F$4:$H$29,3,FALSE)</f>
        <v>78570</v>
      </c>
      <c r="S338" s="98"/>
      <c r="U338" s="93"/>
    </row>
    <row r="339" spans="2:28" x14ac:dyDescent="0.3">
      <c r="B339" s="23">
        <f t="shared" si="23"/>
        <v>335</v>
      </c>
      <c r="C339" s="3" t="str">
        <f t="shared" si="24"/>
        <v>ACH</v>
      </c>
      <c r="D339" s="22" t="str">
        <f t="shared" si="22"/>
        <v>335-ACH</v>
      </c>
      <c r="F339" s="24" t="str">
        <f t="shared" si="25"/>
        <v>335-ACH</v>
      </c>
      <c r="G339" s="88" t="s">
        <v>248</v>
      </c>
      <c r="H339" s="25">
        <v>45149</v>
      </c>
      <c r="I339" s="94" t="s">
        <v>3</v>
      </c>
      <c r="J339" s="88" t="s">
        <v>176</v>
      </c>
      <c r="M339" s="23" t="s">
        <v>130</v>
      </c>
      <c r="Q339" s="22" t="s">
        <v>8</v>
      </c>
      <c r="R339" s="90">
        <v>78260</v>
      </c>
      <c r="S339" s="98"/>
      <c r="U339" s="93"/>
    </row>
    <row r="340" spans="2:28" x14ac:dyDescent="0.3">
      <c r="B340" s="23">
        <f t="shared" si="23"/>
        <v>336</v>
      </c>
      <c r="C340" s="3" t="str">
        <f t="shared" si="24"/>
        <v>VAU</v>
      </c>
      <c r="D340" s="22" t="str">
        <f t="shared" si="22"/>
        <v>336-VAU</v>
      </c>
      <c r="F340" s="24" t="str">
        <f t="shared" si="25"/>
        <v>336-VAU</v>
      </c>
      <c r="G340" s="88" t="s">
        <v>217</v>
      </c>
      <c r="H340" s="25">
        <v>45147</v>
      </c>
      <c r="I340" s="94" t="s">
        <v>2</v>
      </c>
      <c r="J340" s="88" t="s">
        <v>150</v>
      </c>
      <c r="M340" s="23" t="s">
        <v>130</v>
      </c>
      <c r="Q340" s="22" t="s">
        <v>138</v>
      </c>
      <c r="R340" s="90">
        <f>VLOOKUP(Q340,'Copie doc'!$F$4:$H$29,3,FALSE)</f>
        <v>78740</v>
      </c>
      <c r="S340" s="98"/>
      <c r="U340" s="93"/>
    </row>
    <row r="341" spans="2:28" x14ac:dyDescent="0.3">
      <c r="B341" s="23">
        <f t="shared" si="23"/>
        <v>337</v>
      </c>
      <c r="C341" s="3" t="str">
        <f t="shared" si="24"/>
        <v>AUB</v>
      </c>
      <c r="D341" s="22" t="str">
        <f t="shared" si="22"/>
        <v>337-AUB</v>
      </c>
      <c r="F341" s="24" t="str">
        <f t="shared" si="25"/>
        <v>337-AUB</v>
      </c>
      <c r="G341" s="88" t="s">
        <v>217</v>
      </c>
      <c r="H341" s="25">
        <v>45147</v>
      </c>
      <c r="I341" s="94" t="s">
        <v>3</v>
      </c>
      <c r="J341" s="88" t="s">
        <v>150</v>
      </c>
      <c r="M341" s="23" t="s">
        <v>125</v>
      </c>
      <c r="Q341" s="22" t="s">
        <v>102</v>
      </c>
      <c r="R341" s="90">
        <f>VLOOKUP(Q341,'Copie doc'!$F$4:$H$29,3,FALSE)</f>
        <v>78410</v>
      </c>
      <c r="S341" s="98"/>
      <c r="U341" s="93"/>
    </row>
    <row r="342" spans="2:28" x14ac:dyDescent="0.3">
      <c r="B342" s="23">
        <f t="shared" si="23"/>
        <v>338</v>
      </c>
      <c r="C342" s="3" t="str">
        <f t="shared" si="24"/>
        <v>AND</v>
      </c>
      <c r="D342" s="22" t="str">
        <f t="shared" si="22"/>
        <v>338-AND</v>
      </c>
      <c r="F342" s="24" t="str">
        <f t="shared" si="25"/>
        <v>338-AND</v>
      </c>
      <c r="G342" s="88" t="s">
        <v>248</v>
      </c>
      <c r="H342" s="25">
        <v>45149</v>
      </c>
      <c r="I342" s="94" t="s">
        <v>3</v>
      </c>
      <c r="J342" s="88" t="s">
        <v>152</v>
      </c>
      <c r="M342" s="23" t="s">
        <v>125</v>
      </c>
      <c r="Q342" s="22" t="s">
        <v>5</v>
      </c>
      <c r="R342" s="90">
        <f>VLOOKUP(Q342,'Copie doc'!$F$4:$H$29,3,FALSE)</f>
        <v>78570</v>
      </c>
      <c r="S342" s="98"/>
      <c r="U342" s="93"/>
    </row>
    <row r="343" spans="2:28" x14ac:dyDescent="0.3">
      <c r="B343" s="23">
        <f t="shared" si="23"/>
        <v>339</v>
      </c>
      <c r="C343" s="3" t="str">
        <f t="shared" si="24"/>
        <v>BDA</v>
      </c>
      <c r="D343" s="22" t="str">
        <f t="shared" si="22"/>
        <v>339-BDA</v>
      </c>
      <c r="F343" s="24" t="str">
        <f t="shared" si="25"/>
        <v>339-BDA</v>
      </c>
      <c r="G343" s="88" t="s">
        <v>231</v>
      </c>
      <c r="H343" s="25">
        <v>45160</v>
      </c>
      <c r="I343" s="94" t="s">
        <v>2</v>
      </c>
      <c r="J343" s="88" t="s">
        <v>129</v>
      </c>
      <c r="M343" s="23" t="s">
        <v>125</v>
      </c>
      <c r="Q343" s="22" t="s">
        <v>191</v>
      </c>
      <c r="R343" s="90">
        <f>VLOOKUP(Q343,'Copie doc'!$F$4:$H$29,3,FALSE)</f>
        <v>78390</v>
      </c>
      <c r="S343" s="98"/>
      <c r="U343" s="93"/>
    </row>
    <row r="344" spans="2:28" x14ac:dyDescent="0.3">
      <c r="B344" s="23">
        <f t="shared" si="23"/>
        <v>340</v>
      </c>
      <c r="C344" s="3" t="str">
        <f t="shared" si="24"/>
        <v>CAR</v>
      </c>
      <c r="D344" s="22" t="str">
        <f t="shared" si="22"/>
        <v>340-CAR</v>
      </c>
      <c r="F344" s="24" t="str">
        <f t="shared" si="25"/>
        <v>340-CAR</v>
      </c>
      <c r="G344" s="88" t="s">
        <v>248</v>
      </c>
      <c r="H344" s="25">
        <v>45154</v>
      </c>
      <c r="I344" s="94" t="s">
        <v>3</v>
      </c>
      <c r="J344" s="88" t="s">
        <v>150</v>
      </c>
      <c r="M344" s="23" t="s">
        <v>130</v>
      </c>
      <c r="Q344" s="22" t="s">
        <v>151</v>
      </c>
      <c r="R344" s="90">
        <f>VLOOKUP(Q344,'Copie doc'!$F$4:$H$29,3,FALSE)</f>
        <v>78955</v>
      </c>
      <c r="S344" s="98"/>
      <c r="U344" s="93"/>
    </row>
    <row r="345" spans="2:28" x14ac:dyDescent="0.3">
      <c r="B345" s="23">
        <f t="shared" si="23"/>
        <v>341</v>
      </c>
      <c r="C345" s="3" t="str">
        <f t="shared" si="24"/>
        <v>VAU</v>
      </c>
      <c r="D345" s="22" t="str">
        <f t="shared" si="22"/>
        <v>341-VAU</v>
      </c>
      <c r="F345" s="24" t="str">
        <f t="shared" si="25"/>
        <v>341-VAU</v>
      </c>
      <c r="G345" s="88" t="s">
        <v>217</v>
      </c>
      <c r="H345" s="25">
        <v>45142</v>
      </c>
      <c r="I345" s="94" t="s">
        <v>2</v>
      </c>
      <c r="J345" s="134" t="s">
        <v>150</v>
      </c>
      <c r="K345" s="134"/>
      <c r="L345" s="134"/>
      <c r="M345" s="135" t="s">
        <v>130</v>
      </c>
      <c r="N345" s="135"/>
      <c r="O345" s="136"/>
      <c r="P345" s="136"/>
      <c r="Q345" s="136" t="s">
        <v>138</v>
      </c>
      <c r="R345" s="90">
        <f>VLOOKUP(Q345,'Copie doc'!$F$4:$H$29,3,FALSE)</f>
        <v>78740</v>
      </c>
      <c r="S345" s="98"/>
      <c r="U345" s="93"/>
      <c r="AB345" s="23" t="s">
        <v>153</v>
      </c>
    </row>
    <row r="346" spans="2:28" x14ac:dyDescent="0.3">
      <c r="B346" s="23">
        <f t="shared" si="23"/>
        <v>342</v>
      </c>
      <c r="C346" s="3" t="str">
        <f t="shared" si="24"/>
        <v>CFS</v>
      </c>
      <c r="D346" s="22" t="str">
        <f t="shared" si="22"/>
        <v>342-CFS</v>
      </c>
      <c r="F346" s="24" t="str">
        <f t="shared" si="25"/>
        <v>342-CFS</v>
      </c>
      <c r="G346" s="88" t="s">
        <v>248</v>
      </c>
      <c r="H346" s="25">
        <v>45147</v>
      </c>
      <c r="I346" s="94" t="s">
        <v>2</v>
      </c>
      <c r="M346" s="23" t="s">
        <v>130</v>
      </c>
      <c r="Q346" s="22" t="s">
        <v>126</v>
      </c>
      <c r="R346" s="90">
        <f>VLOOKUP(Q346,'Copie doc'!$F$4:$H$29,3,FALSE)</f>
        <v>78700</v>
      </c>
      <c r="S346" s="98"/>
      <c r="U346" s="93"/>
      <c r="AB346" s="23" t="s">
        <v>153</v>
      </c>
    </row>
    <row r="347" spans="2:28" x14ac:dyDescent="0.3">
      <c r="B347" s="23">
        <f t="shared" si="23"/>
        <v>343</v>
      </c>
      <c r="C347" s="3" t="str">
        <f t="shared" si="24"/>
        <v>CAR</v>
      </c>
      <c r="D347" s="22" t="str">
        <f t="shared" si="22"/>
        <v>343-CAR</v>
      </c>
      <c r="F347" s="24" t="str">
        <f t="shared" si="25"/>
        <v>343-CAR</v>
      </c>
      <c r="G347" s="88" t="s">
        <v>248</v>
      </c>
      <c r="H347" s="25">
        <v>45149</v>
      </c>
      <c r="I347" s="94" t="s">
        <v>3</v>
      </c>
      <c r="J347" s="88" t="s">
        <v>129</v>
      </c>
      <c r="M347" s="23" t="s">
        <v>125</v>
      </c>
      <c r="Q347" s="22" t="s">
        <v>151</v>
      </c>
      <c r="R347" s="90">
        <f>VLOOKUP(Q347,'Copie doc'!$F$4:$H$29,3,FALSE)</f>
        <v>78955</v>
      </c>
      <c r="S347" s="98"/>
      <c r="U347" s="93"/>
    </row>
    <row r="348" spans="2:28" x14ac:dyDescent="0.3">
      <c r="B348" s="23">
        <f t="shared" si="23"/>
        <v>344</v>
      </c>
      <c r="C348" s="3" t="str">
        <f t="shared" si="24"/>
        <v>CAR</v>
      </c>
      <c r="D348" s="22" t="str">
        <f t="shared" si="22"/>
        <v>344-CAR</v>
      </c>
      <c r="F348" s="24" t="str">
        <f t="shared" si="25"/>
        <v>344-CAR</v>
      </c>
      <c r="G348" s="88" t="s">
        <v>248</v>
      </c>
      <c r="H348" s="25">
        <v>45148</v>
      </c>
      <c r="I348" s="94" t="s">
        <v>2</v>
      </c>
      <c r="J348" s="88" t="s">
        <v>150</v>
      </c>
      <c r="M348" s="23" t="s">
        <v>125</v>
      </c>
      <c r="Q348" s="22" t="s">
        <v>151</v>
      </c>
      <c r="R348" s="90">
        <f>VLOOKUP(Q348,'Copie doc'!$F$4:$H$29,3,FALSE)</f>
        <v>78955</v>
      </c>
      <c r="S348" s="98"/>
      <c r="U348" s="93"/>
    </row>
    <row r="349" spans="2:28" x14ac:dyDescent="0.3">
      <c r="B349" s="23">
        <f t="shared" si="23"/>
        <v>345</v>
      </c>
      <c r="C349" s="3" t="str">
        <f t="shared" si="24"/>
        <v>NES</v>
      </c>
      <c r="D349" s="22" t="str">
        <f t="shared" si="22"/>
        <v>345-NES</v>
      </c>
      <c r="F349" s="24" t="str">
        <f t="shared" si="25"/>
        <v>345-NES</v>
      </c>
      <c r="G349" s="88" t="s">
        <v>221</v>
      </c>
      <c r="H349" s="25">
        <v>45159</v>
      </c>
      <c r="I349" s="94" t="s">
        <v>2</v>
      </c>
      <c r="J349" s="88" t="s">
        <v>150</v>
      </c>
      <c r="M349" s="23" t="s">
        <v>130</v>
      </c>
      <c r="Q349" s="22" t="s">
        <v>139</v>
      </c>
      <c r="R349" s="90">
        <f>VLOOKUP(Q349,'Copie doc'!$F$4:$H$29,3,FALSE)</f>
        <v>95690</v>
      </c>
      <c r="S349" s="98"/>
      <c r="U349" s="93"/>
      <c r="AB349" s="23" t="s">
        <v>153</v>
      </c>
    </row>
    <row r="350" spans="2:28" x14ac:dyDescent="0.3">
      <c r="B350" s="23">
        <f t="shared" si="23"/>
        <v>346</v>
      </c>
      <c r="C350" s="3" t="str">
        <f t="shared" si="24"/>
        <v>ACH</v>
      </c>
      <c r="D350" s="22" t="str">
        <f t="shared" si="22"/>
        <v>346-ACH</v>
      </c>
      <c r="F350" s="24" t="str">
        <f t="shared" si="25"/>
        <v>346-ACH</v>
      </c>
      <c r="G350" s="88" t="s">
        <v>231</v>
      </c>
      <c r="H350" s="25">
        <v>45154</v>
      </c>
      <c r="I350" s="94" t="s">
        <v>3</v>
      </c>
      <c r="J350" s="88" t="s">
        <v>152</v>
      </c>
      <c r="M350" s="23" t="s">
        <v>125</v>
      </c>
      <c r="Q350" s="22" t="s">
        <v>8</v>
      </c>
      <c r="R350" s="90">
        <f>VLOOKUP(Q350,'Copie doc'!$F$4:$H$29,3,FALSE)</f>
        <v>78260</v>
      </c>
      <c r="S350" s="98"/>
      <c r="U350" s="93"/>
    </row>
    <row r="351" spans="2:28" x14ac:dyDescent="0.3">
      <c r="B351" s="23">
        <f t="shared" si="23"/>
        <v>347</v>
      </c>
      <c r="C351" s="3" t="str">
        <f t="shared" si="24"/>
        <v>BDA</v>
      </c>
      <c r="D351" s="22" t="str">
        <f t="shared" si="22"/>
        <v>347-BDA</v>
      </c>
      <c r="F351" s="24" t="str">
        <f t="shared" si="25"/>
        <v>347-BDA</v>
      </c>
      <c r="G351" s="88" t="s">
        <v>231</v>
      </c>
      <c r="H351" s="25">
        <v>45160</v>
      </c>
      <c r="I351" s="94" t="s">
        <v>3</v>
      </c>
      <c r="J351" s="88" t="s">
        <v>150</v>
      </c>
      <c r="M351" s="23" t="s">
        <v>125</v>
      </c>
      <c r="Q351" s="22" t="s">
        <v>191</v>
      </c>
      <c r="R351" s="90">
        <f>VLOOKUP(Q351,'Copie doc'!$F$4:$H$29,3,FALSE)</f>
        <v>78390</v>
      </c>
      <c r="S351" s="98"/>
      <c r="U351" s="93"/>
    </row>
    <row r="352" spans="2:28" x14ac:dyDescent="0.3">
      <c r="B352" s="23">
        <f t="shared" si="23"/>
        <v>348</v>
      </c>
      <c r="C352" s="3" t="str">
        <f t="shared" si="24"/>
        <v>CFS</v>
      </c>
      <c r="D352" s="22" t="str">
        <f t="shared" si="22"/>
        <v>348-CFS</v>
      </c>
      <c r="F352" s="24" t="str">
        <f t="shared" si="25"/>
        <v>348-CFS</v>
      </c>
      <c r="G352" s="88" t="s">
        <v>231</v>
      </c>
      <c r="H352" s="25">
        <v>45145</v>
      </c>
      <c r="I352" s="94" t="s">
        <v>3</v>
      </c>
      <c r="J352" s="88" t="s">
        <v>150</v>
      </c>
      <c r="M352" s="23" t="s">
        <v>125</v>
      </c>
      <c r="Q352" s="22" t="s">
        <v>126</v>
      </c>
      <c r="R352" s="90">
        <f>VLOOKUP(Q352,'Copie doc'!$F$4:$H$29,3,FALSE)</f>
        <v>78700</v>
      </c>
      <c r="U352" s="93"/>
    </row>
    <row r="353" spans="2:28" x14ac:dyDescent="0.3">
      <c r="B353" s="23">
        <f t="shared" si="23"/>
        <v>349</v>
      </c>
      <c r="C353" s="3" t="str">
        <f t="shared" si="24"/>
        <v>CFS</v>
      </c>
      <c r="D353" s="22" t="str">
        <f t="shared" si="22"/>
        <v>349-CFS</v>
      </c>
      <c r="F353" s="24" t="str">
        <f t="shared" si="25"/>
        <v>349-CFS</v>
      </c>
      <c r="G353" s="88" t="s">
        <v>233</v>
      </c>
      <c r="H353" s="25">
        <v>45149</v>
      </c>
      <c r="I353" s="94" t="s">
        <v>3</v>
      </c>
      <c r="J353" s="88" t="s">
        <v>124</v>
      </c>
      <c r="M353" s="23" t="s">
        <v>130</v>
      </c>
      <c r="Q353" s="22" t="s">
        <v>126</v>
      </c>
      <c r="R353" s="90">
        <f>VLOOKUP(Q353,'Copie doc'!$F$4:$H$29,3,FALSE)</f>
        <v>78700</v>
      </c>
      <c r="S353" s="98"/>
      <c r="U353" s="93"/>
      <c r="AB353" s="23" t="s">
        <v>153</v>
      </c>
    </row>
    <row r="354" spans="2:28" x14ac:dyDescent="0.3">
      <c r="B354" s="23">
        <f t="shared" si="23"/>
        <v>350</v>
      </c>
      <c r="C354" s="3" t="str">
        <f t="shared" si="24"/>
        <v>CFS</v>
      </c>
      <c r="D354" s="22" t="str">
        <f t="shared" si="22"/>
        <v>350-CFS</v>
      </c>
      <c r="F354" s="24" t="str">
        <f t="shared" si="25"/>
        <v>350-CFS</v>
      </c>
      <c r="G354" s="88" t="s">
        <v>233</v>
      </c>
      <c r="H354" s="25">
        <v>45147</v>
      </c>
      <c r="I354" s="94" t="s">
        <v>2</v>
      </c>
      <c r="J354" s="88" t="s">
        <v>129</v>
      </c>
      <c r="M354" s="23" t="s">
        <v>130</v>
      </c>
      <c r="Q354" s="22" t="s">
        <v>126</v>
      </c>
      <c r="R354" s="90">
        <f>VLOOKUP(Q354,'Copie doc'!$F$4:$H$29,3,FALSE)</f>
        <v>78700</v>
      </c>
      <c r="S354" s="98"/>
      <c r="U354" s="93"/>
    </row>
    <row r="355" spans="2:28" x14ac:dyDescent="0.3">
      <c r="B355" s="23">
        <f t="shared" si="23"/>
        <v>351</v>
      </c>
      <c r="C355" s="3" t="s">
        <v>155</v>
      </c>
      <c r="D355" s="22" t="str">
        <f t="shared" si="22"/>
        <v>351-ACH</v>
      </c>
      <c r="F355" s="24" t="str">
        <f t="shared" si="25"/>
        <v>351-ACH</v>
      </c>
      <c r="G355" s="88" t="s">
        <v>231</v>
      </c>
      <c r="H355" s="25">
        <v>45154</v>
      </c>
      <c r="I355" s="94" t="s">
        <v>3</v>
      </c>
      <c r="J355" s="88" t="s">
        <v>150</v>
      </c>
      <c r="M355" s="23" t="s">
        <v>125</v>
      </c>
      <c r="Q355" s="22" t="s">
        <v>8</v>
      </c>
      <c r="R355" s="90">
        <f>VLOOKUP(Q355,'Copie doc'!$F$4:$H$29,3,FALSE)</f>
        <v>78260</v>
      </c>
      <c r="U355" s="93"/>
    </row>
    <row r="356" spans="2:28" x14ac:dyDescent="0.3">
      <c r="B356" s="23">
        <f t="shared" si="23"/>
        <v>352</v>
      </c>
      <c r="C356" s="3" t="str">
        <f>IF(Q356="CONFLANS STE HONORINE","CFS",IF(Q356="ANDRESY","AND",IF(Q356="CHANTELOUP LES VIGNES","CHP",IF(Q356="LES ALLUETS LE ROI","ALL",IF(Q356="AUBERGENVILLE","AUB",IF(Q356="MORAINVILLIERS","MOR",IF(Q356="ORGEVAL","ORG",IF(Q356="TESSANCOURT SUR AUBETTE","TES",IF(Q356="CARRIERES SOUS POISSY","CAR",IF(Q356="LA FALAISE","FAL",IF(Q356="AULNAY SUR MAULDRE","AUL",IF(Q356="NEZEL","NEZ",IF(Q356="Juziers","JUZ",IF(Q356="VAUX SUR SEINE","VAU",IF(Q356="NESLES LA VALLEE","NES",IF(Q356="BUTRY SUR OISE","BUT",IF(Q356="VALMONDOIS","VAL",IF(Q356="LABBEVILLE","LAB",IF(Q356="PARMAIN","PAR",IF(Q356="ACHERES","ACH",IF(Q356="ARGENTEUIL","ARG",IF(Q356="BOIS D'ARCY","BDA",IF(Q356="JOUY EN JOSAS","JOU",IF(Q356="BIEVRES","BIE",IF(Q356="LA CELLE SAINT CLOUD","CEL","")))))))))))))))))))))))))</f>
        <v>JUZ</v>
      </c>
      <c r="D356" s="22" t="str">
        <f t="shared" si="22"/>
        <v>352-JUZ</v>
      </c>
      <c r="F356" s="24" t="str">
        <f t="shared" si="25"/>
        <v>352-JUZ</v>
      </c>
      <c r="G356" s="88" t="s">
        <v>217</v>
      </c>
      <c r="H356" s="25">
        <v>45147</v>
      </c>
      <c r="I356" s="94" t="s">
        <v>2</v>
      </c>
      <c r="J356" s="88" t="s">
        <v>176</v>
      </c>
      <c r="M356" s="23" t="s">
        <v>130</v>
      </c>
      <c r="Q356" s="22" t="s">
        <v>100</v>
      </c>
      <c r="R356" s="90">
        <f>VLOOKUP(Q356,'Copie doc'!$F$4:$H$29,3,FALSE)</f>
        <v>78820</v>
      </c>
      <c r="S356" s="98"/>
      <c r="U356" s="93"/>
    </row>
    <row r="357" spans="2:28" x14ac:dyDescent="0.3">
      <c r="B357" s="23">
        <f t="shared" si="23"/>
        <v>353</v>
      </c>
      <c r="C357" s="3" t="s">
        <v>154</v>
      </c>
      <c r="D357" s="22" t="str">
        <f t="shared" si="22"/>
        <v>353-CFS</v>
      </c>
      <c r="F357" s="24" t="str">
        <f t="shared" si="25"/>
        <v>353-CFS</v>
      </c>
      <c r="G357" s="88" t="s">
        <v>217</v>
      </c>
      <c r="H357" s="25">
        <v>45156</v>
      </c>
      <c r="I357" s="94" t="s">
        <v>3</v>
      </c>
      <c r="J357" s="88" t="s">
        <v>129</v>
      </c>
      <c r="M357" s="23" t="s">
        <v>130</v>
      </c>
      <c r="Q357" s="22" t="s">
        <v>126</v>
      </c>
      <c r="R357" s="90">
        <f>VLOOKUP(Q357,'Copie doc'!$F$4:$H$29,3,FALSE)</f>
        <v>78700</v>
      </c>
      <c r="U357" s="93"/>
    </row>
    <row r="358" spans="2:28" x14ac:dyDescent="0.3">
      <c r="B358" s="23">
        <f t="shared" si="23"/>
        <v>354</v>
      </c>
      <c r="C358" s="3" t="str">
        <f>IF(Q358="CONFLANS STE HONORINE","CFS",IF(Q358="ANDRESY","AND",IF(Q358="CHANTELOUP LES VIGNES","CHP",IF(Q358="LES ALLUETS LE ROI","ALL",IF(Q358="AUBERGENVILLE","AUB",IF(Q358="MORAINVILLIERS","MOR",IF(Q358="ORGEVAL","ORG",IF(Q358="TESSANCOURT SUR AUBETTE","TES",IF(Q358="CARRIERES SOUS POISSY","CAR",IF(Q358="LA FALAISE","FAL",IF(Q358="AULNAY SUR MAULDRE","AUL",IF(Q358="NEZEL","NEZ",IF(Q358="Juziers","JUZ",IF(Q358="VAUX SUR SEINE","VAU",IF(Q358="NESLES LA VALLEE","NES",IF(Q358="BUTRY SUR OISE","BUT",IF(Q358="VALMONDOIS","VAL",IF(Q358="LABBEVILLE","LAB",IF(Q358="PARMAIN","PAR",IF(Q358="ACHERES","ACH",IF(Q358="ARGENTEUIL","ARG",IF(Q358="BOIS D'ARCY","BDA",IF(Q358="JOUY EN JOSAS","JOU",IF(Q358="BIEVRES","BIE",IF(Q358="LA CELLE SAINT CLOUD","CEL","")))))))))))))))))))))))))</f>
        <v>CAR</v>
      </c>
      <c r="D358" s="22" t="str">
        <f t="shared" si="22"/>
        <v>354-CAR</v>
      </c>
      <c r="F358" s="24" t="str">
        <f t="shared" si="25"/>
        <v>354-CAR</v>
      </c>
      <c r="G358" s="88" t="s">
        <v>231</v>
      </c>
      <c r="H358" s="25">
        <v>45155</v>
      </c>
      <c r="I358" s="94" t="s">
        <v>3</v>
      </c>
      <c r="J358" s="88" t="s">
        <v>150</v>
      </c>
      <c r="M358" s="23" t="s">
        <v>125</v>
      </c>
      <c r="Q358" s="22" t="s">
        <v>151</v>
      </c>
      <c r="R358" s="90">
        <f>VLOOKUP(Q358,'Copie doc'!$F$4:$H$29,3,FALSE)</f>
        <v>78955</v>
      </c>
      <c r="S358" s="98"/>
      <c r="U358" s="93"/>
    </row>
    <row r="359" spans="2:28" x14ac:dyDescent="0.3">
      <c r="B359" s="23">
        <f t="shared" si="23"/>
        <v>355</v>
      </c>
      <c r="C359" s="3" t="str">
        <f>IF(Q359="CONFLANS STE HONORINE","CFS",IF(Q359="ANDRESY","AND",IF(Q359="CHANTELOUP LES VIGNES","CHP",IF(Q359="LES ALLUETS LE ROI","ALL",IF(Q359="AUBERGENVILLE","AUB",IF(Q359="MORAINVILLIERS","MOR",IF(Q359="ORGEVAL","ORG",IF(Q359="TESSANCOURT SUR AUBETTE","TES",IF(Q359="CARRIERES SOUS POISSY","CAR",IF(Q359="LA FALAISE","FAL",IF(Q359="AULNAY SUR MAULDRE","AUL",IF(Q359="NEZEL","NEZ",IF(Q359="Juziers","JUZ",IF(Q359="VAUX SUR SEINE","VAU",IF(Q359="NESLES LA VALLEE","NES",IF(Q359="BUTRY SUR OISE","BUT",IF(Q359="VALMONDOIS","VAL",IF(Q359="LABBEVILLE","LAB",IF(Q359="PARMAIN","PAR",IF(Q359="ACHERES","ACH",IF(Q359="ARGENTEUIL","ARG",IF(Q359="BOIS D'ARCY","BDA",IF(Q359="JOUY EN JOSAS","JOU",IF(Q359="BIEVRES","BIE",IF(Q359="LA CELLE SAINT CLOUD","CEL","")))))))))))))))))))))))))</f>
        <v>CAR</v>
      </c>
      <c r="D359" s="22" t="str">
        <f t="shared" si="22"/>
        <v>355-CAR</v>
      </c>
      <c r="F359" s="24" t="str">
        <f t="shared" si="25"/>
        <v>355-CAR</v>
      </c>
      <c r="G359" s="88" t="s">
        <v>231</v>
      </c>
      <c r="H359" s="25">
        <v>45155</v>
      </c>
      <c r="I359" s="94" t="s">
        <v>3</v>
      </c>
      <c r="J359" s="88" t="s">
        <v>129</v>
      </c>
      <c r="M359" s="23" t="s">
        <v>125</v>
      </c>
      <c r="Q359" s="22" t="s">
        <v>151</v>
      </c>
      <c r="R359" s="90">
        <f>VLOOKUP(Q359,'Copie doc'!$F$4:$H$29,3,FALSE)</f>
        <v>78955</v>
      </c>
      <c r="S359" s="98"/>
      <c r="U359" s="93"/>
    </row>
    <row r="360" spans="2:28" x14ac:dyDescent="0.3">
      <c r="B360" s="23">
        <f t="shared" si="23"/>
        <v>356</v>
      </c>
      <c r="C360" s="3" t="s">
        <v>156</v>
      </c>
      <c r="D360" s="22" t="str">
        <f t="shared" si="22"/>
        <v>356-CAR</v>
      </c>
      <c r="F360" s="24" t="str">
        <f t="shared" si="25"/>
        <v>356-CAR</v>
      </c>
      <c r="G360" s="88" t="s">
        <v>231</v>
      </c>
      <c r="H360" s="25">
        <v>45155</v>
      </c>
      <c r="I360" s="94" t="s">
        <v>3</v>
      </c>
      <c r="J360" s="88" t="s">
        <v>129</v>
      </c>
      <c r="M360" s="23" t="s">
        <v>125</v>
      </c>
      <c r="Q360" s="22" t="s">
        <v>151</v>
      </c>
      <c r="R360" s="90">
        <f>VLOOKUP(Q360,'Copie doc'!$F$4:$H$29,3,FALSE)</f>
        <v>78955</v>
      </c>
      <c r="U360" s="93"/>
    </row>
    <row r="361" spans="2:28" x14ac:dyDescent="0.3">
      <c r="B361" s="23">
        <f t="shared" si="23"/>
        <v>357</v>
      </c>
      <c r="C361" s="3" t="str">
        <f t="shared" ref="C361:C368" si="26">IF(Q361="CONFLANS STE HONORINE","CFS",IF(Q361="ANDRESY","AND",IF(Q361="CHANTELOUP LES VIGNES","CHP",IF(Q361="LES ALLUETS LE ROI","ALL",IF(Q361="AUBERGENVILLE","AUB",IF(Q361="MORAINVILLIERS","MOR",IF(Q361="ORGEVAL","ORG",IF(Q361="TESSANCOURT SUR AUBETTE","TES",IF(Q361="CARRIERES SOUS POISSY","CAR",IF(Q361="LA FALAISE","FAL",IF(Q361="AULNAY SUR MAULDRE","AUL",IF(Q361="NEZEL","NEZ",IF(Q361="Juziers","JUZ",IF(Q361="VAUX SUR SEINE","VAU",IF(Q361="NESLES LA VALLEE","NES",IF(Q361="BUTRY SUR OISE","BUT",IF(Q361="VALMONDOIS","VAL",IF(Q361="LABBEVILLE","LAB",IF(Q361="PARMAIN","PAR",IF(Q361="ACHERES","ACH",IF(Q361="ARGENTEUIL","ARG",IF(Q361="BOIS D'ARCY","BDA",IF(Q361="JOUY EN JOSAS","JOU",IF(Q361="BIEVRES","BIE",IF(Q361="LA CELLE SAINT CLOUD","CEL","")))))))))))))))))))))))))</f>
        <v/>
      </c>
      <c r="D361" s="22" t="str">
        <f t="shared" si="22"/>
        <v>357-</v>
      </c>
      <c r="F361" s="24" t="str">
        <f t="shared" si="25"/>
        <v>357-</v>
      </c>
      <c r="R361" s="90" t="e">
        <f>VLOOKUP(Q361,'Copie doc'!$F$4:$H$29,3,FALSE)</f>
        <v>#N/A</v>
      </c>
      <c r="U361" s="93"/>
    </row>
    <row r="362" spans="2:28" x14ac:dyDescent="0.3">
      <c r="B362" s="23">
        <f t="shared" si="23"/>
        <v>358</v>
      </c>
      <c r="C362" s="3" t="str">
        <f t="shared" si="26"/>
        <v/>
      </c>
      <c r="D362" s="22" t="str">
        <f t="shared" si="22"/>
        <v>358-</v>
      </c>
      <c r="F362" s="24" t="str">
        <f t="shared" si="25"/>
        <v>358-</v>
      </c>
      <c r="R362" s="90" t="e">
        <f>VLOOKUP(Q362,'Copie doc'!$F$4:$H$29,3,FALSE)</f>
        <v>#N/A</v>
      </c>
      <c r="U362" s="93"/>
    </row>
    <row r="363" spans="2:28" x14ac:dyDescent="0.3">
      <c r="B363" s="23">
        <f t="shared" si="23"/>
        <v>359</v>
      </c>
      <c r="C363" s="3" t="str">
        <f t="shared" si="26"/>
        <v/>
      </c>
      <c r="D363" s="22" t="str">
        <f t="shared" si="22"/>
        <v>359-</v>
      </c>
      <c r="F363" s="24" t="str">
        <f t="shared" si="25"/>
        <v>359-</v>
      </c>
      <c r="R363" s="90" t="e">
        <f>VLOOKUP(Q363,'Copie doc'!$F$4:$H$29,3,FALSE)</f>
        <v>#N/A</v>
      </c>
      <c r="U363" s="93"/>
    </row>
    <row r="364" spans="2:28" x14ac:dyDescent="0.3">
      <c r="B364" s="23">
        <f t="shared" si="23"/>
        <v>360</v>
      </c>
      <c r="C364" s="3" t="str">
        <f t="shared" si="26"/>
        <v/>
      </c>
      <c r="D364" s="22" t="str">
        <f t="shared" si="22"/>
        <v>360-</v>
      </c>
      <c r="F364" s="24" t="str">
        <f t="shared" si="25"/>
        <v>360-</v>
      </c>
      <c r="R364" s="90" t="e">
        <f>VLOOKUP(Q364,'Copie doc'!$F$4:$H$29,3,FALSE)</f>
        <v>#N/A</v>
      </c>
      <c r="U364" s="93"/>
    </row>
    <row r="365" spans="2:28" x14ac:dyDescent="0.3">
      <c r="B365" s="23">
        <f t="shared" si="23"/>
        <v>361</v>
      </c>
      <c r="C365" s="3" t="str">
        <f t="shared" si="26"/>
        <v/>
      </c>
      <c r="D365" s="22" t="str">
        <f t="shared" si="22"/>
        <v>361-</v>
      </c>
      <c r="F365" s="24" t="str">
        <f t="shared" si="25"/>
        <v>361-</v>
      </c>
      <c r="R365" s="90" t="e">
        <f>VLOOKUP(Q365,'Copie doc'!$F$4:$H$29,3,FALSE)</f>
        <v>#N/A</v>
      </c>
      <c r="U365" s="93"/>
    </row>
    <row r="366" spans="2:28" x14ac:dyDescent="0.3">
      <c r="B366" s="23">
        <f t="shared" si="23"/>
        <v>362</v>
      </c>
      <c r="C366" s="3" t="str">
        <f t="shared" si="26"/>
        <v/>
      </c>
      <c r="D366" s="22" t="str">
        <f t="shared" si="22"/>
        <v>362-</v>
      </c>
      <c r="F366" s="24" t="str">
        <f t="shared" si="25"/>
        <v>362-</v>
      </c>
      <c r="R366" s="90" t="e">
        <f>VLOOKUP(Q366,'Copie doc'!$F$4:$H$29,3,FALSE)</f>
        <v>#N/A</v>
      </c>
      <c r="U366" s="93"/>
    </row>
    <row r="367" spans="2:28" x14ac:dyDescent="0.3">
      <c r="B367" s="23">
        <f t="shared" si="23"/>
        <v>363</v>
      </c>
      <c r="C367" s="3" t="str">
        <f t="shared" si="26"/>
        <v/>
      </c>
      <c r="D367" s="22" t="str">
        <f t="shared" si="22"/>
        <v>363-</v>
      </c>
      <c r="F367" s="24" t="str">
        <f t="shared" si="25"/>
        <v>363-</v>
      </c>
      <c r="R367" s="90" t="e">
        <f>VLOOKUP(Q367,'Copie doc'!$F$4:$H$29,3,FALSE)</f>
        <v>#N/A</v>
      </c>
      <c r="U367" s="93"/>
    </row>
    <row r="368" spans="2:28" x14ac:dyDescent="0.3">
      <c r="B368" s="23">
        <f t="shared" si="23"/>
        <v>364</v>
      </c>
      <c r="C368" s="3" t="str">
        <f t="shared" si="26"/>
        <v/>
      </c>
      <c r="D368" s="22" t="str">
        <f t="shared" si="22"/>
        <v>364-</v>
      </c>
      <c r="F368" s="24" t="str">
        <f t="shared" si="25"/>
        <v>364-</v>
      </c>
      <c r="R368" s="90" t="e">
        <f>VLOOKUP(Q368,'Copie doc'!$F$4:$H$29,3,FALSE)</f>
        <v>#N/A</v>
      </c>
      <c r="U368" s="93"/>
    </row>
  </sheetData>
  <autoFilter ref="A2:AD368" xr:uid="{00000000-0009-0000-0000-000001000000}"/>
  <mergeCells count="2">
    <mergeCell ref="N1:R1"/>
    <mergeCell ref="V1:Z1"/>
  </mergeCells>
  <phoneticPr fontId="40" type="noConversion"/>
  <dataValidations count="11">
    <dataValidation type="list" allowBlank="1" showInputMessage="1" showErrorMessage="1" sqref="E3 E369:E1048576" xr:uid="{00000000-0002-0000-0100-000000000000}">
      <formula1>"Margaux,Pascale,Virginie,Dylan"</formula1>
    </dataValidation>
    <dataValidation type="list" allowBlank="1" showInputMessage="1" showErrorMessage="1" sqref="G3:G4 G369:G1048576" xr:uid="{00000000-0002-0000-0100-000001000000}">
      <formula1>"Stéphane REIGAZA,Mahamadoun CISSE,Christophe PIAT,Marie-Laure DJOMO ALIMA,Van KOMBILA,Omar ABDELLAOUI,Nathan DORE GARZON"</formula1>
    </dataValidation>
    <dataValidation type="list" allowBlank="1" showInputMessage="1" showErrorMessage="1" sqref="Q3" xr:uid="{00000000-0002-0000-0100-000004000000}">
      <formula1>"CONFLANS STE HONORINE,ANDRESY,CHANTELOUP LES VIGNES,ORGEVAL,MORAINVILLIERS,LES ALLUETS LE ROI,AUBERGENVILLE,TESSANCOURT SUR AUBETTE,CARRIERES SOUS POISSY,AULNAY SUR MAULDRE,LA FALAISE,NEZEL,JUZIERS,VAUX SUR SEINE,ARGENTEUIL"</formula1>
    </dataValidation>
    <dataValidation type="list" allowBlank="1" showInputMessage="1" sqref="Q4" xr:uid="{00000000-0002-0000-0100-000009000000}">
      <formula1>"UP LES VIGNES,ORGEVAL,MORAINVILLIERS,LES ALLUETS LE ROI,AUBERGENVILLE,TESSANCOURT SUR AUBETTE,CARRIERES SOUS POISSY,AULNAY SUR MAULDRE,LA FALAISE,NEZEL,JUZIERS,VAUX SUR SEINE,ARGENTEUIL,NESLES LA VALLEE,BUTRY SUR OISE"</formula1>
    </dataValidation>
    <dataValidation type="list" allowBlank="1" showInputMessage="1" showErrorMessage="1" sqref="G5:G368" xr:uid="{00000000-0002-0000-0100-000013000000}">
      <formula1>"SR,CP,MLDA,VK,NDG,AS,RG,RR"</formula1>
    </dataValidation>
    <dataValidation type="list" allowBlank="1" showInputMessage="1" sqref="E325:E346" xr:uid="{00000000-0002-0000-0100-000015000000}">
      <formula1>"Kalthoum,Delphine,Pascale,Virginie,Dylan"</formula1>
    </dataValidation>
    <dataValidation type="list" allowBlank="1" showInputMessage="1" sqref="E4:E324" xr:uid="{00000000-0002-0000-0100-000012000000}">
      <formula1>"Margaux,Kalthoum,Emma,Pascale,Virginie,Dylan"</formula1>
    </dataValidation>
    <dataValidation type="list" allowBlank="1" showInputMessage="1" showErrorMessage="1" sqref="J3:J1048576" xr:uid="{00000000-0002-0000-0100-000002000000}">
      <formula1>"Monsieur,Madame,Monsieur ou Madame,Mesdames,Messieurs,SCI,Sté,Indivision,Succession,Consorts"</formula1>
    </dataValidation>
    <dataValidation type="list" allowBlank="1" showInputMessage="1" showErrorMessage="1" sqref="Q369:Q1048576" xr:uid="{00000000-0002-0000-0100-000003000000}">
      <formula1>"CONFLANS STE HONORINE,ANDRESY,CHANTELOUP LES VIGNES,ORGEVAL,MORAINVILLIERS,LES ALLUETS LE ROI,AUBERGENVILLE,TESSANCOURT SUR AUBETTE,CARRIERES SOUS POISSY,AULNAY SUR MAULDRE,LA FALAISE,NEZEL,JUZIERS,VAUX SUR SEINE"</formula1>
    </dataValidation>
    <dataValidation type="list" allowBlank="1" showInputMessage="1" showErrorMessage="1" sqref="M3:M1048576" xr:uid="{00000000-0002-0000-0100-000011000000}">
      <formula1>"MAISON,APPT"</formula1>
    </dataValidation>
    <dataValidation type="list" allowBlank="1" showInputMessage="1" showErrorMessage="1" sqref="I3:I1048576" xr:uid="{00000000-0002-0000-0100-00000F000000}">
      <formula1>"MATIN,APRES-MIDI"</formula1>
    </dataValidation>
  </dataValidation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opie">
                <anchor moveWithCells="1" sizeWithCells="1">
                  <from>
                    <xdr:col>18</xdr:col>
                    <xdr:colOff>160020</xdr:colOff>
                    <xdr:row>0</xdr:row>
                    <xdr:rowOff>60960</xdr:rowOff>
                  </from>
                  <to>
                    <xdr:col>18</xdr:col>
                    <xdr:colOff>1371600</xdr:colOff>
                    <xdr:row>0</xdr:row>
                    <xdr:rowOff>655320</xdr:rowOff>
                  </to>
                </anchor>
              </controlPr>
            </control>
          </mc:Choice>
        </mc:AlternateContent>
        <mc:AlternateContent xmlns:mc="http://schemas.openxmlformats.org/markup-compatibility/2006">
          <mc:Choice Requires="x14">
            <control shapeId="2050" r:id="rId5" name="Button 2">
              <controlPr defaultSize="0" print="0" autoFill="0" autoPict="0" macro="[0]!impressionfinale">
                <anchor moveWithCells="1" sizeWithCells="1">
                  <from>
                    <xdr:col>18</xdr:col>
                    <xdr:colOff>1417320</xdr:colOff>
                    <xdr:row>0</xdr:row>
                    <xdr:rowOff>60960</xdr:rowOff>
                  </from>
                  <to>
                    <xdr:col>19</xdr:col>
                    <xdr:colOff>121920</xdr:colOff>
                    <xdr:row>0</xdr:row>
                    <xdr:rowOff>655320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17000000}">
          <x14:formula1>
            <xm:f>'Copie doc'!$F$4:$F$28</xm:f>
          </x14:formula1>
          <xm:sqref>Q5:Q368</xm:sqref>
        </x14:dataValidation>
        <x14:dataValidation type="list" allowBlank="1" showInputMessage="1" xr:uid="{00000000-0002-0000-0100-000018000000}">
          <x14:formula1>
            <xm:f>'Copie doc'!$A$21:$A$24</xm:f>
          </x14:formula1>
          <xm:sqref>E348:E368</xm:sqref>
        </x14:dataValidation>
        <x14:dataValidation type="list" allowBlank="1" showInputMessage="1" xr:uid="{00000000-0002-0000-0100-000019000000}">
          <x14:formula1>
            <xm:f>'Copie doc'!$A$21:$A$41</xm:f>
          </x14:formula1>
          <xm:sqref>E347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4:O49"/>
  <sheetViews>
    <sheetView showRuler="0" topLeftCell="A10" zoomScaleNormal="100" workbookViewId="0">
      <selection activeCell="A49" sqref="A49:O49"/>
    </sheetView>
  </sheetViews>
  <sheetFormatPr baseColWidth="10" defaultRowHeight="14.4" x14ac:dyDescent="0.3"/>
  <cols>
    <col min="1" max="15" width="5.6640625" customWidth="1"/>
  </cols>
  <sheetData>
    <row r="4" spans="1:15" ht="14.25" customHeight="1" x14ac:dyDescent="0.3">
      <c r="A4" s="182" t="s">
        <v>40</v>
      </c>
      <c r="B4" s="183"/>
      <c r="C4" s="183"/>
      <c r="D4" s="183"/>
      <c r="E4" s="183"/>
      <c r="F4" s="183"/>
      <c r="G4" s="28"/>
      <c r="H4" s="29"/>
      <c r="I4" s="29"/>
      <c r="J4" s="29"/>
      <c r="K4" s="29"/>
      <c r="L4" s="29"/>
      <c r="M4" s="29"/>
      <c r="N4" s="178"/>
      <c r="O4" s="179"/>
    </row>
    <row r="5" spans="1:15" ht="10.5" customHeight="1" x14ac:dyDescent="0.3">
      <c r="A5" s="31"/>
      <c r="N5" s="190">
        <f>'Copie doc'!M3</f>
        <v>0</v>
      </c>
      <c r="O5" s="191"/>
    </row>
    <row r="6" spans="1:15" ht="15" customHeight="1" x14ac:dyDescent="0.3">
      <c r="A6" s="130" t="s">
        <v>41</v>
      </c>
      <c r="B6" s="180"/>
      <c r="C6" s="180"/>
      <c r="D6" s="180"/>
      <c r="E6" s="180"/>
      <c r="F6" s="180"/>
      <c r="G6" s="180"/>
      <c r="H6" s="180"/>
      <c r="I6" s="180"/>
      <c r="J6" s="180"/>
      <c r="K6" s="180"/>
      <c r="L6" s="180"/>
      <c r="M6" s="180"/>
      <c r="N6" s="196"/>
      <c r="O6" s="197"/>
    </row>
    <row r="7" spans="1:15" ht="15" customHeight="1" x14ac:dyDescent="0.3">
      <c r="A7" s="129" t="s">
        <v>82</v>
      </c>
      <c r="C7" s="33"/>
      <c r="D7" s="34"/>
      <c r="E7" s="34"/>
      <c r="F7" s="34"/>
      <c r="G7" s="34"/>
      <c r="H7" s="33"/>
      <c r="I7" s="186"/>
      <c r="J7" s="186"/>
      <c r="K7" s="186"/>
      <c r="L7" s="3" t="str">
        <f>IF(M7="","","-")</f>
        <v/>
      </c>
      <c r="M7" s="187"/>
      <c r="N7" s="187"/>
      <c r="O7" s="188"/>
    </row>
    <row r="8" spans="1:15" ht="15" customHeight="1" x14ac:dyDescent="0.3">
      <c r="A8" s="130" t="s">
        <v>43</v>
      </c>
      <c r="B8" s="33"/>
      <c r="C8" s="212"/>
      <c r="D8" s="180"/>
      <c r="E8" s="180"/>
      <c r="F8" s="180"/>
      <c r="G8" s="180"/>
      <c r="H8" s="180"/>
      <c r="I8" s="180"/>
      <c r="J8" s="180"/>
      <c r="K8" s="180"/>
      <c r="L8" s="180"/>
      <c r="M8" s="180"/>
      <c r="N8" s="180"/>
      <c r="O8" s="213"/>
    </row>
    <row r="9" spans="1:15" ht="15" customHeight="1" x14ac:dyDescent="0.3">
      <c r="A9" s="131"/>
      <c r="B9" s="40"/>
      <c r="C9" s="185"/>
      <c r="D9" s="185"/>
      <c r="E9" s="185"/>
      <c r="F9" s="185"/>
      <c r="G9" s="185"/>
      <c r="H9" s="185"/>
      <c r="I9" s="185"/>
      <c r="J9" s="185"/>
      <c r="K9" s="185"/>
      <c r="L9" s="185"/>
      <c r="M9" s="185"/>
      <c r="N9" s="40"/>
      <c r="O9" s="132"/>
    </row>
    <row r="10" spans="1:15" ht="6.75" customHeight="1" x14ac:dyDescent="0.3"/>
    <row r="11" spans="1:15" x14ac:dyDescent="0.3">
      <c r="A11" s="1" t="s">
        <v>121</v>
      </c>
    </row>
    <row r="12" spans="1:15" x14ac:dyDescent="0.3">
      <c r="A12" t="s">
        <v>45</v>
      </c>
      <c r="C12" s="62"/>
      <c r="D12" s="201">
        <f>'Copie doc'!H3</f>
        <v>44578</v>
      </c>
      <c r="E12" s="177"/>
      <c r="F12" s="181" t="s">
        <v>224</v>
      </c>
      <c r="G12" s="181"/>
      <c r="H12" t="str">
        <f>IF('Copie doc'!I3="MATIN","la matinée","l'après-midi")</f>
        <v>l'après-midi</v>
      </c>
      <c r="J12" s="189" t="s">
        <v>47</v>
      </c>
      <c r="K12" s="189"/>
      <c r="L12" s="189"/>
      <c r="M12" s="174"/>
      <c r="N12" s="174"/>
      <c r="O12" s="174"/>
    </row>
    <row r="13" spans="1:15" ht="12.75" customHeight="1" x14ac:dyDescent="0.3">
      <c r="J13" s="189" t="s">
        <v>133</v>
      </c>
      <c r="K13" s="189"/>
      <c r="L13" s="189"/>
      <c r="M13" s="174"/>
      <c r="N13" s="174"/>
      <c r="O13" s="174"/>
    </row>
    <row r="14" spans="1:15" x14ac:dyDescent="0.3">
      <c r="A14" s="44" t="s">
        <v>122</v>
      </c>
      <c r="D14" s="174" t="str">
        <f>IF('Copie doc'!AB3="x","VENTE - CONTRE-VISITE","VENTE - VISITE INITIALE")</f>
        <v>VENTE - VISITE INITIALE</v>
      </c>
      <c r="E14" s="174"/>
      <c r="F14" s="174"/>
      <c r="G14" s="174"/>
    </row>
    <row r="15" spans="1:15" ht="5.25" customHeight="1" x14ac:dyDescent="0.3"/>
    <row r="16" spans="1:15" x14ac:dyDescent="0.3">
      <c r="A16" s="44" t="s">
        <v>83</v>
      </c>
    </row>
    <row r="20" spans="1:15" ht="4.5" customHeight="1" x14ac:dyDescent="0.3"/>
    <row r="21" spans="1:15" ht="15" customHeight="1" x14ac:dyDescent="0.3">
      <c r="A21" s="214" t="s">
        <v>172</v>
      </c>
      <c r="B21" s="214"/>
      <c r="C21" s="214"/>
      <c r="D21" s="214"/>
      <c r="E21" s="214"/>
      <c r="F21" s="214"/>
      <c r="G21" s="214"/>
      <c r="H21" s="214"/>
      <c r="I21" s="214"/>
      <c r="J21" s="214"/>
      <c r="K21" s="214"/>
      <c r="L21" s="214"/>
      <c r="M21" s="214"/>
      <c r="N21" s="214"/>
      <c r="O21" s="214"/>
    </row>
    <row r="22" spans="1:15" ht="12.75" customHeight="1" x14ac:dyDescent="0.3">
      <c r="A22" s="215" t="s">
        <v>173</v>
      </c>
      <c r="B22" s="216"/>
      <c r="C22" s="216"/>
      <c r="D22" s="216"/>
      <c r="E22" s="216"/>
      <c r="F22" s="216"/>
      <c r="G22" s="216"/>
      <c r="H22" s="216"/>
      <c r="I22" s="216"/>
      <c r="J22" s="216"/>
      <c r="K22" s="216"/>
      <c r="L22" s="216"/>
      <c r="M22" s="216"/>
      <c r="N22" s="216"/>
      <c r="O22" s="216"/>
    </row>
    <row r="23" spans="1:15" x14ac:dyDescent="0.3">
      <c r="A23" s="192" t="s">
        <v>145</v>
      </c>
      <c r="B23" s="193"/>
      <c r="C23" s="193"/>
      <c r="D23" s="193"/>
      <c r="E23" s="193"/>
      <c r="F23" s="193"/>
      <c r="G23" s="193"/>
      <c r="H23" s="193" t="s">
        <v>174</v>
      </c>
      <c r="I23" s="193"/>
      <c r="J23" s="193"/>
      <c r="K23" s="193"/>
      <c r="L23" s="193"/>
      <c r="M23" s="193"/>
      <c r="N23" s="193"/>
      <c r="O23" s="217"/>
    </row>
    <row r="24" spans="1:15" ht="8.25" customHeight="1" x14ac:dyDescent="0.3">
      <c r="A24" s="194"/>
      <c r="B24" s="195"/>
      <c r="C24" s="195"/>
      <c r="D24" s="195"/>
      <c r="E24" s="195"/>
      <c r="F24" s="195"/>
      <c r="G24" s="195"/>
      <c r="H24" s="195"/>
      <c r="I24" s="195"/>
      <c r="J24" s="195"/>
      <c r="K24" s="195"/>
      <c r="L24" s="195"/>
      <c r="M24" s="195"/>
      <c r="N24" s="195"/>
      <c r="O24" s="218"/>
    </row>
    <row r="25" spans="1:15" ht="15.75" customHeight="1" x14ac:dyDescent="0.3">
      <c r="A25" s="44" t="s">
        <v>86</v>
      </c>
    </row>
    <row r="30" spans="1:15" ht="15" customHeight="1" x14ac:dyDescent="0.3">
      <c r="A30" s="184" t="s">
        <v>84</v>
      </c>
      <c r="B30" s="184"/>
      <c r="C30" s="184"/>
      <c r="D30" s="184"/>
      <c r="E30" s="184"/>
      <c r="F30" s="184"/>
      <c r="G30" s="184"/>
      <c r="H30" s="184"/>
      <c r="I30" s="184"/>
      <c r="J30" s="184"/>
      <c r="K30" s="184"/>
      <c r="L30" s="184"/>
      <c r="M30" s="184"/>
      <c r="N30" s="184"/>
      <c r="O30" s="184"/>
    </row>
    <row r="31" spans="1:15" x14ac:dyDescent="0.3">
      <c r="A31" s="184"/>
      <c r="B31" s="184"/>
      <c r="C31" s="184"/>
      <c r="D31" s="184"/>
      <c r="E31" s="184"/>
      <c r="F31" s="184"/>
      <c r="G31" s="184"/>
      <c r="H31" s="184"/>
      <c r="I31" s="184"/>
      <c r="J31" s="184"/>
      <c r="K31" s="184"/>
      <c r="L31" s="184"/>
      <c r="M31" s="184"/>
      <c r="N31" s="184"/>
      <c r="O31" s="184"/>
    </row>
    <row r="32" spans="1:15" x14ac:dyDescent="0.3">
      <c r="A32" s="174" t="s">
        <v>175</v>
      </c>
      <c r="B32" s="174"/>
      <c r="C32" s="174"/>
      <c r="D32" s="174"/>
      <c r="E32" s="174"/>
      <c r="F32" s="174"/>
      <c r="G32" s="174"/>
      <c r="H32" s="174"/>
      <c r="I32" s="174"/>
      <c r="J32" s="174"/>
      <c r="K32" s="174"/>
      <c r="L32" s="174"/>
      <c r="M32" s="174"/>
      <c r="N32" s="174"/>
      <c r="O32" s="174"/>
    </row>
    <row r="33" spans="1:15" x14ac:dyDescent="0.3">
      <c r="A33" s="44" t="s">
        <v>85</v>
      </c>
    </row>
    <row r="38" spans="1:15" x14ac:dyDescent="0.3">
      <c r="A38" s="184" t="s">
        <v>84</v>
      </c>
      <c r="B38" s="184"/>
      <c r="C38" s="184"/>
      <c r="D38" s="184"/>
      <c r="E38" s="184"/>
      <c r="F38" s="184"/>
      <c r="G38" s="184"/>
      <c r="H38" s="184"/>
      <c r="I38" s="184"/>
      <c r="J38" s="184"/>
      <c r="K38" s="184"/>
      <c r="L38" s="184"/>
      <c r="M38" s="184"/>
      <c r="N38" s="184"/>
      <c r="O38" s="184"/>
    </row>
    <row r="39" spans="1:15" x14ac:dyDescent="0.3">
      <c r="A39" s="184"/>
      <c r="B39" s="184"/>
      <c r="C39" s="184"/>
      <c r="D39" s="184"/>
      <c r="E39" s="184"/>
      <c r="F39" s="184"/>
      <c r="G39" s="184"/>
      <c r="H39" s="184"/>
      <c r="I39" s="184"/>
      <c r="J39" s="184"/>
      <c r="K39" s="184"/>
      <c r="L39" s="184"/>
      <c r="M39" s="184"/>
      <c r="N39" s="184"/>
      <c r="O39" s="184"/>
    </row>
    <row r="40" spans="1:15" x14ac:dyDescent="0.3">
      <c r="A40" s="202" t="s">
        <v>132</v>
      </c>
      <c r="B40" s="203"/>
      <c r="C40" s="203"/>
      <c r="D40" s="203"/>
      <c r="E40" s="203"/>
      <c r="F40" s="203"/>
      <c r="G40" s="204"/>
      <c r="I40" s="202" t="s">
        <v>223</v>
      </c>
      <c r="J40" s="203"/>
      <c r="K40" s="203"/>
      <c r="L40" s="203"/>
      <c r="M40" s="203"/>
      <c r="N40" s="203"/>
      <c r="O40" s="204"/>
    </row>
    <row r="41" spans="1:15" x14ac:dyDescent="0.3">
      <c r="A41" s="205"/>
      <c r="B41" s="206"/>
      <c r="C41" s="206"/>
      <c r="D41" s="206"/>
      <c r="E41" s="206"/>
      <c r="F41" s="206"/>
      <c r="G41" s="207"/>
      <c r="I41" s="205"/>
      <c r="J41" s="206"/>
      <c r="K41" s="206"/>
      <c r="L41" s="206"/>
      <c r="M41" s="206"/>
      <c r="N41" s="206"/>
      <c r="O41" s="207"/>
    </row>
    <row r="42" spans="1:15" ht="27" customHeight="1" x14ac:dyDescent="0.3">
      <c r="A42" s="208"/>
      <c r="B42" s="209"/>
      <c r="C42" s="209"/>
      <c r="D42" s="209"/>
      <c r="E42" s="209"/>
      <c r="F42" s="209"/>
      <c r="G42" s="210"/>
      <c r="I42" s="208"/>
      <c r="J42" s="209"/>
      <c r="K42" s="209"/>
      <c r="L42" s="209"/>
      <c r="M42" s="209"/>
      <c r="N42" s="209"/>
      <c r="O42" s="210"/>
    </row>
    <row r="43" spans="1:15" ht="8.25" customHeight="1" x14ac:dyDescent="0.3">
      <c r="A43" s="211"/>
      <c r="B43" s="211"/>
      <c r="C43" s="211"/>
      <c r="D43" s="211"/>
      <c r="E43" s="211"/>
      <c r="F43" s="211"/>
      <c r="G43" s="211"/>
      <c r="H43" s="211"/>
      <c r="I43" s="211"/>
      <c r="J43" s="211"/>
      <c r="K43" s="211"/>
      <c r="L43" s="211"/>
      <c r="M43" s="211"/>
      <c r="N43" s="211"/>
      <c r="O43" s="211"/>
    </row>
    <row r="44" spans="1:15" x14ac:dyDescent="0.3">
      <c r="A44" s="211"/>
      <c r="B44" s="211"/>
      <c r="C44" s="211"/>
      <c r="D44" s="211"/>
      <c r="E44" s="211"/>
      <c r="F44" s="211"/>
      <c r="G44" s="211"/>
      <c r="H44" s="211"/>
      <c r="I44" s="211"/>
      <c r="J44" s="211"/>
      <c r="K44" s="211"/>
      <c r="L44" s="211"/>
      <c r="M44" s="211"/>
      <c r="N44" s="211"/>
      <c r="O44" s="211"/>
    </row>
    <row r="45" spans="1:15" x14ac:dyDescent="0.3">
      <c r="A45" s="211"/>
      <c r="B45" s="211"/>
      <c r="C45" s="211"/>
      <c r="D45" s="211"/>
      <c r="E45" s="211"/>
      <c r="F45" s="211"/>
      <c r="G45" s="211"/>
      <c r="H45" s="211"/>
      <c r="I45" s="211"/>
      <c r="J45" s="211"/>
      <c r="K45" s="211"/>
      <c r="L45" s="211"/>
      <c r="M45" s="211"/>
      <c r="N45" s="211"/>
      <c r="O45" s="211"/>
    </row>
    <row r="46" spans="1:15" ht="20.25" customHeight="1" x14ac:dyDescent="0.3">
      <c r="A46" s="154" t="s">
        <v>220</v>
      </c>
      <c r="B46" s="57"/>
      <c r="C46" s="57"/>
      <c r="D46" s="57"/>
      <c r="E46" s="57"/>
      <c r="F46" s="57"/>
    </row>
    <row r="47" spans="1:15" ht="35.25" customHeight="1" x14ac:dyDescent="0.3">
      <c r="A47" s="198"/>
      <c r="B47" s="198"/>
      <c r="C47" s="198"/>
      <c r="D47" s="198"/>
      <c r="E47" s="198"/>
      <c r="F47" s="198"/>
      <c r="G47" s="198"/>
      <c r="H47" s="198"/>
      <c r="I47" s="198"/>
      <c r="J47" s="198"/>
      <c r="K47" s="198"/>
      <c r="L47" s="198"/>
      <c r="M47" s="198"/>
      <c r="N47" s="198"/>
      <c r="O47" s="198"/>
    </row>
    <row r="48" spans="1:15" ht="27" customHeight="1" x14ac:dyDescent="0.3">
      <c r="A48" s="199"/>
      <c r="B48" s="199"/>
      <c r="C48" s="199"/>
      <c r="D48" s="199"/>
      <c r="E48" s="199"/>
      <c r="F48" s="199"/>
      <c r="G48" s="199"/>
      <c r="H48" s="199"/>
      <c r="I48" s="199"/>
      <c r="J48" s="199"/>
      <c r="K48" s="199"/>
      <c r="L48" s="199"/>
      <c r="M48" s="199"/>
      <c r="N48" s="199"/>
      <c r="O48" s="199"/>
    </row>
    <row r="49" spans="1:15" ht="21.75" customHeight="1" x14ac:dyDescent="0.3">
      <c r="A49" s="200"/>
      <c r="B49" s="200"/>
      <c r="C49" s="200"/>
      <c r="D49" s="200"/>
      <c r="E49" s="200"/>
      <c r="F49" s="200"/>
      <c r="G49" s="200"/>
      <c r="H49" s="200"/>
      <c r="I49" s="200"/>
      <c r="J49" s="200"/>
      <c r="K49" s="200"/>
      <c r="L49" s="200"/>
      <c r="M49" s="200"/>
      <c r="N49" s="200"/>
      <c r="O49" s="200"/>
    </row>
  </sheetData>
  <mergeCells count="30">
    <mergeCell ref="N6:O6"/>
    <mergeCell ref="A47:O47"/>
    <mergeCell ref="A48:O48"/>
    <mergeCell ref="A49:O49"/>
    <mergeCell ref="D12:E12"/>
    <mergeCell ref="I40:O42"/>
    <mergeCell ref="M13:O13"/>
    <mergeCell ref="A40:G42"/>
    <mergeCell ref="A43:O45"/>
    <mergeCell ref="C8:I8"/>
    <mergeCell ref="J8:O8"/>
    <mergeCell ref="A21:O21"/>
    <mergeCell ref="A22:O22"/>
    <mergeCell ref="H23:O24"/>
    <mergeCell ref="N4:O4"/>
    <mergeCell ref="B6:M6"/>
    <mergeCell ref="F12:G12"/>
    <mergeCell ref="A4:F4"/>
    <mergeCell ref="A38:O39"/>
    <mergeCell ref="C9:M9"/>
    <mergeCell ref="A30:O31"/>
    <mergeCell ref="M12:O12"/>
    <mergeCell ref="I7:K7"/>
    <mergeCell ref="M7:O7"/>
    <mergeCell ref="J12:L12"/>
    <mergeCell ref="A32:O32"/>
    <mergeCell ref="D14:G14"/>
    <mergeCell ref="N5:O5"/>
    <mergeCell ref="J13:L13"/>
    <mergeCell ref="A23:G24"/>
  </mergeCells>
  <pageMargins left="0.70866141732283472" right="0.70866141732283472" top="0.74803149606299213" bottom="0.74803149606299213" header="0.31496062992125984" footer="0.31496062992125984"/>
  <pageSetup paperSize="9" orientation="portrait" r:id="rId1"/>
  <headerFooter differentFirst="1">
    <oddHeader>&amp;L&amp;G</oddHeader>
    <oddFooter>&amp;L&amp;G&amp;C&amp;8 28, quai de l’Oise – 78570 ANDRESY – Tél. : 01 39 70 20 00 – contact@spie-sefo.fr SAS au capital de 400 000 €uros
R.C. Paris B 444 062 723 – N° SIRET : 444 062 723 00028 - Code APE 3600 Z – N° TVA intracommunautaire FR 75 444 062 723</oddFooter>
    <firstHeader>&amp;L&amp;G&amp;R&amp;G</firstHeader>
    <firstFooter>&amp;L&amp;G&amp;C&amp;8 28, quai de l’Oise – 78570 ANDRESY – Tél. : 01 39 70 20 00 – sefo@sefo.fr -  SAS au capital de 400 000 €uros
R.C. Paris B 444 062 723 – N° SIRET : 444 062 723 00028 - Code APE 3600 Z – N° TVA intracommunautaire FR 75 444 062 723</first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from>
                    <xdr:col>0</xdr:col>
                    <xdr:colOff>7620</xdr:colOff>
                    <xdr:row>16</xdr:row>
                    <xdr:rowOff>7620</xdr:rowOff>
                  </from>
                  <to>
                    <xdr:col>2</xdr:col>
                    <xdr:colOff>274320</xdr:colOff>
                    <xdr:row>17</xdr:row>
                    <xdr:rowOff>99060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0</xdr:col>
                    <xdr:colOff>7620</xdr:colOff>
                    <xdr:row>17</xdr:row>
                    <xdr:rowOff>76200</xdr:rowOff>
                  </from>
                  <to>
                    <xdr:col>3</xdr:col>
                    <xdr:colOff>251460</xdr:colOff>
                    <xdr:row>18</xdr:row>
                    <xdr:rowOff>22860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0</xdr:col>
                    <xdr:colOff>7620</xdr:colOff>
                    <xdr:row>18</xdr:row>
                    <xdr:rowOff>60960</xdr:rowOff>
                  </from>
                  <to>
                    <xdr:col>3</xdr:col>
                    <xdr:colOff>152400</xdr:colOff>
                    <xdr:row>19</xdr:row>
                    <xdr:rowOff>38100</xdr:rowOff>
                  </to>
                </anchor>
              </controlPr>
            </control>
          </mc:Choice>
        </mc:AlternateContent>
        <mc:AlternateContent xmlns:mc="http://schemas.openxmlformats.org/markup-compatibility/2006">
          <mc:Choice Requires="x14">
            <control shapeId="4104" r:id="rId8" name="Check Box 8">
              <controlPr defaultSize="0" autoFill="0" autoLine="0" autoPict="0">
                <anchor moveWithCells="1">
                  <from>
                    <xdr:col>4</xdr:col>
                    <xdr:colOff>220980</xdr:colOff>
                    <xdr:row>22</xdr:row>
                    <xdr:rowOff>30480</xdr:rowOff>
                  </from>
                  <to>
                    <xdr:col>5</xdr:col>
                    <xdr:colOff>182880</xdr:colOff>
                    <xdr:row>23</xdr:row>
                    <xdr:rowOff>60960</xdr:rowOff>
                  </to>
                </anchor>
              </controlPr>
            </control>
          </mc:Choice>
        </mc:AlternateContent>
        <mc:AlternateContent xmlns:mc="http://schemas.openxmlformats.org/markup-compatibility/2006">
          <mc:Choice Requires="x14">
            <control shapeId="4105" r:id="rId9" name="Check Box 9">
              <controlPr defaultSize="0" autoFill="0" autoLine="0" autoPict="0">
                <anchor moveWithCells="1">
                  <from>
                    <xdr:col>11</xdr:col>
                    <xdr:colOff>342900</xdr:colOff>
                    <xdr:row>22</xdr:row>
                    <xdr:rowOff>38100</xdr:rowOff>
                  </from>
                  <to>
                    <xdr:col>12</xdr:col>
                    <xdr:colOff>304800</xdr:colOff>
                    <xdr:row>23</xdr:row>
                    <xdr:rowOff>68580</xdr:rowOff>
                  </to>
                </anchor>
              </controlPr>
            </control>
          </mc:Choice>
        </mc:AlternateContent>
        <mc:AlternateContent xmlns:mc="http://schemas.openxmlformats.org/markup-compatibility/2006">
          <mc:Choice Requires="x14">
            <control shapeId="4117" r:id="rId10" name="Check Box 21">
              <controlPr defaultSize="0" autoFill="0" autoLine="0" autoPict="0">
                <anchor moveWithCells="1">
                  <from>
                    <xdr:col>0</xdr:col>
                    <xdr:colOff>7620</xdr:colOff>
                    <xdr:row>25</xdr:row>
                    <xdr:rowOff>7620</xdr:rowOff>
                  </from>
                  <to>
                    <xdr:col>13</xdr:col>
                    <xdr:colOff>342900</xdr:colOff>
                    <xdr:row>25</xdr:row>
                    <xdr:rowOff>175260</xdr:rowOff>
                  </to>
                </anchor>
              </controlPr>
            </control>
          </mc:Choice>
        </mc:AlternateContent>
        <mc:AlternateContent xmlns:mc="http://schemas.openxmlformats.org/markup-compatibility/2006">
          <mc:Choice Requires="x14">
            <control shapeId="4118" r:id="rId11" name="Check Box 22">
              <controlPr defaultSize="0" autoFill="0" autoLine="0" autoPict="0">
                <anchor moveWithCells="1">
                  <from>
                    <xdr:col>0</xdr:col>
                    <xdr:colOff>7620</xdr:colOff>
                    <xdr:row>25</xdr:row>
                    <xdr:rowOff>144780</xdr:rowOff>
                  </from>
                  <to>
                    <xdr:col>8</xdr:col>
                    <xdr:colOff>228600</xdr:colOff>
                    <xdr:row>27</xdr:row>
                    <xdr:rowOff>30480</xdr:rowOff>
                  </to>
                </anchor>
              </controlPr>
            </control>
          </mc:Choice>
        </mc:AlternateContent>
        <mc:AlternateContent xmlns:mc="http://schemas.openxmlformats.org/markup-compatibility/2006">
          <mc:Choice Requires="x14">
            <control shapeId="4119" r:id="rId12" name="Check Box 23">
              <controlPr defaultSize="0" autoFill="0" autoLine="0" autoPict="0">
                <anchor moveWithCells="1">
                  <from>
                    <xdr:col>0</xdr:col>
                    <xdr:colOff>7620</xdr:colOff>
                    <xdr:row>26</xdr:row>
                    <xdr:rowOff>144780</xdr:rowOff>
                  </from>
                  <to>
                    <xdr:col>10</xdr:col>
                    <xdr:colOff>365760</xdr:colOff>
                    <xdr:row>28</xdr:row>
                    <xdr:rowOff>22860</xdr:rowOff>
                  </to>
                </anchor>
              </controlPr>
            </control>
          </mc:Choice>
        </mc:AlternateContent>
        <mc:AlternateContent xmlns:mc="http://schemas.openxmlformats.org/markup-compatibility/2006">
          <mc:Choice Requires="x14">
            <control shapeId="4120" r:id="rId13" name="Check Box 24">
              <controlPr defaultSize="0" autoFill="0" autoLine="0" autoPict="0">
                <anchor moveWithCells="1">
                  <from>
                    <xdr:col>0</xdr:col>
                    <xdr:colOff>7620</xdr:colOff>
                    <xdr:row>27</xdr:row>
                    <xdr:rowOff>182880</xdr:rowOff>
                  </from>
                  <to>
                    <xdr:col>14</xdr:col>
                    <xdr:colOff>152400</xdr:colOff>
                    <xdr:row>28</xdr:row>
                    <xdr:rowOff>182880</xdr:rowOff>
                  </to>
                </anchor>
              </controlPr>
            </control>
          </mc:Choice>
        </mc:AlternateContent>
        <mc:AlternateContent xmlns:mc="http://schemas.openxmlformats.org/markup-compatibility/2006">
          <mc:Choice Requires="x14">
            <control shapeId="4121" r:id="rId14" name="Check Box 25">
              <controlPr defaultSize="0" autoFill="0" autoLine="0" autoPict="0">
                <anchor moveWithCells="1">
                  <from>
                    <xdr:col>0</xdr:col>
                    <xdr:colOff>7620</xdr:colOff>
                    <xdr:row>33</xdr:row>
                    <xdr:rowOff>7620</xdr:rowOff>
                  </from>
                  <to>
                    <xdr:col>13</xdr:col>
                    <xdr:colOff>342900</xdr:colOff>
                    <xdr:row>33</xdr:row>
                    <xdr:rowOff>175260</xdr:rowOff>
                  </to>
                </anchor>
              </controlPr>
            </control>
          </mc:Choice>
        </mc:AlternateContent>
        <mc:AlternateContent xmlns:mc="http://schemas.openxmlformats.org/markup-compatibility/2006">
          <mc:Choice Requires="x14">
            <control shapeId="4122" r:id="rId15" name="Check Box 26">
              <controlPr defaultSize="0" autoFill="0" autoLine="0" autoPict="0">
                <anchor moveWithCells="1">
                  <from>
                    <xdr:col>0</xdr:col>
                    <xdr:colOff>7620</xdr:colOff>
                    <xdr:row>33</xdr:row>
                    <xdr:rowOff>144780</xdr:rowOff>
                  </from>
                  <to>
                    <xdr:col>8</xdr:col>
                    <xdr:colOff>228600</xdr:colOff>
                    <xdr:row>35</xdr:row>
                    <xdr:rowOff>30480</xdr:rowOff>
                  </to>
                </anchor>
              </controlPr>
            </control>
          </mc:Choice>
        </mc:AlternateContent>
        <mc:AlternateContent xmlns:mc="http://schemas.openxmlformats.org/markup-compatibility/2006">
          <mc:Choice Requires="x14">
            <control shapeId="4123" r:id="rId16" name="Check Box 27">
              <controlPr defaultSize="0" autoFill="0" autoLine="0" autoPict="0">
                <anchor moveWithCells="1">
                  <from>
                    <xdr:col>0</xdr:col>
                    <xdr:colOff>7620</xdr:colOff>
                    <xdr:row>34</xdr:row>
                    <xdr:rowOff>144780</xdr:rowOff>
                  </from>
                  <to>
                    <xdr:col>10</xdr:col>
                    <xdr:colOff>365760</xdr:colOff>
                    <xdr:row>36</xdr:row>
                    <xdr:rowOff>22860</xdr:rowOff>
                  </to>
                </anchor>
              </controlPr>
            </control>
          </mc:Choice>
        </mc:AlternateContent>
        <mc:AlternateContent xmlns:mc="http://schemas.openxmlformats.org/markup-compatibility/2006">
          <mc:Choice Requires="x14">
            <control shapeId="4124" r:id="rId17" name="Check Box 28">
              <controlPr defaultSize="0" autoFill="0" autoLine="0" autoPict="0">
                <anchor moveWithCells="1">
                  <from>
                    <xdr:col>0</xdr:col>
                    <xdr:colOff>7620</xdr:colOff>
                    <xdr:row>35</xdr:row>
                    <xdr:rowOff>182880</xdr:rowOff>
                  </from>
                  <to>
                    <xdr:col>14</xdr:col>
                    <xdr:colOff>152400</xdr:colOff>
                    <xdr:row>36</xdr:row>
                    <xdr:rowOff>182880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7:N100"/>
  <sheetViews>
    <sheetView zoomScale="90" zoomScaleNormal="90" workbookViewId="0">
      <selection activeCell="A36" sqref="A36:N39"/>
    </sheetView>
  </sheetViews>
  <sheetFormatPr baseColWidth="10" defaultRowHeight="14.4" x14ac:dyDescent="0.3"/>
  <cols>
    <col min="1" max="8" width="5.6640625" customWidth="1"/>
    <col min="9" max="9" width="6.109375" customWidth="1"/>
    <col min="10" max="10" width="5.88671875" customWidth="1"/>
    <col min="11" max="14" width="5.6640625" customWidth="1"/>
  </cols>
  <sheetData>
    <row r="7" spans="1:14" x14ac:dyDescent="0.3">
      <c r="H7" s="33"/>
    </row>
    <row r="8" spans="1:14" x14ac:dyDescent="0.3">
      <c r="H8" s="174"/>
      <c r="I8" s="174"/>
      <c r="J8" s="174"/>
      <c r="K8" s="174"/>
      <c r="L8" s="174"/>
      <c r="M8" s="174"/>
      <c r="N8" s="174"/>
    </row>
    <row r="9" spans="1:14" x14ac:dyDescent="0.3">
      <c r="H9" s="174"/>
      <c r="I9" s="174"/>
      <c r="J9" s="174"/>
      <c r="K9" s="174"/>
      <c r="L9" s="174"/>
      <c r="M9" s="174"/>
      <c r="N9" s="174"/>
    </row>
    <row r="13" spans="1:14" x14ac:dyDescent="0.3">
      <c r="H13" s="174" t="s">
        <v>87</v>
      </c>
      <c r="I13" s="174"/>
      <c r="J13" s="258">
        <f ca="1">TODAY()</f>
        <v>45152</v>
      </c>
      <c r="K13" s="258"/>
      <c r="L13" s="258"/>
      <c r="M13" s="258"/>
      <c r="N13" s="258"/>
    </row>
    <row r="15" spans="1:14" x14ac:dyDescent="0.3">
      <c r="A15" t="s">
        <v>88</v>
      </c>
      <c r="E15" s="226"/>
      <c r="F15" s="226"/>
      <c r="G15" s="226"/>
    </row>
    <row r="16" spans="1:14" x14ac:dyDescent="0.3">
      <c r="E16" s="174"/>
      <c r="F16" s="174"/>
      <c r="G16" s="174"/>
      <c r="H16" s="174"/>
      <c r="I16" s="174"/>
      <c r="J16" s="128"/>
      <c r="K16" s="174"/>
      <c r="L16" s="174"/>
      <c r="M16" s="174"/>
      <c r="N16" s="174"/>
    </row>
    <row r="17" spans="1:14" x14ac:dyDescent="0.3">
      <c r="E17" s="174"/>
      <c r="F17" s="174"/>
      <c r="G17" s="174"/>
      <c r="H17" s="174"/>
      <c r="I17" s="174"/>
      <c r="J17" s="174"/>
    </row>
    <row r="19" spans="1:14" ht="6.6" customHeight="1" x14ac:dyDescent="0.3"/>
    <row r="20" spans="1:14" x14ac:dyDescent="0.3">
      <c r="A20" t="str">
        <f>IF('Copie doc'!J3="Madame","Madame,",IF('Copie doc'!J3="Monsieur","Monsieur,","Madame, Monsieur,"))</f>
        <v>Madame,</v>
      </c>
    </row>
    <row r="21" spans="1:14" x14ac:dyDescent="0.3">
      <c r="A21" s="184" t="s">
        <v>89</v>
      </c>
      <c r="B21" s="184"/>
      <c r="C21" s="184"/>
      <c r="D21" s="184"/>
      <c r="E21" s="184"/>
      <c r="F21" s="184"/>
      <c r="G21" s="184"/>
      <c r="H21" s="184"/>
      <c r="I21" s="184"/>
      <c r="J21" s="184"/>
      <c r="K21" s="184"/>
      <c r="L21" s="184"/>
      <c r="M21" s="184"/>
      <c r="N21" s="184"/>
    </row>
    <row r="22" spans="1:14" x14ac:dyDescent="0.3">
      <c r="A22" s="184"/>
      <c r="B22" s="184"/>
      <c r="C22" s="184"/>
      <c r="D22" s="184"/>
      <c r="E22" s="184"/>
      <c r="F22" s="184"/>
      <c r="G22" s="184"/>
      <c r="H22" s="184"/>
      <c r="I22" s="184"/>
      <c r="J22" s="184"/>
      <c r="K22" s="184"/>
      <c r="L22" s="184"/>
      <c r="M22" s="184"/>
      <c r="N22" s="184"/>
    </row>
    <row r="23" spans="1:14" x14ac:dyDescent="0.3">
      <c r="A23" s="184"/>
      <c r="B23" s="184"/>
      <c r="C23" s="184"/>
      <c r="D23" s="184"/>
      <c r="E23" s="184"/>
      <c r="F23" s="184"/>
      <c r="G23" s="184"/>
      <c r="H23" s="184"/>
      <c r="I23" s="184"/>
      <c r="J23" s="184"/>
      <c r="K23" s="184"/>
      <c r="L23" s="184"/>
      <c r="M23" s="184"/>
      <c r="N23" s="184"/>
    </row>
    <row r="24" spans="1:14" ht="9" customHeight="1" x14ac:dyDescent="0.3"/>
    <row r="25" spans="1:14" ht="15" thickBot="1" x14ac:dyDescent="0.35">
      <c r="A25" t="s">
        <v>252</v>
      </c>
    </row>
    <row r="26" spans="1:14" ht="16.2" thickBot="1" x14ac:dyDescent="0.35">
      <c r="A26" s="235" t="s">
        <v>54</v>
      </c>
      <c r="B26" s="236"/>
      <c r="C26" s="236"/>
      <c r="D26" s="236"/>
      <c r="E26" s="236"/>
      <c r="F26" s="236"/>
      <c r="G26" s="237"/>
      <c r="H26" s="48" t="s">
        <v>55</v>
      </c>
      <c r="I26" s="238" t="s">
        <v>56</v>
      </c>
      <c r="J26" s="239"/>
      <c r="K26" s="239"/>
      <c r="L26" s="239" t="s">
        <v>57</v>
      </c>
      <c r="M26" s="239"/>
      <c r="N26" s="240"/>
    </row>
    <row r="27" spans="1:14" ht="15" customHeight="1" x14ac:dyDescent="0.3">
      <c r="A27" s="241" t="str">
        <f>IF('Copie doc'!AB3="","Contrôle de raccordement au réseau collectif d'assainissement","Contre-visite raccordement au réseau collectif d'assainissement")</f>
        <v>Contrôle de raccordement au réseau collectif d'assainissement</v>
      </c>
      <c r="B27" s="242"/>
      <c r="C27" s="242"/>
      <c r="D27" s="242"/>
      <c r="E27" s="242"/>
      <c r="F27" s="242"/>
      <c r="G27" s="242"/>
      <c r="H27" s="245">
        <v>1</v>
      </c>
      <c r="I27" s="247" t="str">
        <f>IF(OR(ISNA(VLOOKUP('Copie doc'!W6,'Copie doc'!S6:T33,2,FALSE)),'Copie doc'!W6=""),"ERREUR",VLOOKUP('Copie doc'!W6,'Copie doc'!S6:T33,2,FALSE))</f>
        <v>ERREUR</v>
      </c>
      <c r="J27" s="248"/>
      <c r="K27" s="248"/>
      <c r="L27" s="251" t="e">
        <f>H27*I27</f>
        <v>#VALUE!</v>
      </c>
      <c r="M27" s="252"/>
      <c r="N27" s="253"/>
    </row>
    <row r="28" spans="1:14" ht="15.75" customHeight="1" thickBot="1" x14ac:dyDescent="0.35">
      <c r="A28" s="243"/>
      <c r="B28" s="244"/>
      <c r="C28" s="244"/>
      <c r="D28" s="244"/>
      <c r="E28" s="244"/>
      <c r="F28" s="244"/>
      <c r="G28" s="244"/>
      <c r="H28" s="246"/>
      <c r="I28" s="249"/>
      <c r="J28" s="250"/>
      <c r="K28" s="250"/>
      <c r="L28" s="254"/>
      <c r="M28" s="255"/>
      <c r="N28" s="256"/>
    </row>
    <row r="29" spans="1:14" x14ac:dyDescent="0.3">
      <c r="A29" s="257"/>
      <c r="B29" s="257"/>
      <c r="C29" s="257"/>
      <c r="D29" s="257"/>
      <c r="E29" s="257"/>
      <c r="F29" s="257"/>
      <c r="G29" s="257"/>
      <c r="H29" s="50"/>
      <c r="I29" s="259" t="s">
        <v>59</v>
      </c>
      <c r="J29" s="260"/>
      <c r="K29" s="260"/>
      <c r="L29" s="261" t="e">
        <f>L27*0.2</f>
        <v>#VALUE!</v>
      </c>
      <c r="M29" s="262"/>
      <c r="N29" s="263"/>
    </row>
    <row r="30" spans="1:14" x14ac:dyDescent="0.3">
      <c r="A30" s="65"/>
      <c r="B30" s="65"/>
      <c r="C30" s="65"/>
      <c r="D30" s="65"/>
      <c r="E30" s="65"/>
      <c r="F30" s="65"/>
      <c r="G30" s="65"/>
      <c r="H30" s="65"/>
      <c r="I30" s="259"/>
      <c r="J30" s="260"/>
      <c r="K30" s="260"/>
      <c r="L30" s="261"/>
      <c r="M30" s="262"/>
      <c r="N30" s="263"/>
    </row>
    <row r="31" spans="1:14" x14ac:dyDescent="0.3">
      <c r="A31" s="65"/>
      <c r="B31" s="65"/>
      <c r="C31" s="65"/>
      <c r="D31" s="65"/>
      <c r="E31" s="65"/>
      <c r="F31" s="65"/>
      <c r="G31" s="65"/>
      <c r="H31" s="65"/>
      <c r="I31" s="227" t="s">
        <v>62</v>
      </c>
      <c r="J31" s="228"/>
      <c r="K31" s="228"/>
      <c r="L31" s="231" t="e">
        <f>L27+L29</f>
        <v>#VALUE!</v>
      </c>
      <c r="M31" s="231"/>
      <c r="N31" s="232"/>
    </row>
    <row r="32" spans="1:14" ht="15" thickBot="1" x14ac:dyDescent="0.35">
      <c r="A32" s="65"/>
      <c r="B32" s="65"/>
      <c r="C32" s="65"/>
      <c r="D32" s="65"/>
      <c r="E32" s="65"/>
      <c r="F32" s="65"/>
      <c r="G32" s="65"/>
      <c r="H32" s="65"/>
      <c r="I32" s="229"/>
      <c r="J32" s="230"/>
      <c r="K32" s="230"/>
      <c r="L32" s="233"/>
      <c r="M32" s="233"/>
      <c r="N32" s="234"/>
    </row>
    <row r="33" spans="1:14" ht="12" customHeight="1" x14ac:dyDescent="0.3">
      <c r="A33" s="65"/>
      <c r="B33" s="65"/>
      <c r="C33" s="65"/>
      <c r="D33" s="65"/>
      <c r="E33" s="65"/>
      <c r="F33" s="65"/>
      <c r="G33" s="65"/>
      <c r="H33" s="65"/>
      <c r="I33" s="65"/>
      <c r="J33" s="65"/>
      <c r="K33" s="65"/>
      <c r="L33" s="65"/>
      <c r="M33" s="65"/>
      <c r="N33" s="65"/>
    </row>
    <row r="34" spans="1:14" ht="15" customHeight="1" x14ac:dyDescent="0.3">
      <c r="A34" s="65"/>
      <c r="B34" s="220" t="s">
        <v>109</v>
      </c>
      <c r="C34" s="220"/>
      <c r="D34" s="220"/>
      <c r="E34" s="220"/>
      <c r="F34" s="220"/>
      <c r="G34" s="220"/>
      <c r="H34" s="221">
        <f>'Copie doc'!H3</f>
        <v>44578</v>
      </c>
      <c r="I34" s="221"/>
      <c r="J34" s="168" t="s">
        <v>106</v>
      </c>
      <c r="K34" s="222" t="str">
        <f>IF('Copie doc'!I3="MATIN","08h30 et 12h00","13h45 et 16h30")</f>
        <v>13h45 et 16h30</v>
      </c>
      <c r="L34" s="222"/>
      <c r="M34" s="222"/>
      <c r="N34" s="222"/>
    </row>
    <row r="35" spans="1:14" ht="7.5" customHeight="1" x14ac:dyDescent="0.3">
      <c r="A35" s="65"/>
      <c r="B35" s="67"/>
      <c r="C35" s="67"/>
      <c r="D35" s="67"/>
      <c r="E35" s="67"/>
      <c r="F35" s="67"/>
      <c r="G35" s="67"/>
      <c r="H35" s="68"/>
      <c r="I35" s="68"/>
      <c r="J35" s="66"/>
      <c r="K35" s="69"/>
      <c r="L35" s="69"/>
      <c r="M35" s="69"/>
      <c r="N35" s="69"/>
    </row>
    <row r="36" spans="1:14" ht="15" customHeight="1" x14ac:dyDescent="0.3">
      <c r="A36" s="223"/>
      <c r="B36" s="223"/>
      <c r="C36" s="223"/>
      <c r="D36" s="223"/>
      <c r="E36" s="223"/>
      <c r="F36" s="223"/>
      <c r="G36" s="223"/>
      <c r="H36" s="223"/>
      <c r="I36" s="223"/>
      <c r="J36" s="223"/>
      <c r="K36" s="223"/>
      <c r="L36" s="223"/>
      <c r="M36" s="223"/>
      <c r="N36" s="223"/>
    </row>
    <row r="37" spans="1:14" x14ac:dyDescent="0.3">
      <c r="A37" s="223"/>
      <c r="B37" s="223"/>
      <c r="C37" s="223"/>
      <c r="D37" s="223"/>
      <c r="E37" s="223"/>
      <c r="F37" s="223"/>
      <c r="G37" s="223"/>
      <c r="H37" s="223"/>
      <c r="I37" s="223"/>
      <c r="J37" s="223"/>
      <c r="K37" s="223"/>
      <c r="L37" s="223"/>
      <c r="M37" s="223"/>
      <c r="N37" s="223"/>
    </row>
    <row r="38" spans="1:14" ht="25.95" customHeight="1" x14ac:dyDescent="0.3">
      <c r="A38" s="223"/>
      <c r="B38" s="223"/>
      <c r="C38" s="223"/>
      <c r="D38" s="223"/>
      <c r="E38" s="223"/>
      <c r="F38" s="223"/>
      <c r="G38" s="223"/>
      <c r="H38" s="223"/>
      <c r="I38" s="223"/>
      <c r="J38" s="223"/>
      <c r="K38" s="223"/>
      <c r="L38" s="223"/>
      <c r="M38" s="223"/>
      <c r="N38" s="223"/>
    </row>
    <row r="39" spans="1:14" ht="3.75" customHeight="1" x14ac:dyDescent="0.3">
      <c r="A39" s="223"/>
      <c r="B39" s="223"/>
      <c r="C39" s="223"/>
      <c r="D39" s="223"/>
      <c r="E39" s="223"/>
      <c r="F39" s="223"/>
      <c r="G39" s="223"/>
      <c r="H39" s="223"/>
      <c r="I39" s="223"/>
      <c r="J39" s="223"/>
      <c r="K39" s="223"/>
      <c r="L39" s="223"/>
      <c r="M39" s="223"/>
      <c r="N39" s="223"/>
    </row>
    <row r="40" spans="1:14" ht="7.5" customHeight="1" x14ac:dyDescent="0.3">
      <c r="A40" s="224" t="s">
        <v>108</v>
      </c>
      <c r="B40" s="224"/>
      <c r="C40" s="224"/>
      <c r="D40" s="224"/>
      <c r="E40" s="224"/>
      <c r="F40" s="224"/>
      <c r="G40" s="224"/>
      <c r="H40" s="224"/>
      <c r="I40" s="224"/>
      <c r="J40" s="224"/>
      <c r="K40" s="224"/>
      <c r="L40" s="224"/>
      <c r="M40" s="224"/>
      <c r="N40" s="224"/>
    </row>
    <row r="41" spans="1:14" x14ac:dyDescent="0.3">
      <c r="A41" s="224"/>
      <c r="B41" s="224"/>
      <c r="C41" s="224"/>
      <c r="D41" s="224"/>
      <c r="E41" s="224"/>
      <c r="F41" s="224"/>
      <c r="G41" s="224"/>
      <c r="H41" s="224"/>
      <c r="I41" s="224"/>
      <c r="J41" s="224"/>
      <c r="K41" s="224"/>
      <c r="L41" s="224"/>
      <c r="M41" s="224"/>
      <c r="N41" s="224"/>
    </row>
    <row r="42" spans="1:14" x14ac:dyDescent="0.3">
      <c r="A42" s="224"/>
      <c r="B42" s="224"/>
      <c r="C42" s="224"/>
      <c r="D42" s="224"/>
      <c r="E42" s="224"/>
      <c r="F42" s="224"/>
      <c r="G42" s="224"/>
      <c r="H42" s="224"/>
      <c r="I42" s="224"/>
      <c r="J42" s="224"/>
      <c r="K42" s="224"/>
      <c r="L42" s="224"/>
      <c r="M42" s="224"/>
      <c r="N42" s="224"/>
    </row>
    <row r="43" spans="1:14" ht="7.5" customHeight="1" x14ac:dyDescent="0.3">
      <c r="A43" s="133"/>
      <c r="B43" s="133"/>
      <c r="C43" s="133"/>
      <c r="D43" s="133"/>
      <c r="E43" s="133"/>
      <c r="F43" s="133"/>
      <c r="G43" s="133"/>
      <c r="H43" s="133"/>
      <c r="I43" s="133"/>
      <c r="J43" s="133"/>
      <c r="K43" s="133"/>
      <c r="L43" s="133"/>
      <c r="M43" s="133"/>
      <c r="N43" s="133"/>
    </row>
    <row r="44" spans="1:14" ht="46.5" customHeight="1" x14ac:dyDescent="0.3">
      <c r="A44" s="225" t="s">
        <v>179</v>
      </c>
      <c r="B44" s="225"/>
      <c r="C44" s="225"/>
      <c r="D44" s="225"/>
      <c r="E44" s="225"/>
      <c r="F44" s="225"/>
      <c r="G44" s="225"/>
      <c r="H44" s="225"/>
      <c r="I44" s="225"/>
      <c r="J44" s="225"/>
      <c r="K44" s="225"/>
      <c r="L44" s="225"/>
      <c r="M44" s="225"/>
      <c r="N44" s="225"/>
    </row>
    <row r="45" spans="1:14" ht="6" customHeight="1" x14ac:dyDescent="0.3">
      <c r="A45" s="219" t="s">
        <v>107</v>
      </c>
      <c r="B45" s="219"/>
      <c r="C45" s="219"/>
      <c r="D45" s="219"/>
      <c r="E45" s="219"/>
      <c r="F45" s="219"/>
      <c r="G45" s="219"/>
      <c r="H45" s="219"/>
      <c r="I45" s="219"/>
      <c r="J45" s="219"/>
      <c r="K45" s="219"/>
      <c r="L45" s="219"/>
      <c r="M45" s="219"/>
      <c r="N45" s="219"/>
    </row>
    <row r="46" spans="1:14" x14ac:dyDescent="0.3">
      <c r="A46" s="219"/>
      <c r="B46" s="219"/>
      <c r="C46" s="219"/>
      <c r="D46" s="219"/>
      <c r="E46" s="219"/>
      <c r="F46" s="219"/>
      <c r="G46" s="219"/>
      <c r="H46" s="219"/>
      <c r="I46" s="219"/>
      <c r="J46" s="219"/>
      <c r="K46" s="219"/>
      <c r="L46" s="219"/>
      <c r="M46" s="219"/>
      <c r="N46" s="219"/>
    </row>
    <row r="47" spans="1:14" x14ac:dyDescent="0.3">
      <c r="A47" s="219"/>
      <c r="B47" s="219"/>
      <c r="C47" s="219"/>
      <c r="D47" s="219"/>
      <c r="E47" s="219"/>
      <c r="F47" s="219"/>
      <c r="G47" s="219"/>
      <c r="H47" s="219"/>
      <c r="I47" s="219"/>
      <c r="J47" s="219"/>
      <c r="K47" s="219"/>
      <c r="L47" s="219"/>
      <c r="M47" s="219"/>
      <c r="N47" s="219"/>
    </row>
    <row r="48" spans="1:14" x14ac:dyDescent="0.3">
      <c r="A48" s="219"/>
      <c r="B48" s="219"/>
      <c r="C48" s="219"/>
      <c r="D48" s="219"/>
      <c r="E48" s="219"/>
      <c r="F48" s="219"/>
      <c r="G48" s="219"/>
      <c r="H48" s="219"/>
      <c r="I48" s="219"/>
      <c r="J48" s="219"/>
      <c r="K48" s="219"/>
      <c r="L48" s="219"/>
      <c r="M48" s="219"/>
      <c r="N48" s="219"/>
    </row>
    <row r="50" spans="10:14" x14ac:dyDescent="0.3">
      <c r="J50" s="206" t="s">
        <v>73</v>
      </c>
      <c r="K50" s="206"/>
      <c r="L50" s="206"/>
      <c r="M50" s="206"/>
      <c r="N50" s="206"/>
    </row>
    <row r="51" spans="10:14" ht="7.95" customHeight="1" x14ac:dyDescent="0.3">
      <c r="J51" s="206"/>
      <c r="K51" s="206"/>
      <c r="L51" s="206"/>
      <c r="M51" s="206"/>
      <c r="N51" s="206"/>
    </row>
    <row r="52" spans="10:14" hidden="1" x14ac:dyDescent="0.3"/>
    <row r="53" spans="10:14" hidden="1" x14ac:dyDescent="0.3"/>
    <row r="54" spans="10:14" hidden="1" x14ac:dyDescent="0.3"/>
    <row r="55" spans="10:14" hidden="1" x14ac:dyDescent="0.3"/>
    <row r="56" spans="10:14" hidden="1" x14ac:dyDescent="0.3"/>
    <row r="57" spans="10:14" hidden="1" x14ac:dyDescent="0.3"/>
    <row r="58" spans="10:14" hidden="1" x14ac:dyDescent="0.3"/>
    <row r="59" spans="10:14" hidden="1" x14ac:dyDescent="0.3"/>
    <row r="60" spans="10:14" hidden="1" x14ac:dyDescent="0.3"/>
    <row r="61" spans="10:14" hidden="1" x14ac:dyDescent="0.3"/>
    <row r="62" spans="10:14" hidden="1" x14ac:dyDescent="0.3"/>
    <row r="63" spans="10:14" hidden="1" x14ac:dyDescent="0.3"/>
    <row r="64" spans="10:14" hidden="1" x14ac:dyDescent="0.3"/>
    <row r="65" hidden="1" x14ac:dyDescent="0.3"/>
    <row r="66" hidden="1" x14ac:dyDescent="0.3"/>
    <row r="67" hidden="1" x14ac:dyDescent="0.3"/>
    <row r="68" hidden="1" x14ac:dyDescent="0.3"/>
    <row r="69" hidden="1" x14ac:dyDescent="0.3"/>
    <row r="70" hidden="1" x14ac:dyDescent="0.3"/>
    <row r="71" ht="1.2" hidden="1" customHeight="1" x14ac:dyDescent="0.3"/>
    <row r="72" hidden="1" x14ac:dyDescent="0.3"/>
    <row r="73" hidden="1" x14ac:dyDescent="0.3"/>
    <row r="74" hidden="1" x14ac:dyDescent="0.3"/>
    <row r="75" hidden="1" x14ac:dyDescent="0.3"/>
    <row r="76" hidden="1" x14ac:dyDescent="0.3"/>
    <row r="77" hidden="1" x14ac:dyDescent="0.3"/>
    <row r="78" hidden="1" x14ac:dyDescent="0.3"/>
    <row r="79" hidden="1" x14ac:dyDescent="0.3"/>
    <row r="80" hidden="1" x14ac:dyDescent="0.3"/>
    <row r="81" hidden="1" x14ac:dyDescent="0.3"/>
    <row r="82" hidden="1" x14ac:dyDescent="0.3"/>
    <row r="83" hidden="1" x14ac:dyDescent="0.3"/>
    <row r="84" hidden="1" x14ac:dyDescent="0.3"/>
    <row r="85" hidden="1" x14ac:dyDescent="0.3"/>
    <row r="86" hidden="1" x14ac:dyDescent="0.3"/>
    <row r="87" hidden="1" x14ac:dyDescent="0.3"/>
    <row r="88" hidden="1" x14ac:dyDescent="0.3"/>
    <row r="89" hidden="1" x14ac:dyDescent="0.3"/>
    <row r="90" hidden="1" x14ac:dyDescent="0.3"/>
    <row r="91" hidden="1" x14ac:dyDescent="0.3"/>
    <row r="92" hidden="1" x14ac:dyDescent="0.3"/>
    <row r="93" hidden="1" x14ac:dyDescent="0.3"/>
    <row r="94" hidden="1" x14ac:dyDescent="0.3"/>
    <row r="95" hidden="1" x14ac:dyDescent="0.3"/>
    <row r="96" hidden="1" x14ac:dyDescent="0.3"/>
    <row r="97" hidden="1" x14ac:dyDescent="0.3"/>
    <row r="98" hidden="1" x14ac:dyDescent="0.3"/>
    <row r="99" hidden="1" x14ac:dyDescent="0.3"/>
    <row r="100" hidden="1" x14ac:dyDescent="0.3"/>
  </sheetData>
  <mergeCells count="29">
    <mergeCell ref="H8:N8"/>
    <mergeCell ref="H9:N9"/>
    <mergeCell ref="H13:I13"/>
    <mergeCell ref="J13:N13"/>
    <mergeCell ref="I29:K30"/>
    <mergeCell ref="L29:N30"/>
    <mergeCell ref="K16:N16"/>
    <mergeCell ref="E15:G15"/>
    <mergeCell ref="I31:K32"/>
    <mergeCell ref="L31:N32"/>
    <mergeCell ref="E17:J17"/>
    <mergeCell ref="A21:N23"/>
    <mergeCell ref="A26:G26"/>
    <mergeCell ref="I26:K26"/>
    <mergeCell ref="L26:N26"/>
    <mergeCell ref="A27:G28"/>
    <mergeCell ref="H27:H28"/>
    <mergeCell ref="I27:K28"/>
    <mergeCell ref="L27:N28"/>
    <mergeCell ref="A29:G29"/>
    <mergeCell ref="E16:I16"/>
    <mergeCell ref="A45:N48"/>
    <mergeCell ref="J50:N51"/>
    <mergeCell ref="B34:G34"/>
    <mergeCell ref="H34:I34"/>
    <mergeCell ref="K34:N34"/>
    <mergeCell ref="A36:N39"/>
    <mergeCell ref="A40:N42"/>
    <mergeCell ref="A44:N44"/>
  </mergeCells>
  <pageMargins left="0.70866141732283472" right="0.70866141732283472" top="0.74803149606299213" bottom="0.74803149606299213" header="0.31496062992125984" footer="0.31496062992125984"/>
  <pageSetup paperSize="9" orientation="portrait" verticalDpi="300" r:id="rId1"/>
  <headerFooter>
    <oddHeader>&amp;L&amp;G</oddHeader>
    <oddFooter>&amp;L&amp;G&amp;C&amp;8 26, quai de l’Oise – 78570 ANDRESY – Tél. : 01 39 70 20 00 – contact@spie-sefo.fr SAS au capital de 400 000 €uros
R.C. Paris B 444 062 723 – N° SIRET : 444 062 723 00028 - Code APE 3600 Z – N° TVA intracommunautaire FR 75 444 062 723</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pageSetUpPr fitToPage="1"/>
  </sheetPr>
  <dimension ref="A2:N84"/>
  <sheetViews>
    <sheetView zoomScale="80" zoomScaleNormal="80" workbookViewId="0">
      <selection activeCell="E13" sqref="E13"/>
    </sheetView>
  </sheetViews>
  <sheetFormatPr baseColWidth="10" defaultRowHeight="14.4" x14ac:dyDescent="0.3"/>
  <cols>
    <col min="2" max="2" width="5.33203125" customWidth="1"/>
    <col min="3" max="3" width="12.44140625" customWidth="1"/>
    <col min="4" max="4" width="11.33203125" customWidth="1"/>
    <col min="5" max="5" width="7.109375" customWidth="1"/>
    <col min="6" max="8" width="3.6640625" customWidth="1"/>
    <col min="9" max="9" width="12.6640625" customWidth="1"/>
    <col min="10" max="10" width="1.6640625" bestFit="1" customWidth="1"/>
    <col min="11" max="11" width="4.33203125" customWidth="1"/>
    <col min="12" max="12" width="1" customWidth="1"/>
    <col min="13" max="13" width="10.88671875" customWidth="1"/>
    <col min="14" max="14" width="16.5546875" customWidth="1"/>
  </cols>
  <sheetData>
    <row r="2" spans="1:14" ht="25.5" customHeight="1" x14ac:dyDescent="0.35">
      <c r="B2" s="70"/>
      <c r="C2" s="70"/>
      <c r="D2" s="70"/>
      <c r="E2" s="70"/>
      <c r="F2" s="70"/>
      <c r="G2" s="70"/>
      <c r="M2" s="345"/>
      <c r="N2" s="345"/>
    </row>
    <row r="3" spans="1:14" ht="15" x14ac:dyDescent="0.35">
      <c r="A3" s="266" t="s">
        <v>75</v>
      </c>
      <c r="B3" s="266"/>
      <c r="C3" s="266"/>
      <c r="D3" s="266"/>
      <c r="E3" s="266"/>
      <c r="F3" s="266"/>
      <c r="G3" s="266"/>
      <c r="M3" t="s">
        <v>417</v>
      </c>
      <c r="N3" s="97"/>
    </row>
    <row r="4" spans="1:14" x14ac:dyDescent="0.3">
      <c r="A4" s="71" t="s">
        <v>43</v>
      </c>
      <c r="B4" s="174"/>
      <c r="C4" s="174"/>
      <c r="D4" s="174"/>
      <c r="E4" s="174"/>
      <c r="K4" s="71"/>
      <c r="M4" t="s">
        <v>418</v>
      </c>
      <c r="N4" s="62"/>
    </row>
    <row r="5" spans="1:14" x14ac:dyDescent="0.3">
      <c r="B5" s="36"/>
    </row>
    <row r="6" spans="1:14" x14ac:dyDescent="0.3">
      <c r="A6" s="71" t="s">
        <v>78</v>
      </c>
      <c r="B6" s="174"/>
      <c r="C6" s="174"/>
      <c r="D6" s="174"/>
      <c r="E6" s="174"/>
      <c r="K6" s="71"/>
    </row>
    <row r="8" spans="1:14" ht="15" x14ac:dyDescent="0.35">
      <c r="A8" s="326" t="s">
        <v>251</v>
      </c>
      <c r="B8" s="326"/>
      <c r="C8" s="326"/>
      <c r="D8" s="326"/>
      <c r="E8" s="326"/>
      <c r="F8" s="326"/>
      <c r="G8" s="326"/>
      <c r="H8" s="326"/>
      <c r="I8" s="326"/>
      <c r="J8" s="326"/>
      <c r="K8" s="326"/>
      <c r="L8" s="326"/>
      <c r="M8" s="326"/>
      <c r="N8" s="326"/>
    </row>
    <row r="9" spans="1:14" x14ac:dyDescent="0.3">
      <c r="A9" t="s">
        <v>41</v>
      </c>
      <c r="K9" t="s">
        <v>76</v>
      </c>
    </row>
    <row r="11" spans="1:14" x14ac:dyDescent="0.3">
      <c r="A11" t="s">
        <v>43</v>
      </c>
      <c r="K11" t="s">
        <v>77</v>
      </c>
    </row>
    <row r="12" spans="1:14" ht="9.9" customHeight="1" x14ac:dyDescent="0.3"/>
    <row r="13" spans="1:14" x14ac:dyDescent="0.3">
      <c r="A13" t="s">
        <v>78</v>
      </c>
      <c r="K13" t="s">
        <v>114</v>
      </c>
    </row>
    <row r="15" spans="1:14" x14ac:dyDescent="0.3">
      <c r="A15" s="74" t="s">
        <v>115</v>
      </c>
    </row>
    <row r="16" spans="1:14" ht="8.25" customHeight="1" x14ac:dyDescent="0.3">
      <c r="A16" s="75"/>
    </row>
    <row r="17" spans="1:14" ht="15" customHeight="1" x14ac:dyDescent="0.3">
      <c r="A17" s="327"/>
      <c r="B17" s="327"/>
      <c r="C17" s="327"/>
      <c r="D17" s="327"/>
      <c r="E17" s="327"/>
      <c r="F17" s="327"/>
      <c r="G17" s="327"/>
      <c r="H17" s="327"/>
      <c r="I17" s="327"/>
      <c r="J17" s="327"/>
      <c r="K17" s="327"/>
      <c r="L17" s="327"/>
      <c r="M17" s="327"/>
      <c r="N17" s="327"/>
    </row>
    <row r="18" spans="1:14" x14ac:dyDescent="0.3">
      <c r="A18" s="327"/>
      <c r="B18" s="327"/>
      <c r="C18" s="327"/>
      <c r="D18" s="327"/>
      <c r="E18" s="327"/>
      <c r="F18" s="327"/>
      <c r="G18" s="327"/>
      <c r="H18" s="327"/>
      <c r="I18" s="327"/>
      <c r="J18" s="327"/>
      <c r="K18" s="327"/>
      <c r="L18" s="327"/>
      <c r="M18" s="327"/>
      <c r="N18" s="327"/>
    </row>
    <row r="19" spans="1:14" x14ac:dyDescent="0.3">
      <c r="A19" s="327"/>
      <c r="B19" s="327"/>
      <c r="C19" s="327"/>
      <c r="D19" s="327"/>
      <c r="E19" s="327"/>
      <c r="F19" s="327"/>
      <c r="G19" s="327"/>
      <c r="H19" s="327"/>
      <c r="I19" s="327"/>
      <c r="J19" s="327"/>
      <c r="K19" s="327"/>
      <c r="L19" s="327"/>
      <c r="M19" s="327"/>
      <c r="N19" s="327"/>
    </row>
    <row r="20" spans="1:14" x14ac:dyDescent="0.3">
      <c r="A20" s="76"/>
      <c r="B20" s="76"/>
      <c r="C20" s="76"/>
      <c r="D20" s="76"/>
      <c r="E20" s="76"/>
      <c r="F20" s="76"/>
      <c r="G20" s="76"/>
      <c r="H20" s="76"/>
      <c r="I20" s="76"/>
      <c r="J20" s="76"/>
      <c r="K20" s="76"/>
      <c r="L20" s="76"/>
      <c r="M20" s="76"/>
      <c r="N20" s="76"/>
    </row>
    <row r="21" spans="1:14" ht="15" customHeight="1" x14ac:dyDescent="0.3">
      <c r="A21" s="327"/>
      <c r="B21" s="327"/>
      <c r="C21" s="327"/>
      <c r="D21" s="327"/>
      <c r="E21" s="327"/>
      <c r="F21" s="327"/>
      <c r="G21" s="327"/>
      <c r="H21" s="327"/>
      <c r="I21" s="327"/>
      <c r="J21" s="327"/>
      <c r="K21" s="327"/>
      <c r="L21" s="327"/>
      <c r="M21" s="327"/>
      <c r="N21" s="327"/>
    </row>
    <row r="22" spans="1:14" x14ac:dyDescent="0.3">
      <c r="A22" s="327"/>
      <c r="B22" s="327"/>
      <c r="C22" s="327"/>
      <c r="D22" s="327"/>
      <c r="E22" s="327"/>
      <c r="F22" s="327"/>
      <c r="G22" s="327"/>
      <c r="H22" s="327"/>
      <c r="I22" s="327"/>
      <c r="J22" s="327"/>
      <c r="K22" s="327"/>
      <c r="L22" s="327"/>
      <c r="M22" s="327"/>
      <c r="N22" s="327"/>
    </row>
    <row r="23" spans="1:14" x14ac:dyDescent="0.3">
      <c r="A23" s="327"/>
      <c r="B23" s="327"/>
      <c r="C23" s="327"/>
      <c r="D23" s="327"/>
      <c r="E23" s="327"/>
      <c r="F23" s="327"/>
      <c r="G23" s="327"/>
      <c r="H23" s="327"/>
      <c r="I23" s="327"/>
      <c r="J23" s="327"/>
      <c r="K23" s="327"/>
      <c r="L23" s="327"/>
      <c r="M23" s="327"/>
      <c r="N23" s="327"/>
    </row>
    <row r="24" spans="1:14" x14ac:dyDescent="0.3">
      <c r="A24" s="76"/>
      <c r="B24" s="76"/>
      <c r="C24" s="76"/>
      <c r="D24" s="76"/>
      <c r="E24" s="76"/>
      <c r="F24" s="76"/>
      <c r="G24" s="76"/>
      <c r="H24" s="76"/>
      <c r="I24" s="76"/>
      <c r="J24" s="76"/>
      <c r="K24" s="76"/>
      <c r="L24" s="76"/>
      <c r="M24" s="76"/>
      <c r="N24" s="76"/>
    </row>
    <row r="25" spans="1:14" x14ac:dyDescent="0.3">
      <c r="A25" s="327"/>
      <c r="B25" s="327"/>
      <c r="C25" s="327"/>
      <c r="D25" s="327"/>
      <c r="E25" s="327"/>
      <c r="F25" s="327"/>
      <c r="G25" s="327"/>
      <c r="H25" s="327"/>
      <c r="I25" s="327"/>
      <c r="J25" s="327"/>
      <c r="K25" s="327"/>
      <c r="L25" s="327"/>
      <c r="M25" s="327"/>
      <c r="N25" s="327"/>
    </row>
    <row r="26" spans="1:14" x14ac:dyDescent="0.3">
      <c r="A26" s="327"/>
      <c r="B26" s="327"/>
      <c r="C26" s="327"/>
      <c r="D26" s="327"/>
      <c r="E26" s="327"/>
      <c r="F26" s="327"/>
      <c r="G26" s="327"/>
      <c r="H26" s="327"/>
      <c r="I26" s="327"/>
      <c r="J26" s="327"/>
      <c r="K26" s="327"/>
      <c r="L26" s="327"/>
      <c r="M26" s="327"/>
      <c r="N26" s="327"/>
    </row>
    <row r="28" spans="1:14" x14ac:dyDescent="0.3">
      <c r="A28" s="327"/>
      <c r="B28" s="327"/>
      <c r="C28" s="327"/>
      <c r="D28" s="327"/>
      <c r="E28" s="327"/>
      <c r="F28" s="327"/>
      <c r="G28" s="327"/>
      <c r="H28" s="327"/>
      <c r="I28" s="327"/>
      <c r="J28" s="327"/>
      <c r="K28" s="327"/>
      <c r="L28" s="327"/>
      <c r="M28" s="327"/>
      <c r="N28" s="327"/>
    </row>
    <row r="29" spans="1:14" x14ac:dyDescent="0.3">
      <c r="A29" s="327"/>
      <c r="B29" s="327"/>
      <c r="C29" s="327"/>
      <c r="D29" s="327"/>
      <c r="E29" s="327"/>
      <c r="F29" s="327"/>
      <c r="G29" s="327"/>
      <c r="H29" s="327"/>
      <c r="I29" s="327"/>
      <c r="J29" s="327"/>
      <c r="K29" s="327"/>
      <c r="L29" s="327"/>
      <c r="M29" s="327"/>
      <c r="N29" s="327"/>
    </row>
    <row r="30" spans="1:14" ht="18" customHeight="1" x14ac:dyDescent="0.3"/>
    <row r="31" spans="1:14" x14ac:dyDescent="0.3">
      <c r="A31" s="74"/>
    </row>
    <row r="32" spans="1:14" ht="24.75" customHeight="1" x14ac:dyDescent="0.3">
      <c r="D32" s="285" t="s">
        <v>147</v>
      </c>
      <c r="E32" s="285"/>
      <c r="F32" s="285"/>
      <c r="G32" s="285"/>
      <c r="H32" s="285"/>
      <c r="I32" s="285"/>
      <c r="J32" s="285"/>
      <c r="K32" s="285"/>
      <c r="L32" s="285"/>
      <c r="M32" s="285"/>
      <c r="N32" s="285"/>
    </row>
    <row r="33" spans="1:14" ht="15" customHeight="1" x14ac:dyDescent="0.3">
      <c r="A33" s="311" t="s">
        <v>116</v>
      </c>
      <c r="B33" s="312"/>
      <c r="C33" s="313"/>
      <c r="D33" s="309" t="s">
        <v>117</v>
      </c>
      <c r="E33" s="331" t="s">
        <v>230</v>
      </c>
      <c r="F33" s="332"/>
      <c r="G33" s="331" t="s">
        <v>146</v>
      </c>
      <c r="H33" s="332"/>
      <c r="I33" s="332"/>
      <c r="J33" s="332"/>
      <c r="K33" s="332"/>
      <c r="L33" s="332"/>
      <c r="M33" s="332"/>
      <c r="N33" s="333"/>
    </row>
    <row r="34" spans="1:14" ht="42.75" customHeight="1" thickBot="1" x14ac:dyDescent="0.35">
      <c r="A34" s="314"/>
      <c r="B34" s="315"/>
      <c r="C34" s="316"/>
      <c r="D34" s="310"/>
      <c r="E34" s="334"/>
      <c r="F34" s="299"/>
      <c r="G34" s="334"/>
      <c r="H34" s="299"/>
      <c r="I34" s="299"/>
      <c r="J34" s="299"/>
      <c r="K34" s="299"/>
      <c r="L34" s="299"/>
      <c r="M34" s="299"/>
      <c r="N34" s="335"/>
    </row>
    <row r="35" spans="1:14" ht="15.75" customHeight="1" thickBot="1" x14ac:dyDescent="0.35">
      <c r="A35" s="317" t="s">
        <v>118</v>
      </c>
      <c r="B35" s="318"/>
      <c r="C35" s="319"/>
      <c r="D35" s="82"/>
      <c r="E35" s="339"/>
      <c r="F35" s="340"/>
      <c r="G35" s="336" t="s">
        <v>148</v>
      </c>
      <c r="H35" s="337"/>
      <c r="I35" s="337"/>
      <c r="J35" s="337"/>
      <c r="K35" s="337"/>
      <c r="L35" s="337"/>
      <c r="M35" s="337"/>
      <c r="N35" s="338"/>
    </row>
    <row r="36" spans="1:14" ht="24.9" customHeight="1" x14ac:dyDescent="0.3">
      <c r="A36" s="323"/>
      <c r="B36" s="324"/>
      <c r="C36" s="325"/>
      <c r="D36" s="79"/>
      <c r="E36" s="343"/>
      <c r="F36" s="344"/>
      <c r="G36" s="328"/>
      <c r="H36" s="329"/>
      <c r="I36" s="329"/>
      <c r="J36" s="329"/>
      <c r="K36" s="329"/>
      <c r="L36" s="329"/>
      <c r="M36" s="329"/>
      <c r="N36" s="330"/>
    </row>
    <row r="37" spans="1:14" ht="24.9" customHeight="1" x14ac:dyDescent="0.3">
      <c r="A37" s="320"/>
      <c r="B37" s="321"/>
      <c r="C37" s="322"/>
      <c r="D37" s="80"/>
      <c r="E37" s="341"/>
      <c r="F37" s="342"/>
      <c r="G37" s="286"/>
      <c r="H37" s="287"/>
      <c r="I37" s="287"/>
      <c r="J37" s="287"/>
      <c r="K37" s="287"/>
      <c r="L37" s="287"/>
      <c r="M37" s="287"/>
      <c r="N37" s="288"/>
    </row>
    <row r="38" spans="1:14" ht="24.9" customHeight="1" x14ac:dyDescent="0.3">
      <c r="A38" s="320"/>
      <c r="B38" s="321"/>
      <c r="C38" s="322"/>
      <c r="D38" s="80"/>
      <c r="E38" s="341"/>
      <c r="F38" s="342"/>
      <c r="G38" s="286"/>
      <c r="H38" s="287"/>
      <c r="I38" s="287"/>
      <c r="J38" s="287"/>
      <c r="K38" s="287"/>
      <c r="L38" s="287"/>
      <c r="M38" s="287"/>
      <c r="N38" s="288"/>
    </row>
    <row r="39" spans="1:14" ht="24.9" customHeight="1" x14ac:dyDescent="0.3">
      <c r="A39" s="320"/>
      <c r="B39" s="321"/>
      <c r="C39" s="322"/>
      <c r="D39" s="80"/>
      <c r="E39" s="341"/>
      <c r="F39" s="342"/>
      <c r="G39" s="286"/>
      <c r="H39" s="287"/>
      <c r="I39" s="287"/>
      <c r="J39" s="287"/>
      <c r="K39" s="287"/>
      <c r="L39" s="287"/>
      <c r="M39" s="287"/>
      <c r="N39" s="288"/>
    </row>
    <row r="40" spans="1:14" ht="24.9" customHeight="1" x14ac:dyDescent="0.3">
      <c r="A40" s="320"/>
      <c r="B40" s="321"/>
      <c r="C40" s="322"/>
      <c r="D40" s="80"/>
      <c r="E40" s="341"/>
      <c r="F40" s="342"/>
      <c r="G40" s="286"/>
      <c r="H40" s="287"/>
      <c r="I40" s="287"/>
      <c r="J40" s="287"/>
      <c r="K40" s="287"/>
      <c r="L40" s="287"/>
      <c r="M40" s="287"/>
      <c r="N40" s="288"/>
    </row>
    <row r="41" spans="1:14" ht="24.9" customHeight="1" x14ac:dyDescent="0.3">
      <c r="A41" s="320"/>
      <c r="B41" s="321"/>
      <c r="C41" s="322"/>
      <c r="D41" s="80"/>
      <c r="E41" s="341"/>
      <c r="F41" s="342"/>
      <c r="G41" s="286"/>
      <c r="H41" s="287"/>
      <c r="I41" s="287"/>
      <c r="J41" s="287"/>
      <c r="K41" s="287"/>
      <c r="L41" s="287"/>
      <c r="M41" s="287"/>
      <c r="N41" s="288"/>
    </row>
    <row r="42" spans="1:14" ht="24.9" customHeight="1" x14ac:dyDescent="0.3">
      <c r="A42" s="349"/>
      <c r="B42" s="320"/>
      <c r="C42" s="112"/>
      <c r="D42" s="80"/>
      <c r="E42" s="341"/>
      <c r="F42" s="342"/>
      <c r="G42" s="286"/>
      <c r="H42" s="287"/>
      <c r="I42" s="287"/>
      <c r="J42" s="287"/>
      <c r="K42" s="287"/>
      <c r="L42" s="287"/>
      <c r="M42" s="287"/>
      <c r="N42" s="288"/>
    </row>
    <row r="46" spans="1:14" ht="21.75" customHeight="1" x14ac:dyDescent="0.3">
      <c r="N46" s="155"/>
    </row>
    <row r="47" spans="1:14" x14ac:dyDescent="0.3">
      <c r="A47" s="184" t="s">
        <v>149</v>
      </c>
      <c r="B47" s="184"/>
      <c r="C47" s="184"/>
      <c r="D47" s="184"/>
      <c r="E47" s="184"/>
      <c r="F47" s="184"/>
      <c r="G47" s="184"/>
      <c r="H47" s="184"/>
      <c r="I47" s="184"/>
      <c r="J47" s="184"/>
      <c r="K47" s="184"/>
      <c r="L47" s="184"/>
      <c r="M47" s="184"/>
      <c r="N47" s="184"/>
    </row>
    <row r="48" spans="1:14" x14ac:dyDescent="0.3">
      <c r="A48" s="184"/>
      <c r="B48" s="184"/>
      <c r="C48" s="184"/>
      <c r="D48" s="184"/>
      <c r="E48" s="184"/>
      <c r="F48" s="184"/>
      <c r="G48" s="184"/>
      <c r="H48" s="184"/>
      <c r="I48" s="184"/>
      <c r="J48" s="184"/>
      <c r="K48" s="184"/>
      <c r="L48" s="184"/>
      <c r="M48" s="184"/>
      <c r="N48" s="184"/>
    </row>
    <row r="49" spans="1:14" x14ac:dyDescent="0.3">
      <c r="A49" s="184"/>
      <c r="B49" s="184"/>
      <c r="C49" s="184"/>
      <c r="D49" s="184"/>
      <c r="E49" s="184"/>
      <c r="F49" s="184"/>
      <c r="G49" s="184"/>
      <c r="H49" s="184"/>
      <c r="I49" s="184"/>
      <c r="J49" s="184"/>
      <c r="K49" s="184"/>
      <c r="L49" s="184"/>
      <c r="M49" s="184"/>
      <c r="N49" s="184"/>
    </row>
    <row r="50" spans="1:14" x14ac:dyDescent="0.3">
      <c r="A50" s="184"/>
      <c r="B50" s="184"/>
      <c r="C50" s="184"/>
      <c r="D50" s="184"/>
      <c r="E50" s="184"/>
      <c r="F50" s="184"/>
      <c r="G50" s="184"/>
      <c r="H50" s="184"/>
      <c r="I50" s="184"/>
      <c r="J50" s="184"/>
      <c r="K50" s="184"/>
      <c r="L50" s="184"/>
      <c r="M50" s="184"/>
      <c r="N50" s="184"/>
    </row>
    <row r="51" spans="1:14" x14ac:dyDescent="0.3">
      <c r="A51" s="184"/>
      <c r="B51" s="184"/>
      <c r="C51" s="184"/>
      <c r="D51" s="184"/>
      <c r="E51" s="184"/>
      <c r="F51" s="184"/>
      <c r="G51" s="184"/>
      <c r="H51" s="184"/>
      <c r="I51" s="184"/>
      <c r="J51" s="184"/>
      <c r="K51" s="184"/>
      <c r="L51" s="184"/>
      <c r="M51" s="184"/>
      <c r="N51" s="184"/>
    </row>
    <row r="52" spans="1:14" x14ac:dyDescent="0.3">
      <c r="A52" s="184"/>
      <c r="B52" s="184"/>
      <c r="C52" s="184"/>
      <c r="D52" s="184"/>
      <c r="E52" s="184"/>
      <c r="F52" s="184"/>
      <c r="G52" s="184"/>
      <c r="H52" s="184"/>
      <c r="I52" s="184"/>
      <c r="J52" s="184"/>
      <c r="K52" s="184"/>
      <c r="L52" s="184"/>
      <c r="M52" s="184"/>
      <c r="N52" s="184"/>
    </row>
    <row r="53" spans="1:14" x14ac:dyDescent="0.3">
      <c r="A53" s="184"/>
      <c r="B53" s="184"/>
      <c r="C53" s="184"/>
      <c r="D53" s="184"/>
      <c r="E53" s="184"/>
      <c r="F53" s="184"/>
      <c r="G53" s="184"/>
      <c r="H53" s="184"/>
      <c r="I53" s="184"/>
      <c r="J53" s="184"/>
      <c r="K53" s="184"/>
      <c r="L53" s="184"/>
      <c r="M53" s="184"/>
      <c r="N53" s="184"/>
    </row>
    <row r="54" spans="1:14" x14ac:dyDescent="0.3">
      <c r="A54" s="184"/>
      <c r="B54" s="184"/>
      <c r="C54" s="184"/>
      <c r="D54" s="184"/>
      <c r="E54" s="184"/>
      <c r="F54" s="184"/>
      <c r="G54" s="184"/>
      <c r="H54" s="184"/>
      <c r="I54" s="184"/>
      <c r="J54" s="184"/>
      <c r="K54" s="184"/>
      <c r="L54" s="184"/>
      <c r="M54" s="184"/>
      <c r="N54" s="184"/>
    </row>
    <row r="55" spans="1:14" x14ac:dyDescent="0.3">
      <c r="A55" s="184"/>
      <c r="B55" s="184"/>
      <c r="C55" s="184"/>
      <c r="D55" s="184"/>
      <c r="E55" s="184"/>
      <c r="F55" s="184"/>
      <c r="G55" s="184"/>
      <c r="H55" s="184"/>
      <c r="I55" s="184"/>
      <c r="J55" s="184"/>
      <c r="K55" s="184"/>
      <c r="L55" s="184"/>
      <c r="M55" s="184"/>
      <c r="N55" s="184"/>
    </row>
    <row r="56" spans="1:14" x14ac:dyDescent="0.3">
      <c r="A56" s="184"/>
      <c r="B56" s="184"/>
      <c r="C56" s="184"/>
      <c r="D56" s="184"/>
      <c r="E56" s="184"/>
      <c r="F56" s="184"/>
      <c r="G56" s="184"/>
      <c r="H56" s="184"/>
      <c r="I56" s="184"/>
      <c r="J56" s="184"/>
      <c r="K56" s="184"/>
      <c r="L56" s="184"/>
      <c r="M56" s="184"/>
      <c r="N56" s="184"/>
    </row>
    <row r="57" spans="1:14" x14ac:dyDescent="0.3">
      <c r="A57" s="184"/>
      <c r="B57" s="184"/>
      <c r="C57" s="184"/>
      <c r="D57" s="184"/>
      <c r="E57" s="184"/>
      <c r="F57" s="184"/>
      <c r="G57" s="184"/>
      <c r="H57" s="184"/>
      <c r="I57" s="184"/>
      <c r="J57" s="184"/>
      <c r="K57" s="184"/>
      <c r="L57" s="184"/>
      <c r="M57" s="184"/>
      <c r="N57" s="184"/>
    </row>
    <row r="58" spans="1:14" ht="23.25" customHeight="1" thickBot="1" x14ac:dyDescent="0.35">
      <c r="A58" s="348" t="s">
        <v>79</v>
      </c>
      <c r="B58" s="348"/>
      <c r="C58" s="348"/>
      <c r="D58" s="348"/>
      <c r="E58" s="268" t="s">
        <v>147</v>
      </c>
      <c r="F58" s="268"/>
      <c r="G58" s="268"/>
      <c r="H58" s="268"/>
      <c r="I58" s="268"/>
      <c r="J58" s="268"/>
      <c r="K58" s="268"/>
      <c r="L58" s="268"/>
      <c r="M58" s="268"/>
      <c r="N58" s="268"/>
    </row>
    <row r="59" spans="1:14" ht="15" customHeight="1" x14ac:dyDescent="0.3">
      <c r="A59" s="289" t="s">
        <v>119</v>
      </c>
      <c r="B59" s="290"/>
      <c r="C59" s="307" t="s">
        <v>166</v>
      </c>
      <c r="D59" s="350" t="s">
        <v>120</v>
      </c>
      <c r="E59" s="293" t="s">
        <v>168</v>
      </c>
      <c r="F59" s="295" t="s">
        <v>80</v>
      </c>
      <c r="G59" s="296"/>
      <c r="H59" s="297"/>
      <c r="I59" s="295" t="s">
        <v>167</v>
      </c>
      <c r="J59" s="297"/>
      <c r="K59" s="301" t="s">
        <v>171</v>
      </c>
      <c r="L59" s="302"/>
      <c r="M59" s="305" t="s">
        <v>81</v>
      </c>
      <c r="N59" s="302"/>
    </row>
    <row r="60" spans="1:14" ht="21.75" customHeight="1" thickBot="1" x14ac:dyDescent="0.35">
      <c r="A60" s="291"/>
      <c r="B60" s="292"/>
      <c r="C60" s="308"/>
      <c r="D60" s="351"/>
      <c r="E60" s="294"/>
      <c r="F60" s="298"/>
      <c r="G60" s="299"/>
      <c r="H60" s="300"/>
      <c r="I60" s="298"/>
      <c r="J60" s="300"/>
      <c r="K60" s="303"/>
      <c r="L60" s="304"/>
      <c r="M60" s="306"/>
      <c r="N60" s="304"/>
    </row>
    <row r="61" spans="1:14" ht="15" thickBot="1" x14ac:dyDescent="0.35">
      <c r="A61" s="264"/>
      <c r="B61" s="265"/>
      <c r="C61" s="156"/>
      <c r="D61" s="157"/>
      <c r="E61" s="111"/>
      <c r="F61" s="100"/>
      <c r="G61" s="81"/>
      <c r="H61" s="101"/>
      <c r="I61" s="346"/>
      <c r="J61" s="347"/>
      <c r="K61" s="119"/>
      <c r="L61" s="120"/>
      <c r="M61" s="352"/>
      <c r="N61" s="353"/>
    </row>
    <row r="62" spans="1:14" ht="20.100000000000001" customHeight="1" x14ac:dyDescent="0.3">
      <c r="A62" s="283"/>
      <c r="B62" s="284"/>
      <c r="C62" s="115"/>
      <c r="D62" s="122"/>
      <c r="E62" s="121"/>
      <c r="F62" s="102"/>
      <c r="G62" s="77"/>
      <c r="H62" s="103"/>
      <c r="I62" s="116"/>
      <c r="J62" s="116"/>
      <c r="K62" s="108"/>
      <c r="L62" s="103"/>
      <c r="M62" s="281"/>
      <c r="N62" s="282"/>
    </row>
    <row r="63" spans="1:14" ht="20.100000000000001" customHeight="1" x14ac:dyDescent="0.3">
      <c r="A63" s="269"/>
      <c r="B63" s="270"/>
      <c r="C63" s="112"/>
      <c r="D63" s="123"/>
      <c r="E63" s="117"/>
      <c r="F63" s="104"/>
      <c r="G63" s="78"/>
      <c r="H63" s="105"/>
      <c r="I63" s="117"/>
      <c r="J63" s="117"/>
      <c r="K63" s="104"/>
      <c r="L63" s="105"/>
      <c r="M63" s="271"/>
      <c r="N63" s="272"/>
    </row>
    <row r="64" spans="1:14" ht="20.100000000000001" customHeight="1" x14ac:dyDescent="0.3">
      <c r="A64" s="269"/>
      <c r="B64" s="270"/>
      <c r="C64" s="112"/>
      <c r="D64" s="123"/>
      <c r="E64" s="117"/>
      <c r="F64" s="104"/>
      <c r="G64" s="78"/>
      <c r="H64" s="105"/>
      <c r="I64" s="117"/>
      <c r="J64" s="117"/>
      <c r="K64" s="104"/>
      <c r="L64" s="105"/>
      <c r="M64" s="271"/>
      <c r="N64" s="272"/>
    </row>
    <row r="65" spans="1:14" ht="20.100000000000001" customHeight="1" x14ac:dyDescent="0.3">
      <c r="A65" s="269"/>
      <c r="B65" s="270"/>
      <c r="C65" s="112"/>
      <c r="D65" s="123"/>
      <c r="E65" s="117"/>
      <c r="F65" s="104"/>
      <c r="G65" s="78"/>
      <c r="H65" s="105"/>
      <c r="I65" s="117"/>
      <c r="J65" s="117"/>
      <c r="K65" s="104"/>
      <c r="L65" s="105"/>
      <c r="M65" s="271"/>
      <c r="N65" s="272"/>
    </row>
    <row r="66" spans="1:14" ht="20.100000000000001" customHeight="1" x14ac:dyDescent="0.3">
      <c r="A66" s="269"/>
      <c r="B66" s="270"/>
      <c r="C66" s="112"/>
      <c r="D66" s="123"/>
      <c r="E66" s="117"/>
      <c r="F66" s="104"/>
      <c r="G66" s="78"/>
      <c r="H66" s="105"/>
      <c r="I66" s="117"/>
      <c r="J66" s="117"/>
      <c r="K66" s="104"/>
      <c r="L66" s="105"/>
      <c r="M66" s="271"/>
      <c r="N66" s="272"/>
    </row>
    <row r="67" spans="1:14" ht="20.100000000000001" customHeight="1" x14ac:dyDescent="0.3">
      <c r="A67" s="269"/>
      <c r="B67" s="270"/>
      <c r="C67" s="112"/>
      <c r="D67" s="123"/>
      <c r="E67" s="117"/>
      <c r="F67" s="104"/>
      <c r="G67" s="78"/>
      <c r="H67" s="105"/>
      <c r="I67" s="117"/>
      <c r="J67" s="117"/>
      <c r="K67" s="104"/>
      <c r="L67" s="105"/>
      <c r="M67" s="271"/>
      <c r="N67" s="272"/>
    </row>
    <row r="68" spans="1:14" ht="20.100000000000001" customHeight="1" x14ac:dyDescent="0.3">
      <c r="A68" s="269"/>
      <c r="B68" s="270"/>
      <c r="C68" s="112"/>
      <c r="D68" s="123"/>
      <c r="E68" s="117"/>
      <c r="F68" s="104"/>
      <c r="G68" s="78"/>
      <c r="H68" s="105"/>
      <c r="I68" s="117"/>
      <c r="J68" s="117"/>
      <c r="K68" s="104"/>
      <c r="L68" s="105"/>
      <c r="M68" s="271"/>
      <c r="N68" s="272"/>
    </row>
    <row r="69" spans="1:14" ht="20.100000000000001" customHeight="1" x14ac:dyDescent="0.3">
      <c r="A69" s="269"/>
      <c r="B69" s="270"/>
      <c r="C69" s="112"/>
      <c r="D69" s="123"/>
      <c r="E69" s="117"/>
      <c r="F69" s="104"/>
      <c r="G69" s="78"/>
      <c r="H69" s="105"/>
      <c r="I69" s="117"/>
      <c r="J69" s="117"/>
      <c r="K69" s="104"/>
      <c r="L69" s="105"/>
      <c r="M69" s="271"/>
      <c r="N69" s="272"/>
    </row>
    <row r="70" spans="1:14" ht="20.100000000000001" customHeight="1" x14ac:dyDescent="0.3">
      <c r="A70" s="279"/>
      <c r="B70" s="280"/>
      <c r="C70" s="114"/>
      <c r="D70" s="123"/>
      <c r="E70" s="117"/>
      <c r="F70" s="102"/>
      <c r="G70" s="77"/>
      <c r="H70" s="103"/>
      <c r="I70" s="116"/>
      <c r="J70" s="116"/>
      <c r="K70" s="104"/>
      <c r="L70" s="103"/>
      <c r="M70" s="281"/>
      <c r="N70" s="282"/>
    </row>
    <row r="71" spans="1:14" ht="20.100000000000001" customHeight="1" x14ac:dyDescent="0.3">
      <c r="A71" s="269"/>
      <c r="B71" s="270"/>
      <c r="C71" s="112"/>
      <c r="D71" s="123"/>
      <c r="E71" s="117"/>
      <c r="F71" s="104"/>
      <c r="G71" s="78"/>
      <c r="H71" s="105"/>
      <c r="I71" s="117"/>
      <c r="J71" s="117"/>
      <c r="K71" s="104"/>
      <c r="L71" s="105"/>
      <c r="M71" s="271"/>
      <c r="N71" s="272"/>
    </row>
    <row r="72" spans="1:14" ht="20.100000000000001" customHeight="1" x14ac:dyDescent="0.3">
      <c r="A72" s="269"/>
      <c r="B72" s="270"/>
      <c r="C72" s="112"/>
      <c r="D72" s="123"/>
      <c r="E72" s="117"/>
      <c r="F72" s="104"/>
      <c r="G72" s="78"/>
      <c r="H72" s="105"/>
      <c r="I72" s="117"/>
      <c r="J72" s="117"/>
      <c r="K72" s="104"/>
      <c r="L72" s="105"/>
      <c r="M72" s="271"/>
      <c r="N72" s="272"/>
    </row>
    <row r="73" spans="1:14" ht="20.100000000000001" customHeight="1" x14ac:dyDescent="0.3">
      <c r="A73" s="269"/>
      <c r="B73" s="270"/>
      <c r="C73" s="112"/>
      <c r="D73" s="123"/>
      <c r="E73" s="117"/>
      <c r="F73" s="104"/>
      <c r="G73" s="78"/>
      <c r="H73" s="105"/>
      <c r="I73" s="117"/>
      <c r="J73" s="117"/>
      <c r="K73" s="104"/>
      <c r="L73" s="105"/>
      <c r="M73" s="271"/>
      <c r="N73" s="272"/>
    </row>
    <row r="74" spans="1:14" ht="20.100000000000001" customHeight="1" x14ac:dyDescent="0.3">
      <c r="A74" s="269"/>
      <c r="B74" s="270"/>
      <c r="C74" s="112"/>
      <c r="D74" s="123"/>
      <c r="E74" s="117"/>
      <c r="F74" s="104"/>
      <c r="G74" s="78"/>
      <c r="H74" s="105"/>
      <c r="I74" s="117"/>
      <c r="J74" s="117"/>
      <c r="K74" s="104"/>
      <c r="L74" s="105"/>
      <c r="M74" s="271"/>
      <c r="N74" s="272"/>
    </row>
    <row r="75" spans="1:14" ht="20.100000000000001" customHeight="1" x14ac:dyDescent="0.3">
      <c r="A75" s="269"/>
      <c r="B75" s="270"/>
      <c r="C75" s="112"/>
      <c r="D75" s="123"/>
      <c r="E75" s="117"/>
      <c r="F75" s="104"/>
      <c r="G75" s="78"/>
      <c r="H75" s="105"/>
      <c r="I75" s="117"/>
      <c r="J75" s="117"/>
      <c r="K75" s="104"/>
      <c r="L75" s="105"/>
      <c r="M75" s="271"/>
      <c r="N75" s="272"/>
    </row>
    <row r="76" spans="1:14" ht="20.100000000000001" customHeight="1" x14ac:dyDescent="0.3">
      <c r="A76" s="269"/>
      <c r="B76" s="270"/>
      <c r="C76" s="112"/>
      <c r="D76" s="123"/>
      <c r="E76" s="117"/>
      <c r="F76" s="104"/>
      <c r="G76" s="78"/>
      <c r="H76" s="105"/>
      <c r="I76" s="117"/>
      <c r="J76" s="117"/>
      <c r="K76" s="104"/>
      <c r="L76" s="105"/>
      <c r="M76" s="271"/>
      <c r="N76" s="272"/>
    </row>
    <row r="77" spans="1:14" ht="20.100000000000001" customHeight="1" x14ac:dyDescent="0.3">
      <c r="A77" s="269"/>
      <c r="B77" s="270"/>
      <c r="C77" s="112"/>
      <c r="D77" s="123"/>
      <c r="E77" s="117"/>
      <c r="F77" s="104"/>
      <c r="G77" s="78"/>
      <c r="H77" s="105"/>
      <c r="I77" s="117"/>
      <c r="J77" s="117"/>
      <c r="K77" s="104"/>
      <c r="L77" s="105"/>
      <c r="M77" s="271"/>
      <c r="N77" s="272"/>
    </row>
    <row r="78" spans="1:14" ht="20.100000000000001" customHeight="1" x14ac:dyDescent="0.3">
      <c r="A78" s="269"/>
      <c r="B78" s="270"/>
      <c r="C78" s="112"/>
      <c r="D78" s="123"/>
      <c r="E78" s="117"/>
      <c r="F78" s="104"/>
      <c r="G78" s="78"/>
      <c r="H78" s="105"/>
      <c r="I78" s="117"/>
      <c r="J78" s="117"/>
      <c r="K78" s="104"/>
      <c r="L78" s="105"/>
      <c r="M78" s="271"/>
      <c r="N78" s="272"/>
    </row>
    <row r="79" spans="1:14" ht="20.100000000000001" customHeight="1" x14ac:dyDescent="0.3">
      <c r="A79" s="269"/>
      <c r="B79" s="270"/>
      <c r="C79" s="112"/>
      <c r="D79" s="123"/>
      <c r="E79" s="117"/>
      <c r="F79" s="104"/>
      <c r="G79" s="78"/>
      <c r="H79" s="105"/>
      <c r="I79" s="117"/>
      <c r="J79" s="117"/>
      <c r="K79" s="104"/>
      <c r="L79" s="105"/>
      <c r="M79" s="271"/>
      <c r="N79" s="272"/>
    </row>
    <row r="80" spans="1:14" ht="20.100000000000001" customHeight="1" thickBot="1" x14ac:dyDescent="0.35">
      <c r="A80" s="273"/>
      <c r="B80" s="274"/>
      <c r="C80" s="113"/>
      <c r="D80" s="124"/>
      <c r="E80" s="118"/>
      <c r="F80" s="106"/>
      <c r="G80" s="99"/>
      <c r="H80" s="107"/>
      <c r="I80" s="118"/>
      <c r="J80" s="118"/>
      <c r="K80" s="106"/>
      <c r="L80" s="107"/>
      <c r="M80" s="275"/>
      <c r="N80" s="276"/>
    </row>
    <row r="81" spans="1:14" x14ac:dyDescent="0.3">
      <c r="A81" s="267"/>
      <c r="B81" s="267"/>
      <c r="C81" s="267"/>
      <c r="D81" s="267"/>
      <c r="E81" s="267"/>
      <c r="F81" s="267"/>
      <c r="G81" s="267"/>
      <c r="H81" s="267"/>
      <c r="I81" s="267"/>
      <c r="J81" s="267"/>
      <c r="K81" s="267"/>
      <c r="L81" s="267"/>
      <c r="M81" s="267"/>
      <c r="N81" s="267"/>
    </row>
    <row r="82" spans="1:14" x14ac:dyDescent="0.3">
      <c r="A82" s="267"/>
      <c r="B82" s="267"/>
      <c r="C82" s="267"/>
      <c r="D82" s="267"/>
      <c r="E82" s="267"/>
      <c r="F82" s="267"/>
      <c r="G82" s="267"/>
      <c r="H82" s="267"/>
      <c r="I82" s="267"/>
      <c r="J82" s="267"/>
      <c r="K82" s="267"/>
      <c r="L82" s="267"/>
      <c r="M82" s="267"/>
      <c r="N82" s="267"/>
    </row>
    <row r="83" spans="1:14" x14ac:dyDescent="0.3">
      <c r="A83" s="3"/>
      <c r="B83" s="3"/>
      <c r="C83" s="3"/>
      <c r="D83" s="3"/>
      <c r="E83" s="33"/>
      <c r="F83" s="278"/>
      <c r="G83" s="278"/>
      <c r="H83" s="278"/>
      <c r="I83" s="277"/>
      <c r="J83" s="277"/>
      <c r="K83" s="277"/>
      <c r="L83" s="277"/>
      <c r="M83" s="277"/>
      <c r="N83" s="110"/>
    </row>
    <row r="84" spans="1:14" x14ac:dyDescent="0.3">
      <c r="K84" s="97"/>
      <c r="L84" s="97"/>
      <c r="M84" s="97"/>
      <c r="N84" s="110"/>
    </row>
  </sheetData>
  <mergeCells count="93">
    <mergeCell ref="M2:N2"/>
    <mergeCell ref="I59:J60"/>
    <mergeCell ref="I61:J61"/>
    <mergeCell ref="A58:D58"/>
    <mergeCell ref="A39:C39"/>
    <mergeCell ref="G42:N42"/>
    <mergeCell ref="G41:N41"/>
    <mergeCell ref="E42:F42"/>
    <mergeCell ref="E41:F41"/>
    <mergeCell ref="A42:B42"/>
    <mergeCell ref="A41:C41"/>
    <mergeCell ref="D59:D60"/>
    <mergeCell ref="A47:N57"/>
    <mergeCell ref="E40:F40"/>
    <mergeCell ref="M61:N61"/>
    <mergeCell ref="E33:F34"/>
    <mergeCell ref="E35:F35"/>
    <mergeCell ref="E39:F39"/>
    <mergeCell ref="E38:F38"/>
    <mergeCell ref="E37:F37"/>
    <mergeCell ref="E36:F36"/>
    <mergeCell ref="G38:N38"/>
    <mergeCell ref="G37:N37"/>
    <mergeCell ref="G36:N36"/>
    <mergeCell ref="G33:N34"/>
    <mergeCell ref="G35:N35"/>
    <mergeCell ref="A8:N8"/>
    <mergeCell ref="A17:N19"/>
    <mergeCell ref="A21:N23"/>
    <mergeCell ref="A25:N26"/>
    <mergeCell ref="A28:N29"/>
    <mergeCell ref="D32:N32"/>
    <mergeCell ref="G40:N40"/>
    <mergeCell ref="G39:N39"/>
    <mergeCell ref="A59:B60"/>
    <mergeCell ref="E59:E60"/>
    <mergeCell ref="F59:H60"/>
    <mergeCell ref="K59:L60"/>
    <mergeCell ref="M59:N60"/>
    <mergeCell ref="C59:C60"/>
    <mergeCell ref="D33:D34"/>
    <mergeCell ref="A33:C34"/>
    <mergeCell ref="A35:C35"/>
    <mergeCell ref="A40:C40"/>
    <mergeCell ref="A38:C38"/>
    <mergeCell ref="A37:C37"/>
    <mergeCell ref="A36:C36"/>
    <mergeCell ref="M62:N62"/>
    <mergeCell ref="A63:B63"/>
    <mergeCell ref="M63:N63"/>
    <mergeCell ref="A64:B64"/>
    <mergeCell ref="M64:N64"/>
    <mergeCell ref="A62:B62"/>
    <mergeCell ref="A65:B65"/>
    <mergeCell ref="M65:N65"/>
    <mergeCell ref="A66:B66"/>
    <mergeCell ref="M66:N66"/>
    <mergeCell ref="A67:B67"/>
    <mergeCell ref="M67:N67"/>
    <mergeCell ref="A68:B68"/>
    <mergeCell ref="M68:N68"/>
    <mergeCell ref="A69:B69"/>
    <mergeCell ref="M69:N69"/>
    <mergeCell ref="A70:B70"/>
    <mergeCell ref="M70:N70"/>
    <mergeCell ref="A71:B71"/>
    <mergeCell ref="M71:N71"/>
    <mergeCell ref="A72:B72"/>
    <mergeCell ref="M72:N72"/>
    <mergeCell ref="A73:B73"/>
    <mergeCell ref="M73:N73"/>
    <mergeCell ref="A74:B74"/>
    <mergeCell ref="M74:N74"/>
    <mergeCell ref="A75:B75"/>
    <mergeCell ref="M75:N75"/>
    <mergeCell ref="I83:M83"/>
    <mergeCell ref="F83:H83"/>
    <mergeCell ref="A61:B61"/>
    <mergeCell ref="B4:E4"/>
    <mergeCell ref="B6:E6"/>
    <mergeCell ref="A3:G3"/>
    <mergeCell ref="A81:N82"/>
    <mergeCell ref="E58:N58"/>
    <mergeCell ref="A79:B79"/>
    <mergeCell ref="M79:N79"/>
    <mergeCell ref="A80:B80"/>
    <mergeCell ref="M80:N80"/>
    <mergeCell ref="A76:B76"/>
    <mergeCell ref="M76:N76"/>
    <mergeCell ref="A77:B77"/>
    <mergeCell ref="M77:N77"/>
    <mergeCell ref="A78:B78"/>
    <mergeCell ref="M78:N78"/>
  </mergeCells>
  <pageMargins left="0" right="0" top="0.74803149606299213" bottom="0.74803149606299213" header="0.31496062992125984" footer="0.31496062992125984"/>
  <pageSetup paperSize="9" fitToHeight="0" orientation="portrait" horizontalDpi="300" verticalDpi="300" r:id="rId1"/>
  <headerFooter>
    <oddHeader>&amp;L&amp;G&amp;R&amp;"Trebuchet MS,Gras"&amp;14&amp;U&amp;K04-022PRE-RAPPORT A LA VISITE DE CONTROLE DE 
RACCORDEMENT AU RESEAU D'ASSAINISSEMENT</oddHeader>
    <oddFooter>&amp;L&amp;G&amp;C&amp;8 28, quai de l’Oise – 78570 ANDRESY – Tél. : 01 39 70 20 00 – contact@spie-sefo.fr SAS au capital de 400 000 €uros
R.C. Paris B 444 062 723 – N° SIRET : 444 062 723 00028 - Code APE 3600 Z – N° TVA intracommunautaire FR 75 444 062 723</oddFooter>
  </headerFooter>
  <rowBreaks count="1" manualBreakCount="1">
    <brk id="44" max="16383" man="1"/>
  </rowBreaks>
  <legacyDrawingHF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8">
    <pageSetUpPr fitToPage="1"/>
  </sheetPr>
  <dimension ref="A1:AM47"/>
  <sheetViews>
    <sheetView zoomScale="60" zoomScaleNormal="60" workbookViewId="0">
      <selection activeCell="A48" sqref="A48:XFD172"/>
    </sheetView>
  </sheetViews>
  <sheetFormatPr baseColWidth="10" defaultColWidth="11.44140625" defaultRowHeight="14.4" x14ac:dyDescent="0.3"/>
  <cols>
    <col min="1" max="1" width="2.33203125" customWidth="1"/>
    <col min="2" max="2" width="4.109375" customWidth="1"/>
    <col min="3" max="3" width="4.5546875" customWidth="1"/>
    <col min="4" max="4" width="7.88671875" customWidth="1"/>
    <col min="5" max="6" width="5.6640625" customWidth="1"/>
    <col min="7" max="7" width="7.33203125" customWidth="1"/>
    <col min="8" max="9" width="6" customWidth="1"/>
    <col min="10" max="10" width="3.5546875" customWidth="1"/>
    <col min="11" max="11" width="13.44140625" customWidth="1"/>
    <col min="12" max="14" width="5.6640625" customWidth="1"/>
    <col min="15" max="15" width="5.109375" customWidth="1"/>
    <col min="16" max="16" width="7.109375" customWidth="1"/>
    <col min="17" max="17" width="1.44140625" customWidth="1"/>
    <col min="18" max="18" width="3" customWidth="1"/>
    <col min="19" max="19" width="3.6640625" customWidth="1"/>
    <col min="20" max="20" width="4.109375" customWidth="1"/>
    <col min="21" max="21" width="5.6640625" customWidth="1"/>
    <col min="22" max="22" width="11.33203125" customWidth="1"/>
    <col min="23" max="23" width="7.6640625" customWidth="1"/>
    <col min="24" max="24" width="3" customWidth="1"/>
    <col min="25" max="25" width="4.44140625" customWidth="1"/>
    <col min="26" max="26" width="13.44140625" customWidth="1"/>
    <col min="27" max="27" width="6.33203125" customWidth="1"/>
    <col min="28" max="28" width="16.44140625" customWidth="1"/>
    <col min="29" max="29" width="3.88671875" customWidth="1"/>
    <col min="30" max="30" width="6.5546875" customWidth="1"/>
    <col min="31" max="31" width="2.88671875" customWidth="1"/>
    <col min="32" max="39" width="5.6640625" customWidth="1"/>
  </cols>
  <sheetData>
    <row r="1" spans="2:33" ht="20.100000000000001" customHeight="1" x14ac:dyDescent="0.3">
      <c r="I1" s="402"/>
      <c r="J1" s="403"/>
      <c r="K1" s="403"/>
      <c r="L1" s="403"/>
      <c r="M1" s="403"/>
      <c r="N1" s="403"/>
      <c r="O1" s="403"/>
      <c r="P1" s="404"/>
    </row>
    <row r="2" spans="2:33" ht="9.75" customHeight="1" x14ac:dyDescent="0.3">
      <c r="I2" s="405"/>
      <c r="J2" s="406"/>
      <c r="K2" s="406"/>
      <c r="L2" s="406"/>
      <c r="M2" s="406"/>
      <c r="N2" s="406"/>
      <c r="O2" s="406"/>
      <c r="P2" s="407"/>
    </row>
    <row r="3" spans="2:33" ht="20.100000000000001" customHeight="1" x14ac:dyDescent="0.3">
      <c r="I3" s="405"/>
      <c r="J3" s="406"/>
      <c r="K3" s="406"/>
      <c r="L3" s="406"/>
      <c r="M3" s="406"/>
      <c r="N3" s="406"/>
      <c r="O3" s="406"/>
      <c r="P3" s="407"/>
    </row>
    <row r="4" spans="2:33" s="27" customFormat="1" ht="9.75" customHeight="1" x14ac:dyDescent="0.35">
      <c r="I4" s="405"/>
      <c r="J4" s="406"/>
      <c r="K4" s="406"/>
      <c r="L4" s="406"/>
      <c r="M4" s="406"/>
      <c r="N4" s="406"/>
      <c r="O4" s="406"/>
      <c r="P4" s="407"/>
    </row>
    <row r="5" spans="2:33" ht="19.5" customHeight="1" thickBot="1" x14ac:dyDescent="0.35">
      <c r="I5" s="408"/>
      <c r="J5" s="409"/>
      <c r="K5" s="409"/>
      <c r="L5" s="409"/>
      <c r="M5" s="409"/>
      <c r="N5" s="409"/>
      <c r="O5" s="409"/>
      <c r="P5" s="410"/>
    </row>
    <row r="6" spans="2:33" ht="10.5" customHeight="1" x14ac:dyDescent="0.3"/>
    <row r="7" spans="2:33" ht="20.100000000000001" customHeight="1" x14ac:dyDescent="0.35">
      <c r="B7" s="411" t="s">
        <v>40</v>
      </c>
      <c r="C7" s="412"/>
      <c r="D7" s="412"/>
      <c r="E7" s="412"/>
      <c r="F7" s="412"/>
      <c r="G7" s="412"/>
      <c r="H7" s="28"/>
      <c r="I7" s="28"/>
      <c r="J7" s="29"/>
      <c r="K7" s="29"/>
      <c r="L7" s="29"/>
      <c r="M7" s="29"/>
      <c r="N7" s="29"/>
      <c r="O7" s="413" t="s">
        <v>219</v>
      </c>
      <c r="P7" s="414"/>
      <c r="Z7" s="26"/>
      <c r="AA7" s="30"/>
      <c r="AB7" s="30"/>
      <c r="AC7" s="30"/>
      <c r="AD7" s="30"/>
    </row>
    <row r="8" spans="2:33" ht="1.5" customHeight="1" x14ac:dyDescent="0.3">
      <c r="B8" s="31"/>
      <c r="P8" s="32"/>
      <c r="AC8" s="30"/>
      <c r="AD8" s="30"/>
    </row>
    <row r="9" spans="2:33" ht="35.25" customHeight="1" x14ac:dyDescent="0.3">
      <c r="B9" s="31" t="s">
        <v>41</v>
      </c>
      <c r="D9" s="33"/>
      <c r="E9" s="33"/>
      <c r="F9" s="33"/>
      <c r="G9" s="33"/>
      <c r="H9" s="33"/>
      <c r="I9" s="33"/>
      <c r="J9" s="33"/>
      <c r="K9" s="33"/>
      <c r="L9" s="33"/>
      <c r="N9" s="33"/>
      <c r="O9" s="277"/>
      <c r="P9" s="415"/>
      <c r="Z9" s="26"/>
      <c r="AA9" s="30"/>
      <c r="AE9" s="30"/>
      <c r="AG9" s="30"/>
    </row>
    <row r="10" spans="2:33" ht="14.25" customHeight="1" x14ac:dyDescent="0.3">
      <c r="B10" s="418" t="s">
        <v>42</v>
      </c>
      <c r="C10" s="174"/>
      <c r="D10" s="174"/>
      <c r="E10" s="187"/>
      <c r="F10" s="187"/>
      <c r="G10" s="187"/>
      <c r="H10" s="187"/>
      <c r="I10" s="187"/>
      <c r="J10" s="187"/>
      <c r="K10" s="34"/>
      <c r="L10" s="34"/>
      <c r="M10" s="34"/>
      <c r="N10" s="34"/>
      <c r="O10" s="34"/>
      <c r="P10" s="32"/>
      <c r="Z10" s="26"/>
      <c r="AA10" s="30"/>
      <c r="AE10" s="30"/>
      <c r="AF10" s="30"/>
      <c r="AG10" s="30"/>
    </row>
    <row r="11" spans="2:33" ht="0.75" customHeight="1" x14ac:dyDescent="0.3">
      <c r="B11" s="35"/>
      <c r="C11" s="36"/>
      <c r="D11" s="36"/>
      <c r="E11" s="14"/>
      <c r="F11" s="14"/>
      <c r="G11" s="14"/>
      <c r="H11" s="14"/>
      <c r="I11" s="14"/>
      <c r="J11" s="14"/>
      <c r="K11" s="14"/>
      <c r="L11" s="14"/>
      <c r="M11" s="14"/>
      <c r="P11" s="37"/>
      <c r="AE11" s="30"/>
      <c r="AF11" s="30"/>
      <c r="AG11" s="30"/>
    </row>
    <row r="12" spans="2:33" ht="15.6" x14ac:dyDescent="0.3">
      <c r="B12" s="31" t="s">
        <v>43</v>
      </c>
      <c r="E12" s="33"/>
      <c r="F12" s="33"/>
      <c r="G12" s="33"/>
      <c r="H12" s="33"/>
      <c r="I12" s="33"/>
      <c r="J12" s="33"/>
      <c r="K12" s="33"/>
      <c r="L12" s="33"/>
      <c r="P12" s="32"/>
      <c r="Z12" s="26"/>
      <c r="AE12" s="30"/>
      <c r="AF12" s="30"/>
      <c r="AG12" s="30"/>
    </row>
    <row r="13" spans="2:33" ht="14.25" customHeight="1" x14ac:dyDescent="0.3">
      <c r="B13" s="38"/>
      <c r="C13" s="39"/>
      <c r="D13" s="39"/>
      <c r="E13" s="40"/>
      <c r="F13" s="40"/>
      <c r="G13" s="41"/>
      <c r="H13" s="41"/>
      <c r="I13" s="41"/>
      <c r="J13" s="41"/>
      <c r="K13" s="41"/>
      <c r="L13" s="41"/>
      <c r="M13" s="41"/>
      <c r="N13" s="41"/>
      <c r="O13" s="39"/>
      <c r="P13" s="42"/>
      <c r="AE13" s="30"/>
      <c r="AF13" s="30"/>
      <c r="AG13" s="30"/>
    </row>
    <row r="14" spans="2:33" ht="6.75" customHeight="1" x14ac:dyDescent="0.3">
      <c r="AE14" s="30"/>
      <c r="AF14" s="30"/>
      <c r="AG14" s="30"/>
    </row>
    <row r="15" spans="2:33" ht="15.6" x14ac:dyDescent="0.3">
      <c r="B15" s="419" t="s">
        <v>44</v>
      </c>
      <c r="C15" s="419"/>
      <c r="D15" s="419"/>
      <c r="E15" s="419"/>
      <c r="Z15" s="43"/>
      <c r="AA15" s="420"/>
      <c r="AB15" s="420"/>
      <c r="AF15" s="30"/>
      <c r="AG15" s="30"/>
    </row>
    <row r="16" spans="2:33" ht="15.6" x14ac:dyDescent="0.3">
      <c r="B16" t="s">
        <v>45</v>
      </c>
      <c r="F16" s="421"/>
      <c r="G16" s="421"/>
      <c r="H16" s="201" t="s">
        <v>3</v>
      </c>
      <c r="I16" s="201"/>
      <c r="J16" s="201"/>
      <c r="K16" t="s">
        <v>110</v>
      </c>
      <c r="N16" s="422"/>
      <c r="O16" s="422"/>
      <c r="S16" s="30" t="s">
        <v>46</v>
      </c>
      <c r="T16" s="30"/>
      <c r="U16" s="30"/>
      <c r="V16" s="30"/>
      <c r="W16" s="30"/>
    </row>
    <row r="17" spans="2:39" ht="15.6" x14ac:dyDescent="0.3">
      <c r="B17" t="s">
        <v>439</v>
      </c>
      <c r="F17" s="174"/>
      <c r="G17" s="174"/>
      <c r="H17" s="174"/>
      <c r="I17" s="174"/>
      <c r="S17" s="30"/>
      <c r="T17" s="30"/>
      <c r="U17" s="30"/>
      <c r="W17" s="416"/>
      <c r="X17" s="416"/>
      <c r="Y17" s="416"/>
      <c r="Z17" s="416"/>
      <c r="AA17" s="416"/>
      <c r="AB17" s="416"/>
      <c r="AC17" s="416"/>
      <c r="AD17" s="416"/>
      <c r="AE17" s="30"/>
      <c r="AF17" s="30"/>
    </row>
    <row r="18" spans="2:39" ht="11.25" customHeight="1" x14ac:dyDescent="0.3">
      <c r="B18" s="44"/>
      <c r="F18" s="1"/>
      <c r="S18" s="30"/>
      <c r="T18" s="30"/>
      <c r="U18" s="30"/>
      <c r="V18" s="30"/>
      <c r="W18" s="26"/>
      <c r="X18" s="43"/>
      <c r="Y18" s="43"/>
      <c r="Z18" s="43"/>
      <c r="AA18" s="30"/>
      <c r="AB18" s="30"/>
      <c r="AC18" s="30"/>
      <c r="AD18" s="30"/>
      <c r="AE18" s="30"/>
      <c r="AF18" s="30"/>
    </row>
    <row r="19" spans="2:39" ht="15.75" customHeight="1" x14ac:dyDescent="0.3">
      <c r="B19" s="417" t="s">
        <v>48</v>
      </c>
      <c r="C19" s="417"/>
      <c r="D19" s="417"/>
      <c r="E19" s="417"/>
      <c r="F19" s="417"/>
      <c r="G19" s="417"/>
      <c r="H19" s="417"/>
      <c r="I19" s="417"/>
      <c r="S19" s="30"/>
      <c r="T19" s="30"/>
      <c r="U19" s="30"/>
      <c r="V19" s="30"/>
      <c r="W19" s="45"/>
      <c r="X19" s="45"/>
      <c r="Y19" s="30"/>
      <c r="Z19" s="30"/>
      <c r="AA19" s="30"/>
      <c r="AB19" s="30"/>
      <c r="AC19" s="30"/>
      <c r="AD19" s="30"/>
      <c r="AE19" s="30"/>
      <c r="AF19" s="30"/>
    </row>
    <row r="20" spans="2:39" ht="20.100000000000001" customHeight="1" x14ac:dyDescent="0.3">
      <c r="P20" s="46" t="s">
        <v>39</v>
      </c>
      <c r="R20" s="30" t="s">
        <v>111</v>
      </c>
      <c r="T20" s="30"/>
      <c r="U20" s="30"/>
      <c r="V20" s="30"/>
      <c r="W20" s="30"/>
      <c r="X20" s="30"/>
      <c r="Y20" s="30"/>
      <c r="Z20" s="30"/>
      <c r="AA20" s="30"/>
      <c r="AB20" s="30"/>
      <c r="AC20" s="30"/>
      <c r="AD20" s="30"/>
      <c r="AE20" s="30"/>
      <c r="AF20" s="30"/>
    </row>
    <row r="21" spans="2:39" ht="4.5" customHeight="1" x14ac:dyDescent="0.3">
      <c r="S21" s="30"/>
      <c r="T21" s="30"/>
      <c r="U21" s="30"/>
      <c r="V21" s="30"/>
      <c r="W21" s="30"/>
      <c r="X21" s="30"/>
      <c r="Y21" s="30"/>
      <c r="Z21" s="30"/>
      <c r="AA21" s="30"/>
      <c r="AB21" s="30"/>
      <c r="AC21" s="30"/>
      <c r="AD21" s="30"/>
      <c r="AE21" s="30"/>
      <c r="AF21" s="30"/>
    </row>
    <row r="22" spans="2:39" ht="27" customHeight="1" x14ac:dyDescent="0.3">
      <c r="B22" s="2"/>
      <c r="C22" s="2"/>
      <c r="R22" s="30" t="s">
        <v>49</v>
      </c>
      <c r="T22" s="30"/>
      <c r="U22" s="30"/>
      <c r="V22" s="30"/>
      <c r="W22" s="30"/>
      <c r="X22" s="30"/>
      <c r="Y22" s="30"/>
      <c r="Z22" s="30"/>
      <c r="AA22" s="30"/>
      <c r="AB22" s="30"/>
      <c r="AC22" s="30"/>
      <c r="AD22" s="30"/>
      <c r="AE22" s="30"/>
      <c r="AF22" s="30"/>
    </row>
    <row r="23" spans="2:39" ht="15.6" x14ac:dyDescent="0.3">
      <c r="B23" s="44" t="s">
        <v>50</v>
      </c>
      <c r="C23" s="44"/>
      <c r="D23" s="44"/>
      <c r="E23" s="44"/>
      <c r="F23" s="44"/>
      <c r="G23" s="44"/>
      <c r="H23" s="44"/>
      <c r="I23" s="44"/>
      <c r="R23" s="30" t="s">
        <v>51</v>
      </c>
      <c r="T23" s="30"/>
      <c r="U23" s="30"/>
      <c r="V23" s="30"/>
      <c r="W23" s="30"/>
      <c r="X23" s="30"/>
      <c r="Y23" s="30"/>
      <c r="Z23" s="30"/>
      <c r="AA23" s="30"/>
      <c r="AB23" s="30"/>
      <c r="AC23" s="30"/>
      <c r="AD23" s="30"/>
      <c r="AE23" s="30"/>
      <c r="AF23" s="30"/>
    </row>
    <row r="24" spans="2:39" ht="15.75" customHeight="1" x14ac:dyDescent="0.3">
      <c r="B24" s="2"/>
      <c r="C24" s="2"/>
    </row>
    <row r="25" spans="2:39" ht="19.5" customHeight="1" thickBot="1" x14ac:dyDescent="0.35">
      <c r="S25" s="30" t="s">
        <v>52</v>
      </c>
      <c r="T25" s="30"/>
      <c r="U25" s="30"/>
      <c r="V25" s="30"/>
      <c r="W25" s="30"/>
      <c r="X25" s="30"/>
      <c r="Y25" s="30"/>
      <c r="Z25" s="30"/>
      <c r="AA25" s="30"/>
      <c r="AB25" s="30"/>
      <c r="AC25" s="30"/>
      <c r="AD25" s="30"/>
      <c r="AE25" s="30"/>
      <c r="AF25" s="30"/>
    </row>
    <row r="26" spans="2:39" ht="16.5" customHeight="1" thickBot="1" x14ac:dyDescent="0.35">
      <c r="B26" s="417" t="s">
        <v>53</v>
      </c>
      <c r="C26" s="417"/>
      <c r="D26" s="417"/>
      <c r="E26" s="417"/>
      <c r="F26" s="417"/>
      <c r="G26" s="417"/>
      <c r="H26" s="417"/>
      <c r="I26" s="417"/>
      <c r="J26" s="417"/>
      <c r="K26" s="417"/>
      <c r="L26" s="417"/>
      <c r="M26" s="417"/>
      <c r="N26" s="417"/>
      <c r="O26" s="417"/>
      <c r="P26" s="417"/>
      <c r="Q26" s="417"/>
      <c r="R26" s="47"/>
      <c r="S26" s="235" t="s">
        <v>54</v>
      </c>
      <c r="T26" s="236"/>
      <c r="U26" s="236"/>
      <c r="V26" s="236"/>
      <c r="W26" s="236"/>
      <c r="X26" s="236"/>
      <c r="Y26" s="237"/>
      <c r="Z26" s="48" t="s">
        <v>55</v>
      </c>
      <c r="AA26" s="238" t="s">
        <v>56</v>
      </c>
      <c r="AB26" s="239"/>
      <c r="AC26" s="239"/>
      <c r="AD26" s="239" t="s">
        <v>57</v>
      </c>
      <c r="AE26" s="239"/>
      <c r="AF26" s="240"/>
    </row>
    <row r="27" spans="2:39" ht="20.100000000000001" customHeight="1" x14ac:dyDescent="0.3">
      <c r="S27" s="241" t="s">
        <v>112</v>
      </c>
      <c r="T27" s="242"/>
      <c r="U27" s="242"/>
      <c r="V27" s="242"/>
      <c r="W27" s="242"/>
      <c r="X27" s="242"/>
      <c r="Y27" s="242"/>
      <c r="Z27" s="245">
        <v>1</v>
      </c>
      <c r="AA27" s="247"/>
      <c r="AB27" s="248"/>
      <c r="AC27" s="248"/>
      <c r="AD27" s="429"/>
      <c r="AE27" s="429"/>
      <c r="AF27" s="430"/>
      <c r="AM27" t="s">
        <v>0</v>
      </c>
    </row>
    <row r="28" spans="2:39" ht="20.100000000000001" customHeight="1" thickBot="1" x14ac:dyDescent="0.35">
      <c r="S28" s="243"/>
      <c r="T28" s="244"/>
      <c r="U28" s="244"/>
      <c r="V28" s="244"/>
      <c r="W28" s="244"/>
      <c r="X28" s="244"/>
      <c r="Y28" s="244"/>
      <c r="Z28" s="246"/>
      <c r="AA28" s="249"/>
      <c r="AB28" s="250"/>
      <c r="AC28" s="250"/>
      <c r="AD28" s="431"/>
      <c r="AE28" s="431"/>
      <c r="AF28" s="432"/>
    </row>
    <row r="29" spans="2:39" ht="15" customHeight="1" x14ac:dyDescent="0.3">
      <c r="B29" s="433" t="s">
        <v>58</v>
      </c>
      <c r="C29" s="433"/>
      <c r="D29" s="433"/>
      <c r="E29" s="433"/>
      <c r="F29" s="433"/>
      <c r="G29" s="433"/>
      <c r="H29" s="433"/>
      <c r="I29" s="433"/>
      <c r="J29" s="433"/>
      <c r="K29" s="433"/>
      <c r="L29" s="433"/>
      <c r="M29" s="433"/>
      <c r="N29" s="433"/>
      <c r="O29" s="433"/>
      <c r="P29" s="433"/>
      <c r="Q29" s="433"/>
      <c r="R29" s="49"/>
      <c r="S29" s="257"/>
      <c r="T29" s="257"/>
      <c r="U29" s="257"/>
      <c r="V29" s="257"/>
      <c r="W29" s="257"/>
      <c r="X29" s="257"/>
      <c r="Y29" s="257"/>
      <c r="Z29" s="50"/>
      <c r="AA29" s="259" t="s">
        <v>59</v>
      </c>
      <c r="AB29" s="260"/>
      <c r="AC29" s="260"/>
      <c r="AD29" s="434"/>
      <c r="AE29" s="435"/>
      <c r="AF29" s="436"/>
    </row>
    <row r="30" spans="2:39" ht="14.25" customHeight="1" x14ac:dyDescent="0.3">
      <c r="B30" s="174" t="s">
        <v>60</v>
      </c>
      <c r="C30" s="174"/>
      <c r="D30" s="174"/>
      <c r="E30" s="174"/>
      <c r="F30" s="174"/>
      <c r="G30" s="174"/>
      <c r="H30" s="174"/>
      <c r="I30" s="174"/>
      <c r="J30" s="174"/>
      <c r="K30" s="174"/>
      <c r="L30" s="174"/>
      <c r="M30" s="174"/>
      <c r="N30" s="174"/>
      <c r="O30" s="174"/>
      <c r="P30" s="174"/>
      <c r="Q30" s="174"/>
      <c r="R30" s="36"/>
      <c r="S30" s="223"/>
      <c r="T30" s="223"/>
      <c r="U30" s="223"/>
      <c r="V30" s="223"/>
      <c r="W30" s="223"/>
      <c r="X30" s="223"/>
      <c r="Y30" s="223"/>
      <c r="Z30" s="223"/>
      <c r="AA30" s="259"/>
      <c r="AB30" s="260"/>
      <c r="AC30" s="260"/>
      <c r="AD30" s="434"/>
      <c r="AE30" s="435"/>
      <c r="AF30" s="436"/>
    </row>
    <row r="31" spans="2:39" ht="19.5" customHeight="1" x14ac:dyDescent="0.3">
      <c r="B31" s="419" t="s">
        <v>61</v>
      </c>
      <c r="C31" s="419"/>
      <c r="D31" s="419"/>
      <c r="S31" s="223"/>
      <c r="T31" s="223"/>
      <c r="U31" s="223"/>
      <c r="V31" s="223"/>
      <c r="W31" s="223"/>
      <c r="X31" s="223"/>
      <c r="Y31" s="223"/>
      <c r="Z31" s="223"/>
      <c r="AA31" s="227" t="s">
        <v>62</v>
      </c>
      <c r="AB31" s="228"/>
      <c r="AC31" s="228"/>
      <c r="AD31" s="231">
        <f>AD27+AD29</f>
        <v>0</v>
      </c>
      <c r="AE31" s="231"/>
      <c r="AF31" s="232"/>
    </row>
    <row r="32" spans="2:39" ht="15" customHeight="1" thickBot="1" x14ac:dyDescent="0.35">
      <c r="B32" s="423" t="s">
        <v>63</v>
      </c>
      <c r="C32" s="424"/>
      <c r="D32" s="424"/>
      <c r="E32" s="424"/>
      <c r="F32" s="58"/>
      <c r="G32" s="58"/>
      <c r="H32" s="58"/>
      <c r="I32" s="58"/>
      <c r="J32" s="58"/>
      <c r="K32" s="58"/>
      <c r="L32" s="58"/>
      <c r="M32" s="58"/>
      <c r="N32" s="58"/>
      <c r="O32" s="58"/>
      <c r="P32" s="60"/>
      <c r="S32" s="223"/>
      <c r="T32" s="223"/>
      <c r="U32" s="223"/>
      <c r="V32" s="223"/>
      <c r="W32" s="223"/>
      <c r="X32" s="223"/>
      <c r="Y32" s="223"/>
      <c r="Z32" s="223"/>
      <c r="AA32" s="229"/>
      <c r="AB32" s="230"/>
      <c r="AC32" s="230"/>
      <c r="AD32" s="233"/>
      <c r="AE32" s="233"/>
      <c r="AF32" s="234"/>
    </row>
    <row r="33" spans="1:33" ht="18" customHeight="1" x14ac:dyDescent="0.3">
      <c r="B33" s="425"/>
      <c r="C33" s="426"/>
      <c r="D33" s="426"/>
      <c r="E33" s="426"/>
      <c r="F33" s="59"/>
      <c r="G33" s="59"/>
      <c r="H33" s="59"/>
      <c r="I33" s="59"/>
      <c r="J33" s="59"/>
      <c r="K33" s="59"/>
      <c r="L33" s="59"/>
      <c r="M33" s="59"/>
      <c r="N33" s="59"/>
      <c r="O33" s="59"/>
      <c r="P33" s="61"/>
      <c r="S33" s="223"/>
      <c r="T33" s="223"/>
      <c r="U33" s="223"/>
      <c r="V33" s="223"/>
      <c r="W33" s="223"/>
      <c r="X33" s="223"/>
      <c r="Y33" s="223"/>
      <c r="Z33" s="223"/>
    </row>
    <row r="34" spans="1:33" ht="20.100000000000001" customHeight="1" x14ac:dyDescent="0.3">
      <c r="R34" s="14"/>
      <c r="U34" s="51" t="s">
        <v>64</v>
      </c>
      <c r="W34" s="52"/>
      <c r="X34" s="52"/>
      <c r="Y34" s="3"/>
      <c r="Z34" s="53">
        <f>F16</f>
        <v>0</v>
      </c>
      <c r="AA34" s="51" t="s">
        <v>65</v>
      </c>
      <c r="AB34" s="51" t="s">
        <v>113</v>
      </c>
      <c r="AC34" s="1"/>
    </row>
    <row r="35" spans="1:33" ht="15.6" x14ac:dyDescent="0.3">
      <c r="Y35" s="26"/>
    </row>
    <row r="36" spans="1:33" x14ac:dyDescent="0.3">
      <c r="S36" s="427" t="s">
        <v>66</v>
      </c>
      <c r="T36" s="427"/>
      <c r="U36" s="427"/>
      <c r="V36" s="427"/>
      <c r="W36" s="427"/>
      <c r="X36" s="427"/>
      <c r="Y36" s="427"/>
      <c r="Z36" s="427"/>
      <c r="AA36" s="427"/>
      <c r="AB36" s="427"/>
      <c r="AC36" s="427"/>
      <c r="AD36" s="427"/>
      <c r="AE36" s="427"/>
      <c r="AF36" s="427"/>
    </row>
    <row r="37" spans="1:33" ht="15.75" customHeight="1" x14ac:dyDescent="0.3">
      <c r="S37" s="427"/>
      <c r="T37" s="427"/>
      <c r="U37" s="427"/>
      <c r="V37" s="427"/>
      <c r="W37" s="427"/>
      <c r="X37" s="427"/>
      <c r="Y37" s="427"/>
      <c r="Z37" s="427"/>
      <c r="AA37" s="427"/>
      <c r="AB37" s="427"/>
      <c r="AC37" s="427"/>
      <c r="AD37" s="427"/>
      <c r="AE37" s="427"/>
      <c r="AF37" s="427"/>
    </row>
    <row r="38" spans="1:33" ht="15" customHeight="1" x14ac:dyDescent="0.3">
      <c r="S38" s="428" t="s">
        <v>67</v>
      </c>
      <c r="T38" s="428"/>
      <c r="U38" s="428"/>
      <c r="V38" s="428"/>
      <c r="W38" s="428"/>
      <c r="X38" s="428"/>
      <c r="Y38" s="428"/>
      <c r="Z38" s="428"/>
      <c r="AA38" s="428"/>
      <c r="AB38" s="428"/>
      <c r="AC38" s="428"/>
      <c r="AD38" s="428"/>
      <c r="AE38" s="428"/>
      <c r="AF38" s="428"/>
    </row>
    <row r="39" spans="1:33" ht="20.100000000000001" customHeight="1" x14ac:dyDescent="0.3">
      <c r="B39" s="174" t="s">
        <v>68</v>
      </c>
      <c r="C39" s="174"/>
      <c r="D39" s="174"/>
      <c r="E39" s="174"/>
      <c r="F39" s="174"/>
      <c r="G39" s="174"/>
      <c r="H39" s="174"/>
      <c r="I39" s="174"/>
      <c r="J39" s="174"/>
      <c r="K39" s="174"/>
      <c r="L39" s="174"/>
      <c r="M39" s="174"/>
      <c r="N39" s="174"/>
      <c r="O39" s="174"/>
      <c r="P39" s="174"/>
      <c r="Q39" s="174"/>
      <c r="R39" s="36"/>
      <c r="S39" s="428"/>
      <c r="T39" s="428"/>
      <c r="U39" s="428"/>
      <c r="V39" s="428"/>
      <c r="W39" s="428"/>
      <c r="X39" s="428"/>
      <c r="Y39" s="428"/>
      <c r="Z39" s="428"/>
      <c r="AA39" s="428"/>
      <c r="AB39" s="428"/>
      <c r="AC39" s="428"/>
      <c r="AD39" s="428"/>
      <c r="AE39" s="428"/>
      <c r="AF39" s="428"/>
    </row>
    <row r="40" spans="1:33" ht="20.100000000000001" customHeight="1" x14ac:dyDescent="0.3">
      <c r="B40" s="174" t="s">
        <v>69</v>
      </c>
      <c r="C40" s="174"/>
      <c r="D40" s="174"/>
      <c r="E40" s="174"/>
      <c r="F40" s="174"/>
      <c r="G40" s="174"/>
      <c r="H40" s="174"/>
      <c r="I40" s="174"/>
      <c r="J40" s="174"/>
      <c r="K40" s="174"/>
      <c r="L40" s="174"/>
      <c r="M40" s="174"/>
      <c r="N40" s="174"/>
      <c r="O40" s="174"/>
      <c r="P40" s="174"/>
      <c r="Q40" s="174"/>
      <c r="R40" s="36"/>
    </row>
    <row r="41" spans="1:33" ht="19.5" customHeight="1" x14ac:dyDescent="0.3">
      <c r="B41" s="174" t="s">
        <v>69</v>
      </c>
      <c r="C41" s="174"/>
      <c r="D41" s="174"/>
      <c r="E41" s="174"/>
      <c r="F41" s="174"/>
      <c r="G41" s="174"/>
      <c r="H41" s="174"/>
      <c r="I41" s="174"/>
      <c r="J41" s="174"/>
      <c r="K41" s="174"/>
      <c r="L41" s="174"/>
      <c r="M41" s="174"/>
      <c r="N41" s="174"/>
      <c r="O41" s="174"/>
      <c r="P41" s="174"/>
      <c r="Q41" s="174"/>
      <c r="S41" s="43" t="s">
        <v>70</v>
      </c>
      <c r="T41" s="33"/>
      <c r="U41" s="33"/>
      <c r="V41" s="33"/>
      <c r="W41" s="33"/>
      <c r="X41" s="33"/>
      <c r="Y41" s="33"/>
      <c r="Z41" s="33"/>
      <c r="AA41" s="33"/>
      <c r="AB41" s="33"/>
      <c r="AC41" s="26" t="s">
        <v>111</v>
      </c>
    </row>
    <row r="42" spans="1:33" ht="19.5" customHeight="1" x14ac:dyDescent="0.3">
      <c r="B42" s="174" t="s">
        <v>69</v>
      </c>
      <c r="C42" s="174"/>
      <c r="D42" s="174"/>
      <c r="E42" s="174"/>
      <c r="F42" s="174"/>
      <c r="G42" s="174"/>
      <c r="H42" s="174"/>
      <c r="I42" s="174"/>
      <c r="J42" s="174"/>
      <c r="K42" s="174"/>
      <c r="L42" s="174"/>
      <c r="M42" s="174"/>
      <c r="N42" s="174"/>
      <c r="O42" s="174"/>
      <c r="P42" s="174"/>
      <c r="Q42" s="174"/>
      <c r="S42" s="43" t="s">
        <v>71</v>
      </c>
      <c r="T42" s="33"/>
      <c r="U42" s="33"/>
      <c r="V42" s="33"/>
      <c r="W42" s="33"/>
      <c r="X42" s="33"/>
      <c r="Y42" s="33"/>
      <c r="Z42" s="33"/>
      <c r="AA42" s="33"/>
      <c r="AB42" s="33"/>
      <c r="AC42" s="45"/>
    </row>
    <row r="43" spans="1:33" ht="15.6" x14ac:dyDescent="0.3">
      <c r="S43" s="30"/>
    </row>
    <row r="44" spans="1:33" ht="15.6" x14ac:dyDescent="0.3">
      <c r="F44" s="437" t="s">
        <v>72</v>
      </c>
      <c r="G44" s="178"/>
      <c r="H44" s="178"/>
      <c r="I44" s="178"/>
      <c r="J44" s="178"/>
      <c r="K44" s="179"/>
      <c r="AA44" s="30" t="s">
        <v>73</v>
      </c>
    </row>
    <row r="45" spans="1:33" ht="26.25" customHeight="1" x14ac:dyDescent="0.3">
      <c r="F45" s="438"/>
      <c r="G45" s="438"/>
      <c r="H45" s="438"/>
      <c r="I45" s="438"/>
      <c r="J45" s="438"/>
      <c r="K45" s="438"/>
    </row>
    <row r="46" spans="1:33" ht="15" customHeight="1" x14ac:dyDescent="0.3">
      <c r="A46" s="54"/>
      <c r="B46" s="55"/>
      <c r="C46" s="55"/>
      <c r="D46" s="55"/>
      <c r="E46" s="55"/>
      <c r="F46" s="349"/>
      <c r="G46" s="349"/>
      <c r="H46" s="349"/>
      <c r="I46" s="349"/>
      <c r="J46" s="349"/>
      <c r="K46" s="349"/>
      <c r="L46" s="55"/>
      <c r="M46" s="55"/>
      <c r="N46" s="55"/>
      <c r="O46" s="55"/>
      <c r="P46" s="55"/>
      <c r="R46" s="56" t="s">
        <v>74</v>
      </c>
      <c r="S46" s="56"/>
      <c r="T46" s="56"/>
      <c r="U46" s="56"/>
      <c r="V46" s="56"/>
      <c r="W46" s="56"/>
      <c r="X46" s="56"/>
      <c r="Y46" s="56"/>
      <c r="Z46" s="56"/>
      <c r="AA46" s="56"/>
      <c r="AB46" s="56"/>
      <c r="AC46" s="56"/>
      <c r="AD46" s="56"/>
      <c r="AE46" s="56"/>
      <c r="AF46" s="56"/>
      <c r="AG46" s="56"/>
    </row>
    <row r="47" spans="1:33" x14ac:dyDescent="0.3">
      <c r="A47" s="55"/>
      <c r="R47" s="56"/>
      <c r="S47" s="56"/>
    </row>
  </sheetData>
  <mergeCells count="43">
    <mergeCell ref="B40:Q40"/>
    <mergeCell ref="B41:Q41"/>
    <mergeCell ref="B42:Q42"/>
    <mergeCell ref="F44:K44"/>
    <mergeCell ref="F45:K46"/>
    <mergeCell ref="B31:D31"/>
    <mergeCell ref="AA31:AC32"/>
    <mergeCell ref="AD31:AF32"/>
    <mergeCell ref="B32:E33"/>
    <mergeCell ref="S36:AF37"/>
    <mergeCell ref="S38:AF39"/>
    <mergeCell ref="B39:Q39"/>
    <mergeCell ref="S27:Y28"/>
    <mergeCell ref="Z27:Z28"/>
    <mergeCell ref="AA27:AC28"/>
    <mergeCell ref="AD27:AF28"/>
    <mergeCell ref="B29:Q29"/>
    <mergeCell ref="S29:Y29"/>
    <mergeCell ref="AA29:AC30"/>
    <mergeCell ref="AD29:AF30"/>
    <mergeCell ref="B30:Q30"/>
    <mergeCell ref="S30:Z33"/>
    <mergeCell ref="B26:Q26"/>
    <mergeCell ref="S26:Y26"/>
    <mergeCell ref="AA26:AC26"/>
    <mergeCell ref="AD26:AF26"/>
    <mergeCell ref="B10:D10"/>
    <mergeCell ref="E10:G10"/>
    <mergeCell ref="H10:J10"/>
    <mergeCell ref="B15:E15"/>
    <mergeCell ref="AA15:AB15"/>
    <mergeCell ref="F16:G16"/>
    <mergeCell ref="H16:J16"/>
    <mergeCell ref="N16:O16"/>
    <mergeCell ref="I1:P2"/>
    <mergeCell ref="I3:P3"/>
    <mergeCell ref="I4:P5"/>
    <mergeCell ref="B7:G7"/>
    <mergeCell ref="O7:P7"/>
    <mergeCell ref="O9:P9"/>
    <mergeCell ref="F17:I17"/>
    <mergeCell ref="W17:AD17"/>
    <mergeCell ref="B19:I19"/>
  </mergeCells>
  <pageMargins left="0.7" right="0.7" top="0.75" bottom="0.75" header="0.3" footer="0.3"/>
  <pageSetup paperSize="9" scale="3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6" r:id="rId4" name="Check Box 14">
              <controlPr defaultSize="0" autoFill="0" autoLine="0" autoPict="0">
                <anchor moveWithCells="1">
                  <from>
                    <xdr:col>2</xdr:col>
                    <xdr:colOff>0</xdr:colOff>
                    <xdr:row>19</xdr:row>
                    <xdr:rowOff>30480</xdr:rowOff>
                  </from>
                  <to>
                    <xdr:col>4</xdr:col>
                    <xdr:colOff>198120</xdr:colOff>
                    <xdr:row>21</xdr:row>
                    <xdr:rowOff>0</xdr:rowOff>
                  </to>
                </anchor>
              </controlPr>
            </control>
          </mc:Choice>
        </mc:AlternateContent>
        <mc:AlternateContent xmlns:mc="http://schemas.openxmlformats.org/markup-compatibility/2006">
          <mc:Choice Requires="x14">
            <control shapeId="3087" r:id="rId5" name="Check Box 15">
              <controlPr defaultSize="0" autoFill="0" autoLine="0" autoPict="0">
                <anchor moveWithCells="1">
                  <from>
                    <xdr:col>2</xdr:col>
                    <xdr:colOff>0</xdr:colOff>
                    <xdr:row>19</xdr:row>
                    <xdr:rowOff>251460</xdr:rowOff>
                  </from>
                  <to>
                    <xdr:col>4</xdr:col>
                    <xdr:colOff>60960</xdr:colOff>
                    <xdr:row>21</xdr:row>
                    <xdr:rowOff>129540</xdr:rowOff>
                  </to>
                </anchor>
              </controlPr>
            </control>
          </mc:Choice>
        </mc:AlternateContent>
        <mc:AlternateContent xmlns:mc="http://schemas.openxmlformats.org/markup-compatibility/2006">
          <mc:Choice Requires="x14">
            <control shapeId="3088" r:id="rId6" name="Check Box 16">
              <controlPr defaultSize="0" autoFill="0" autoLine="0" autoPict="0">
                <anchor moveWithCells="1">
                  <from>
                    <xdr:col>2</xdr:col>
                    <xdr:colOff>0</xdr:colOff>
                    <xdr:row>21</xdr:row>
                    <xdr:rowOff>152400</xdr:rowOff>
                  </from>
                  <to>
                    <xdr:col>5</xdr:col>
                    <xdr:colOff>76200</xdr:colOff>
                    <xdr:row>21</xdr:row>
                    <xdr:rowOff>327660</xdr:rowOff>
                  </to>
                </anchor>
              </controlPr>
            </control>
          </mc:Choice>
        </mc:AlternateContent>
        <mc:AlternateContent xmlns:mc="http://schemas.openxmlformats.org/markup-compatibility/2006">
          <mc:Choice Requires="x14">
            <control shapeId="3089" r:id="rId7" name="Check Box 17">
              <controlPr defaultSize="0" autoFill="0" autoLine="0" autoPict="0">
                <anchor moveWithCells="1">
                  <from>
                    <xdr:col>2</xdr:col>
                    <xdr:colOff>0</xdr:colOff>
                    <xdr:row>23</xdr:row>
                    <xdr:rowOff>38100</xdr:rowOff>
                  </from>
                  <to>
                    <xdr:col>4</xdr:col>
                    <xdr:colOff>68580</xdr:colOff>
                    <xdr:row>24</xdr:row>
                    <xdr:rowOff>83820</xdr:rowOff>
                  </to>
                </anchor>
              </controlPr>
            </control>
          </mc:Choice>
        </mc:AlternateContent>
        <mc:AlternateContent xmlns:mc="http://schemas.openxmlformats.org/markup-compatibility/2006">
          <mc:Choice Requires="x14">
            <control shapeId="3090" r:id="rId8" name="Check Box 18">
              <controlPr defaultSize="0" autoFill="0" autoLine="0" autoPict="0">
                <anchor moveWithCells="1">
                  <from>
                    <xdr:col>2</xdr:col>
                    <xdr:colOff>0</xdr:colOff>
                    <xdr:row>24</xdr:row>
                    <xdr:rowOff>68580</xdr:rowOff>
                  </from>
                  <to>
                    <xdr:col>6</xdr:col>
                    <xdr:colOff>327660</xdr:colOff>
                    <xdr:row>25</xdr:row>
                    <xdr:rowOff>38100</xdr:rowOff>
                  </to>
                </anchor>
              </controlPr>
            </control>
          </mc:Choice>
        </mc:AlternateContent>
        <mc:AlternateContent xmlns:mc="http://schemas.openxmlformats.org/markup-compatibility/2006">
          <mc:Choice Requires="x14">
            <control shapeId="3091" r:id="rId9" name="Check Box 19">
              <controlPr defaultSize="0" autoFill="0" autoLine="0" autoPict="0">
                <anchor moveWithCells="1">
                  <from>
                    <xdr:col>2</xdr:col>
                    <xdr:colOff>0</xdr:colOff>
                    <xdr:row>26</xdr:row>
                    <xdr:rowOff>68580</xdr:rowOff>
                  </from>
                  <to>
                    <xdr:col>5</xdr:col>
                    <xdr:colOff>312420</xdr:colOff>
                    <xdr:row>27</xdr:row>
                    <xdr:rowOff>60960</xdr:rowOff>
                  </to>
                </anchor>
              </controlPr>
            </control>
          </mc:Choice>
        </mc:AlternateContent>
        <mc:AlternateContent xmlns:mc="http://schemas.openxmlformats.org/markup-compatibility/2006">
          <mc:Choice Requires="x14">
            <control shapeId="3092" r:id="rId10" name="Check Box 20">
              <controlPr defaultSize="0" autoFill="0" autoLine="0" autoPict="0">
                <anchor moveWithCells="1">
                  <from>
                    <xdr:col>2</xdr:col>
                    <xdr:colOff>0</xdr:colOff>
                    <xdr:row>27</xdr:row>
                    <xdr:rowOff>53340</xdr:rowOff>
                  </from>
                  <to>
                    <xdr:col>4</xdr:col>
                    <xdr:colOff>320040</xdr:colOff>
                    <xdr:row>28</xdr:row>
                    <xdr:rowOff>0</xdr:rowOff>
                  </to>
                </anchor>
              </controlPr>
            </control>
          </mc:Choice>
        </mc:AlternateContent>
        <mc:AlternateContent xmlns:mc="http://schemas.openxmlformats.org/markup-compatibility/2006">
          <mc:Choice Requires="x14">
            <control shapeId="3093" r:id="rId11" name="Check Box 21">
              <controlPr defaultSize="0" autoFill="0" autoLine="0" autoPict="0">
                <anchor moveWithCells="1">
                  <from>
                    <xdr:col>10</xdr:col>
                    <xdr:colOff>7620</xdr:colOff>
                    <xdr:row>30</xdr:row>
                    <xdr:rowOff>190500</xdr:rowOff>
                  </from>
                  <to>
                    <xdr:col>11</xdr:col>
                    <xdr:colOff>106680</xdr:colOff>
                    <xdr:row>32</xdr:row>
                    <xdr:rowOff>114300</xdr:rowOff>
                  </to>
                </anchor>
              </controlPr>
            </control>
          </mc:Choice>
        </mc:AlternateContent>
        <mc:AlternateContent xmlns:mc="http://schemas.openxmlformats.org/markup-compatibility/2006">
          <mc:Choice Requires="x14">
            <control shapeId="3094" r:id="rId12" name="Check Box 22">
              <controlPr defaultSize="0" autoFill="0" autoLine="0" autoPict="0">
                <anchor moveWithCells="1">
                  <from>
                    <xdr:col>14</xdr:col>
                    <xdr:colOff>327660</xdr:colOff>
                    <xdr:row>30</xdr:row>
                    <xdr:rowOff>190500</xdr:rowOff>
                  </from>
                  <to>
                    <xdr:col>18</xdr:col>
                    <xdr:colOff>30480</xdr:colOff>
                    <xdr:row>32</xdr:row>
                    <xdr:rowOff>114300</xdr:rowOff>
                  </to>
                </anchor>
              </controlPr>
            </control>
          </mc:Choice>
        </mc:AlternateContent>
        <mc:AlternateContent xmlns:mc="http://schemas.openxmlformats.org/markup-compatibility/2006">
          <mc:Choice Requires="x14">
            <control shapeId="3095" r:id="rId13" name="Check Box 23">
              <controlPr defaultSize="0" autoFill="0" autoLine="0" autoPict="0">
                <anchor moveWithCells="1">
                  <from>
                    <xdr:col>2</xdr:col>
                    <xdr:colOff>0</xdr:colOff>
                    <xdr:row>34</xdr:row>
                    <xdr:rowOff>38100</xdr:rowOff>
                  </from>
                  <to>
                    <xdr:col>14</xdr:col>
                    <xdr:colOff>129540</xdr:colOff>
                    <xdr:row>34</xdr:row>
                    <xdr:rowOff>198120</xdr:rowOff>
                  </to>
                </anchor>
              </controlPr>
            </control>
          </mc:Choice>
        </mc:AlternateContent>
        <mc:AlternateContent xmlns:mc="http://schemas.openxmlformats.org/markup-compatibility/2006">
          <mc:Choice Requires="x14">
            <control shapeId="3096" r:id="rId14" name="Check Box 24">
              <controlPr defaultSize="0" autoFill="0" autoLine="0" autoPict="0">
                <anchor moveWithCells="1">
                  <from>
                    <xdr:col>2</xdr:col>
                    <xdr:colOff>22860</xdr:colOff>
                    <xdr:row>34</xdr:row>
                    <xdr:rowOff>129540</xdr:rowOff>
                  </from>
                  <to>
                    <xdr:col>10</xdr:col>
                    <xdr:colOff>167640</xdr:colOff>
                    <xdr:row>36</xdr:row>
                    <xdr:rowOff>7620</xdr:rowOff>
                  </to>
                </anchor>
              </controlPr>
            </control>
          </mc:Choice>
        </mc:AlternateContent>
        <mc:AlternateContent xmlns:mc="http://schemas.openxmlformats.org/markup-compatibility/2006">
          <mc:Choice Requires="x14">
            <control shapeId="3097" r:id="rId15" name="Check Box 25">
              <controlPr defaultSize="0" autoFill="0" autoLine="0" autoPict="0">
                <anchor moveWithCells="1">
                  <from>
                    <xdr:col>2</xdr:col>
                    <xdr:colOff>0</xdr:colOff>
                    <xdr:row>35</xdr:row>
                    <xdr:rowOff>152400</xdr:rowOff>
                  </from>
                  <to>
                    <xdr:col>11</xdr:col>
                    <xdr:colOff>152400</xdr:colOff>
                    <xdr:row>37</xdr:row>
                    <xdr:rowOff>30480</xdr:rowOff>
                  </to>
                </anchor>
              </controlPr>
            </control>
          </mc:Choice>
        </mc:AlternateContent>
        <mc:AlternateContent xmlns:mc="http://schemas.openxmlformats.org/markup-compatibility/2006">
          <mc:Choice Requires="x14">
            <control shapeId="3098" r:id="rId16" name="Check Box 26">
              <controlPr defaultSize="0" autoFill="0" autoLine="0" autoPict="0">
                <anchor moveWithCells="1">
                  <from>
                    <xdr:col>2</xdr:col>
                    <xdr:colOff>0</xdr:colOff>
                    <xdr:row>37</xdr:row>
                    <xdr:rowOff>7620</xdr:rowOff>
                  </from>
                  <to>
                    <xdr:col>14</xdr:col>
                    <xdr:colOff>327660</xdr:colOff>
                    <xdr:row>38</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
  <dimension ref="A1:G31"/>
  <sheetViews>
    <sheetView topLeftCell="A23" workbookViewId="0">
      <selection activeCell="A29" sqref="A29"/>
    </sheetView>
  </sheetViews>
  <sheetFormatPr baseColWidth="10" defaultColWidth="11.44140625" defaultRowHeight="14.4" x14ac:dyDescent="0.3"/>
  <cols>
    <col min="1" max="1" width="23.109375" customWidth="1"/>
    <col min="2" max="5" width="12.6640625" customWidth="1"/>
  </cols>
  <sheetData>
    <row r="1" spans="1:5" x14ac:dyDescent="0.3">
      <c r="A1" s="354" t="s">
        <v>127</v>
      </c>
      <c r="B1" s="355"/>
      <c r="C1" s="355"/>
      <c r="D1" s="355"/>
      <c r="E1" s="356"/>
    </row>
    <row r="2" spans="1:5" x14ac:dyDescent="0.3">
      <c r="A2" s="357"/>
      <c r="B2" s="358"/>
      <c r="C2" s="358"/>
      <c r="D2" s="358"/>
      <c r="E2" s="359"/>
    </row>
    <row r="3" spans="1:5" ht="15.75" customHeight="1" x14ac:dyDescent="0.3">
      <c r="A3" s="382" t="s">
        <v>262</v>
      </c>
      <c r="B3" s="360" t="str">
        <f>'Copie doc'!F3</f>
        <v>1091-CFS</v>
      </c>
      <c r="C3" s="361"/>
      <c r="D3" s="361"/>
      <c r="E3" s="362"/>
    </row>
    <row r="4" spans="1:5" ht="15.75" customHeight="1" x14ac:dyDescent="0.3">
      <c r="A4" s="383"/>
      <c r="B4" s="363"/>
      <c r="C4" s="364"/>
      <c r="D4" s="364"/>
      <c r="E4" s="365"/>
    </row>
    <row r="5" spans="1:5" ht="18" customHeight="1" x14ac:dyDescent="0.3">
      <c r="A5" s="382" t="s">
        <v>263</v>
      </c>
      <c r="B5" s="382"/>
      <c r="C5" s="398"/>
      <c r="D5" s="398"/>
      <c r="E5" s="399"/>
    </row>
    <row r="6" spans="1:5" ht="18" customHeight="1" x14ac:dyDescent="0.3">
      <c r="A6" s="383"/>
      <c r="B6" s="383"/>
      <c r="C6" s="400"/>
      <c r="D6" s="400"/>
      <c r="E6" s="401"/>
    </row>
    <row r="7" spans="1:5" ht="15.75" customHeight="1" x14ac:dyDescent="0.3">
      <c r="A7" s="382" t="s">
        <v>264</v>
      </c>
      <c r="B7" s="382"/>
      <c r="C7" s="398"/>
      <c r="D7" s="398"/>
      <c r="E7" s="399"/>
    </row>
    <row r="8" spans="1:5" ht="15.75" customHeight="1" x14ac:dyDescent="0.3">
      <c r="A8" s="383"/>
      <c r="B8" s="383"/>
      <c r="C8" s="400"/>
      <c r="D8" s="400"/>
      <c r="E8" s="401"/>
    </row>
    <row r="9" spans="1:5" ht="15.75" customHeight="1" x14ac:dyDescent="0.3">
      <c r="A9" s="382" t="s">
        <v>265</v>
      </c>
      <c r="B9" s="392"/>
      <c r="C9" s="393"/>
      <c r="D9" s="393"/>
      <c r="E9" s="394"/>
    </row>
    <row r="10" spans="1:5" ht="15.75" customHeight="1" x14ac:dyDescent="0.3">
      <c r="A10" s="383"/>
      <c r="B10" s="395"/>
      <c r="C10" s="396"/>
      <c r="D10" s="396"/>
      <c r="E10" s="397"/>
    </row>
    <row r="11" spans="1:5" ht="15.75" customHeight="1" x14ac:dyDescent="0.3">
      <c r="A11" s="382" t="s">
        <v>266</v>
      </c>
      <c r="B11" s="392"/>
      <c r="C11" s="393"/>
      <c r="D11" s="393"/>
      <c r="E11" s="394"/>
    </row>
    <row r="12" spans="1:5" ht="15.75" customHeight="1" x14ac:dyDescent="0.3">
      <c r="A12" s="383"/>
      <c r="B12" s="395"/>
      <c r="C12" s="396"/>
      <c r="D12" s="396"/>
      <c r="E12" s="397"/>
    </row>
    <row r="13" spans="1:5" ht="15.75" customHeight="1" x14ac:dyDescent="0.3">
      <c r="A13" s="382" t="s">
        <v>267</v>
      </c>
      <c r="B13" s="384">
        <f>'Copie doc'!H3</f>
        <v>44578</v>
      </c>
      <c r="C13" s="385"/>
      <c r="D13" s="388" t="str">
        <f>'Copie doc'!I3</f>
        <v>APRES-MIDI</v>
      </c>
      <c r="E13" s="389"/>
    </row>
    <row r="14" spans="1:5" ht="15.75" customHeight="1" x14ac:dyDescent="0.3">
      <c r="A14" s="383"/>
      <c r="B14" s="386"/>
      <c r="C14" s="387"/>
      <c r="D14" s="390"/>
      <c r="E14" s="391"/>
    </row>
    <row r="15" spans="1:5" ht="15.75" customHeight="1" x14ac:dyDescent="0.3">
      <c r="A15" s="382" t="s">
        <v>268</v>
      </c>
      <c r="B15" s="382" t="str">
        <f>'Copie doc'!G3</f>
        <v>Christophe PIAT</v>
      </c>
      <c r="C15" s="398"/>
      <c r="D15" s="398"/>
      <c r="E15" s="399"/>
    </row>
    <row r="16" spans="1:5" ht="15.75" customHeight="1" x14ac:dyDescent="0.3">
      <c r="A16" s="383"/>
      <c r="B16" s="383"/>
      <c r="C16" s="400"/>
      <c r="D16" s="400"/>
      <c r="E16" s="401"/>
    </row>
    <row r="17" spans="1:7" ht="15.6" x14ac:dyDescent="0.3">
      <c r="A17" s="95" t="s">
        <v>269</v>
      </c>
      <c r="B17" s="373"/>
      <c r="C17" s="374"/>
      <c r="D17" s="374"/>
      <c r="E17" s="375"/>
    </row>
    <row r="18" spans="1:7" ht="15.6" x14ac:dyDescent="0.3">
      <c r="A18" s="96"/>
      <c r="B18" s="376"/>
      <c r="C18" s="377"/>
      <c r="D18" s="377"/>
      <c r="E18" s="378"/>
    </row>
    <row r="19" spans="1:7" ht="15.6" x14ac:dyDescent="0.3">
      <c r="A19" s="96"/>
      <c r="B19" s="376"/>
      <c r="C19" s="377"/>
      <c r="D19" s="377"/>
      <c r="E19" s="378"/>
    </row>
    <row r="20" spans="1:7" ht="15.6" x14ac:dyDescent="0.3">
      <c r="A20" s="96"/>
      <c r="B20" s="376"/>
      <c r="C20" s="377"/>
      <c r="D20" s="377"/>
      <c r="E20" s="378"/>
    </row>
    <row r="21" spans="1:7" ht="15" customHeight="1" x14ac:dyDescent="0.3">
      <c r="A21" s="38"/>
      <c r="B21" s="379"/>
      <c r="C21" s="380"/>
      <c r="D21" s="380"/>
      <c r="E21" s="381"/>
    </row>
    <row r="22" spans="1:7" ht="63.75" customHeight="1" x14ac:dyDescent="0.3"/>
    <row r="23" spans="1:7" x14ac:dyDescent="0.3">
      <c r="A23" s="354" t="s">
        <v>255</v>
      </c>
      <c r="B23" s="355"/>
      <c r="C23" s="355"/>
      <c r="D23" s="355"/>
      <c r="E23" s="356"/>
      <c r="G23">
        <v>0</v>
      </c>
    </row>
    <row r="24" spans="1:7" x14ac:dyDescent="0.3">
      <c r="A24" s="357"/>
      <c r="B24" s="358"/>
      <c r="C24" s="358"/>
      <c r="D24" s="358"/>
      <c r="E24" s="359"/>
    </row>
    <row r="25" spans="1:7" s="33" customFormat="1" ht="30" customHeight="1" x14ac:dyDescent="0.3">
      <c r="A25" s="94" t="s">
        <v>256</v>
      </c>
      <c r="B25" s="366"/>
      <c r="C25" s="367"/>
      <c r="D25" s="367"/>
      <c r="E25" s="368"/>
    </row>
    <row r="26" spans="1:7" s="33" customFormat="1" ht="30" customHeight="1" x14ac:dyDescent="0.3">
      <c r="A26" s="94" t="s">
        <v>257</v>
      </c>
      <c r="B26" s="366"/>
      <c r="C26" s="367"/>
      <c r="D26" s="367"/>
      <c r="E26" s="368"/>
    </row>
    <row r="27" spans="1:7" s="33" customFormat="1" ht="20.100000000000001" customHeight="1" x14ac:dyDescent="0.3">
      <c r="A27" s="371" t="s">
        <v>258</v>
      </c>
      <c r="B27" s="23" t="s">
        <v>259</v>
      </c>
      <c r="C27" s="23"/>
      <c r="D27" s="369" t="s">
        <v>261</v>
      </c>
      <c r="E27" s="369"/>
    </row>
    <row r="28" spans="1:7" s="33" customFormat="1" ht="20.100000000000001" customHeight="1" x14ac:dyDescent="0.3">
      <c r="A28" s="372"/>
      <c r="B28" s="23" t="s">
        <v>260</v>
      </c>
      <c r="C28" s="23"/>
      <c r="D28" s="370"/>
      <c r="E28" s="370"/>
    </row>
    <row r="29" spans="1:7" s="33" customFormat="1" ht="30" customHeight="1" x14ac:dyDescent="0.3">
      <c r="A29" s="94" t="s">
        <v>270</v>
      </c>
      <c r="B29" s="366"/>
      <c r="C29" s="367"/>
      <c r="D29" s="367"/>
      <c r="E29" s="368"/>
    </row>
    <row r="30" spans="1:7" ht="24.6" customHeight="1" x14ac:dyDescent="0.3">
      <c r="A30" s="94" t="s">
        <v>435</v>
      </c>
      <c r="B30" s="366"/>
      <c r="C30" s="367"/>
      <c r="D30" s="367"/>
      <c r="E30" s="368"/>
    </row>
    <row r="31" spans="1:7" ht="24.6" customHeight="1" x14ac:dyDescent="0.3">
      <c r="A31" s="94" t="s">
        <v>436</v>
      </c>
      <c r="B31" s="366"/>
      <c r="C31" s="367"/>
      <c r="D31" s="367"/>
      <c r="E31" s="368"/>
    </row>
  </sheetData>
  <mergeCells count="27">
    <mergeCell ref="B30:E30"/>
    <mergeCell ref="B31:E31"/>
    <mergeCell ref="B15:E16"/>
    <mergeCell ref="B11:E12"/>
    <mergeCell ref="A1:E2"/>
    <mergeCell ref="A3:A4"/>
    <mergeCell ref="A5:A6"/>
    <mergeCell ref="A7:A8"/>
    <mergeCell ref="B7:E8"/>
    <mergeCell ref="B5:E5"/>
    <mergeCell ref="B6:E6"/>
    <mergeCell ref="A23:E24"/>
    <mergeCell ref="B3:E4"/>
    <mergeCell ref="B26:E26"/>
    <mergeCell ref="B25:E25"/>
    <mergeCell ref="B29:E29"/>
    <mergeCell ref="D27:D28"/>
    <mergeCell ref="E27:E28"/>
    <mergeCell ref="A27:A28"/>
    <mergeCell ref="B17:E21"/>
    <mergeCell ref="A13:A14"/>
    <mergeCell ref="B13:C14"/>
    <mergeCell ref="D13:E14"/>
    <mergeCell ref="A9:A10"/>
    <mergeCell ref="B9:E10"/>
    <mergeCell ref="A11:A12"/>
    <mergeCell ref="A15:A16"/>
  </mergeCells>
  <pageMargins left="0" right="0" top="0.74803149606299213" bottom="0.74803149606299213" header="0.31496062992125984" footer="0.31496062992125984"/>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theme="8" tint="0.79998168889431442"/>
  </sheetPr>
  <dimension ref="A1:AB53"/>
  <sheetViews>
    <sheetView workbookViewId="0">
      <selection activeCell="G3" sqref="G3"/>
    </sheetView>
  </sheetViews>
  <sheetFormatPr baseColWidth="10" defaultColWidth="7.88671875" defaultRowHeight="14.4" x14ac:dyDescent="0.3"/>
  <cols>
    <col min="1" max="1" width="15.33203125" customWidth="1"/>
    <col min="4" max="4" width="8.44140625" customWidth="1"/>
    <col min="5" max="5" width="10.109375" customWidth="1"/>
    <col min="6" max="6" width="16.44140625" customWidth="1"/>
    <col min="7" max="7" width="19.44140625" customWidth="1"/>
    <col min="8" max="8" width="11.88671875" customWidth="1"/>
    <col min="10" max="10" width="16.5546875" customWidth="1"/>
    <col min="11" max="11" width="14" customWidth="1"/>
    <col min="12" max="12" width="12.33203125" customWidth="1"/>
    <col min="13" max="13" width="10.109375" customWidth="1"/>
    <col min="15" max="15" width="17.5546875" bestFit="1" customWidth="1"/>
    <col min="16" max="16" width="13.6640625" customWidth="1"/>
    <col min="17" max="17" width="22.44140625" bestFit="1" customWidth="1"/>
    <col min="18" max="18" width="9.33203125" customWidth="1"/>
    <col min="19" max="19" width="17" customWidth="1"/>
    <col min="20" max="20" width="15.5546875" customWidth="1"/>
    <col min="21" max="21" width="12.6640625" customWidth="1"/>
    <col min="23" max="23" width="20.6640625" customWidth="1"/>
    <col min="24" max="24" width="8.109375" customWidth="1"/>
    <col min="26" max="26" width="15.44140625" customWidth="1"/>
    <col min="27" max="27" width="82.5546875" customWidth="1"/>
    <col min="28" max="28" width="7.88671875" style="2"/>
  </cols>
  <sheetData>
    <row r="1" spans="1:28" ht="17.399999999999999" x14ac:dyDescent="0.3">
      <c r="E1" s="175" t="s">
        <v>29</v>
      </c>
      <c r="F1" s="176"/>
      <c r="G1" s="176"/>
      <c r="H1" s="176"/>
      <c r="I1" s="176"/>
      <c r="J1" s="176"/>
      <c r="K1" s="176"/>
      <c r="L1" s="176"/>
      <c r="M1" s="176"/>
      <c r="N1" s="176"/>
      <c r="O1" s="176"/>
      <c r="P1" s="176"/>
      <c r="Q1" s="176"/>
      <c r="R1" s="176"/>
      <c r="S1" s="176"/>
      <c r="T1" s="176"/>
      <c r="U1" s="176"/>
      <c r="V1" s="176"/>
      <c r="W1" s="176"/>
      <c r="X1" s="176"/>
      <c r="Y1" s="176"/>
      <c r="Z1" s="176"/>
      <c r="AA1" s="176"/>
      <c r="AB1" s="176"/>
    </row>
    <row r="2" spans="1:28" ht="18" x14ac:dyDescent="0.35">
      <c r="E2" s="16" t="s">
        <v>30</v>
      </c>
      <c r="F2" s="17" t="s">
        <v>31</v>
      </c>
      <c r="G2" s="17" t="s">
        <v>13</v>
      </c>
      <c r="H2" s="18" t="s">
        <v>14</v>
      </c>
      <c r="I2" s="17" t="s">
        <v>15</v>
      </c>
      <c r="J2" s="17" t="s">
        <v>16</v>
      </c>
      <c r="K2" s="17" t="s">
        <v>17</v>
      </c>
      <c r="L2" s="17" t="s">
        <v>18</v>
      </c>
      <c r="M2" s="17" t="s">
        <v>32</v>
      </c>
      <c r="N2" s="17" t="s">
        <v>19</v>
      </c>
      <c r="O2" s="17" t="s">
        <v>33</v>
      </c>
      <c r="P2" s="17" t="s">
        <v>34</v>
      </c>
      <c r="Q2" s="17" t="s">
        <v>35</v>
      </c>
      <c r="R2" s="17" t="s">
        <v>23</v>
      </c>
      <c r="S2" s="17" t="s">
        <v>24</v>
      </c>
      <c r="T2" s="19" t="s">
        <v>25</v>
      </c>
      <c r="U2" s="19" t="s">
        <v>26</v>
      </c>
      <c r="V2" s="16" t="s">
        <v>19</v>
      </c>
      <c r="W2" s="16" t="s">
        <v>33</v>
      </c>
      <c r="X2" s="16" t="s">
        <v>36</v>
      </c>
      <c r="Y2" s="16" t="s">
        <v>35</v>
      </c>
      <c r="Z2" s="20" t="s">
        <v>34</v>
      </c>
      <c r="AA2" s="21" t="s">
        <v>37</v>
      </c>
      <c r="AB2" s="167" t="s">
        <v>28</v>
      </c>
    </row>
    <row r="3" spans="1:28" x14ac:dyDescent="0.3">
      <c r="A3" s="22">
        <v>1001</v>
      </c>
      <c r="B3" s="23">
        <v>1091</v>
      </c>
      <c r="C3" s="23" t="s">
        <v>154</v>
      </c>
      <c r="D3" s="22" t="s">
        <v>437</v>
      </c>
      <c r="E3" s="23" t="s">
        <v>123</v>
      </c>
      <c r="F3" s="24" t="s">
        <v>437</v>
      </c>
      <c r="G3" s="88" t="s">
        <v>440</v>
      </c>
      <c r="H3" s="25">
        <v>44578</v>
      </c>
      <c r="I3" s="94" t="s">
        <v>2</v>
      </c>
      <c r="J3" s="88" t="s">
        <v>150</v>
      </c>
      <c r="K3" s="88"/>
      <c r="L3" s="88"/>
      <c r="M3" s="23"/>
      <c r="N3" s="23"/>
      <c r="O3" s="22"/>
      <c r="P3" s="22"/>
      <c r="Q3" s="22" t="s">
        <v>126</v>
      </c>
      <c r="R3" s="90"/>
      <c r="S3" s="98"/>
      <c r="T3" s="93"/>
      <c r="U3" s="93"/>
      <c r="V3" s="89"/>
      <c r="W3" s="22"/>
      <c r="X3" s="109"/>
      <c r="Y3" s="22"/>
      <c r="Z3" s="22"/>
      <c r="AA3" s="22" t="s">
        <v>177</v>
      </c>
      <c r="AB3" s="89"/>
    </row>
    <row r="4" spans="1:28" ht="15" thickBot="1" x14ac:dyDescent="0.35">
      <c r="F4" s="63" t="s">
        <v>8</v>
      </c>
      <c r="G4" s="125" t="s">
        <v>155</v>
      </c>
      <c r="H4" s="161">
        <v>78260</v>
      </c>
      <c r="I4" s="164" t="s">
        <v>155</v>
      </c>
      <c r="O4" s="29"/>
      <c r="P4" s="29"/>
      <c r="Q4" s="29"/>
      <c r="T4" s="142"/>
      <c r="U4" s="143"/>
      <c r="V4" s="143"/>
      <c r="W4" s="2"/>
      <c r="X4" s="174"/>
      <c r="Y4" s="174"/>
      <c r="Z4" s="174"/>
      <c r="AA4" s="174"/>
    </row>
    <row r="5" spans="1:28" ht="15" thickBot="1" x14ac:dyDescent="0.35">
      <c r="F5" s="63" t="s">
        <v>5</v>
      </c>
      <c r="G5" s="64" t="s">
        <v>157</v>
      </c>
      <c r="H5" s="161">
        <v>78570</v>
      </c>
      <c r="I5" s="164" t="s">
        <v>164</v>
      </c>
      <c r="S5" s="144" t="s">
        <v>198</v>
      </c>
      <c r="T5" s="145" t="s">
        <v>199</v>
      </c>
      <c r="U5" s="143"/>
      <c r="V5" s="143"/>
      <c r="W5" s="2"/>
      <c r="X5" s="174"/>
      <c r="Y5" s="174"/>
      <c r="Z5" s="174"/>
      <c r="AA5" s="174"/>
    </row>
    <row r="6" spans="1:28" ht="15" thickBot="1" x14ac:dyDescent="0.35">
      <c r="F6" s="63" t="s">
        <v>143</v>
      </c>
      <c r="G6" s="125" t="s">
        <v>144</v>
      </c>
      <c r="H6" s="161">
        <v>95100</v>
      </c>
      <c r="I6" s="164" t="s">
        <v>144</v>
      </c>
      <c r="S6" s="146" t="s">
        <v>200</v>
      </c>
      <c r="T6" s="147">
        <v>5</v>
      </c>
      <c r="U6" s="143"/>
      <c r="V6" s="143"/>
      <c r="W6" s="166" t="str">
        <f>M3&amp;INDEX($I$4:$I$28,MATCH($Q$3,$F$4:$F$28,0),1)&amp;IF(AB3&lt;&gt;"","X","")</f>
        <v>AS4</v>
      </c>
      <c r="X6" s="174"/>
      <c r="Y6" s="174"/>
      <c r="Z6" s="174"/>
      <c r="AA6" s="174"/>
    </row>
    <row r="7" spans="1:28" x14ac:dyDescent="0.3">
      <c r="F7" s="63" t="s">
        <v>102</v>
      </c>
      <c r="G7" s="64" t="s">
        <v>161</v>
      </c>
      <c r="H7" s="161">
        <v>78410</v>
      </c>
      <c r="I7" s="164" t="s">
        <v>165</v>
      </c>
      <c r="S7" s="148" t="s">
        <v>201</v>
      </c>
      <c r="T7" s="149">
        <v>5</v>
      </c>
      <c r="U7" s="143"/>
      <c r="V7" s="143"/>
      <c r="X7" s="174"/>
      <c r="Y7" s="174"/>
      <c r="Z7" s="174"/>
      <c r="AA7" s="174"/>
    </row>
    <row r="8" spans="1:28" x14ac:dyDescent="0.3">
      <c r="F8" s="63" t="s">
        <v>135</v>
      </c>
      <c r="G8" s="64" t="s">
        <v>91</v>
      </c>
      <c r="H8" s="161">
        <v>78126</v>
      </c>
      <c r="I8" s="164" t="s">
        <v>234</v>
      </c>
      <c r="S8" s="148" t="s">
        <v>202</v>
      </c>
      <c r="T8" s="149">
        <v>5</v>
      </c>
      <c r="U8" s="143"/>
      <c r="V8" s="143"/>
      <c r="X8" s="177"/>
      <c r="Y8" s="177"/>
      <c r="Z8" s="177"/>
      <c r="AA8" s="177"/>
    </row>
    <row r="9" spans="1:28" ht="15" thickBot="1" x14ac:dyDescent="0.35">
      <c r="F9" s="63" t="s">
        <v>190</v>
      </c>
      <c r="G9" s="64" t="s">
        <v>193</v>
      </c>
      <c r="H9" s="161">
        <v>91570</v>
      </c>
      <c r="I9" s="164" t="s">
        <v>197</v>
      </c>
      <c r="S9" s="150" t="s">
        <v>203</v>
      </c>
      <c r="T9" s="151">
        <v>5</v>
      </c>
      <c r="U9" s="143"/>
      <c r="V9" s="143"/>
      <c r="X9" s="177"/>
      <c r="Y9" s="177"/>
      <c r="Z9" s="177"/>
      <c r="AA9" s="177"/>
    </row>
    <row r="10" spans="1:28" x14ac:dyDescent="0.3">
      <c r="F10" s="63" t="s">
        <v>191</v>
      </c>
      <c r="G10" s="64" t="s">
        <v>195</v>
      </c>
      <c r="H10" s="161">
        <v>78390</v>
      </c>
      <c r="I10" s="164" t="s">
        <v>197</v>
      </c>
      <c r="S10" s="146" t="s">
        <v>244</v>
      </c>
      <c r="T10" s="158">
        <v>5</v>
      </c>
      <c r="U10" s="143"/>
      <c r="V10" s="143"/>
      <c r="X10" s="2"/>
      <c r="Y10" s="2"/>
      <c r="Z10" s="2"/>
      <c r="AA10" s="2"/>
    </row>
    <row r="11" spans="1:28" x14ac:dyDescent="0.3">
      <c r="F11" s="63" t="s">
        <v>182</v>
      </c>
      <c r="G11" s="64" t="s">
        <v>96</v>
      </c>
      <c r="H11" s="161">
        <v>95430</v>
      </c>
      <c r="I11" s="164" t="s">
        <v>235</v>
      </c>
      <c r="S11" s="148" t="s">
        <v>245</v>
      </c>
      <c r="T11" s="159">
        <v>5</v>
      </c>
      <c r="U11" s="143"/>
      <c r="V11" s="143"/>
      <c r="X11" s="177"/>
      <c r="Y11" s="177"/>
      <c r="Z11" s="177"/>
      <c r="AA11" s="177"/>
    </row>
    <row r="12" spans="1:28" x14ac:dyDescent="0.3">
      <c r="F12" s="63" t="s">
        <v>151</v>
      </c>
      <c r="G12" s="64" t="s">
        <v>156</v>
      </c>
      <c r="H12" s="161">
        <v>78955</v>
      </c>
      <c r="I12" s="164" t="s">
        <v>234</v>
      </c>
      <c r="S12" s="148" t="s">
        <v>240</v>
      </c>
      <c r="T12" s="159">
        <v>5</v>
      </c>
      <c r="U12" s="143"/>
      <c r="V12" s="143"/>
      <c r="X12" s="177"/>
      <c r="Y12" s="177"/>
      <c r="Z12" s="177"/>
      <c r="AA12" s="177"/>
    </row>
    <row r="13" spans="1:28" ht="15" thickBot="1" x14ac:dyDescent="0.35">
      <c r="F13" s="63" t="s">
        <v>131</v>
      </c>
      <c r="G13" s="64" t="s">
        <v>163</v>
      </c>
      <c r="H13" s="161">
        <v>78570</v>
      </c>
      <c r="I13" s="164" t="s">
        <v>164</v>
      </c>
      <c r="S13" s="150" t="s">
        <v>241</v>
      </c>
      <c r="T13" s="160">
        <v>5</v>
      </c>
      <c r="U13" s="143"/>
      <c r="V13" s="143"/>
      <c r="X13" s="177"/>
      <c r="Y13" s="177"/>
      <c r="Z13" s="177"/>
      <c r="AA13" s="177"/>
    </row>
    <row r="14" spans="1:28" x14ac:dyDescent="0.3">
      <c r="F14" s="63" t="s">
        <v>126</v>
      </c>
      <c r="G14" s="64" t="s">
        <v>154</v>
      </c>
      <c r="H14" s="161">
        <v>78700</v>
      </c>
      <c r="I14" s="164" t="s">
        <v>164</v>
      </c>
      <c r="S14" s="146" t="s">
        <v>246</v>
      </c>
      <c r="T14" s="147">
        <v>5</v>
      </c>
      <c r="U14" s="143"/>
      <c r="V14" s="143"/>
      <c r="X14" s="177"/>
      <c r="Y14" s="177"/>
      <c r="Z14" s="177"/>
      <c r="AA14" s="177"/>
    </row>
    <row r="15" spans="1:28" x14ac:dyDescent="0.3">
      <c r="F15" s="72" t="s">
        <v>192</v>
      </c>
      <c r="G15" s="73" t="s">
        <v>194</v>
      </c>
      <c r="H15" s="162">
        <v>78350</v>
      </c>
      <c r="I15" s="164" t="s">
        <v>197</v>
      </c>
      <c r="S15" s="148" t="s">
        <v>247</v>
      </c>
      <c r="T15" s="149">
        <v>5</v>
      </c>
      <c r="U15" s="143"/>
      <c r="V15" s="143"/>
      <c r="X15" s="2"/>
      <c r="Y15" s="2"/>
      <c r="Z15" s="2"/>
      <c r="AA15" s="2"/>
    </row>
    <row r="16" spans="1:28" x14ac:dyDescent="0.3">
      <c r="F16" s="72" t="s">
        <v>100</v>
      </c>
      <c r="G16" s="73" t="s">
        <v>93</v>
      </c>
      <c r="H16" s="162">
        <v>78820</v>
      </c>
      <c r="I16" s="164" t="s">
        <v>234</v>
      </c>
      <c r="S16" s="148" t="s">
        <v>242</v>
      </c>
      <c r="T16" s="149">
        <v>5</v>
      </c>
      <c r="U16" s="143"/>
      <c r="V16" s="143"/>
      <c r="X16" s="2"/>
      <c r="Y16" s="2"/>
      <c r="Z16" s="2"/>
      <c r="AA16" s="2"/>
    </row>
    <row r="17" spans="1:27" ht="15" thickBot="1" x14ac:dyDescent="0.35">
      <c r="F17" s="72" t="s">
        <v>188</v>
      </c>
      <c r="G17" s="73" t="s">
        <v>196</v>
      </c>
      <c r="H17" s="162">
        <v>78170</v>
      </c>
      <c r="I17" s="164" t="s">
        <v>197</v>
      </c>
      <c r="S17" s="150" t="s">
        <v>243</v>
      </c>
      <c r="T17" s="151">
        <v>5</v>
      </c>
      <c r="U17" s="143"/>
      <c r="V17" s="143"/>
      <c r="X17" s="2"/>
      <c r="Y17" s="2"/>
      <c r="Z17" s="2"/>
      <c r="AA17" s="2"/>
    </row>
    <row r="18" spans="1:27" x14ac:dyDescent="0.3">
      <c r="F18" s="72" t="s">
        <v>137</v>
      </c>
      <c r="G18" s="73" t="s">
        <v>90</v>
      </c>
      <c r="H18" s="162">
        <v>78410</v>
      </c>
      <c r="I18" s="164" t="s">
        <v>234</v>
      </c>
      <c r="S18" s="146" t="s">
        <v>204</v>
      </c>
      <c r="T18" s="147">
        <v>5</v>
      </c>
      <c r="U18" s="143"/>
      <c r="V18" s="143"/>
      <c r="X18" s="2"/>
      <c r="Y18" s="2"/>
      <c r="Z18" s="2"/>
      <c r="AA18" s="2"/>
    </row>
    <row r="19" spans="1:27" ht="15" thickBot="1" x14ac:dyDescent="0.35">
      <c r="F19" s="72" t="s">
        <v>141</v>
      </c>
      <c r="G19" s="73" t="s">
        <v>98</v>
      </c>
      <c r="H19" s="162">
        <v>95690</v>
      </c>
      <c r="I19" s="164" t="s">
        <v>235</v>
      </c>
      <c r="S19" s="148" t="s">
        <v>205</v>
      </c>
      <c r="T19" s="149">
        <v>5</v>
      </c>
      <c r="U19" s="143"/>
      <c r="V19" s="143"/>
      <c r="X19" s="2"/>
      <c r="Y19" s="2"/>
      <c r="Z19" s="2"/>
      <c r="AA19" s="2"/>
    </row>
    <row r="20" spans="1:27" ht="15" thickBot="1" x14ac:dyDescent="0.35">
      <c r="A20" s="588" t="s">
        <v>410</v>
      </c>
      <c r="F20" s="72" t="s">
        <v>105</v>
      </c>
      <c r="G20" s="73" t="s">
        <v>162</v>
      </c>
      <c r="H20" s="162">
        <v>78580</v>
      </c>
      <c r="I20" s="164" t="s">
        <v>165</v>
      </c>
      <c r="S20" s="148" t="s">
        <v>206</v>
      </c>
      <c r="T20" s="149">
        <v>5</v>
      </c>
      <c r="U20" s="143"/>
      <c r="V20" s="143"/>
      <c r="X20" s="2"/>
      <c r="Y20" s="2"/>
      <c r="Z20" s="2"/>
      <c r="AA20" s="2"/>
    </row>
    <row r="21" spans="1:27" ht="15" thickBot="1" x14ac:dyDescent="0.35">
      <c r="A21" s="170" t="s">
        <v>408</v>
      </c>
      <c r="F21" s="72" t="s">
        <v>104</v>
      </c>
      <c r="G21" s="73" t="s">
        <v>158</v>
      </c>
      <c r="H21" s="162">
        <v>78630</v>
      </c>
      <c r="I21" s="164" t="s">
        <v>165</v>
      </c>
      <c r="S21" s="150" t="s">
        <v>207</v>
      </c>
      <c r="T21" s="151">
        <v>5</v>
      </c>
      <c r="U21" s="143"/>
      <c r="V21" s="143"/>
    </row>
    <row r="22" spans="1:27" x14ac:dyDescent="0.3">
      <c r="A22" s="22" t="s">
        <v>178</v>
      </c>
      <c r="F22" s="63" t="s">
        <v>139</v>
      </c>
      <c r="G22" s="64" t="s">
        <v>95</v>
      </c>
      <c r="H22" s="161">
        <v>95690</v>
      </c>
      <c r="I22" s="164" t="s">
        <v>235</v>
      </c>
      <c r="S22" s="146" t="s">
        <v>208</v>
      </c>
      <c r="T22" s="147">
        <v>5</v>
      </c>
    </row>
    <row r="23" spans="1:27" x14ac:dyDescent="0.3">
      <c r="A23" s="22" t="s">
        <v>409</v>
      </c>
      <c r="F23" s="63" t="s">
        <v>136</v>
      </c>
      <c r="G23" s="64" t="s">
        <v>92</v>
      </c>
      <c r="H23" s="161">
        <v>78410</v>
      </c>
      <c r="I23" s="164" t="s">
        <v>234</v>
      </c>
      <c r="S23" s="148" t="s">
        <v>209</v>
      </c>
      <c r="T23" s="149">
        <v>5</v>
      </c>
    </row>
    <row r="24" spans="1:27" x14ac:dyDescent="0.3">
      <c r="A24" s="22" t="s">
        <v>170</v>
      </c>
      <c r="F24" s="63" t="s">
        <v>101</v>
      </c>
      <c r="G24" s="64" t="s">
        <v>159</v>
      </c>
      <c r="H24" s="161">
        <v>78630</v>
      </c>
      <c r="I24" s="164" t="s">
        <v>165</v>
      </c>
      <c r="O24" s="142"/>
      <c r="S24" s="148" t="s">
        <v>210</v>
      </c>
      <c r="T24" s="149">
        <v>5</v>
      </c>
    </row>
    <row r="25" spans="1:27" ht="15" thickBot="1" x14ac:dyDescent="0.35">
      <c r="E25" s="141"/>
      <c r="F25" s="140" t="s">
        <v>142</v>
      </c>
      <c r="G25" s="64" t="s">
        <v>99</v>
      </c>
      <c r="H25" s="161">
        <v>95620</v>
      </c>
      <c r="I25" s="164" t="s">
        <v>235</v>
      </c>
      <c r="O25" s="142"/>
      <c r="S25" s="150" t="s">
        <v>211</v>
      </c>
      <c r="T25" s="151">
        <v>5</v>
      </c>
    </row>
    <row r="26" spans="1:27" x14ac:dyDescent="0.3">
      <c r="E26" s="141"/>
      <c r="F26" s="140" t="s">
        <v>103</v>
      </c>
      <c r="G26" s="64" t="s">
        <v>160</v>
      </c>
      <c r="H26" s="161">
        <v>78250</v>
      </c>
      <c r="I26" s="164" t="s">
        <v>165</v>
      </c>
      <c r="O26" s="142"/>
      <c r="S26" s="152" t="s">
        <v>212</v>
      </c>
      <c r="T26" s="153">
        <v>5</v>
      </c>
    </row>
    <row r="27" spans="1:27" x14ac:dyDescent="0.3">
      <c r="E27" s="141"/>
      <c r="F27" s="140" t="s">
        <v>140</v>
      </c>
      <c r="G27" s="64" t="s">
        <v>97</v>
      </c>
      <c r="H27" s="161">
        <v>95760</v>
      </c>
      <c r="I27" s="164" t="s">
        <v>235</v>
      </c>
      <c r="O27" s="142"/>
      <c r="S27" s="148" t="s">
        <v>213</v>
      </c>
      <c r="T27" s="149">
        <v>5</v>
      </c>
    </row>
    <row r="28" spans="1:27" ht="15" thickBot="1" x14ac:dyDescent="0.35">
      <c r="E28" s="141"/>
      <c r="F28" s="126" t="s">
        <v>138</v>
      </c>
      <c r="G28" s="127" t="s">
        <v>94</v>
      </c>
      <c r="H28" s="163">
        <v>78740</v>
      </c>
      <c r="I28" s="165" t="s">
        <v>234</v>
      </c>
      <c r="O28" s="142"/>
      <c r="S28" s="148" t="s">
        <v>214</v>
      </c>
      <c r="T28" s="149">
        <v>5</v>
      </c>
    </row>
    <row r="29" spans="1:27" ht="15" thickBot="1" x14ac:dyDescent="0.35">
      <c r="K29" t="str" cm="1">
        <f t="array" ref="K29:K53">CONCATENATE(O24:O48)</f>
        <v/>
      </c>
      <c r="O29" s="142"/>
      <c r="S29" s="150" t="s">
        <v>215</v>
      </c>
      <c r="T29" s="151">
        <v>5</v>
      </c>
    </row>
    <row r="30" spans="1:27" x14ac:dyDescent="0.3">
      <c r="K30" t="str">
        <v/>
      </c>
      <c r="O30" s="142"/>
      <c r="S30" s="152" t="s">
        <v>236</v>
      </c>
      <c r="T30" s="153">
        <v>5</v>
      </c>
    </row>
    <row r="31" spans="1:27" x14ac:dyDescent="0.3">
      <c r="K31" t="str">
        <v/>
      </c>
      <c r="O31" s="142"/>
      <c r="S31" s="148" t="s">
        <v>239</v>
      </c>
      <c r="T31" s="149">
        <v>5</v>
      </c>
    </row>
    <row r="32" spans="1:27" x14ac:dyDescent="0.3">
      <c r="K32" t="str">
        <v/>
      </c>
      <c r="O32" s="142"/>
      <c r="S32" s="148" t="s">
        <v>237</v>
      </c>
      <c r="T32" s="149">
        <v>5</v>
      </c>
    </row>
    <row r="33" spans="11:20" ht="15" thickBot="1" x14ac:dyDescent="0.35">
      <c r="K33" t="str">
        <v/>
      </c>
      <c r="O33" s="142"/>
      <c r="S33" s="150" t="s">
        <v>238</v>
      </c>
      <c r="T33" s="151">
        <v>5</v>
      </c>
    </row>
    <row r="34" spans="11:20" x14ac:dyDescent="0.3">
      <c r="K34" t="str">
        <v/>
      </c>
      <c r="O34" s="142"/>
      <c r="T34" s="589"/>
    </row>
    <row r="35" spans="11:20" x14ac:dyDescent="0.3">
      <c r="K35" t="str">
        <v/>
      </c>
      <c r="O35" s="142"/>
    </row>
    <row r="36" spans="11:20" x14ac:dyDescent="0.3">
      <c r="K36" t="str">
        <v/>
      </c>
      <c r="O36" s="142"/>
    </row>
    <row r="37" spans="11:20" x14ac:dyDescent="0.3">
      <c r="K37" t="str">
        <v/>
      </c>
      <c r="O37" s="142"/>
    </row>
    <row r="38" spans="11:20" x14ac:dyDescent="0.3">
      <c r="K38" t="str">
        <v/>
      </c>
      <c r="O38" s="142"/>
    </row>
    <row r="39" spans="11:20" x14ac:dyDescent="0.3">
      <c r="K39" t="str">
        <v/>
      </c>
      <c r="O39" s="142"/>
    </row>
    <row r="40" spans="11:20" x14ac:dyDescent="0.3">
      <c r="K40" t="str">
        <v/>
      </c>
      <c r="O40" s="142"/>
    </row>
    <row r="41" spans="11:20" x14ac:dyDescent="0.3">
      <c r="K41" t="str">
        <v/>
      </c>
      <c r="O41" s="142"/>
    </row>
    <row r="42" spans="11:20" x14ac:dyDescent="0.3">
      <c r="K42" t="str">
        <v/>
      </c>
      <c r="O42" s="142"/>
    </row>
    <row r="43" spans="11:20" x14ac:dyDescent="0.3">
      <c r="K43" t="str">
        <v/>
      </c>
      <c r="O43" s="142"/>
    </row>
    <row r="44" spans="11:20" x14ac:dyDescent="0.3">
      <c r="K44" t="str">
        <v/>
      </c>
      <c r="O44" s="142"/>
    </row>
    <row r="45" spans="11:20" x14ac:dyDescent="0.3">
      <c r="K45" t="str">
        <v/>
      </c>
      <c r="O45" s="142"/>
    </row>
    <row r="46" spans="11:20" x14ac:dyDescent="0.3">
      <c r="K46" t="str">
        <v/>
      </c>
      <c r="O46" s="142"/>
    </row>
    <row r="47" spans="11:20" x14ac:dyDescent="0.3">
      <c r="K47" t="str">
        <v/>
      </c>
      <c r="O47" s="142"/>
    </row>
    <row r="48" spans="11:20" x14ac:dyDescent="0.3">
      <c r="K48" t="str">
        <v/>
      </c>
      <c r="O48" s="142"/>
    </row>
    <row r="49" spans="11:11" x14ac:dyDescent="0.3">
      <c r="K49" t="str">
        <v/>
      </c>
    </row>
    <row r="50" spans="11:11" x14ac:dyDescent="0.3">
      <c r="K50" t="str">
        <v/>
      </c>
    </row>
    <row r="51" spans="11:11" x14ac:dyDescent="0.3">
      <c r="K51" t="str">
        <v/>
      </c>
    </row>
    <row r="52" spans="11:11" x14ac:dyDescent="0.3">
      <c r="K52" t="str">
        <v/>
      </c>
    </row>
    <row r="53" spans="11:11" x14ac:dyDescent="0.3">
      <c r="K53" t="str">
        <v/>
      </c>
    </row>
  </sheetData>
  <sortState xmlns:xlrd2="http://schemas.microsoft.com/office/spreadsheetml/2017/richdata2" ref="F4:H28">
    <sortCondition ref="F4:F28"/>
  </sortState>
  <mergeCells count="11">
    <mergeCell ref="X14:AA14"/>
    <mergeCell ref="X7:AA7"/>
    <mergeCell ref="X8:AA8"/>
    <mergeCell ref="X9:AA9"/>
    <mergeCell ref="X11:AA11"/>
    <mergeCell ref="X12:AA12"/>
    <mergeCell ref="X6:AA6"/>
    <mergeCell ref="E1:AB1"/>
    <mergeCell ref="X4:AA4"/>
    <mergeCell ref="X5:AA5"/>
    <mergeCell ref="X13:AA13"/>
  </mergeCells>
  <dataValidations count="6">
    <dataValidation type="list" allowBlank="1" showInputMessage="1" showErrorMessage="1" sqref="M3" xr:uid="{00000000-0002-0000-0200-000000000000}">
      <formula1>"MAISON,APPT"</formula1>
    </dataValidation>
    <dataValidation type="list" allowBlank="1" showInputMessage="1" showErrorMessage="1" sqref="J3" xr:uid="{00000000-0002-0000-0200-000001000000}">
      <formula1>"Monsieur,Madame,Monsieur ou Madame,Mesdames,Messieurs,SCI,Sté,Indivision,Succession,Consorts"</formula1>
    </dataValidation>
    <dataValidation type="list" allowBlank="1" showInputMessage="1" showErrorMessage="1" sqref="I3" xr:uid="{00000000-0002-0000-0200-000002000000}">
      <formula1>"MATIN,APRES-MIDI"</formula1>
    </dataValidation>
    <dataValidation type="list" allowBlank="1" showInputMessage="1" showErrorMessage="1" sqref="E3" xr:uid="{00000000-0002-0000-0200-000003000000}">
      <formula1>"Margaux,Pascale,Virginie,Dylan"</formula1>
    </dataValidation>
    <dataValidation type="list" allowBlank="1" showInputMessage="1" sqref="Q3" xr:uid="{00000000-0002-0000-0200-000004000000}">
      <formula1>$F$4:$F$28</formula1>
    </dataValidation>
    <dataValidation type="list" allowBlank="1" showInputMessage="1" showErrorMessage="1" sqref="G3" xr:uid="{00000000-0002-0000-0200-000005000000}">
      <formula1>"Stéphane REIGAZA,Christophe PIAT,Mahamadoun CISSE,Marie-Laure DJOMO ALIMA,Van KOMBILA,Aurélie SIGRAND,Nathan DORE GARZON"</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Planning</vt:lpstr>
      <vt:lpstr>Prise RV</vt:lpstr>
      <vt:lpstr>Certificat</vt:lpstr>
      <vt:lpstr>Courrier </vt:lpstr>
      <vt:lpstr>Pré-rapport</vt:lpstr>
      <vt:lpstr>Docs</vt:lpstr>
      <vt:lpstr>Infos RV</vt:lpstr>
      <vt:lpstr>Copie doc</vt:lpstr>
      <vt:lpstr>'Copie doc'!Zone_d_impression</vt:lpstr>
      <vt:lpstr>'Infos RV'!Zone_d_impression</vt:lpstr>
      <vt:lpstr>Planning!Zone_d_impression</vt:lpstr>
      <vt:lpstr>'Pré-rapport'!Zone_d_impression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Bourgeois , Virginie</dc:creator>
  <cp:lastModifiedBy>chris</cp:lastModifiedBy>
  <cp:lastPrinted>2023-08-14T11:08:20Z</cp:lastPrinted>
  <dcterms:created xsi:type="dcterms:W3CDTF">2021-11-24T09:16:53Z</dcterms:created>
  <dcterms:modified xsi:type="dcterms:W3CDTF">2023-08-14T12:46:10Z</dcterms:modified>
</cp:coreProperties>
</file>