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drawings/drawing2.xml" ContentType="application/vnd.openxmlformats-officedocument.drawing+xml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drawings/drawing3.xml" ContentType="application/vnd.openxmlformats-officedocument.drawing+xml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drawings/drawing4.xml" ContentType="application/vnd.openxmlformats-officedocument.drawing+xml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pivotTables/pivotTable1.xml" ContentType="application/vnd.openxmlformats-officedocument.spreadsheetml.pivotTable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S:\STAGIAIRE\"/>
    </mc:Choice>
  </mc:AlternateContent>
  <xr:revisionPtr revIDLastSave="0" documentId="13_ncr:1_{3B6B350E-F592-46B8-943D-B53309A26D78}" xr6:coauthVersionLast="36" xr6:coauthVersionMax="36" xr10:uidLastSave="{00000000-0000-0000-0000-000000000000}"/>
  <bookViews>
    <workbookView xWindow="-120" yWindow="-120" windowWidth="29040" windowHeight="15840" firstSheet="1" activeTab="4" xr2:uid="{00000000-000D-0000-FFFF-FFFF00000000}"/>
  </bookViews>
  <sheets>
    <sheet name="plan expérience 4 séries TEST" sheetId="7" state="hidden" r:id="rId1"/>
    <sheet name="plan expérience 4 séries" sheetId="10" r:id="rId2"/>
    <sheet name="plan expérience 10 séries" sheetId="2" r:id="rId3"/>
    <sheet name="plan expérience 10 séries TEST" sheetId="8" state="hidden" r:id="rId4"/>
    <sheet name="Carte de contrôle MRI" sheetId="3" r:id="rId5"/>
    <sheet name="carte controle TEST" sheetId="9" state="hidden" r:id="rId6"/>
  </sheets>
  <definedNames>
    <definedName name="_xlnm._FilterDatabase" localSheetId="4" hidden="1">'Carte de contrôle MRI'!$A$23:$M$500</definedName>
    <definedName name="BEPmanuel">#REF!</definedName>
    <definedName name="TechDistribution">#REF!</definedName>
    <definedName name="Techniciendistributionsérum">#REF!</definedName>
    <definedName name="_xlnm.Print_Area" localSheetId="5">'carte controle TEST'!$K:$K</definedName>
    <definedName name="_xlnm.Print_Area" localSheetId="4">'Carte de contrôle MRI'!$A$1:$M$516</definedName>
    <definedName name="_xlnm.Print_Area" localSheetId="2">'plan expérience 10 séries'!$A$5:$J$46</definedName>
    <definedName name="_xlnm.Print_Area" localSheetId="1">'plan expérience 4 séries'!$A$4:$J$44</definedName>
  </definedNames>
  <calcPr calcId="191029"/>
  <pivotCaches>
    <pivotCache cacheId="0" r:id="rId7"/>
  </pivotCaches>
</workbook>
</file>

<file path=xl/calcChain.xml><?xml version="1.0" encoding="utf-8"?>
<calcChain xmlns="http://schemas.openxmlformats.org/spreadsheetml/2006/main">
  <c r="Z24" i="3" l="1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38" i="3"/>
  <c r="Z39" i="3"/>
  <c r="Z40" i="3"/>
  <c r="Z41" i="3"/>
  <c r="Z42" i="3"/>
  <c r="Z43" i="3"/>
  <c r="Z44" i="3"/>
  <c r="Z45" i="3"/>
  <c r="Z46" i="3"/>
  <c r="Z47" i="3"/>
  <c r="Z48" i="3"/>
  <c r="Z49" i="3"/>
  <c r="Z50" i="3"/>
  <c r="Z51" i="3"/>
  <c r="Z52" i="3"/>
  <c r="Z53" i="3"/>
  <c r="Z54" i="3"/>
  <c r="Z55" i="3"/>
  <c r="Z56" i="3"/>
  <c r="Z57" i="3"/>
  <c r="Z58" i="3"/>
  <c r="Z59" i="3"/>
  <c r="Z60" i="3"/>
  <c r="Z61" i="3"/>
  <c r="Z62" i="3"/>
  <c r="Z63" i="3"/>
  <c r="Z64" i="3"/>
  <c r="Z65" i="3"/>
  <c r="Z66" i="3"/>
  <c r="Z67" i="3"/>
  <c r="Z68" i="3"/>
  <c r="Z69" i="3"/>
  <c r="Z70" i="3"/>
  <c r="Z71" i="3"/>
  <c r="Z72" i="3"/>
  <c r="Z73" i="3"/>
  <c r="T5" i="3"/>
  <c r="AA25" i="3" l="1"/>
  <c r="AA26" i="3"/>
  <c r="AA27" i="3"/>
  <c r="AA28" i="3"/>
  <c r="AA29" i="3"/>
  <c r="AA30" i="3"/>
  <c r="AA31" i="3"/>
  <c r="AA32" i="3"/>
  <c r="AA34" i="3"/>
  <c r="AA35" i="3"/>
  <c r="AA36" i="3"/>
  <c r="AA37" i="3"/>
  <c r="AA38" i="3"/>
  <c r="AA39" i="3"/>
  <c r="AA40" i="3"/>
  <c r="AA41" i="3"/>
  <c r="AA42" i="3"/>
  <c r="AA43" i="3"/>
  <c r="AA44" i="3"/>
  <c r="AA45" i="3"/>
  <c r="AA46" i="3"/>
  <c r="AA47" i="3"/>
  <c r="AA48" i="3"/>
  <c r="AA49" i="3"/>
  <c r="AA50" i="3"/>
  <c r="AA51" i="3"/>
  <c r="AA52" i="3"/>
  <c r="AA53" i="3"/>
  <c r="AA54" i="3"/>
  <c r="AA55" i="3"/>
  <c r="AA56" i="3"/>
  <c r="AA57" i="3"/>
  <c r="AA58" i="3"/>
  <c r="AA59" i="3"/>
  <c r="AA60" i="3"/>
  <c r="AA61" i="3"/>
  <c r="AA62" i="3"/>
  <c r="AA63" i="3"/>
  <c r="AA64" i="3"/>
  <c r="AA65" i="3"/>
  <c r="AA66" i="3"/>
  <c r="AA67" i="3"/>
  <c r="AA68" i="3"/>
  <c r="AA69" i="3"/>
  <c r="AA70" i="3"/>
  <c r="AA71" i="3"/>
  <c r="AA72" i="3"/>
  <c r="AA33" i="3"/>
  <c r="S10" i="3"/>
  <c r="Y25" i="3" l="1"/>
  <c r="Y26" i="3"/>
  <c r="Y27" i="3"/>
  <c r="Y28" i="3"/>
  <c r="Y29" i="3"/>
  <c r="Y30" i="3"/>
  <c r="Y31" i="3"/>
  <c r="Y32" i="3"/>
  <c r="Y33" i="3"/>
  <c r="Y34" i="3"/>
  <c r="Y35" i="3"/>
  <c r="Y36" i="3"/>
  <c r="Y37" i="3"/>
  <c r="Y38" i="3"/>
  <c r="Y39" i="3"/>
  <c r="Y40" i="3"/>
  <c r="Y41" i="3"/>
  <c r="Y42" i="3"/>
  <c r="Y43" i="3"/>
  <c r="Y44" i="3"/>
  <c r="Y45" i="3"/>
  <c r="Y46" i="3"/>
  <c r="Y47" i="3"/>
  <c r="Y48" i="3"/>
  <c r="Y49" i="3"/>
  <c r="Y50" i="3"/>
  <c r="Y51" i="3"/>
  <c r="Y52" i="3"/>
  <c r="Y53" i="3"/>
  <c r="Y54" i="3"/>
  <c r="Y55" i="3"/>
  <c r="Y56" i="3"/>
  <c r="Y57" i="3"/>
  <c r="Y58" i="3"/>
  <c r="Y59" i="3"/>
  <c r="Y60" i="3"/>
  <c r="Y61" i="3"/>
  <c r="Y62" i="3"/>
  <c r="Y63" i="3"/>
  <c r="Y64" i="3"/>
  <c r="Y65" i="3"/>
  <c r="Y66" i="3"/>
  <c r="Y67" i="3"/>
  <c r="Y68" i="3"/>
  <c r="Y69" i="3"/>
  <c r="Y70" i="3"/>
  <c r="Y71" i="3"/>
  <c r="Y72" i="3"/>
  <c r="Y24" i="3"/>
  <c r="X5" i="3"/>
  <c r="T4" i="3"/>
  <c r="T6" i="3" l="1"/>
  <c r="W15" i="3" l="1"/>
  <c r="AA24" i="3" s="1"/>
  <c r="B4" i="3" l="1"/>
  <c r="M2" i="3" l="1"/>
  <c r="M4" i="3" l="1"/>
  <c r="M3" i="3" l="1"/>
  <c r="F19" i="2" l="1"/>
  <c r="F11" i="2"/>
  <c r="F12" i="2"/>
  <c r="F13" i="2"/>
  <c r="F14" i="2"/>
  <c r="F15" i="2"/>
  <c r="F16" i="2"/>
  <c r="F17" i="2"/>
  <c r="F18" i="2"/>
  <c r="E9" i="10" l="1"/>
  <c r="E10" i="10"/>
  <c r="F10" i="2" l="1"/>
  <c r="F21" i="2" s="1"/>
  <c r="G22" i="2" s="1"/>
  <c r="G23" i="2" s="1"/>
  <c r="I23" i="2" s="1"/>
  <c r="F12" i="10"/>
  <c r="F11" i="10"/>
  <c r="F9" i="10"/>
  <c r="F10" i="10"/>
  <c r="F14" i="10" l="1"/>
  <c r="G15" i="10" s="1"/>
  <c r="G16" i="10" l="1"/>
  <c r="I16" i="10" s="1"/>
  <c r="E12" i="10"/>
  <c r="E11" i="10"/>
  <c r="E19" i="10" l="1"/>
  <c r="E14" i="10"/>
  <c r="G17" i="10" l="1"/>
  <c r="F19" i="10" s="1"/>
  <c r="I17" i="10" l="1"/>
  <c r="B4" i="9"/>
  <c r="B5" i="9"/>
  <c r="B6" i="9"/>
  <c r="G11" i="9" s="1"/>
  <c r="G12" i="9" s="1"/>
  <c r="G13" i="9" s="1"/>
  <c r="G14" i="9" s="1"/>
  <c r="G15" i="9" s="1"/>
  <c r="G16" i="9" s="1"/>
  <c r="G17" i="9" s="1"/>
  <c r="G18" i="9" s="1"/>
  <c r="G19" i="9" s="1"/>
  <c r="G20" i="9" s="1"/>
  <c r="G21" i="9" s="1"/>
  <c r="G22" i="9" s="1"/>
  <c r="G23" i="9" s="1"/>
  <c r="G24" i="9" s="1"/>
  <c r="G25" i="9" s="1"/>
  <c r="G26" i="9" s="1"/>
  <c r="G27" i="9" s="1"/>
  <c r="G28" i="9" s="1"/>
  <c r="G29" i="9" s="1"/>
  <c r="G30" i="9" s="1"/>
  <c r="G31" i="9" s="1"/>
  <c r="G32" i="9" s="1"/>
  <c r="G33" i="9" s="1"/>
  <c r="G34" i="9" s="1"/>
  <c r="G35" i="9" s="1"/>
  <c r="G36" i="9" s="1"/>
  <c r="G37" i="9" s="1"/>
  <c r="G38" i="9" s="1"/>
  <c r="G39" i="9" s="1"/>
  <c r="G40" i="9" s="1"/>
  <c r="G41" i="9" s="1"/>
  <c r="G42" i="9" s="1"/>
  <c r="G43" i="9" s="1"/>
  <c r="G44" i="9" s="1"/>
  <c r="G45" i="9" s="1"/>
  <c r="G46" i="9" s="1"/>
  <c r="G47" i="9" s="1"/>
  <c r="G48" i="9" s="1"/>
  <c r="G49" i="9" s="1"/>
  <c r="B7" i="9"/>
  <c r="H11" i="9" s="1"/>
  <c r="H12" i="9" s="1"/>
  <c r="H13" i="9" s="1"/>
  <c r="H14" i="9" s="1"/>
  <c r="H15" i="9" s="1"/>
  <c r="H16" i="9" s="1"/>
  <c r="H17" i="9" s="1"/>
  <c r="H18" i="9" s="1"/>
  <c r="H19" i="9" s="1"/>
  <c r="H20" i="9" s="1"/>
  <c r="H21" i="9" s="1"/>
  <c r="H22" i="9" s="1"/>
  <c r="H23" i="9" s="1"/>
  <c r="H24" i="9" s="1"/>
  <c r="H25" i="9" s="1"/>
  <c r="H26" i="9" s="1"/>
  <c r="H27" i="9" s="1"/>
  <c r="H28" i="9" s="1"/>
  <c r="H29" i="9" s="1"/>
  <c r="H30" i="9" s="1"/>
  <c r="H31" i="9" s="1"/>
  <c r="H32" i="9" s="1"/>
  <c r="H33" i="9" s="1"/>
  <c r="H34" i="9" s="1"/>
  <c r="H35" i="9" s="1"/>
  <c r="H36" i="9" s="1"/>
  <c r="H37" i="9" s="1"/>
  <c r="H38" i="9" s="1"/>
  <c r="H39" i="9" s="1"/>
  <c r="H40" i="9" s="1"/>
  <c r="H41" i="9" s="1"/>
  <c r="H42" i="9" s="1"/>
  <c r="H43" i="9" s="1"/>
  <c r="H44" i="9" s="1"/>
  <c r="H45" i="9" s="1"/>
  <c r="H46" i="9" s="1"/>
  <c r="H47" i="9" s="1"/>
  <c r="H48" i="9" s="1"/>
  <c r="H49" i="9" s="1"/>
  <c r="E11" i="9"/>
  <c r="E12" i="9" s="1"/>
  <c r="E13" i="9" s="1"/>
  <c r="E14" i="9" s="1"/>
  <c r="E15" i="9" s="1"/>
  <c r="E16" i="9" s="1"/>
  <c r="E17" i="9" s="1"/>
  <c r="E18" i="9" s="1"/>
  <c r="E19" i="9" s="1"/>
  <c r="E20" i="9" s="1"/>
  <c r="E21" i="9" s="1"/>
  <c r="E22" i="9" s="1"/>
  <c r="E23" i="9" s="1"/>
  <c r="E24" i="9" s="1"/>
  <c r="E25" i="9" s="1"/>
  <c r="E26" i="9" s="1"/>
  <c r="E27" i="9" s="1"/>
  <c r="E28" i="9" s="1"/>
  <c r="E29" i="9" s="1"/>
  <c r="E30" i="9" s="1"/>
  <c r="E31" i="9" s="1"/>
  <c r="E32" i="9" s="1"/>
  <c r="E33" i="9" s="1"/>
  <c r="E34" i="9" s="1"/>
  <c r="E35" i="9" s="1"/>
  <c r="E36" i="9" s="1"/>
  <c r="E37" i="9" s="1"/>
  <c r="E38" i="9" s="1"/>
  <c r="E39" i="9" s="1"/>
  <c r="E40" i="9" s="1"/>
  <c r="E41" i="9" s="1"/>
  <c r="E42" i="9" s="1"/>
  <c r="E43" i="9" s="1"/>
  <c r="E44" i="9" s="1"/>
  <c r="E45" i="9" s="1"/>
  <c r="E46" i="9" s="1"/>
  <c r="E47" i="9" s="1"/>
  <c r="E48" i="9" s="1"/>
  <c r="E49" i="9" s="1"/>
  <c r="F11" i="9"/>
  <c r="F12" i="9" s="1"/>
  <c r="F13" i="9" s="1"/>
  <c r="F14" i="9" s="1"/>
  <c r="F15" i="9" s="1"/>
  <c r="F16" i="9" s="1"/>
  <c r="F17" i="9" s="1"/>
  <c r="F18" i="9" s="1"/>
  <c r="F19" i="9" s="1"/>
  <c r="F20" i="9" s="1"/>
  <c r="F21" i="9" s="1"/>
  <c r="F22" i="9" s="1"/>
  <c r="F23" i="9" s="1"/>
  <c r="F24" i="9" s="1"/>
  <c r="F25" i="9" s="1"/>
  <c r="F26" i="9" s="1"/>
  <c r="F27" i="9" s="1"/>
  <c r="F28" i="9" s="1"/>
  <c r="F29" i="9" s="1"/>
  <c r="F30" i="9" s="1"/>
  <c r="F31" i="9" s="1"/>
  <c r="F32" i="9" s="1"/>
  <c r="F33" i="9" s="1"/>
  <c r="F34" i="9" s="1"/>
  <c r="F35" i="9" s="1"/>
  <c r="F36" i="9" s="1"/>
  <c r="F37" i="9" s="1"/>
  <c r="F38" i="9" s="1"/>
  <c r="F39" i="9" s="1"/>
  <c r="F40" i="9" s="1"/>
  <c r="F41" i="9" s="1"/>
  <c r="F42" i="9" s="1"/>
  <c r="F43" i="9" s="1"/>
  <c r="F44" i="9" s="1"/>
  <c r="F45" i="9" s="1"/>
  <c r="F46" i="9" s="1"/>
  <c r="F47" i="9" s="1"/>
  <c r="F48" i="9" s="1"/>
  <c r="F49" i="9" s="1"/>
  <c r="I11" i="9"/>
  <c r="I12" i="9" s="1"/>
  <c r="I13" i="9" s="1"/>
  <c r="I14" i="9" s="1"/>
  <c r="I15" i="9" s="1"/>
  <c r="I16" i="9" s="1"/>
  <c r="I17" i="9" s="1"/>
  <c r="I18" i="9" s="1"/>
  <c r="I19" i="9" s="1"/>
  <c r="I20" i="9" s="1"/>
  <c r="I21" i="9" s="1"/>
  <c r="I22" i="9" s="1"/>
  <c r="I23" i="9" s="1"/>
  <c r="I24" i="9" s="1"/>
  <c r="I25" i="9" s="1"/>
  <c r="I26" i="9" s="1"/>
  <c r="I27" i="9" s="1"/>
  <c r="I28" i="9" s="1"/>
  <c r="I29" i="9" s="1"/>
  <c r="I30" i="9" s="1"/>
  <c r="I31" i="9" s="1"/>
  <c r="I32" i="9" s="1"/>
  <c r="I33" i="9" s="1"/>
  <c r="I34" i="9" s="1"/>
  <c r="I35" i="9" s="1"/>
  <c r="I36" i="9" s="1"/>
  <c r="I37" i="9" s="1"/>
  <c r="I38" i="9" s="1"/>
  <c r="I39" i="9" s="1"/>
  <c r="I40" i="9" s="1"/>
  <c r="I41" i="9" s="1"/>
  <c r="I42" i="9" s="1"/>
  <c r="I43" i="9" s="1"/>
  <c r="I44" i="9" s="1"/>
  <c r="I45" i="9" s="1"/>
  <c r="I46" i="9" s="1"/>
  <c r="I47" i="9" s="1"/>
  <c r="I48" i="9" s="1"/>
  <c r="I49" i="9" s="1"/>
  <c r="J11" i="9"/>
  <c r="J12" i="9" s="1"/>
  <c r="J13" i="9" s="1"/>
  <c r="J14" i="9" s="1"/>
  <c r="J15" i="9" s="1"/>
  <c r="J16" i="9" s="1"/>
  <c r="J17" i="9" s="1"/>
  <c r="J18" i="9" s="1"/>
  <c r="J19" i="9" s="1"/>
  <c r="J20" i="9" s="1"/>
  <c r="J21" i="9" s="1"/>
  <c r="J22" i="9" s="1"/>
  <c r="J23" i="9" s="1"/>
  <c r="J24" i="9" s="1"/>
  <c r="J25" i="9" s="1"/>
  <c r="J26" i="9" s="1"/>
  <c r="J27" i="9" s="1"/>
  <c r="J28" i="9" s="1"/>
  <c r="J29" i="9" s="1"/>
  <c r="J30" i="9" s="1"/>
  <c r="J31" i="9" s="1"/>
  <c r="J32" i="9" s="1"/>
  <c r="J33" i="9" s="1"/>
  <c r="J34" i="9" s="1"/>
  <c r="J35" i="9" s="1"/>
  <c r="J36" i="9" s="1"/>
  <c r="J37" i="9" s="1"/>
  <c r="J38" i="9" s="1"/>
  <c r="J39" i="9" s="1"/>
  <c r="J40" i="9" s="1"/>
  <c r="J41" i="9" s="1"/>
  <c r="J42" i="9" s="1"/>
  <c r="J43" i="9" s="1"/>
  <c r="J44" i="9" s="1"/>
  <c r="J45" i="9" s="1"/>
  <c r="J46" i="9" s="1"/>
  <c r="J47" i="9" s="1"/>
  <c r="J48" i="9" s="1"/>
  <c r="J49" i="9" s="1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K47" i="9"/>
  <c r="K48" i="9"/>
  <c r="K49" i="9"/>
  <c r="E7" i="8"/>
  <c r="F7" i="8"/>
  <c r="F18" i="8" s="1"/>
  <c r="H2" i="8" s="1"/>
  <c r="H3" i="8" s="1"/>
  <c r="J3" i="8" s="1"/>
  <c r="E8" i="8"/>
  <c r="F8" i="8"/>
  <c r="E9" i="8"/>
  <c r="F9" i="8"/>
  <c r="E10" i="8"/>
  <c r="F10" i="8"/>
  <c r="E11" i="8"/>
  <c r="F11" i="8"/>
  <c r="E12" i="8"/>
  <c r="F12" i="8"/>
  <c r="E13" i="8"/>
  <c r="F13" i="8"/>
  <c r="E14" i="8"/>
  <c r="F14" i="8"/>
  <c r="E15" i="8"/>
  <c r="F15" i="8"/>
  <c r="E16" i="8"/>
  <c r="F16" i="8"/>
  <c r="C19" i="8"/>
  <c r="C20" i="8"/>
  <c r="C21" i="8"/>
  <c r="C22" i="8"/>
  <c r="E7" i="7"/>
  <c r="F7" i="7"/>
  <c r="F12" i="7" s="1"/>
  <c r="H2" i="7" s="1"/>
  <c r="H3" i="7" s="1"/>
  <c r="J3" i="7" s="1"/>
  <c r="E8" i="7"/>
  <c r="F8" i="7"/>
  <c r="E9" i="7"/>
  <c r="F9" i="7"/>
  <c r="E10" i="7"/>
  <c r="F10" i="7"/>
  <c r="C14" i="7"/>
  <c r="C15" i="7"/>
  <c r="C16" i="7"/>
  <c r="C17" i="7"/>
  <c r="E14" i="2"/>
  <c r="E10" i="2"/>
  <c r="E11" i="2"/>
  <c r="E12" i="2"/>
  <c r="E13" i="2"/>
  <c r="E15" i="2"/>
  <c r="E16" i="2"/>
  <c r="E17" i="2"/>
  <c r="E18" i="2"/>
  <c r="E19" i="2"/>
  <c r="E20" i="8" l="1"/>
  <c r="E21" i="2"/>
  <c r="G24" i="2" s="1"/>
  <c r="F26" i="2" s="1"/>
  <c r="I24" i="2" s="1"/>
  <c r="E26" i="2"/>
  <c r="B3" i="3" s="1"/>
  <c r="T24" i="3" s="1"/>
  <c r="T25" i="3" s="1"/>
  <c r="T26" i="3" s="1"/>
  <c r="T27" i="3" s="1"/>
  <c r="T28" i="3" s="1"/>
  <c r="T29" i="3" s="1"/>
  <c r="T30" i="3" s="1"/>
  <c r="T31" i="3" s="1"/>
  <c r="T32" i="3" s="1"/>
  <c r="T33" i="3" s="1"/>
  <c r="T34" i="3" s="1"/>
  <c r="T35" i="3" s="1"/>
  <c r="T36" i="3" s="1"/>
  <c r="T37" i="3" s="1"/>
  <c r="T38" i="3" s="1"/>
  <c r="T39" i="3" s="1"/>
  <c r="T40" i="3" s="1"/>
  <c r="T41" i="3" s="1"/>
  <c r="T42" i="3" s="1"/>
  <c r="T43" i="3" s="1"/>
  <c r="T44" i="3" s="1"/>
  <c r="T45" i="3" s="1"/>
  <c r="T46" i="3" s="1"/>
  <c r="T47" i="3" s="1"/>
  <c r="T48" i="3" s="1"/>
  <c r="T49" i="3" s="1"/>
  <c r="T50" i="3" s="1"/>
  <c r="T51" i="3" s="1"/>
  <c r="T52" i="3" s="1"/>
  <c r="T53" i="3" s="1"/>
  <c r="T54" i="3" s="1"/>
  <c r="T55" i="3" s="1"/>
  <c r="T56" i="3" s="1"/>
  <c r="T57" i="3" s="1"/>
  <c r="T58" i="3" s="1"/>
  <c r="T59" i="3" s="1"/>
  <c r="T60" i="3" s="1"/>
  <c r="T61" i="3" s="1"/>
  <c r="T62" i="3" s="1"/>
  <c r="T63" i="3" s="1"/>
  <c r="T64" i="3" s="1"/>
  <c r="T65" i="3" s="1"/>
  <c r="T66" i="3" s="1"/>
  <c r="T67" i="3" s="1"/>
  <c r="T68" i="3" s="1"/>
  <c r="T69" i="3" s="1"/>
  <c r="T70" i="3" s="1"/>
  <c r="T71" i="3" s="1"/>
  <c r="T72" i="3" s="1"/>
  <c r="T73" i="3" s="1"/>
  <c r="T74" i="3" s="1"/>
  <c r="T75" i="3" s="1"/>
  <c r="T76" i="3" s="1"/>
  <c r="T77" i="3" s="1"/>
  <c r="T78" i="3" s="1"/>
  <c r="T79" i="3" s="1"/>
  <c r="T80" i="3" s="1"/>
  <c r="T81" i="3" s="1"/>
  <c r="T82" i="3" s="1"/>
  <c r="T83" i="3" s="1"/>
  <c r="T84" i="3" s="1"/>
  <c r="T85" i="3" s="1"/>
  <c r="T86" i="3" s="1"/>
  <c r="T87" i="3" s="1"/>
  <c r="T88" i="3" s="1"/>
  <c r="T89" i="3" s="1"/>
  <c r="T90" i="3" s="1"/>
  <c r="T91" i="3" s="1"/>
  <c r="T92" i="3" s="1"/>
  <c r="T93" i="3" s="1"/>
  <c r="T94" i="3" s="1"/>
  <c r="T95" i="3" s="1"/>
  <c r="T96" i="3" s="1"/>
  <c r="T97" i="3" s="1"/>
  <c r="T98" i="3" s="1"/>
  <c r="T99" i="3" s="1"/>
  <c r="T100" i="3" s="1"/>
  <c r="T101" i="3" s="1"/>
  <c r="T102" i="3" s="1"/>
  <c r="T103" i="3" s="1"/>
  <c r="T104" i="3" s="1"/>
  <c r="T105" i="3" s="1"/>
  <c r="T106" i="3" s="1"/>
  <c r="T107" i="3" s="1"/>
  <c r="T108" i="3" s="1"/>
  <c r="T109" i="3" s="1"/>
  <c r="T110" i="3" s="1"/>
  <c r="T111" i="3" s="1"/>
  <c r="T112" i="3" s="1"/>
  <c r="T113" i="3" s="1"/>
  <c r="T114" i="3" s="1"/>
  <c r="T115" i="3" s="1"/>
  <c r="T116" i="3" s="1"/>
  <c r="T117" i="3" s="1"/>
  <c r="T118" i="3" s="1"/>
  <c r="T119" i="3" s="1"/>
  <c r="T120" i="3" s="1"/>
  <c r="T121" i="3" s="1"/>
  <c r="T122" i="3" s="1"/>
  <c r="T123" i="3" s="1"/>
  <c r="T124" i="3" s="1"/>
  <c r="T125" i="3" s="1"/>
  <c r="T126" i="3" s="1"/>
  <c r="T127" i="3" s="1"/>
  <c r="T128" i="3" s="1"/>
  <c r="T129" i="3" s="1"/>
  <c r="T130" i="3" s="1"/>
  <c r="T131" i="3" s="1"/>
  <c r="T132" i="3" s="1"/>
  <c r="T133" i="3" s="1"/>
  <c r="T134" i="3" s="1"/>
  <c r="T135" i="3" s="1"/>
  <c r="T136" i="3" s="1"/>
  <c r="T137" i="3" s="1"/>
  <c r="T138" i="3" s="1"/>
  <c r="T139" i="3" s="1"/>
  <c r="T140" i="3" s="1"/>
  <c r="T141" i="3" s="1"/>
  <c r="T142" i="3" s="1"/>
  <c r="T143" i="3" s="1"/>
  <c r="T144" i="3" s="1"/>
  <c r="T145" i="3" s="1"/>
  <c r="T146" i="3" s="1"/>
  <c r="T147" i="3" s="1"/>
  <c r="T148" i="3" s="1"/>
  <c r="T149" i="3" s="1"/>
  <c r="T150" i="3" s="1"/>
  <c r="T151" i="3" s="1"/>
  <c r="T152" i="3" s="1"/>
  <c r="T153" i="3" s="1"/>
  <c r="T154" i="3" s="1"/>
  <c r="T155" i="3" s="1"/>
  <c r="T156" i="3" s="1"/>
  <c r="T157" i="3" s="1"/>
  <c r="T158" i="3" s="1"/>
  <c r="T159" i="3" s="1"/>
  <c r="T160" i="3" s="1"/>
  <c r="T161" i="3" s="1"/>
  <c r="T162" i="3" s="1"/>
  <c r="T163" i="3" s="1"/>
  <c r="T164" i="3" s="1"/>
  <c r="T165" i="3" s="1"/>
  <c r="T166" i="3" s="1"/>
  <c r="T167" i="3" s="1"/>
  <c r="T168" i="3" s="1"/>
  <c r="T169" i="3" s="1"/>
  <c r="T170" i="3" s="1"/>
  <c r="T171" i="3" s="1"/>
  <c r="T172" i="3" s="1"/>
  <c r="T173" i="3" s="1"/>
  <c r="T174" i="3" s="1"/>
  <c r="T175" i="3" s="1"/>
  <c r="T176" i="3" s="1"/>
  <c r="T177" i="3" s="1"/>
  <c r="T178" i="3" s="1"/>
  <c r="T179" i="3" s="1"/>
  <c r="T180" i="3" s="1"/>
  <c r="T181" i="3" s="1"/>
  <c r="T182" i="3" s="1"/>
  <c r="T183" i="3" s="1"/>
  <c r="T184" i="3" s="1"/>
  <c r="T185" i="3" s="1"/>
  <c r="T186" i="3" s="1"/>
  <c r="T187" i="3" s="1"/>
  <c r="T188" i="3" s="1"/>
  <c r="T189" i="3" s="1"/>
  <c r="T190" i="3" s="1"/>
  <c r="T191" i="3" s="1"/>
  <c r="T192" i="3" s="1"/>
  <c r="T193" i="3" s="1"/>
  <c r="T194" i="3" s="1"/>
  <c r="T195" i="3" s="1"/>
  <c r="T196" i="3" s="1"/>
  <c r="T197" i="3" s="1"/>
  <c r="T198" i="3" s="1"/>
  <c r="T199" i="3" s="1"/>
  <c r="T200" i="3" s="1"/>
  <c r="T201" i="3" s="1"/>
  <c r="T202" i="3" s="1"/>
  <c r="T203" i="3" s="1"/>
  <c r="T204" i="3" s="1"/>
  <c r="T205" i="3" s="1"/>
  <c r="T206" i="3" s="1"/>
  <c r="T207" i="3" s="1"/>
  <c r="T208" i="3" s="1"/>
  <c r="T209" i="3" s="1"/>
  <c r="T210" i="3" s="1"/>
  <c r="T211" i="3" s="1"/>
  <c r="T212" i="3" s="1"/>
  <c r="T213" i="3" s="1"/>
  <c r="T214" i="3" s="1"/>
  <c r="T215" i="3" s="1"/>
  <c r="T216" i="3" s="1"/>
  <c r="T217" i="3" s="1"/>
  <c r="T218" i="3" s="1"/>
  <c r="T219" i="3" s="1"/>
  <c r="T220" i="3" s="1"/>
  <c r="T221" i="3" s="1"/>
  <c r="T222" i="3" s="1"/>
  <c r="T223" i="3" s="1"/>
  <c r="T224" i="3" s="1"/>
  <c r="T225" i="3" s="1"/>
  <c r="T226" i="3" s="1"/>
  <c r="T227" i="3" s="1"/>
  <c r="T228" i="3" s="1"/>
  <c r="T229" i="3" s="1"/>
  <c r="T230" i="3" s="1"/>
  <c r="T231" i="3" s="1"/>
  <c r="T232" i="3" s="1"/>
  <c r="T233" i="3" s="1"/>
  <c r="T234" i="3" s="1"/>
  <c r="T235" i="3" s="1"/>
  <c r="T236" i="3" s="1"/>
  <c r="T237" i="3" s="1"/>
  <c r="T238" i="3" s="1"/>
  <c r="T239" i="3" s="1"/>
  <c r="T240" i="3" s="1"/>
  <c r="T241" i="3" s="1"/>
  <c r="T242" i="3" s="1"/>
  <c r="T243" i="3" s="1"/>
  <c r="T244" i="3" s="1"/>
  <c r="T245" i="3" s="1"/>
  <c r="T246" i="3" s="1"/>
  <c r="T247" i="3" s="1"/>
  <c r="T248" i="3" s="1"/>
  <c r="T249" i="3" s="1"/>
  <c r="T250" i="3" s="1"/>
  <c r="T251" i="3" s="1"/>
  <c r="T252" i="3" s="1"/>
  <c r="T253" i="3" s="1"/>
  <c r="T254" i="3" s="1"/>
  <c r="T255" i="3" s="1"/>
  <c r="T256" i="3" s="1"/>
  <c r="T257" i="3" s="1"/>
  <c r="T258" i="3" s="1"/>
  <c r="T259" i="3" s="1"/>
  <c r="T260" i="3" s="1"/>
  <c r="T261" i="3" s="1"/>
  <c r="T262" i="3" s="1"/>
  <c r="T263" i="3" s="1"/>
  <c r="T264" i="3" s="1"/>
  <c r="T265" i="3" s="1"/>
  <c r="T266" i="3" s="1"/>
  <c r="T267" i="3" s="1"/>
  <c r="T268" i="3" s="1"/>
  <c r="T269" i="3" s="1"/>
  <c r="T270" i="3" s="1"/>
  <c r="T271" i="3" s="1"/>
  <c r="T272" i="3" s="1"/>
  <c r="T273" i="3" s="1"/>
  <c r="T274" i="3" s="1"/>
  <c r="T275" i="3" s="1"/>
  <c r="T276" i="3" s="1"/>
  <c r="T277" i="3" s="1"/>
  <c r="T278" i="3" s="1"/>
  <c r="T279" i="3" s="1"/>
  <c r="T280" i="3" s="1"/>
  <c r="T281" i="3" s="1"/>
  <c r="T282" i="3" s="1"/>
  <c r="T283" i="3" s="1"/>
  <c r="T284" i="3" s="1"/>
  <c r="T285" i="3" s="1"/>
  <c r="T286" i="3" s="1"/>
  <c r="T287" i="3" s="1"/>
  <c r="T288" i="3" s="1"/>
  <c r="T289" i="3" s="1"/>
  <c r="T290" i="3" s="1"/>
  <c r="T291" i="3" s="1"/>
  <c r="T292" i="3" s="1"/>
  <c r="T293" i="3" s="1"/>
  <c r="T294" i="3" s="1"/>
  <c r="T295" i="3" s="1"/>
  <c r="T296" i="3" s="1"/>
  <c r="T297" i="3" s="1"/>
  <c r="T298" i="3" s="1"/>
  <c r="T299" i="3" s="1"/>
  <c r="T300" i="3" s="1"/>
  <c r="T301" i="3" s="1"/>
  <c r="T302" i="3" s="1"/>
  <c r="T303" i="3" s="1"/>
  <c r="T304" i="3" s="1"/>
  <c r="T305" i="3" s="1"/>
  <c r="T306" i="3" s="1"/>
  <c r="T307" i="3" s="1"/>
  <c r="T308" i="3" s="1"/>
  <c r="T309" i="3" s="1"/>
  <c r="T310" i="3" s="1"/>
  <c r="T311" i="3" s="1"/>
  <c r="T312" i="3" s="1"/>
  <c r="T313" i="3" s="1"/>
  <c r="T314" i="3" s="1"/>
  <c r="T315" i="3" s="1"/>
  <c r="T316" i="3" s="1"/>
  <c r="T317" i="3" s="1"/>
  <c r="T318" i="3" s="1"/>
  <c r="T319" i="3" s="1"/>
  <c r="T320" i="3" s="1"/>
  <c r="T321" i="3" s="1"/>
  <c r="T322" i="3" s="1"/>
  <c r="T323" i="3" s="1"/>
  <c r="T324" i="3" s="1"/>
  <c r="T325" i="3" s="1"/>
  <c r="T326" i="3" s="1"/>
  <c r="T327" i="3" s="1"/>
  <c r="T328" i="3" s="1"/>
  <c r="T329" i="3" s="1"/>
  <c r="T330" i="3" s="1"/>
  <c r="T331" i="3" s="1"/>
  <c r="T332" i="3" s="1"/>
  <c r="T333" i="3" s="1"/>
  <c r="T334" i="3" s="1"/>
  <c r="T335" i="3" s="1"/>
  <c r="T336" i="3" s="1"/>
  <c r="T337" i="3" s="1"/>
  <c r="T338" i="3" s="1"/>
  <c r="T339" i="3" s="1"/>
  <c r="T340" i="3" s="1"/>
  <c r="T341" i="3" s="1"/>
  <c r="T342" i="3" s="1"/>
  <c r="T343" i="3" s="1"/>
  <c r="T344" i="3" s="1"/>
  <c r="T345" i="3" s="1"/>
  <c r="T346" i="3" s="1"/>
  <c r="T347" i="3" s="1"/>
  <c r="T348" i="3" s="1"/>
  <c r="T349" i="3" s="1"/>
  <c r="T350" i="3" s="1"/>
  <c r="T351" i="3" s="1"/>
  <c r="T352" i="3" s="1"/>
  <c r="T353" i="3" s="1"/>
  <c r="T354" i="3" s="1"/>
  <c r="T355" i="3" s="1"/>
  <c r="T356" i="3" s="1"/>
  <c r="T357" i="3" s="1"/>
  <c r="T358" i="3" s="1"/>
  <c r="T359" i="3" s="1"/>
  <c r="T360" i="3" s="1"/>
  <c r="T361" i="3" s="1"/>
  <c r="T362" i="3" s="1"/>
  <c r="T363" i="3" s="1"/>
  <c r="T364" i="3" s="1"/>
  <c r="T365" i="3" s="1"/>
  <c r="T366" i="3" s="1"/>
  <c r="T367" i="3" s="1"/>
  <c r="T368" i="3" s="1"/>
  <c r="T369" i="3" s="1"/>
  <c r="T370" i="3" s="1"/>
  <c r="T371" i="3" s="1"/>
  <c r="T372" i="3" s="1"/>
  <c r="T373" i="3" s="1"/>
  <c r="T374" i="3" s="1"/>
  <c r="T375" i="3" s="1"/>
  <c r="T376" i="3" s="1"/>
  <c r="T377" i="3" s="1"/>
  <c r="T378" i="3" s="1"/>
  <c r="T379" i="3" s="1"/>
  <c r="T380" i="3" s="1"/>
  <c r="T381" i="3" s="1"/>
  <c r="T382" i="3" s="1"/>
  <c r="T383" i="3" s="1"/>
  <c r="T384" i="3" s="1"/>
  <c r="T385" i="3" s="1"/>
  <c r="T386" i="3" s="1"/>
  <c r="T387" i="3" s="1"/>
  <c r="T388" i="3" s="1"/>
  <c r="T389" i="3" s="1"/>
  <c r="T390" i="3" s="1"/>
  <c r="T391" i="3" s="1"/>
  <c r="T392" i="3" s="1"/>
  <c r="T393" i="3" s="1"/>
  <c r="T394" i="3" s="1"/>
  <c r="T395" i="3" s="1"/>
  <c r="T396" i="3" s="1"/>
  <c r="T397" i="3" s="1"/>
  <c r="T398" i="3" s="1"/>
  <c r="T399" i="3" s="1"/>
  <c r="T400" i="3" s="1"/>
  <c r="T401" i="3" s="1"/>
  <c r="T402" i="3" s="1"/>
  <c r="T403" i="3" s="1"/>
  <c r="T404" i="3" s="1"/>
  <c r="T405" i="3" s="1"/>
  <c r="T406" i="3" s="1"/>
  <c r="T407" i="3" s="1"/>
  <c r="T408" i="3" s="1"/>
  <c r="T409" i="3" s="1"/>
  <c r="T410" i="3" s="1"/>
  <c r="T411" i="3" s="1"/>
  <c r="T412" i="3" s="1"/>
  <c r="T413" i="3" s="1"/>
  <c r="T414" i="3" s="1"/>
  <c r="T415" i="3" s="1"/>
  <c r="T416" i="3" s="1"/>
  <c r="T417" i="3" s="1"/>
  <c r="T418" i="3" s="1"/>
  <c r="T419" i="3" s="1"/>
  <c r="T420" i="3" s="1"/>
  <c r="T421" i="3" s="1"/>
  <c r="T422" i="3" s="1"/>
  <c r="T423" i="3" s="1"/>
  <c r="T424" i="3" s="1"/>
  <c r="T425" i="3" s="1"/>
  <c r="T426" i="3" s="1"/>
  <c r="T427" i="3" s="1"/>
  <c r="T428" i="3" s="1"/>
  <c r="T429" i="3" s="1"/>
  <c r="T430" i="3" s="1"/>
  <c r="T431" i="3" s="1"/>
  <c r="T432" i="3" s="1"/>
  <c r="T433" i="3" s="1"/>
  <c r="T434" i="3" s="1"/>
  <c r="T435" i="3" s="1"/>
  <c r="T436" i="3" s="1"/>
  <c r="T437" i="3" s="1"/>
  <c r="T438" i="3" s="1"/>
  <c r="T439" i="3" s="1"/>
  <c r="T440" i="3" s="1"/>
  <c r="T441" i="3" s="1"/>
  <c r="T442" i="3" s="1"/>
  <c r="T443" i="3" s="1"/>
  <c r="T444" i="3" s="1"/>
  <c r="T445" i="3" s="1"/>
  <c r="T446" i="3" s="1"/>
  <c r="T447" i="3" s="1"/>
  <c r="T448" i="3" s="1"/>
  <c r="T449" i="3" s="1"/>
  <c r="T450" i="3" s="1"/>
  <c r="T451" i="3" s="1"/>
  <c r="T452" i="3" s="1"/>
  <c r="T453" i="3" s="1"/>
  <c r="T454" i="3" s="1"/>
  <c r="T455" i="3" s="1"/>
  <c r="T456" i="3" s="1"/>
  <c r="T457" i="3" s="1"/>
  <c r="T458" i="3" s="1"/>
  <c r="T459" i="3" s="1"/>
  <c r="T460" i="3" s="1"/>
  <c r="T461" i="3" s="1"/>
  <c r="T462" i="3" s="1"/>
  <c r="T463" i="3" s="1"/>
  <c r="T464" i="3" s="1"/>
  <c r="T465" i="3" s="1"/>
  <c r="T466" i="3" s="1"/>
  <c r="T467" i="3" s="1"/>
  <c r="T468" i="3" s="1"/>
  <c r="T469" i="3" s="1"/>
  <c r="T470" i="3" s="1"/>
  <c r="T471" i="3" s="1"/>
  <c r="T472" i="3" s="1"/>
  <c r="T473" i="3" s="1"/>
  <c r="T474" i="3" s="1"/>
  <c r="T475" i="3" s="1"/>
  <c r="T476" i="3" s="1"/>
  <c r="T477" i="3" s="1"/>
  <c r="T478" i="3" s="1"/>
  <c r="T479" i="3" s="1"/>
  <c r="T480" i="3" s="1"/>
  <c r="T481" i="3" s="1"/>
  <c r="T482" i="3" s="1"/>
  <c r="T483" i="3" s="1"/>
  <c r="T484" i="3" s="1"/>
  <c r="T485" i="3" s="1"/>
  <c r="T486" i="3" s="1"/>
  <c r="T487" i="3" s="1"/>
  <c r="T488" i="3" s="1"/>
  <c r="T489" i="3" s="1"/>
  <c r="T490" i="3" s="1"/>
  <c r="T491" i="3" s="1"/>
  <c r="T492" i="3" s="1"/>
  <c r="T493" i="3" s="1"/>
  <c r="T494" i="3" s="1"/>
  <c r="T495" i="3" s="1"/>
  <c r="T496" i="3" s="1"/>
  <c r="T497" i="3" s="1"/>
  <c r="T498" i="3" s="1"/>
  <c r="T499" i="3" s="1"/>
  <c r="T500" i="3" s="1"/>
  <c r="E12" i="7"/>
  <c r="H4" i="7" s="1"/>
  <c r="H5" i="7" s="1"/>
  <c r="H6" i="7" s="1"/>
  <c r="E18" i="8"/>
  <c r="H4" i="8" s="1"/>
  <c r="H5" i="8" s="1"/>
  <c r="E22" i="8" s="1"/>
  <c r="E14" i="7"/>
  <c r="H1" i="8"/>
  <c r="J6" i="8" s="1"/>
  <c r="F5" i="3" l="1"/>
  <c r="S24" i="3" s="1"/>
  <c r="S25" i="3" s="1"/>
  <c r="S26" i="3" s="1"/>
  <c r="S27" i="3" s="1"/>
  <c r="S28" i="3" s="1"/>
  <c r="S29" i="3" s="1"/>
  <c r="S30" i="3" s="1"/>
  <c r="S31" i="3" s="1"/>
  <c r="S32" i="3" s="1"/>
  <c r="S33" i="3" s="1"/>
  <c r="S34" i="3" s="1"/>
  <c r="S35" i="3" s="1"/>
  <c r="S36" i="3" s="1"/>
  <c r="S37" i="3" s="1"/>
  <c r="S38" i="3" s="1"/>
  <c r="S39" i="3" s="1"/>
  <c r="S40" i="3" s="1"/>
  <c r="S41" i="3" s="1"/>
  <c r="S42" i="3" s="1"/>
  <c r="S43" i="3" s="1"/>
  <c r="S44" i="3" s="1"/>
  <c r="S45" i="3" s="1"/>
  <c r="S46" i="3" s="1"/>
  <c r="S47" i="3" s="1"/>
  <c r="S48" i="3" s="1"/>
  <c r="S49" i="3" s="1"/>
  <c r="S50" i="3" s="1"/>
  <c r="S51" i="3" s="1"/>
  <c r="S52" i="3" s="1"/>
  <c r="S53" i="3" s="1"/>
  <c r="S54" i="3" s="1"/>
  <c r="S55" i="3" s="1"/>
  <c r="S56" i="3" s="1"/>
  <c r="S57" i="3" s="1"/>
  <c r="S58" i="3" s="1"/>
  <c r="S59" i="3" s="1"/>
  <c r="S60" i="3" s="1"/>
  <c r="S61" i="3" s="1"/>
  <c r="S62" i="3" s="1"/>
  <c r="S63" i="3" s="1"/>
  <c r="S64" i="3" s="1"/>
  <c r="S65" i="3" s="1"/>
  <c r="S66" i="3" s="1"/>
  <c r="S67" i="3" s="1"/>
  <c r="S68" i="3" s="1"/>
  <c r="S69" i="3" s="1"/>
  <c r="S70" i="3" s="1"/>
  <c r="S71" i="3" s="1"/>
  <c r="S72" i="3" s="1"/>
  <c r="S73" i="3" s="1"/>
  <c r="S74" i="3" s="1"/>
  <c r="S75" i="3" s="1"/>
  <c r="S76" i="3" s="1"/>
  <c r="S77" i="3" s="1"/>
  <c r="S78" i="3" s="1"/>
  <c r="S79" i="3" s="1"/>
  <c r="S80" i="3" s="1"/>
  <c r="S81" i="3" s="1"/>
  <c r="S82" i="3" s="1"/>
  <c r="S83" i="3" s="1"/>
  <c r="S84" i="3" s="1"/>
  <c r="S85" i="3" s="1"/>
  <c r="S86" i="3" s="1"/>
  <c r="S87" i="3" s="1"/>
  <c r="S88" i="3" s="1"/>
  <c r="S89" i="3" s="1"/>
  <c r="S90" i="3" s="1"/>
  <c r="S91" i="3" s="1"/>
  <c r="S92" i="3" s="1"/>
  <c r="S93" i="3" s="1"/>
  <c r="S94" i="3" s="1"/>
  <c r="S95" i="3" s="1"/>
  <c r="S96" i="3" s="1"/>
  <c r="S97" i="3" s="1"/>
  <c r="S98" i="3" s="1"/>
  <c r="S99" i="3" s="1"/>
  <c r="S100" i="3" s="1"/>
  <c r="S101" i="3" s="1"/>
  <c r="S102" i="3" s="1"/>
  <c r="S103" i="3" s="1"/>
  <c r="S104" i="3" s="1"/>
  <c r="S105" i="3" s="1"/>
  <c r="S106" i="3" s="1"/>
  <c r="S107" i="3" s="1"/>
  <c r="S108" i="3" s="1"/>
  <c r="S109" i="3" s="1"/>
  <c r="S110" i="3" s="1"/>
  <c r="S111" i="3" s="1"/>
  <c r="S112" i="3" s="1"/>
  <c r="S113" i="3" s="1"/>
  <c r="S114" i="3" s="1"/>
  <c r="S115" i="3" s="1"/>
  <c r="S116" i="3" s="1"/>
  <c r="S117" i="3" s="1"/>
  <c r="S118" i="3" s="1"/>
  <c r="S119" i="3" s="1"/>
  <c r="S120" i="3" s="1"/>
  <c r="S121" i="3" s="1"/>
  <c r="S122" i="3" s="1"/>
  <c r="S123" i="3" s="1"/>
  <c r="S124" i="3" s="1"/>
  <c r="S125" i="3" s="1"/>
  <c r="S126" i="3" s="1"/>
  <c r="S127" i="3" s="1"/>
  <c r="S128" i="3" s="1"/>
  <c r="S129" i="3" s="1"/>
  <c r="S130" i="3" s="1"/>
  <c r="S131" i="3" s="1"/>
  <c r="S132" i="3" s="1"/>
  <c r="S133" i="3" s="1"/>
  <c r="S134" i="3" s="1"/>
  <c r="S135" i="3" s="1"/>
  <c r="S136" i="3" s="1"/>
  <c r="S137" i="3" s="1"/>
  <c r="S138" i="3" s="1"/>
  <c r="S139" i="3" s="1"/>
  <c r="S140" i="3" s="1"/>
  <c r="S141" i="3" s="1"/>
  <c r="S142" i="3" s="1"/>
  <c r="S143" i="3" s="1"/>
  <c r="S144" i="3" s="1"/>
  <c r="S145" i="3" s="1"/>
  <c r="S146" i="3" s="1"/>
  <c r="S147" i="3" s="1"/>
  <c r="S148" i="3" s="1"/>
  <c r="S149" i="3" s="1"/>
  <c r="S150" i="3" s="1"/>
  <c r="S151" i="3" s="1"/>
  <c r="S152" i="3" s="1"/>
  <c r="S153" i="3" s="1"/>
  <c r="S154" i="3" s="1"/>
  <c r="S155" i="3" s="1"/>
  <c r="S156" i="3" s="1"/>
  <c r="S157" i="3" s="1"/>
  <c r="S158" i="3" s="1"/>
  <c r="S159" i="3" s="1"/>
  <c r="S160" i="3" s="1"/>
  <c r="S161" i="3" s="1"/>
  <c r="S162" i="3" s="1"/>
  <c r="S163" i="3" s="1"/>
  <c r="S164" i="3" s="1"/>
  <c r="S165" i="3" s="1"/>
  <c r="S166" i="3" s="1"/>
  <c r="S167" i="3" s="1"/>
  <c r="S168" i="3" s="1"/>
  <c r="S169" i="3" s="1"/>
  <c r="S170" i="3" s="1"/>
  <c r="S171" i="3" s="1"/>
  <c r="S172" i="3" s="1"/>
  <c r="S173" i="3" s="1"/>
  <c r="S174" i="3" s="1"/>
  <c r="S175" i="3" s="1"/>
  <c r="S176" i="3" s="1"/>
  <c r="S177" i="3" s="1"/>
  <c r="S178" i="3" s="1"/>
  <c r="S179" i="3" s="1"/>
  <c r="S180" i="3" s="1"/>
  <c r="S181" i="3" s="1"/>
  <c r="S182" i="3" s="1"/>
  <c r="S183" i="3" s="1"/>
  <c r="S184" i="3" s="1"/>
  <c r="S185" i="3" s="1"/>
  <c r="S186" i="3" s="1"/>
  <c r="S187" i="3" s="1"/>
  <c r="S188" i="3" s="1"/>
  <c r="S189" i="3" s="1"/>
  <c r="S190" i="3" s="1"/>
  <c r="S191" i="3" s="1"/>
  <c r="S192" i="3" s="1"/>
  <c r="S193" i="3" s="1"/>
  <c r="S194" i="3" s="1"/>
  <c r="S195" i="3" s="1"/>
  <c r="S196" i="3" s="1"/>
  <c r="S197" i="3" s="1"/>
  <c r="S198" i="3" s="1"/>
  <c r="S199" i="3" s="1"/>
  <c r="S200" i="3" s="1"/>
  <c r="S201" i="3" s="1"/>
  <c r="S202" i="3" s="1"/>
  <c r="S203" i="3" s="1"/>
  <c r="S204" i="3" s="1"/>
  <c r="S205" i="3" s="1"/>
  <c r="S206" i="3" s="1"/>
  <c r="S207" i="3" s="1"/>
  <c r="S208" i="3" s="1"/>
  <c r="S209" i="3" s="1"/>
  <c r="S210" i="3" s="1"/>
  <c r="S211" i="3" s="1"/>
  <c r="S212" i="3" s="1"/>
  <c r="S213" i="3" s="1"/>
  <c r="S214" i="3" s="1"/>
  <c r="S215" i="3" s="1"/>
  <c r="S216" i="3" s="1"/>
  <c r="S217" i="3" s="1"/>
  <c r="S218" i="3" s="1"/>
  <c r="S219" i="3" s="1"/>
  <c r="S220" i="3" s="1"/>
  <c r="S221" i="3" s="1"/>
  <c r="S222" i="3" s="1"/>
  <c r="S223" i="3" s="1"/>
  <c r="S224" i="3" s="1"/>
  <c r="S225" i="3" s="1"/>
  <c r="S226" i="3" s="1"/>
  <c r="S227" i="3" s="1"/>
  <c r="S228" i="3" s="1"/>
  <c r="S229" i="3" s="1"/>
  <c r="S230" i="3" s="1"/>
  <c r="S231" i="3" s="1"/>
  <c r="S232" i="3" s="1"/>
  <c r="S233" i="3" s="1"/>
  <c r="S234" i="3" s="1"/>
  <c r="S235" i="3" s="1"/>
  <c r="S236" i="3" s="1"/>
  <c r="S237" i="3" s="1"/>
  <c r="S238" i="3" s="1"/>
  <c r="S239" i="3" s="1"/>
  <c r="S240" i="3" s="1"/>
  <c r="S241" i="3" s="1"/>
  <c r="S242" i="3" s="1"/>
  <c r="S243" i="3" s="1"/>
  <c r="S244" i="3" s="1"/>
  <c r="S245" i="3" s="1"/>
  <c r="S246" i="3" s="1"/>
  <c r="S247" i="3" s="1"/>
  <c r="S248" i="3" s="1"/>
  <c r="S249" i="3" s="1"/>
  <c r="S250" i="3" s="1"/>
  <c r="S251" i="3" s="1"/>
  <c r="S252" i="3" s="1"/>
  <c r="S253" i="3" s="1"/>
  <c r="S254" i="3" s="1"/>
  <c r="S255" i="3" s="1"/>
  <c r="S256" i="3" s="1"/>
  <c r="S257" i="3" s="1"/>
  <c r="S258" i="3" s="1"/>
  <c r="S259" i="3" s="1"/>
  <c r="S260" i="3" s="1"/>
  <c r="S261" i="3" s="1"/>
  <c r="S262" i="3" s="1"/>
  <c r="S263" i="3" s="1"/>
  <c r="S264" i="3" s="1"/>
  <c r="S265" i="3" s="1"/>
  <c r="S266" i="3" s="1"/>
  <c r="S267" i="3" s="1"/>
  <c r="S268" i="3" s="1"/>
  <c r="S269" i="3" s="1"/>
  <c r="S270" i="3" s="1"/>
  <c r="S271" i="3" s="1"/>
  <c r="S272" i="3" s="1"/>
  <c r="S273" i="3" s="1"/>
  <c r="S274" i="3" s="1"/>
  <c r="S275" i="3" s="1"/>
  <c r="S276" i="3" s="1"/>
  <c r="S277" i="3" s="1"/>
  <c r="S278" i="3" s="1"/>
  <c r="S279" i="3" s="1"/>
  <c r="S280" i="3" s="1"/>
  <c r="S281" i="3" s="1"/>
  <c r="S282" i="3" s="1"/>
  <c r="S283" i="3" s="1"/>
  <c r="S284" i="3" s="1"/>
  <c r="S285" i="3" s="1"/>
  <c r="S286" i="3" s="1"/>
  <c r="S287" i="3" s="1"/>
  <c r="S288" i="3" s="1"/>
  <c r="S289" i="3" s="1"/>
  <c r="S290" i="3" s="1"/>
  <c r="S291" i="3" s="1"/>
  <c r="S292" i="3" s="1"/>
  <c r="S293" i="3" s="1"/>
  <c r="S294" i="3" s="1"/>
  <c r="S295" i="3" s="1"/>
  <c r="S296" i="3" s="1"/>
  <c r="S297" i="3" s="1"/>
  <c r="S298" i="3" s="1"/>
  <c r="S299" i="3" s="1"/>
  <c r="S300" i="3" s="1"/>
  <c r="S301" i="3" s="1"/>
  <c r="S302" i="3" s="1"/>
  <c r="S303" i="3" s="1"/>
  <c r="S304" i="3" s="1"/>
  <c r="S305" i="3" s="1"/>
  <c r="S306" i="3" s="1"/>
  <c r="S307" i="3" s="1"/>
  <c r="S308" i="3" s="1"/>
  <c r="S309" i="3" s="1"/>
  <c r="S310" i="3" s="1"/>
  <c r="S311" i="3" s="1"/>
  <c r="S312" i="3" s="1"/>
  <c r="S313" i="3" s="1"/>
  <c r="S314" i="3" s="1"/>
  <c r="S315" i="3" s="1"/>
  <c r="S316" i="3" s="1"/>
  <c r="S317" i="3" s="1"/>
  <c r="S318" i="3" s="1"/>
  <c r="S319" i="3" s="1"/>
  <c r="S320" i="3" s="1"/>
  <c r="S321" i="3" s="1"/>
  <c r="S322" i="3" s="1"/>
  <c r="S323" i="3" s="1"/>
  <c r="S324" i="3" s="1"/>
  <c r="S325" i="3" s="1"/>
  <c r="S326" i="3" s="1"/>
  <c r="S327" i="3" s="1"/>
  <c r="S328" i="3" s="1"/>
  <c r="S329" i="3" s="1"/>
  <c r="S330" i="3" s="1"/>
  <c r="S331" i="3" s="1"/>
  <c r="S332" i="3" s="1"/>
  <c r="S333" i="3" s="1"/>
  <c r="S334" i="3" s="1"/>
  <c r="S335" i="3" s="1"/>
  <c r="S336" i="3" s="1"/>
  <c r="S337" i="3" s="1"/>
  <c r="S338" i="3" s="1"/>
  <c r="S339" i="3" s="1"/>
  <c r="S340" i="3" s="1"/>
  <c r="S341" i="3" s="1"/>
  <c r="S342" i="3" s="1"/>
  <c r="S343" i="3" s="1"/>
  <c r="S344" i="3" s="1"/>
  <c r="S345" i="3" s="1"/>
  <c r="S346" i="3" s="1"/>
  <c r="S347" i="3" s="1"/>
  <c r="S348" i="3" s="1"/>
  <c r="S349" i="3" s="1"/>
  <c r="S350" i="3" s="1"/>
  <c r="S351" i="3" s="1"/>
  <c r="S352" i="3" s="1"/>
  <c r="S353" i="3" s="1"/>
  <c r="S354" i="3" s="1"/>
  <c r="S355" i="3" s="1"/>
  <c r="S356" i="3" s="1"/>
  <c r="S357" i="3" s="1"/>
  <c r="S358" i="3" s="1"/>
  <c r="S359" i="3" s="1"/>
  <c r="S360" i="3" s="1"/>
  <c r="S361" i="3" s="1"/>
  <c r="S362" i="3" s="1"/>
  <c r="S363" i="3" s="1"/>
  <c r="S364" i="3" s="1"/>
  <c r="S365" i="3" s="1"/>
  <c r="S366" i="3" s="1"/>
  <c r="S367" i="3" s="1"/>
  <c r="S368" i="3" s="1"/>
  <c r="S369" i="3" s="1"/>
  <c r="S370" i="3" s="1"/>
  <c r="S371" i="3" s="1"/>
  <c r="S372" i="3" s="1"/>
  <c r="S373" i="3" s="1"/>
  <c r="S374" i="3" s="1"/>
  <c r="S375" i="3" s="1"/>
  <c r="S376" i="3" s="1"/>
  <c r="S377" i="3" s="1"/>
  <c r="S378" i="3" s="1"/>
  <c r="S379" i="3" s="1"/>
  <c r="S380" i="3" s="1"/>
  <c r="S381" i="3" s="1"/>
  <c r="S382" i="3" s="1"/>
  <c r="S383" i="3" s="1"/>
  <c r="S384" i="3" s="1"/>
  <c r="S385" i="3" s="1"/>
  <c r="S386" i="3" s="1"/>
  <c r="S387" i="3" s="1"/>
  <c r="S388" i="3" s="1"/>
  <c r="S389" i="3" s="1"/>
  <c r="S390" i="3" s="1"/>
  <c r="S391" i="3" s="1"/>
  <c r="S392" i="3" s="1"/>
  <c r="S393" i="3" s="1"/>
  <c r="S394" i="3" s="1"/>
  <c r="S395" i="3" s="1"/>
  <c r="S396" i="3" s="1"/>
  <c r="S397" i="3" s="1"/>
  <c r="S398" i="3" s="1"/>
  <c r="S399" i="3" s="1"/>
  <c r="S400" i="3" s="1"/>
  <c r="S401" i="3" s="1"/>
  <c r="S402" i="3" s="1"/>
  <c r="S403" i="3" s="1"/>
  <c r="S404" i="3" s="1"/>
  <c r="S405" i="3" s="1"/>
  <c r="S406" i="3" s="1"/>
  <c r="S407" i="3" s="1"/>
  <c r="S408" i="3" s="1"/>
  <c r="S409" i="3" s="1"/>
  <c r="S410" i="3" s="1"/>
  <c r="S411" i="3" s="1"/>
  <c r="S412" i="3" s="1"/>
  <c r="S413" i="3" s="1"/>
  <c r="S414" i="3" s="1"/>
  <c r="S415" i="3" s="1"/>
  <c r="S416" i="3" s="1"/>
  <c r="S417" i="3" s="1"/>
  <c r="S418" i="3" s="1"/>
  <c r="S419" i="3" s="1"/>
  <c r="S420" i="3" s="1"/>
  <c r="S421" i="3" s="1"/>
  <c r="S422" i="3" s="1"/>
  <c r="S423" i="3" s="1"/>
  <c r="S424" i="3" s="1"/>
  <c r="S425" i="3" s="1"/>
  <c r="S426" i="3" s="1"/>
  <c r="S427" i="3" s="1"/>
  <c r="S428" i="3" s="1"/>
  <c r="S429" i="3" s="1"/>
  <c r="S430" i="3" s="1"/>
  <c r="S431" i="3" s="1"/>
  <c r="S432" i="3" s="1"/>
  <c r="S433" i="3" s="1"/>
  <c r="S434" i="3" s="1"/>
  <c r="S435" i="3" s="1"/>
  <c r="S436" i="3" s="1"/>
  <c r="S437" i="3" s="1"/>
  <c r="S438" i="3" s="1"/>
  <c r="S439" i="3" s="1"/>
  <c r="S440" i="3" s="1"/>
  <c r="S441" i="3" s="1"/>
  <c r="S442" i="3" s="1"/>
  <c r="S443" i="3" s="1"/>
  <c r="S444" i="3" s="1"/>
  <c r="S445" i="3" s="1"/>
  <c r="S446" i="3" s="1"/>
  <c r="S447" i="3" s="1"/>
  <c r="S448" i="3" s="1"/>
  <c r="S449" i="3" s="1"/>
  <c r="S450" i="3" s="1"/>
  <c r="S451" i="3" s="1"/>
  <c r="S452" i="3" s="1"/>
  <c r="S453" i="3" s="1"/>
  <c r="S454" i="3" s="1"/>
  <c r="S455" i="3" s="1"/>
  <c r="S456" i="3" s="1"/>
  <c r="S457" i="3" s="1"/>
  <c r="S458" i="3" s="1"/>
  <c r="S459" i="3" s="1"/>
  <c r="S460" i="3" s="1"/>
  <c r="S461" i="3" s="1"/>
  <c r="S462" i="3" s="1"/>
  <c r="S463" i="3" s="1"/>
  <c r="S464" i="3" s="1"/>
  <c r="S465" i="3" s="1"/>
  <c r="S466" i="3" s="1"/>
  <c r="S467" i="3" s="1"/>
  <c r="S468" i="3" s="1"/>
  <c r="S469" i="3" s="1"/>
  <c r="S470" i="3" s="1"/>
  <c r="S471" i="3" s="1"/>
  <c r="S472" i="3" s="1"/>
  <c r="S473" i="3" s="1"/>
  <c r="S474" i="3" s="1"/>
  <c r="S475" i="3" s="1"/>
  <c r="S476" i="3" s="1"/>
  <c r="S477" i="3" s="1"/>
  <c r="S478" i="3" s="1"/>
  <c r="S479" i="3" s="1"/>
  <c r="S480" i="3" s="1"/>
  <c r="S481" i="3" s="1"/>
  <c r="S482" i="3" s="1"/>
  <c r="S483" i="3" s="1"/>
  <c r="S484" i="3" s="1"/>
  <c r="S485" i="3" s="1"/>
  <c r="S486" i="3" s="1"/>
  <c r="S487" i="3" s="1"/>
  <c r="S488" i="3" s="1"/>
  <c r="S489" i="3" s="1"/>
  <c r="S490" i="3" s="1"/>
  <c r="S491" i="3" s="1"/>
  <c r="S492" i="3" s="1"/>
  <c r="S493" i="3" s="1"/>
  <c r="S494" i="3" s="1"/>
  <c r="S495" i="3" s="1"/>
  <c r="S496" i="3" s="1"/>
  <c r="S497" i="3" s="1"/>
  <c r="S498" i="3" s="1"/>
  <c r="S499" i="3" s="1"/>
  <c r="S500" i="3" s="1"/>
  <c r="F3" i="3"/>
  <c r="Q24" i="3" s="1"/>
  <c r="Q25" i="3" s="1"/>
  <c r="Q26" i="3" s="1"/>
  <c r="Q27" i="3" s="1"/>
  <c r="Q28" i="3" s="1"/>
  <c r="Q29" i="3" s="1"/>
  <c r="Q30" i="3" s="1"/>
  <c r="Q31" i="3" s="1"/>
  <c r="Q32" i="3" s="1"/>
  <c r="Q33" i="3" s="1"/>
  <c r="Q34" i="3" s="1"/>
  <c r="Q35" i="3" s="1"/>
  <c r="Q36" i="3" s="1"/>
  <c r="Q37" i="3" s="1"/>
  <c r="Q38" i="3" s="1"/>
  <c r="Q39" i="3" s="1"/>
  <c r="Q40" i="3" s="1"/>
  <c r="Q41" i="3" s="1"/>
  <c r="Q42" i="3" s="1"/>
  <c r="Q43" i="3" s="1"/>
  <c r="Q44" i="3" s="1"/>
  <c r="Q45" i="3" s="1"/>
  <c r="Q46" i="3" s="1"/>
  <c r="Q47" i="3" s="1"/>
  <c r="Q48" i="3" s="1"/>
  <c r="Q49" i="3" s="1"/>
  <c r="Q50" i="3" s="1"/>
  <c r="Q51" i="3" s="1"/>
  <c r="Q52" i="3" s="1"/>
  <c r="Q53" i="3" s="1"/>
  <c r="Q54" i="3" s="1"/>
  <c r="Q55" i="3" s="1"/>
  <c r="Q56" i="3" s="1"/>
  <c r="Q57" i="3" s="1"/>
  <c r="Q58" i="3" s="1"/>
  <c r="Q59" i="3" s="1"/>
  <c r="Q60" i="3" s="1"/>
  <c r="Q61" i="3" s="1"/>
  <c r="Q62" i="3" s="1"/>
  <c r="Q63" i="3" s="1"/>
  <c r="Q64" i="3" s="1"/>
  <c r="Q65" i="3" s="1"/>
  <c r="Q66" i="3" s="1"/>
  <c r="Q67" i="3" s="1"/>
  <c r="Q68" i="3" s="1"/>
  <c r="Q69" i="3" s="1"/>
  <c r="Q70" i="3" s="1"/>
  <c r="Q71" i="3" s="1"/>
  <c r="Q72" i="3" s="1"/>
  <c r="Q73" i="3" s="1"/>
  <c r="Q74" i="3" s="1"/>
  <c r="Q75" i="3" s="1"/>
  <c r="Q76" i="3" s="1"/>
  <c r="Q77" i="3" s="1"/>
  <c r="Q78" i="3" s="1"/>
  <c r="Q79" i="3" s="1"/>
  <c r="Q80" i="3" s="1"/>
  <c r="Q81" i="3" s="1"/>
  <c r="Q82" i="3" s="1"/>
  <c r="Q83" i="3" s="1"/>
  <c r="Q84" i="3" s="1"/>
  <c r="Q85" i="3" s="1"/>
  <c r="Q86" i="3" s="1"/>
  <c r="Q87" i="3" s="1"/>
  <c r="Q88" i="3" s="1"/>
  <c r="Q89" i="3" s="1"/>
  <c r="Q90" i="3" s="1"/>
  <c r="Q91" i="3" s="1"/>
  <c r="Q92" i="3" s="1"/>
  <c r="Q93" i="3" s="1"/>
  <c r="Q94" i="3" s="1"/>
  <c r="Q95" i="3" s="1"/>
  <c r="Q96" i="3" s="1"/>
  <c r="Q97" i="3" s="1"/>
  <c r="Q98" i="3" s="1"/>
  <c r="Q99" i="3" s="1"/>
  <c r="Q100" i="3" s="1"/>
  <c r="Q101" i="3" s="1"/>
  <c r="Q102" i="3" s="1"/>
  <c r="Q103" i="3" s="1"/>
  <c r="Q104" i="3" s="1"/>
  <c r="Q105" i="3" s="1"/>
  <c r="Q106" i="3" s="1"/>
  <c r="Q107" i="3" s="1"/>
  <c r="Q108" i="3" s="1"/>
  <c r="Q109" i="3" s="1"/>
  <c r="Q110" i="3" s="1"/>
  <c r="Q111" i="3" s="1"/>
  <c r="Q112" i="3" s="1"/>
  <c r="Q113" i="3" s="1"/>
  <c r="Q114" i="3" s="1"/>
  <c r="Q115" i="3" s="1"/>
  <c r="Q116" i="3" s="1"/>
  <c r="Q117" i="3" s="1"/>
  <c r="Q118" i="3" s="1"/>
  <c r="Q119" i="3" s="1"/>
  <c r="Q120" i="3" s="1"/>
  <c r="Q121" i="3" s="1"/>
  <c r="Q122" i="3" s="1"/>
  <c r="Q123" i="3" s="1"/>
  <c r="Q124" i="3" s="1"/>
  <c r="Q125" i="3" s="1"/>
  <c r="Q126" i="3" s="1"/>
  <c r="Q127" i="3" s="1"/>
  <c r="Q128" i="3" s="1"/>
  <c r="Q129" i="3" s="1"/>
  <c r="Q130" i="3" s="1"/>
  <c r="Q131" i="3" s="1"/>
  <c r="Q132" i="3" s="1"/>
  <c r="Q133" i="3" s="1"/>
  <c r="Q134" i="3" s="1"/>
  <c r="Q135" i="3" s="1"/>
  <c r="Q136" i="3" s="1"/>
  <c r="Q137" i="3" s="1"/>
  <c r="Q138" i="3" s="1"/>
  <c r="Q139" i="3" s="1"/>
  <c r="Q140" i="3" s="1"/>
  <c r="Q141" i="3" s="1"/>
  <c r="Q142" i="3" s="1"/>
  <c r="Q143" i="3" s="1"/>
  <c r="Q144" i="3" s="1"/>
  <c r="Q145" i="3" s="1"/>
  <c r="Q146" i="3" s="1"/>
  <c r="Q147" i="3" s="1"/>
  <c r="Q148" i="3" s="1"/>
  <c r="Q149" i="3" s="1"/>
  <c r="Q150" i="3" s="1"/>
  <c r="Q151" i="3" s="1"/>
  <c r="Q152" i="3" s="1"/>
  <c r="Q153" i="3" s="1"/>
  <c r="Q154" i="3" s="1"/>
  <c r="Q155" i="3" s="1"/>
  <c r="Q156" i="3" s="1"/>
  <c r="Q157" i="3" s="1"/>
  <c r="Q158" i="3" s="1"/>
  <c r="Q159" i="3" s="1"/>
  <c r="Q160" i="3" s="1"/>
  <c r="Q161" i="3" s="1"/>
  <c r="Q162" i="3" s="1"/>
  <c r="Q163" i="3" s="1"/>
  <c r="Q164" i="3" s="1"/>
  <c r="Q165" i="3" s="1"/>
  <c r="Q166" i="3" s="1"/>
  <c r="Q167" i="3" s="1"/>
  <c r="Q168" i="3" s="1"/>
  <c r="Q169" i="3" s="1"/>
  <c r="Q170" i="3" s="1"/>
  <c r="Q171" i="3" s="1"/>
  <c r="Q172" i="3" s="1"/>
  <c r="Q173" i="3" s="1"/>
  <c r="Q174" i="3" s="1"/>
  <c r="Q175" i="3" s="1"/>
  <c r="Q176" i="3" s="1"/>
  <c r="Q177" i="3" s="1"/>
  <c r="Q178" i="3" s="1"/>
  <c r="Q179" i="3" s="1"/>
  <c r="Q180" i="3" s="1"/>
  <c r="Q181" i="3" s="1"/>
  <c r="Q182" i="3" s="1"/>
  <c r="Q183" i="3" s="1"/>
  <c r="Q184" i="3" s="1"/>
  <c r="Q185" i="3" s="1"/>
  <c r="Q186" i="3" s="1"/>
  <c r="Q187" i="3" s="1"/>
  <c r="Q188" i="3" s="1"/>
  <c r="Q189" i="3" s="1"/>
  <c r="Q190" i="3" s="1"/>
  <c r="Q191" i="3" s="1"/>
  <c r="Q192" i="3" s="1"/>
  <c r="Q193" i="3" s="1"/>
  <c r="Q194" i="3" s="1"/>
  <c r="Q195" i="3" s="1"/>
  <c r="Q196" i="3" s="1"/>
  <c r="Q197" i="3" s="1"/>
  <c r="Q198" i="3" s="1"/>
  <c r="Q199" i="3" s="1"/>
  <c r="Q200" i="3" s="1"/>
  <c r="Q201" i="3" s="1"/>
  <c r="Q202" i="3" s="1"/>
  <c r="Q203" i="3" s="1"/>
  <c r="Q204" i="3" s="1"/>
  <c r="Q205" i="3" s="1"/>
  <c r="Q206" i="3" s="1"/>
  <c r="Q207" i="3" s="1"/>
  <c r="Q208" i="3" s="1"/>
  <c r="Q209" i="3" s="1"/>
  <c r="Q210" i="3" s="1"/>
  <c r="Q211" i="3" s="1"/>
  <c r="Q212" i="3" s="1"/>
  <c r="Q213" i="3" s="1"/>
  <c r="Q214" i="3" s="1"/>
  <c r="Q215" i="3" s="1"/>
  <c r="Q216" i="3" s="1"/>
  <c r="Q217" i="3" s="1"/>
  <c r="Q218" i="3" s="1"/>
  <c r="Q219" i="3" s="1"/>
  <c r="Q220" i="3" s="1"/>
  <c r="Q221" i="3" s="1"/>
  <c r="Q222" i="3" s="1"/>
  <c r="Q223" i="3" s="1"/>
  <c r="Q224" i="3" s="1"/>
  <c r="Q225" i="3" s="1"/>
  <c r="Q226" i="3" s="1"/>
  <c r="Q227" i="3" s="1"/>
  <c r="Q228" i="3" s="1"/>
  <c r="Q229" i="3" s="1"/>
  <c r="Q230" i="3" s="1"/>
  <c r="Q231" i="3" s="1"/>
  <c r="Q232" i="3" s="1"/>
  <c r="Q233" i="3" s="1"/>
  <c r="Q234" i="3" s="1"/>
  <c r="Q235" i="3" s="1"/>
  <c r="Q236" i="3" s="1"/>
  <c r="Q237" i="3" s="1"/>
  <c r="Q238" i="3" s="1"/>
  <c r="Q239" i="3" s="1"/>
  <c r="Q240" i="3" s="1"/>
  <c r="Q241" i="3" s="1"/>
  <c r="Q242" i="3" s="1"/>
  <c r="Q243" i="3" s="1"/>
  <c r="Q244" i="3" s="1"/>
  <c r="Q245" i="3" s="1"/>
  <c r="Q246" i="3" s="1"/>
  <c r="Q247" i="3" s="1"/>
  <c r="Q248" i="3" s="1"/>
  <c r="Q249" i="3" s="1"/>
  <c r="Q250" i="3" s="1"/>
  <c r="Q251" i="3" s="1"/>
  <c r="Q252" i="3" s="1"/>
  <c r="Q253" i="3" s="1"/>
  <c r="Q254" i="3" s="1"/>
  <c r="Q255" i="3" s="1"/>
  <c r="Q256" i="3" s="1"/>
  <c r="Q257" i="3" s="1"/>
  <c r="Q258" i="3" s="1"/>
  <c r="Q259" i="3" s="1"/>
  <c r="Q260" i="3" s="1"/>
  <c r="Q261" i="3" s="1"/>
  <c r="Q262" i="3" s="1"/>
  <c r="Q263" i="3" s="1"/>
  <c r="Q264" i="3" s="1"/>
  <c r="Q265" i="3" s="1"/>
  <c r="Q266" i="3" s="1"/>
  <c r="Q267" i="3" s="1"/>
  <c r="Q268" i="3" s="1"/>
  <c r="Q269" i="3" s="1"/>
  <c r="Q270" i="3" s="1"/>
  <c r="Q271" i="3" s="1"/>
  <c r="Q272" i="3" s="1"/>
  <c r="Q273" i="3" s="1"/>
  <c r="Q274" i="3" s="1"/>
  <c r="Q275" i="3" s="1"/>
  <c r="Q276" i="3" s="1"/>
  <c r="Q277" i="3" s="1"/>
  <c r="Q278" i="3" s="1"/>
  <c r="Q279" i="3" s="1"/>
  <c r="Q280" i="3" s="1"/>
  <c r="Q281" i="3" s="1"/>
  <c r="Q282" i="3" s="1"/>
  <c r="Q283" i="3" s="1"/>
  <c r="Q284" i="3" s="1"/>
  <c r="Q285" i="3" s="1"/>
  <c r="Q286" i="3" s="1"/>
  <c r="Q287" i="3" s="1"/>
  <c r="Q288" i="3" s="1"/>
  <c r="Q289" i="3" s="1"/>
  <c r="Q290" i="3" s="1"/>
  <c r="Q291" i="3" s="1"/>
  <c r="Q292" i="3" s="1"/>
  <c r="Q293" i="3" s="1"/>
  <c r="Q294" i="3" s="1"/>
  <c r="Q295" i="3" s="1"/>
  <c r="Q296" i="3" s="1"/>
  <c r="Q297" i="3" s="1"/>
  <c r="Q298" i="3" s="1"/>
  <c r="Q299" i="3" s="1"/>
  <c r="Q300" i="3" s="1"/>
  <c r="Q301" i="3" s="1"/>
  <c r="Q302" i="3" s="1"/>
  <c r="Q303" i="3" s="1"/>
  <c r="Q304" i="3" s="1"/>
  <c r="Q305" i="3" s="1"/>
  <c r="Q306" i="3" s="1"/>
  <c r="Q307" i="3" s="1"/>
  <c r="Q308" i="3" s="1"/>
  <c r="Q309" i="3" s="1"/>
  <c r="Q310" i="3" s="1"/>
  <c r="Q311" i="3" s="1"/>
  <c r="Q312" i="3" s="1"/>
  <c r="Q313" i="3" s="1"/>
  <c r="Q314" i="3" s="1"/>
  <c r="Q315" i="3" s="1"/>
  <c r="Q316" i="3" s="1"/>
  <c r="Q317" i="3" s="1"/>
  <c r="Q318" i="3" s="1"/>
  <c r="Q319" i="3" s="1"/>
  <c r="Q320" i="3" s="1"/>
  <c r="Q321" i="3" s="1"/>
  <c r="Q322" i="3" s="1"/>
  <c r="Q323" i="3" s="1"/>
  <c r="Q324" i="3" s="1"/>
  <c r="Q325" i="3" s="1"/>
  <c r="Q326" i="3" s="1"/>
  <c r="Q327" i="3" s="1"/>
  <c r="Q328" i="3" s="1"/>
  <c r="Q329" i="3" s="1"/>
  <c r="Q330" i="3" s="1"/>
  <c r="Q331" i="3" s="1"/>
  <c r="Q332" i="3" s="1"/>
  <c r="Q333" i="3" s="1"/>
  <c r="Q334" i="3" s="1"/>
  <c r="Q335" i="3" s="1"/>
  <c r="Q336" i="3" s="1"/>
  <c r="Q337" i="3" s="1"/>
  <c r="Q338" i="3" s="1"/>
  <c r="Q339" i="3" s="1"/>
  <c r="Q340" i="3" s="1"/>
  <c r="Q341" i="3" s="1"/>
  <c r="Q342" i="3" s="1"/>
  <c r="Q343" i="3" s="1"/>
  <c r="Q344" i="3" s="1"/>
  <c r="Q345" i="3" s="1"/>
  <c r="Q346" i="3" s="1"/>
  <c r="Q347" i="3" s="1"/>
  <c r="Q348" i="3" s="1"/>
  <c r="Q349" i="3" s="1"/>
  <c r="Q350" i="3" s="1"/>
  <c r="Q351" i="3" s="1"/>
  <c r="Q352" i="3" s="1"/>
  <c r="Q353" i="3" s="1"/>
  <c r="Q354" i="3" s="1"/>
  <c r="Q355" i="3" s="1"/>
  <c r="Q356" i="3" s="1"/>
  <c r="Q357" i="3" s="1"/>
  <c r="Q358" i="3" s="1"/>
  <c r="Q359" i="3" s="1"/>
  <c r="Q360" i="3" s="1"/>
  <c r="Q361" i="3" s="1"/>
  <c r="Q362" i="3" s="1"/>
  <c r="Q363" i="3" s="1"/>
  <c r="Q364" i="3" s="1"/>
  <c r="Q365" i="3" s="1"/>
  <c r="Q366" i="3" s="1"/>
  <c r="Q367" i="3" s="1"/>
  <c r="Q368" i="3" s="1"/>
  <c r="Q369" i="3" s="1"/>
  <c r="Q370" i="3" s="1"/>
  <c r="Q371" i="3" s="1"/>
  <c r="Q372" i="3" s="1"/>
  <c r="Q373" i="3" s="1"/>
  <c r="Q374" i="3" s="1"/>
  <c r="Q375" i="3" s="1"/>
  <c r="Q376" i="3" s="1"/>
  <c r="Q377" i="3" s="1"/>
  <c r="Q378" i="3" s="1"/>
  <c r="Q379" i="3" s="1"/>
  <c r="Q380" i="3" s="1"/>
  <c r="Q381" i="3" s="1"/>
  <c r="Q382" i="3" s="1"/>
  <c r="Q383" i="3" s="1"/>
  <c r="Q384" i="3" s="1"/>
  <c r="Q385" i="3" s="1"/>
  <c r="Q386" i="3" s="1"/>
  <c r="Q387" i="3" s="1"/>
  <c r="Q388" i="3" s="1"/>
  <c r="Q389" i="3" s="1"/>
  <c r="Q390" i="3" s="1"/>
  <c r="Q391" i="3" s="1"/>
  <c r="Q392" i="3" s="1"/>
  <c r="Q393" i="3" s="1"/>
  <c r="Q394" i="3" s="1"/>
  <c r="Q395" i="3" s="1"/>
  <c r="Q396" i="3" s="1"/>
  <c r="Q397" i="3" s="1"/>
  <c r="Q398" i="3" s="1"/>
  <c r="Q399" i="3" s="1"/>
  <c r="Q400" i="3" s="1"/>
  <c r="Q401" i="3" s="1"/>
  <c r="Q402" i="3" s="1"/>
  <c r="Q403" i="3" s="1"/>
  <c r="Q404" i="3" s="1"/>
  <c r="Q405" i="3" s="1"/>
  <c r="Q406" i="3" s="1"/>
  <c r="Q407" i="3" s="1"/>
  <c r="Q408" i="3" s="1"/>
  <c r="Q409" i="3" s="1"/>
  <c r="Q410" i="3" s="1"/>
  <c r="Q411" i="3" s="1"/>
  <c r="Q412" i="3" s="1"/>
  <c r="Q413" i="3" s="1"/>
  <c r="Q414" i="3" s="1"/>
  <c r="Q415" i="3" s="1"/>
  <c r="Q416" i="3" s="1"/>
  <c r="Q417" i="3" s="1"/>
  <c r="Q418" i="3" s="1"/>
  <c r="Q419" i="3" s="1"/>
  <c r="Q420" i="3" s="1"/>
  <c r="Q421" i="3" s="1"/>
  <c r="Q422" i="3" s="1"/>
  <c r="Q423" i="3" s="1"/>
  <c r="Q424" i="3" s="1"/>
  <c r="Q425" i="3" s="1"/>
  <c r="Q426" i="3" s="1"/>
  <c r="Q427" i="3" s="1"/>
  <c r="Q428" i="3" s="1"/>
  <c r="Q429" i="3" s="1"/>
  <c r="Q430" i="3" s="1"/>
  <c r="Q431" i="3" s="1"/>
  <c r="Q432" i="3" s="1"/>
  <c r="Q433" i="3" s="1"/>
  <c r="Q434" i="3" s="1"/>
  <c r="Q435" i="3" s="1"/>
  <c r="Q436" i="3" s="1"/>
  <c r="Q437" i="3" s="1"/>
  <c r="Q438" i="3" s="1"/>
  <c r="Q439" i="3" s="1"/>
  <c r="Q440" i="3" s="1"/>
  <c r="Q441" i="3" s="1"/>
  <c r="Q442" i="3" s="1"/>
  <c r="Q443" i="3" s="1"/>
  <c r="Q444" i="3" s="1"/>
  <c r="Q445" i="3" s="1"/>
  <c r="Q446" i="3" s="1"/>
  <c r="Q447" i="3" s="1"/>
  <c r="Q448" i="3" s="1"/>
  <c r="Q449" i="3" s="1"/>
  <c r="Q450" i="3" s="1"/>
  <c r="Q451" i="3" s="1"/>
  <c r="Q452" i="3" s="1"/>
  <c r="Q453" i="3" s="1"/>
  <c r="Q454" i="3" s="1"/>
  <c r="Q455" i="3" s="1"/>
  <c r="Q456" i="3" s="1"/>
  <c r="Q457" i="3" s="1"/>
  <c r="Q458" i="3" s="1"/>
  <c r="Q459" i="3" s="1"/>
  <c r="Q460" i="3" s="1"/>
  <c r="Q461" i="3" s="1"/>
  <c r="Q462" i="3" s="1"/>
  <c r="Q463" i="3" s="1"/>
  <c r="Q464" i="3" s="1"/>
  <c r="Q465" i="3" s="1"/>
  <c r="Q466" i="3" s="1"/>
  <c r="Q467" i="3" s="1"/>
  <c r="Q468" i="3" s="1"/>
  <c r="Q469" i="3" s="1"/>
  <c r="Q470" i="3" s="1"/>
  <c r="Q471" i="3" s="1"/>
  <c r="Q472" i="3" s="1"/>
  <c r="Q473" i="3" s="1"/>
  <c r="Q474" i="3" s="1"/>
  <c r="Q475" i="3" s="1"/>
  <c r="Q476" i="3" s="1"/>
  <c r="Q477" i="3" s="1"/>
  <c r="Q478" i="3" s="1"/>
  <c r="Q479" i="3" s="1"/>
  <c r="Q480" i="3" s="1"/>
  <c r="Q481" i="3" s="1"/>
  <c r="Q482" i="3" s="1"/>
  <c r="Q483" i="3" s="1"/>
  <c r="Q484" i="3" s="1"/>
  <c r="Q485" i="3" s="1"/>
  <c r="Q486" i="3" s="1"/>
  <c r="Q487" i="3" s="1"/>
  <c r="Q488" i="3" s="1"/>
  <c r="Q489" i="3" s="1"/>
  <c r="Q490" i="3" s="1"/>
  <c r="Q491" i="3" s="1"/>
  <c r="Q492" i="3" s="1"/>
  <c r="Q493" i="3" s="1"/>
  <c r="Q494" i="3" s="1"/>
  <c r="Q495" i="3" s="1"/>
  <c r="Q496" i="3" s="1"/>
  <c r="Q497" i="3" s="1"/>
  <c r="Q498" i="3" s="1"/>
  <c r="Q499" i="3" s="1"/>
  <c r="Q500" i="3" s="1"/>
  <c r="F4" i="3"/>
  <c r="R24" i="3" s="1"/>
  <c r="R25" i="3" s="1"/>
  <c r="R26" i="3" s="1"/>
  <c r="R27" i="3" s="1"/>
  <c r="R28" i="3" s="1"/>
  <c r="R29" i="3" s="1"/>
  <c r="R30" i="3" s="1"/>
  <c r="R31" i="3" s="1"/>
  <c r="R32" i="3" s="1"/>
  <c r="R33" i="3" s="1"/>
  <c r="R34" i="3" s="1"/>
  <c r="R35" i="3" s="1"/>
  <c r="R36" i="3" s="1"/>
  <c r="R37" i="3" s="1"/>
  <c r="R38" i="3" s="1"/>
  <c r="R39" i="3" s="1"/>
  <c r="R40" i="3" s="1"/>
  <c r="R41" i="3" s="1"/>
  <c r="R42" i="3" s="1"/>
  <c r="R43" i="3" s="1"/>
  <c r="R44" i="3" s="1"/>
  <c r="R45" i="3" s="1"/>
  <c r="R46" i="3" s="1"/>
  <c r="R47" i="3" s="1"/>
  <c r="R48" i="3" s="1"/>
  <c r="R49" i="3" s="1"/>
  <c r="R50" i="3" s="1"/>
  <c r="R51" i="3" s="1"/>
  <c r="R52" i="3" s="1"/>
  <c r="R53" i="3" s="1"/>
  <c r="R54" i="3" s="1"/>
  <c r="R55" i="3" s="1"/>
  <c r="R56" i="3" s="1"/>
  <c r="R57" i="3" s="1"/>
  <c r="R58" i="3" s="1"/>
  <c r="R59" i="3" s="1"/>
  <c r="R60" i="3" s="1"/>
  <c r="R61" i="3" s="1"/>
  <c r="R62" i="3" s="1"/>
  <c r="R63" i="3" s="1"/>
  <c r="R64" i="3" s="1"/>
  <c r="R65" i="3" s="1"/>
  <c r="R66" i="3" s="1"/>
  <c r="R67" i="3" s="1"/>
  <c r="R68" i="3" s="1"/>
  <c r="R69" i="3" s="1"/>
  <c r="R70" i="3" s="1"/>
  <c r="R71" i="3" s="1"/>
  <c r="R72" i="3" s="1"/>
  <c r="R73" i="3" s="1"/>
  <c r="R74" i="3" s="1"/>
  <c r="R75" i="3" s="1"/>
  <c r="R76" i="3" s="1"/>
  <c r="R77" i="3" s="1"/>
  <c r="R78" i="3" s="1"/>
  <c r="R79" i="3" s="1"/>
  <c r="R80" i="3" s="1"/>
  <c r="R81" i="3" s="1"/>
  <c r="R82" i="3" s="1"/>
  <c r="R83" i="3" s="1"/>
  <c r="R84" i="3" s="1"/>
  <c r="R85" i="3" s="1"/>
  <c r="R86" i="3" s="1"/>
  <c r="R87" i="3" s="1"/>
  <c r="R88" i="3" s="1"/>
  <c r="R89" i="3" s="1"/>
  <c r="R90" i="3" s="1"/>
  <c r="R91" i="3" s="1"/>
  <c r="R92" i="3" s="1"/>
  <c r="R93" i="3" s="1"/>
  <c r="R94" i="3" s="1"/>
  <c r="R95" i="3" s="1"/>
  <c r="R96" i="3" s="1"/>
  <c r="R97" i="3" s="1"/>
  <c r="R98" i="3" s="1"/>
  <c r="R99" i="3" s="1"/>
  <c r="R100" i="3" s="1"/>
  <c r="R101" i="3" s="1"/>
  <c r="R102" i="3" s="1"/>
  <c r="R103" i="3" s="1"/>
  <c r="R104" i="3" s="1"/>
  <c r="R105" i="3" s="1"/>
  <c r="R106" i="3" s="1"/>
  <c r="R107" i="3" s="1"/>
  <c r="R108" i="3" s="1"/>
  <c r="R109" i="3" s="1"/>
  <c r="R110" i="3" s="1"/>
  <c r="R111" i="3" s="1"/>
  <c r="R112" i="3" s="1"/>
  <c r="R113" i="3" s="1"/>
  <c r="R114" i="3" s="1"/>
  <c r="R115" i="3" s="1"/>
  <c r="R116" i="3" s="1"/>
  <c r="R117" i="3" s="1"/>
  <c r="R118" i="3" s="1"/>
  <c r="R119" i="3" s="1"/>
  <c r="R120" i="3" s="1"/>
  <c r="R121" i="3" s="1"/>
  <c r="R122" i="3" s="1"/>
  <c r="R123" i="3" s="1"/>
  <c r="R124" i="3" s="1"/>
  <c r="R125" i="3" s="1"/>
  <c r="R126" i="3" s="1"/>
  <c r="R127" i="3" s="1"/>
  <c r="R128" i="3" s="1"/>
  <c r="R129" i="3" s="1"/>
  <c r="R130" i="3" s="1"/>
  <c r="R131" i="3" s="1"/>
  <c r="R132" i="3" s="1"/>
  <c r="R133" i="3" s="1"/>
  <c r="R134" i="3" s="1"/>
  <c r="R135" i="3" s="1"/>
  <c r="R136" i="3" s="1"/>
  <c r="R137" i="3" s="1"/>
  <c r="R138" i="3" s="1"/>
  <c r="R139" i="3" s="1"/>
  <c r="R140" i="3" s="1"/>
  <c r="R141" i="3" s="1"/>
  <c r="R142" i="3" s="1"/>
  <c r="R143" i="3" s="1"/>
  <c r="R144" i="3" s="1"/>
  <c r="R145" i="3" s="1"/>
  <c r="R146" i="3" s="1"/>
  <c r="R147" i="3" s="1"/>
  <c r="R148" i="3" s="1"/>
  <c r="R149" i="3" s="1"/>
  <c r="R150" i="3" s="1"/>
  <c r="R151" i="3" s="1"/>
  <c r="R152" i="3" s="1"/>
  <c r="R153" i="3" s="1"/>
  <c r="R154" i="3" s="1"/>
  <c r="R155" i="3" s="1"/>
  <c r="R156" i="3" s="1"/>
  <c r="R157" i="3" s="1"/>
  <c r="R158" i="3" s="1"/>
  <c r="R159" i="3" s="1"/>
  <c r="R160" i="3" s="1"/>
  <c r="R161" i="3" s="1"/>
  <c r="R162" i="3" s="1"/>
  <c r="R163" i="3" s="1"/>
  <c r="R164" i="3" s="1"/>
  <c r="R165" i="3" s="1"/>
  <c r="R166" i="3" s="1"/>
  <c r="R167" i="3" s="1"/>
  <c r="R168" i="3" s="1"/>
  <c r="R169" i="3" s="1"/>
  <c r="R170" i="3" s="1"/>
  <c r="R171" i="3" s="1"/>
  <c r="R172" i="3" s="1"/>
  <c r="R173" i="3" s="1"/>
  <c r="R174" i="3" s="1"/>
  <c r="R175" i="3" s="1"/>
  <c r="R176" i="3" s="1"/>
  <c r="R177" i="3" s="1"/>
  <c r="R178" i="3" s="1"/>
  <c r="R179" i="3" s="1"/>
  <c r="R180" i="3" s="1"/>
  <c r="R181" i="3" s="1"/>
  <c r="R182" i="3" s="1"/>
  <c r="R183" i="3" s="1"/>
  <c r="R184" i="3" s="1"/>
  <c r="R185" i="3" s="1"/>
  <c r="R186" i="3" s="1"/>
  <c r="R187" i="3" s="1"/>
  <c r="R188" i="3" s="1"/>
  <c r="R189" i="3" s="1"/>
  <c r="R190" i="3" s="1"/>
  <c r="R191" i="3" s="1"/>
  <c r="R192" i="3" s="1"/>
  <c r="R193" i="3" s="1"/>
  <c r="R194" i="3" s="1"/>
  <c r="R195" i="3" s="1"/>
  <c r="R196" i="3" s="1"/>
  <c r="R197" i="3" s="1"/>
  <c r="R198" i="3" s="1"/>
  <c r="R199" i="3" s="1"/>
  <c r="R200" i="3" s="1"/>
  <c r="R201" i="3" s="1"/>
  <c r="R202" i="3" s="1"/>
  <c r="R203" i="3" s="1"/>
  <c r="R204" i="3" s="1"/>
  <c r="R205" i="3" s="1"/>
  <c r="R206" i="3" s="1"/>
  <c r="R207" i="3" s="1"/>
  <c r="R208" i="3" s="1"/>
  <c r="R209" i="3" s="1"/>
  <c r="R210" i="3" s="1"/>
  <c r="R211" i="3" s="1"/>
  <c r="R212" i="3" s="1"/>
  <c r="R213" i="3" s="1"/>
  <c r="R214" i="3" s="1"/>
  <c r="R215" i="3" s="1"/>
  <c r="R216" i="3" s="1"/>
  <c r="R217" i="3" s="1"/>
  <c r="R218" i="3" s="1"/>
  <c r="R219" i="3" s="1"/>
  <c r="R220" i="3" s="1"/>
  <c r="R221" i="3" s="1"/>
  <c r="R222" i="3" s="1"/>
  <c r="R223" i="3" s="1"/>
  <c r="R224" i="3" s="1"/>
  <c r="R225" i="3" s="1"/>
  <c r="R226" i="3" s="1"/>
  <c r="R227" i="3" s="1"/>
  <c r="R228" i="3" s="1"/>
  <c r="R229" i="3" s="1"/>
  <c r="R230" i="3" s="1"/>
  <c r="R231" i="3" s="1"/>
  <c r="R232" i="3" s="1"/>
  <c r="R233" i="3" s="1"/>
  <c r="R234" i="3" s="1"/>
  <c r="R235" i="3" s="1"/>
  <c r="R236" i="3" s="1"/>
  <c r="R237" i="3" s="1"/>
  <c r="R238" i="3" s="1"/>
  <c r="R239" i="3" s="1"/>
  <c r="R240" i="3" s="1"/>
  <c r="R241" i="3" s="1"/>
  <c r="R242" i="3" s="1"/>
  <c r="R243" i="3" s="1"/>
  <c r="R244" i="3" s="1"/>
  <c r="R245" i="3" s="1"/>
  <c r="R246" i="3" s="1"/>
  <c r="R247" i="3" s="1"/>
  <c r="R248" i="3" s="1"/>
  <c r="R249" i="3" s="1"/>
  <c r="R250" i="3" s="1"/>
  <c r="R251" i="3" s="1"/>
  <c r="R252" i="3" s="1"/>
  <c r="R253" i="3" s="1"/>
  <c r="R254" i="3" s="1"/>
  <c r="R255" i="3" s="1"/>
  <c r="R256" i="3" s="1"/>
  <c r="R257" i="3" s="1"/>
  <c r="R258" i="3" s="1"/>
  <c r="R259" i="3" s="1"/>
  <c r="R260" i="3" s="1"/>
  <c r="R261" i="3" s="1"/>
  <c r="R262" i="3" s="1"/>
  <c r="R263" i="3" s="1"/>
  <c r="R264" i="3" s="1"/>
  <c r="R265" i="3" s="1"/>
  <c r="R266" i="3" s="1"/>
  <c r="R267" i="3" s="1"/>
  <c r="R268" i="3" s="1"/>
  <c r="R269" i="3" s="1"/>
  <c r="R270" i="3" s="1"/>
  <c r="R271" i="3" s="1"/>
  <c r="R272" i="3" s="1"/>
  <c r="R273" i="3" s="1"/>
  <c r="R274" i="3" s="1"/>
  <c r="R275" i="3" s="1"/>
  <c r="R276" i="3" s="1"/>
  <c r="R277" i="3" s="1"/>
  <c r="R278" i="3" s="1"/>
  <c r="R279" i="3" s="1"/>
  <c r="R280" i="3" s="1"/>
  <c r="R281" i="3" s="1"/>
  <c r="R282" i="3" s="1"/>
  <c r="R283" i="3" s="1"/>
  <c r="R284" i="3" s="1"/>
  <c r="R285" i="3" s="1"/>
  <c r="R286" i="3" s="1"/>
  <c r="R287" i="3" s="1"/>
  <c r="R288" i="3" s="1"/>
  <c r="R289" i="3" s="1"/>
  <c r="R290" i="3" s="1"/>
  <c r="R291" i="3" s="1"/>
  <c r="R292" i="3" s="1"/>
  <c r="R293" i="3" s="1"/>
  <c r="R294" i="3" s="1"/>
  <c r="R295" i="3" s="1"/>
  <c r="R296" i="3" s="1"/>
  <c r="R297" i="3" s="1"/>
  <c r="R298" i="3" s="1"/>
  <c r="R299" i="3" s="1"/>
  <c r="R300" i="3" s="1"/>
  <c r="R301" i="3" s="1"/>
  <c r="R302" i="3" s="1"/>
  <c r="R303" i="3" s="1"/>
  <c r="R304" i="3" s="1"/>
  <c r="R305" i="3" s="1"/>
  <c r="R306" i="3" s="1"/>
  <c r="R307" i="3" s="1"/>
  <c r="R308" i="3" s="1"/>
  <c r="R309" i="3" s="1"/>
  <c r="R310" i="3" s="1"/>
  <c r="R311" i="3" s="1"/>
  <c r="R312" i="3" s="1"/>
  <c r="R313" i="3" s="1"/>
  <c r="R314" i="3" s="1"/>
  <c r="R315" i="3" s="1"/>
  <c r="R316" i="3" s="1"/>
  <c r="R317" i="3" s="1"/>
  <c r="R318" i="3" s="1"/>
  <c r="R319" i="3" s="1"/>
  <c r="R320" i="3" s="1"/>
  <c r="R321" i="3" s="1"/>
  <c r="R322" i="3" s="1"/>
  <c r="R323" i="3" s="1"/>
  <c r="R324" i="3" s="1"/>
  <c r="R325" i="3" s="1"/>
  <c r="R326" i="3" s="1"/>
  <c r="R327" i="3" s="1"/>
  <c r="R328" i="3" s="1"/>
  <c r="R329" i="3" s="1"/>
  <c r="R330" i="3" s="1"/>
  <c r="R331" i="3" s="1"/>
  <c r="R332" i="3" s="1"/>
  <c r="R333" i="3" s="1"/>
  <c r="R334" i="3" s="1"/>
  <c r="R335" i="3" s="1"/>
  <c r="R336" i="3" s="1"/>
  <c r="R337" i="3" s="1"/>
  <c r="R338" i="3" s="1"/>
  <c r="R339" i="3" s="1"/>
  <c r="R340" i="3" s="1"/>
  <c r="R341" i="3" s="1"/>
  <c r="R342" i="3" s="1"/>
  <c r="R343" i="3" s="1"/>
  <c r="R344" i="3" s="1"/>
  <c r="R345" i="3" s="1"/>
  <c r="R346" i="3" s="1"/>
  <c r="R347" i="3" s="1"/>
  <c r="R348" i="3" s="1"/>
  <c r="R349" i="3" s="1"/>
  <c r="R350" i="3" s="1"/>
  <c r="R351" i="3" s="1"/>
  <c r="R352" i="3" s="1"/>
  <c r="R353" i="3" s="1"/>
  <c r="R354" i="3" s="1"/>
  <c r="R355" i="3" s="1"/>
  <c r="R356" i="3" s="1"/>
  <c r="R357" i="3" s="1"/>
  <c r="R358" i="3" s="1"/>
  <c r="R359" i="3" s="1"/>
  <c r="R360" i="3" s="1"/>
  <c r="R361" i="3" s="1"/>
  <c r="R362" i="3" s="1"/>
  <c r="R363" i="3" s="1"/>
  <c r="R364" i="3" s="1"/>
  <c r="R365" i="3" s="1"/>
  <c r="R366" i="3" s="1"/>
  <c r="R367" i="3" s="1"/>
  <c r="R368" i="3" s="1"/>
  <c r="R369" i="3" s="1"/>
  <c r="R370" i="3" s="1"/>
  <c r="R371" i="3" s="1"/>
  <c r="R372" i="3" s="1"/>
  <c r="R373" i="3" s="1"/>
  <c r="R374" i="3" s="1"/>
  <c r="R375" i="3" s="1"/>
  <c r="R376" i="3" s="1"/>
  <c r="R377" i="3" s="1"/>
  <c r="R378" i="3" s="1"/>
  <c r="R379" i="3" s="1"/>
  <c r="R380" i="3" s="1"/>
  <c r="R381" i="3" s="1"/>
  <c r="R382" i="3" s="1"/>
  <c r="R383" i="3" s="1"/>
  <c r="R384" i="3" s="1"/>
  <c r="R385" i="3" s="1"/>
  <c r="R386" i="3" s="1"/>
  <c r="R387" i="3" s="1"/>
  <c r="R388" i="3" s="1"/>
  <c r="R389" i="3" s="1"/>
  <c r="R390" i="3" s="1"/>
  <c r="R391" i="3" s="1"/>
  <c r="R392" i="3" s="1"/>
  <c r="R393" i="3" s="1"/>
  <c r="R394" i="3" s="1"/>
  <c r="R395" i="3" s="1"/>
  <c r="R396" i="3" s="1"/>
  <c r="R397" i="3" s="1"/>
  <c r="R398" i="3" s="1"/>
  <c r="R399" i="3" s="1"/>
  <c r="R400" i="3" s="1"/>
  <c r="R401" i="3" s="1"/>
  <c r="R402" i="3" s="1"/>
  <c r="R403" i="3" s="1"/>
  <c r="R404" i="3" s="1"/>
  <c r="R405" i="3" s="1"/>
  <c r="R406" i="3" s="1"/>
  <c r="R407" i="3" s="1"/>
  <c r="R408" i="3" s="1"/>
  <c r="R409" i="3" s="1"/>
  <c r="R410" i="3" s="1"/>
  <c r="R411" i="3" s="1"/>
  <c r="R412" i="3" s="1"/>
  <c r="R413" i="3" s="1"/>
  <c r="R414" i="3" s="1"/>
  <c r="R415" i="3" s="1"/>
  <c r="R416" i="3" s="1"/>
  <c r="R417" i="3" s="1"/>
  <c r="R418" i="3" s="1"/>
  <c r="R419" i="3" s="1"/>
  <c r="R420" i="3" s="1"/>
  <c r="R421" i="3" s="1"/>
  <c r="R422" i="3" s="1"/>
  <c r="R423" i="3" s="1"/>
  <c r="R424" i="3" s="1"/>
  <c r="R425" i="3" s="1"/>
  <c r="R426" i="3" s="1"/>
  <c r="R427" i="3" s="1"/>
  <c r="R428" i="3" s="1"/>
  <c r="R429" i="3" s="1"/>
  <c r="R430" i="3" s="1"/>
  <c r="R431" i="3" s="1"/>
  <c r="R432" i="3" s="1"/>
  <c r="R433" i="3" s="1"/>
  <c r="R434" i="3" s="1"/>
  <c r="R435" i="3" s="1"/>
  <c r="R436" i="3" s="1"/>
  <c r="R437" i="3" s="1"/>
  <c r="R438" i="3" s="1"/>
  <c r="R439" i="3" s="1"/>
  <c r="R440" i="3" s="1"/>
  <c r="R441" i="3" s="1"/>
  <c r="R442" i="3" s="1"/>
  <c r="R443" i="3" s="1"/>
  <c r="R444" i="3" s="1"/>
  <c r="R445" i="3" s="1"/>
  <c r="R446" i="3" s="1"/>
  <c r="R447" i="3" s="1"/>
  <c r="R448" i="3" s="1"/>
  <c r="R449" i="3" s="1"/>
  <c r="R450" i="3" s="1"/>
  <c r="R451" i="3" s="1"/>
  <c r="R452" i="3" s="1"/>
  <c r="R453" i="3" s="1"/>
  <c r="R454" i="3" s="1"/>
  <c r="R455" i="3" s="1"/>
  <c r="R456" i="3" s="1"/>
  <c r="R457" i="3" s="1"/>
  <c r="R458" i="3" s="1"/>
  <c r="R459" i="3" s="1"/>
  <c r="R460" i="3" s="1"/>
  <c r="R461" i="3" s="1"/>
  <c r="R462" i="3" s="1"/>
  <c r="R463" i="3" s="1"/>
  <c r="R464" i="3" s="1"/>
  <c r="R465" i="3" s="1"/>
  <c r="R466" i="3" s="1"/>
  <c r="R467" i="3" s="1"/>
  <c r="R468" i="3" s="1"/>
  <c r="R469" i="3" s="1"/>
  <c r="R470" i="3" s="1"/>
  <c r="R471" i="3" s="1"/>
  <c r="R472" i="3" s="1"/>
  <c r="R473" i="3" s="1"/>
  <c r="R474" i="3" s="1"/>
  <c r="R475" i="3" s="1"/>
  <c r="R476" i="3" s="1"/>
  <c r="R477" i="3" s="1"/>
  <c r="R478" i="3" s="1"/>
  <c r="R479" i="3" s="1"/>
  <c r="R480" i="3" s="1"/>
  <c r="R481" i="3" s="1"/>
  <c r="R482" i="3" s="1"/>
  <c r="R483" i="3" s="1"/>
  <c r="R484" i="3" s="1"/>
  <c r="R485" i="3" s="1"/>
  <c r="R486" i="3" s="1"/>
  <c r="R487" i="3" s="1"/>
  <c r="R488" i="3" s="1"/>
  <c r="R489" i="3" s="1"/>
  <c r="R490" i="3" s="1"/>
  <c r="R491" i="3" s="1"/>
  <c r="R492" i="3" s="1"/>
  <c r="R493" i="3" s="1"/>
  <c r="R494" i="3" s="1"/>
  <c r="R495" i="3" s="1"/>
  <c r="R496" i="3" s="1"/>
  <c r="R497" i="3" s="1"/>
  <c r="R498" i="3" s="1"/>
  <c r="R499" i="3" s="1"/>
  <c r="R500" i="3" s="1"/>
  <c r="F2" i="3"/>
  <c r="P24" i="3" s="1"/>
  <c r="J5" i="7"/>
  <c r="E18" i="7"/>
  <c r="E16" i="7"/>
  <c r="H1" i="7"/>
  <c r="J6" i="7" s="1"/>
  <c r="H7" i="7"/>
  <c r="E24" i="8"/>
  <c r="J5" i="8"/>
  <c r="H6" i="8"/>
  <c r="H7" i="8" s="1"/>
  <c r="P25" i="3" l="1"/>
  <c r="P26" i="3"/>
  <c r="I23" i="7"/>
  <c r="I24" i="7"/>
  <c r="I25" i="8"/>
  <c r="I24" i="8"/>
  <c r="P27" i="3" l="1"/>
  <c r="P28" i="3" l="1"/>
  <c r="P29" i="3" l="1"/>
  <c r="P30" i="3" l="1"/>
  <c r="P31" i="3" l="1"/>
  <c r="P32" i="3" l="1"/>
  <c r="P33" i="3" l="1"/>
  <c r="P34" i="3" l="1"/>
  <c r="P35" i="3" l="1"/>
  <c r="P36" i="3" l="1"/>
  <c r="P37" i="3" l="1"/>
  <c r="P38" i="3" l="1"/>
  <c r="P39" i="3" l="1"/>
  <c r="P40" i="3" l="1"/>
  <c r="P41" i="3" l="1"/>
  <c r="P42" i="3" l="1"/>
  <c r="P43" i="3" l="1"/>
  <c r="P44" i="3" l="1"/>
  <c r="P45" i="3" l="1"/>
  <c r="P46" i="3" l="1"/>
  <c r="P47" i="3" l="1"/>
  <c r="P48" i="3" l="1"/>
  <c r="P49" i="3" l="1"/>
  <c r="P50" i="3" l="1"/>
  <c r="P51" i="3" l="1"/>
  <c r="P52" i="3" l="1"/>
  <c r="P53" i="3" l="1"/>
  <c r="P54" i="3" l="1"/>
  <c r="P55" i="3" l="1"/>
  <c r="P56" i="3" l="1"/>
  <c r="P57" i="3" l="1"/>
  <c r="P58" i="3" l="1"/>
  <c r="P59" i="3" l="1"/>
  <c r="P60" i="3" l="1"/>
  <c r="P61" i="3" l="1"/>
  <c r="P62" i="3" l="1"/>
  <c r="P63" i="3" l="1"/>
  <c r="P64" i="3" l="1"/>
  <c r="P65" i="3" l="1"/>
  <c r="P66" i="3" l="1"/>
  <c r="P67" i="3" l="1"/>
  <c r="P68" i="3" l="1"/>
  <c r="P69" i="3" l="1"/>
  <c r="P70" i="3" l="1"/>
  <c r="P71" i="3" l="1"/>
  <c r="P72" i="3" l="1"/>
  <c r="P73" i="3" l="1"/>
  <c r="P74" i="3" l="1"/>
  <c r="P75" i="3" l="1"/>
  <c r="P76" i="3" l="1"/>
  <c r="P77" i="3" l="1"/>
  <c r="P78" i="3" l="1"/>
  <c r="P79" i="3" l="1"/>
  <c r="P80" i="3" l="1"/>
  <c r="P81" i="3" l="1"/>
  <c r="P82" i="3" l="1"/>
  <c r="P83" i="3" l="1"/>
  <c r="P84" i="3" l="1"/>
  <c r="P85" i="3" l="1"/>
  <c r="P86" i="3" l="1"/>
  <c r="P87" i="3" l="1"/>
  <c r="P88" i="3" l="1"/>
  <c r="P89" i="3" l="1"/>
  <c r="P90" i="3" l="1"/>
  <c r="P91" i="3" l="1"/>
  <c r="P92" i="3" l="1"/>
  <c r="P93" i="3" l="1"/>
  <c r="P94" i="3" l="1"/>
  <c r="P95" i="3" l="1"/>
  <c r="P96" i="3" l="1"/>
  <c r="P97" i="3" l="1"/>
  <c r="P98" i="3" l="1"/>
  <c r="P99" i="3" l="1"/>
  <c r="P100" i="3" l="1"/>
  <c r="P101" i="3" l="1"/>
  <c r="P102" i="3" l="1"/>
  <c r="P103" i="3" l="1"/>
  <c r="P104" i="3" l="1"/>
  <c r="P105" i="3" l="1"/>
  <c r="P106" i="3" l="1"/>
  <c r="P107" i="3" l="1"/>
  <c r="P108" i="3" l="1"/>
  <c r="P109" i="3" l="1"/>
  <c r="P110" i="3" l="1"/>
  <c r="P111" i="3" l="1"/>
  <c r="P112" i="3" l="1"/>
  <c r="P113" i="3" l="1"/>
  <c r="P114" i="3" l="1"/>
  <c r="P115" i="3" l="1"/>
  <c r="P116" i="3" l="1"/>
  <c r="P117" i="3" l="1"/>
  <c r="P118" i="3" l="1"/>
  <c r="P119" i="3" l="1"/>
  <c r="P120" i="3" l="1"/>
  <c r="P121" i="3" l="1"/>
  <c r="P122" i="3" l="1"/>
  <c r="P123" i="3" l="1"/>
  <c r="P124" i="3" l="1"/>
  <c r="P125" i="3" l="1"/>
  <c r="P126" i="3" l="1"/>
  <c r="P127" i="3" l="1"/>
  <c r="P128" i="3" l="1"/>
  <c r="P129" i="3" l="1"/>
  <c r="P130" i="3" l="1"/>
  <c r="P131" i="3" l="1"/>
  <c r="P132" i="3" l="1"/>
  <c r="P133" i="3" l="1"/>
  <c r="P134" i="3" l="1"/>
  <c r="P135" i="3" l="1"/>
  <c r="P136" i="3" l="1"/>
  <c r="P137" i="3" l="1"/>
  <c r="P138" i="3" l="1"/>
  <c r="P139" i="3" l="1"/>
  <c r="P140" i="3" l="1"/>
  <c r="P141" i="3" l="1"/>
  <c r="P142" i="3" l="1"/>
  <c r="P143" i="3" l="1"/>
  <c r="P144" i="3" l="1"/>
  <c r="P145" i="3" l="1"/>
  <c r="P146" i="3" l="1"/>
  <c r="P147" i="3" l="1"/>
  <c r="P148" i="3" l="1"/>
  <c r="P149" i="3" l="1"/>
  <c r="P150" i="3" l="1"/>
  <c r="P151" i="3" l="1"/>
  <c r="P152" i="3" l="1"/>
  <c r="P153" i="3" l="1"/>
  <c r="P154" i="3" l="1"/>
  <c r="P155" i="3" l="1"/>
  <c r="P156" i="3" l="1"/>
  <c r="P157" i="3" l="1"/>
  <c r="P158" i="3" l="1"/>
  <c r="P159" i="3" l="1"/>
  <c r="P160" i="3" l="1"/>
  <c r="P161" i="3" l="1"/>
  <c r="P162" i="3" l="1"/>
  <c r="P163" i="3" l="1"/>
  <c r="P164" i="3" l="1"/>
  <c r="P165" i="3" l="1"/>
  <c r="P166" i="3" l="1"/>
  <c r="P167" i="3" l="1"/>
  <c r="P168" i="3" l="1"/>
  <c r="P169" i="3" l="1"/>
  <c r="P170" i="3" l="1"/>
  <c r="P171" i="3" l="1"/>
  <c r="P172" i="3" l="1"/>
  <c r="P173" i="3" l="1"/>
  <c r="P174" i="3" l="1"/>
  <c r="P175" i="3" l="1"/>
  <c r="P176" i="3" l="1"/>
  <c r="P177" i="3" l="1"/>
  <c r="P178" i="3" l="1"/>
  <c r="P179" i="3" l="1"/>
  <c r="P180" i="3" l="1"/>
  <c r="P181" i="3" l="1"/>
  <c r="P182" i="3" l="1"/>
  <c r="P183" i="3" l="1"/>
  <c r="P184" i="3" l="1"/>
  <c r="P185" i="3" l="1"/>
  <c r="P186" i="3" l="1"/>
  <c r="P187" i="3" l="1"/>
  <c r="P188" i="3" l="1"/>
  <c r="P189" i="3" l="1"/>
  <c r="P190" i="3" l="1"/>
  <c r="P191" i="3" l="1"/>
  <c r="P192" i="3" l="1"/>
  <c r="P193" i="3" l="1"/>
  <c r="P194" i="3" l="1"/>
  <c r="P195" i="3" l="1"/>
  <c r="P196" i="3" l="1"/>
  <c r="P197" i="3" l="1"/>
  <c r="P198" i="3" l="1"/>
  <c r="P199" i="3" l="1"/>
  <c r="P200" i="3" l="1"/>
  <c r="P201" i="3" l="1"/>
  <c r="P202" i="3" l="1"/>
  <c r="P203" i="3" l="1"/>
  <c r="P204" i="3" l="1"/>
  <c r="P205" i="3" l="1"/>
  <c r="P206" i="3" l="1"/>
  <c r="P207" i="3" l="1"/>
  <c r="P208" i="3" l="1"/>
  <c r="P209" i="3" l="1"/>
  <c r="P210" i="3" l="1"/>
  <c r="P211" i="3" l="1"/>
  <c r="P212" i="3" l="1"/>
  <c r="P213" i="3" l="1"/>
  <c r="P214" i="3" l="1"/>
  <c r="P215" i="3" l="1"/>
  <c r="P216" i="3" l="1"/>
  <c r="P217" i="3" l="1"/>
  <c r="P218" i="3" l="1"/>
  <c r="P219" i="3" l="1"/>
  <c r="P220" i="3" l="1"/>
  <c r="P221" i="3" l="1"/>
  <c r="P222" i="3" l="1"/>
  <c r="P223" i="3" l="1"/>
  <c r="P224" i="3" l="1"/>
  <c r="P225" i="3" l="1"/>
  <c r="P226" i="3" l="1"/>
  <c r="P227" i="3" l="1"/>
  <c r="P228" i="3" l="1"/>
  <c r="P229" i="3" l="1"/>
  <c r="P230" i="3" l="1"/>
  <c r="P231" i="3" l="1"/>
  <c r="P232" i="3" l="1"/>
  <c r="P233" i="3" l="1"/>
  <c r="P234" i="3" l="1"/>
  <c r="P235" i="3" l="1"/>
  <c r="P236" i="3" l="1"/>
  <c r="P237" i="3" l="1"/>
  <c r="P238" i="3" l="1"/>
  <c r="P239" i="3" l="1"/>
  <c r="P240" i="3" l="1"/>
  <c r="P241" i="3" l="1"/>
  <c r="P242" i="3" l="1"/>
  <c r="P243" i="3" l="1"/>
  <c r="P244" i="3" l="1"/>
  <c r="P245" i="3" l="1"/>
  <c r="P246" i="3" l="1"/>
  <c r="P247" i="3" l="1"/>
  <c r="P248" i="3" l="1"/>
  <c r="P249" i="3" l="1"/>
  <c r="P250" i="3" l="1"/>
  <c r="P251" i="3" l="1"/>
  <c r="P252" i="3" l="1"/>
  <c r="P253" i="3" l="1"/>
  <c r="P254" i="3" l="1"/>
  <c r="P255" i="3" l="1"/>
  <c r="P256" i="3" l="1"/>
  <c r="P257" i="3" l="1"/>
  <c r="P258" i="3" l="1"/>
  <c r="P259" i="3" l="1"/>
  <c r="P260" i="3" l="1"/>
  <c r="P261" i="3" l="1"/>
  <c r="P262" i="3" l="1"/>
  <c r="P263" i="3" l="1"/>
  <c r="P264" i="3" l="1"/>
  <c r="P265" i="3" l="1"/>
  <c r="P266" i="3" l="1"/>
  <c r="P267" i="3" l="1"/>
  <c r="P268" i="3" l="1"/>
  <c r="P269" i="3" l="1"/>
  <c r="P270" i="3" l="1"/>
  <c r="P271" i="3" l="1"/>
  <c r="P272" i="3" l="1"/>
  <c r="P273" i="3" l="1"/>
  <c r="P274" i="3" l="1"/>
  <c r="P275" i="3" l="1"/>
  <c r="P276" i="3" l="1"/>
  <c r="P277" i="3" l="1"/>
  <c r="P278" i="3" l="1"/>
  <c r="P279" i="3" l="1"/>
  <c r="P280" i="3" l="1"/>
  <c r="P281" i="3" l="1"/>
  <c r="P282" i="3" l="1"/>
  <c r="P283" i="3" l="1"/>
  <c r="P284" i="3" l="1"/>
  <c r="P285" i="3" l="1"/>
  <c r="P286" i="3" l="1"/>
  <c r="P287" i="3" l="1"/>
  <c r="P288" i="3" l="1"/>
  <c r="P289" i="3" l="1"/>
  <c r="P290" i="3" l="1"/>
  <c r="P291" i="3" l="1"/>
  <c r="P292" i="3" l="1"/>
  <c r="P293" i="3" l="1"/>
  <c r="P294" i="3" l="1"/>
  <c r="P295" i="3" l="1"/>
  <c r="P296" i="3" l="1"/>
  <c r="P297" i="3" l="1"/>
  <c r="P298" i="3" l="1"/>
  <c r="P299" i="3" l="1"/>
  <c r="P300" i="3" l="1"/>
  <c r="P301" i="3" l="1"/>
  <c r="P302" i="3" l="1"/>
  <c r="P303" i="3" l="1"/>
  <c r="P304" i="3" l="1"/>
  <c r="P305" i="3" l="1"/>
  <c r="P306" i="3" l="1"/>
  <c r="P307" i="3" l="1"/>
  <c r="P308" i="3" l="1"/>
  <c r="P309" i="3" l="1"/>
  <c r="P310" i="3" l="1"/>
  <c r="P311" i="3" l="1"/>
  <c r="P312" i="3" l="1"/>
  <c r="P313" i="3" l="1"/>
  <c r="P314" i="3" l="1"/>
  <c r="P315" i="3" l="1"/>
  <c r="P316" i="3" l="1"/>
  <c r="P317" i="3" l="1"/>
  <c r="P318" i="3" l="1"/>
  <c r="P319" i="3" l="1"/>
  <c r="P320" i="3" l="1"/>
  <c r="P321" i="3" l="1"/>
  <c r="P322" i="3" l="1"/>
  <c r="P323" i="3" l="1"/>
  <c r="P324" i="3" l="1"/>
  <c r="P325" i="3" l="1"/>
  <c r="P326" i="3" l="1"/>
  <c r="P327" i="3" l="1"/>
  <c r="P328" i="3" l="1"/>
  <c r="P329" i="3" l="1"/>
  <c r="P330" i="3" l="1"/>
  <c r="P331" i="3" l="1"/>
  <c r="P332" i="3" l="1"/>
  <c r="P333" i="3" l="1"/>
  <c r="P334" i="3" l="1"/>
  <c r="P335" i="3" l="1"/>
  <c r="P336" i="3" l="1"/>
  <c r="P337" i="3" l="1"/>
  <c r="P338" i="3" l="1"/>
  <c r="P339" i="3" l="1"/>
  <c r="P340" i="3" l="1"/>
  <c r="P341" i="3" l="1"/>
  <c r="P342" i="3" l="1"/>
  <c r="P343" i="3" l="1"/>
  <c r="P344" i="3" l="1"/>
  <c r="P345" i="3" l="1"/>
  <c r="P346" i="3" l="1"/>
  <c r="P347" i="3" l="1"/>
  <c r="P348" i="3" l="1"/>
  <c r="P349" i="3" l="1"/>
  <c r="P350" i="3" l="1"/>
  <c r="P351" i="3" l="1"/>
  <c r="P352" i="3" l="1"/>
  <c r="P353" i="3" l="1"/>
  <c r="P354" i="3" l="1"/>
  <c r="P355" i="3" l="1"/>
  <c r="P356" i="3" l="1"/>
  <c r="P357" i="3" l="1"/>
  <c r="P358" i="3" l="1"/>
  <c r="P359" i="3" l="1"/>
  <c r="P360" i="3" l="1"/>
  <c r="P361" i="3" l="1"/>
  <c r="P362" i="3" l="1"/>
  <c r="P363" i="3" l="1"/>
  <c r="P364" i="3" l="1"/>
  <c r="P365" i="3" l="1"/>
  <c r="P366" i="3" l="1"/>
  <c r="P367" i="3" l="1"/>
  <c r="P368" i="3" l="1"/>
  <c r="P369" i="3" l="1"/>
  <c r="P370" i="3" l="1"/>
  <c r="P371" i="3" l="1"/>
  <c r="P372" i="3" l="1"/>
  <c r="P373" i="3" l="1"/>
  <c r="P374" i="3" l="1"/>
  <c r="P375" i="3" l="1"/>
  <c r="P376" i="3" l="1"/>
  <c r="P377" i="3" l="1"/>
  <c r="P378" i="3" l="1"/>
  <c r="P379" i="3" l="1"/>
  <c r="P380" i="3" l="1"/>
  <c r="P381" i="3" l="1"/>
  <c r="P382" i="3" l="1"/>
  <c r="P383" i="3" l="1"/>
  <c r="P384" i="3" l="1"/>
  <c r="P385" i="3" l="1"/>
  <c r="P386" i="3" l="1"/>
  <c r="P387" i="3" l="1"/>
  <c r="P388" i="3" l="1"/>
  <c r="P389" i="3" l="1"/>
  <c r="P390" i="3" l="1"/>
  <c r="P391" i="3" l="1"/>
  <c r="P392" i="3" l="1"/>
  <c r="P393" i="3" l="1"/>
  <c r="P394" i="3" l="1"/>
  <c r="P395" i="3" l="1"/>
  <c r="P396" i="3" l="1"/>
  <c r="P397" i="3" l="1"/>
  <c r="P398" i="3" l="1"/>
  <c r="P399" i="3" l="1"/>
  <c r="P400" i="3" l="1"/>
  <c r="P401" i="3" l="1"/>
  <c r="P402" i="3" l="1"/>
  <c r="P403" i="3" l="1"/>
  <c r="P404" i="3" l="1"/>
  <c r="P405" i="3" l="1"/>
  <c r="P406" i="3" l="1"/>
  <c r="P407" i="3" l="1"/>
  <c r="P408" i="3" l="1"/>
  <c r="P409" i="3" l="1"/>
  <c r="P410" i="3" l="1"/>
  <c r="P411" i="3" l="1"/>
  <c r="P412" i="3" l="1"/>
  <c r="P413" i="3" l="1"/>
  <c r="P414" i="3" l="1"/>
  <c r="P415" i="3" l="1"/>
  <c r="P416" i="3" l="1"/>
  <c r="P417" i="3" l="1"/>
  <c r="P418" i="3" l="1"/>
  <c r="P419" i="3" l="1"/>
  <c r="P420" i="3" l="1"/>
  <c r="P421" i="3" l="1"/>
  <c r="P422" i="3" l="1"/>
  <c r="P423" i="3" l="1"/>
  <c r="P424" i="3" l="1"/>
  <c r="P425" i="3" l="1"/>
  <c r="P426" i="3" l="1"/>
  <c r="P427" i="3" l="1"/>
  <c r="P428" i="3" l="1"/>
  <c r="P429" i="3" l="1"/>
  <c r="P430" i="3" l="1"/>
  <c r="P431" i="3" l="1"/>
  <c r="P432" i="3" l="1"/>
  <c r="P433" i="3" l="1"/>
  <c r="P434" i="3" l="1"/>
  <c r="P435" i="3" l="1"/>
  <c r="P436" i="3" l="1"/>
  <c r="P437" i="3" s="1"/>
  <c r="P438" i="3" s="1"/>
  <c r="P439" i="3" s="1"/>
  <c r="P440" i="3" s="1"/>
  <c r="P441" i="3" s="1"/>
  <c r="P442" i="3" s="1"/>
  <c r="P443" i="3" s="1"/>
  <c r="P444" i="3" s="1"/>
  <c r="P445" i="3" s="1"/>
  <c r="P446" i="3" s="1"/>
  <c r="P447" i="3" s="1"/>
  <c r="P448" i="3" s="1"/>
  <c r="P449" i="3" s="1"/>
  <c r="P450" i="3" s="1"/>
  <c r="P451" i="3" s="1"/>
  <c r="P452" i="3" s="1"/>
  <c r="P453" i="3" s="1"/>
  <c r="P454" i="3" s="1"/>
  <c r="P455" i="3" s="1"/>
  <c r="P456" i="3" s="1"/>
  <c r="P457" i="3" s="1"/>
  <c r="P458" i="3" s="1"/>
  <c r="P459" i="3" s="1"/>
  <c r="P460" i="3" s="1"/>
  <c r="P461" i="3" s="1"/>
  <c r="P462" i="3" s="1"/>
  <c r="P463" i="3" s="1"/>
  <c r="P464" i="3" s="1"/>
  <c r="P465" i="3" s="1"/>
  <c r="P466" i="3" s="1"/>
  <c r="P467" i="3" s="1"/>
  <c r="P468" i="3" s="1"/>
  <c r="P469" i="3" s="1"/>
  <c r="P470" i="3" s="1"/>
  <c r="P471" i="3" s="1"/>
  <c r="P472" i="3" s="1"/>
  <c r="P473" i="3" s="1"/>
  <c r="P474" i="3" s="1"/>
  <c r="P475" i="3" s="1"/>
  <c r="P476" i="3" s="1"/>
  <c r="P477" i="3" s="1"/>
  <c r="P478" i="3" s="1"/>
  <c r="P479" i="3" s="1"/>
  <c r="P480" i="3" s="1"/>
  <c r="P481" i="3" s="1"/>
  <c r="P482" i="3" s="1"/>
  <c r="P483" i="3" s="1"/>
  <c r="P484" i="3" s="1"/>
  <c r="P485" i="3" s="1"/>
  <c r="P486" i="3" s="1"/>
  <c r="P487" i="3" s="1"/>
  <c r="P488" i="3" s="1"/>
  <c r="P489" i="3" s="1"/>
  <c r="P490" i="3" s="1"/>
  <c r="P491" i="3" s="1"/>
  <c r="P492" i="3" s="1"/>
  <c r="P493" i="3" s="1"/>
  <c r="P494" i="3" s="1"/>
  <c r="P495" i="3" s="1"/>
  <c r="P496" i="3" s="1"/>
  <c r="P497" i="3" s="1"/>
  <c r="P498" i="3" s="1"/>
  <c r="P499" i="3" s="1"/>
  <c r="P500" i="3" s="1"/>
</calcChain>
</file>

<file path=xl/sharedStrings.xml><?xml version="1.0" encoding="utf-8"?>
<sst xmlns="http://schemas.openxmlformats.org/spreadsheetml/2006/main" count="164" uniqueCount="95">
  <si>
    <t>Date</t>
  </si>
  <si>
    <t>N° Plaque</t>
  </si>
  <si>
    <t>%</t>
  </si>
  <si>
    <t>E T 3-</t>
  </si>
  <si>
    <t>E T2 -</t>
  </si>
  <si>
    <t>E T2+</t>
  </si>
  <si>
    <t>ET 3+</t>
  </si>
  <si>
    <t>Moyenne</t>
  </si>
  <si>
    <t>ET3-</t>
  </si>
  <si>
    <t>ET2-</t>
  </si>
  <si>
    <t>ET2+</t>
  </si>
  <si>
    <t>ET3+</t>
  </si>
  <si>
    <t>ET</t>
  </si>
  <si>
    <t>MOYENNE</t>
  </si>
  <si>
    <t xml:space="preserve">KIT </t>
  </si>
  <si>
    <t>FOURNISSEUR</t>
  </si>
  <si>
    <t>LOT</t>
  </si>
  <si>
    <t>T. KIT</t>
  </si>
  <si>
    <t>T.KIT FOUR</t>
  </si>
  <si>
    <t>Valeur T. kit fournisseur</t>
  </si>
  <si>
    <t>MRI</t>
  </si>
  <si>
    <t>1 valeurs au-delà +/- ET3</t>
  </si>
  <si>
    <t xml:space="preserve">2 valeurs au-delà +/- ET2 </t>
  </si>
  <si>
    <t>ALERTE</t>
  </si>
  <si>
    <t>Valeur de référence</t>
  </si>
  <si>
    <t>variance de répétabilité :</t>
  </si>
  <si>
    <t>écart type de répétabilité :</t>
  </si>
  <si>
    <t>répétabilité</t>
  </si>
  <si>
    <t>variance de reproductibilité :</t>
  </si>
  <si>
    <t>Mesures</t>
  </si>
  <si>
    <t>écart-type de reproductibilité :</t>
  </si>
  <si>
    <t>Reproductibilité</t>
  </si>
  <si>
    <t>Jour</t>
  </si>
  <si>
    <t>Moy/Jour</t>
  </si>
  <si>
    <t>Variance/jour</t>
  </si>
  <si>
    <t>Uc (k=2)</t>
  </si>
  <si>
    <t>Biais méthode</t>
  </si>
  <si>
    <t>Uc %</t>
  </si>
  <si>
    <t>variance Moy/jour</t>
  </si>
  <si>
    <r>
      <t>S</t>
    </r>
    <r>
      <rPr>
        <sz val="8"/>
        <rFont val="Arial"/>
        <family val="2"/>
      </rPr>
      <t xml:space="preserve"> variances/J</t>
    </r>
  </si>
  <si>
    <t>Moyenne générale</t>
  </si>
  <si>
    <t>LCS (k=3)</t>
  </si>
  <si>
    <t>LCI (k=3)</t>
  </si>
  <si>
    <t>MRI fab du</t>
  </si>
  <si>
    <t>Signal</t>
  </si>
  <si>
    <t>Zone incertitude des seuils</t>
  </si>
  <si>
    <t>seuils</t>
  </si>
  <si>
    <t>ZI</t>
  </si>
  <si>
    <t>Valeur seuil inférieur</t>
  </si>
  <si>
    <t>Valeur seuil supérieur</t>
  </si>
  <si>
    <t>inf (seuil - seuil x Uc%)    sup (seuil + seuil x Uc%)</t>
  </si>
  <si>
    <t>Résultats du plan d'expérience</t>
  </si>
  <si>
    <t>ALERTE SI :</t>
  </si>
  <si>
    <t>Données de traçabilité</t>
  </si>
  <si>
    <t>Commentaires</t>
  </si>
  <si>
    <t>Pipettes utilisées</t>
  </si>
  <si>
    <t>Témoin kit</t>
  </si>
  <si>
    <t>Technicien distribution sérum</t>
  </si>
  <si>
    <t>Alerte</t>
  </si>
  <si>
    <t>Calcul des seuils d'alerte :</t>
  </si>
  <si>
    <t>Lot du kit</t>
  </si>
  <si>
    <t>Somme des variances/jour</t>
  </si>
  <si>
    <t>Répétabilité</t>
  </si>
  <si>
    <t>Ecart-type de reproductibilité :</t>
  </si>
  <si>
    <t>Variance de répétabilité :</t>
  </si>
  <si>
    <t>Ecart type de répétabilité :</t>
  </si>
  <si>
    <t>Variance de reproductibilité :</t>
  </si>
  <si>
    <t>Variance Moy/Jour</t>
  </si>
  <si>
    <t xml:space="preserve">MRI </t>
  </si>
  <si>
    <t>Données de la carte de contrôle (+ traçabilité)</t>
  </si>
  <si>
    <t>Plan d'expérience - 4 séries</t>
  </si>
  <si>
    <t>Plan d'expérience - 10 séries</t>
  </si>
  <si>
    <t>1 valeur au-delà +/- LC3</t>
  </si>
  <si>
    <t xml:space="preserve">2 valeurs au-delà +/- LC2 </t>
  </si>
  <si>
    <t>LCI3</t>
  </si>
  <si>
    <t>LCI2</t>
  </si>
  <si>
    <t>LCS2</t>
  </si>
  <si>
    <t>LCS3</t>
  </si>
  <si>
    <t>Date + VISA
Responsable Technique 
(en cas d'alerte)</t>
  </si>
  <si>
    <t>Valeur du MRI (%)</t>
  </si>
  <si>
    <t>BEP/Manuel</t>
  </si>
  <si>
    <t>Ecart-type</t>
  </si>
  <si>
    <t>Validité de la série</t>
  </si>
  <si>
    <t>Analyse des causes</t>
  </si>
  <si>
    <t>Étiquettes de lignes</t>
  </si>
  <si>
    <t>Moyenne de Valeur du MRI (%)</t>
  </si>
  <si>
    <t>Moyenne de Date</t>
  </si>
  <si>
    <t>(vide)</t>
  </si>
  <si>
    <t>IBR TT</t>
  </si>
  <si>
    <t>IDEXX</t>
  </si>
  <si>
    <t>rouge</t>
  </si>
  <si>
    <t>orange</t>
  </si>
  <si>
    <t>jaune</t>
  </si>
  <si>
    <t>combi</t>
  </si>
  <si>
    <t>alerte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</si>
</sst>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"/>
    <numFmt numFmtId="165" formatCode="0.000"/>
    <numFmt numFmtId="166" formatCode="dd/mm/yy;@"/>
    <numFmt numFmtId="167" formatCode="0.0"/>
  </numFmts>
  <fonts count="28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12"/>
      <name val="Arial"/>
      <family val="2"/>
    </font>
    <font>
      <b/>
      <sz val="10"/>
      <color indexed="48"/>
      <name val="Arial"/>
      <family val="2"/>
    </font>
    <font>
      <sz val="10"/>
      <color indexed="4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b/>
      <i/>
      <sz val="10"/>
      <name val="Arial"/>
      <family val="2"/>
    </font>
    <font>
      <sz val="8"/>
      <name val="Arial"/>
      <family val="2"/>
    </font>
    <font>
      <b/>
      <sz val="10"/>
      <color indexed="8"/>
      <name val="Arial"/>
      <family val="2"/>
    </font>
    <font>
      <b/>
      <sz val="8"/>
      <name val="Arial"/>
      <family val="2"/>
    </font>
    <font>
      <i/>
      <sz val="10"/>
      <name val="Arial"/>
      <family val="2"/>
    </font>
    <font>
      <sz val="8"/>
      <name val="Symbol"/>
      <family val="1"/>
      <charset val="2"/>
    </font>
    <font>
      <sz val="8"/>
      <name val="Arial"/>
      <family val="2"/>
    </font>
    <font>
      <b/>
      <sz val="11"/>
      <color rgb="FF00B050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b/>
      <u/>
      <sz val="11"/>
      <color theme="0"/>
      <name val="Arial"/>
      <family val="2"/>
    </font>
    <font>
      <b/>
      <i/>
      <sz val="11"/>
      <name val="Arial"/>
      <family val="2"/>
    </font>
    <font>
      <b/>
      <u/>
      <sz val="16"/>
      <color rgb="FF00B050"/>
      <name val="Arial"/>
      <family val="2"/>
    </font>
    <font>
      <sz val="1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darkGrid">
        <bgColor indexed="43"/>
      </patternFill>
    </fill>
    <fill>
      <patternFill patternType="solid">
        <fgColor indexed="43"/>
        <bgColor indexed="64"/>
      </patternFill>
    </fill>
    <fill>
      <patternFill patternType="darkTrellis">
        <bgColor indexed="43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398">
    <xf numFmtId="0" fontId="0" fillId="0" borderId="0" xfId="0"/>
    <xf numFmtId="0" fontId="0" fillId="0" borderId="0" xfId="0" applyProtection="1"/>
    <xf numFmtId="0" fontId="3" fillId="0" borderId="0" xfId="0" applyFont="1" applyProtection="1"/>
    <xf numFmtId="0" fontId="15" fillId="0" borderId="0" xfId="0" applyFont="1" applyFill="1" applyProtection="1"/>
    <xf numFmtId="0" fontId="11" fillId="0" borderId="0" xfId="0" applyFont="1" applyFill="1" applyProtection="1"/>
    <xf numFmtId="0" fontId="2" fillId="0" borderId="0" xfId="0" applyFont="1" applyProtection="1"/>
    <xf numFmtId="1" fontId="0" fillId="0" borderId="0" xfId="0" applyNumberFormat="1" applyFill="1" applyBorder="1" applyAlignment="1" applyProtection="1">
      <alignment horizontal="center"/>
    </xf>
    <xf numFmtId="0" fontId="11" fillId="0" borderId="1" xfId="0" applyFont="1" applyFill="1" applyBorder="1" applyProtection="1"/>
    <xf numFmtId="0" fontId="0" fillId="0" borderId="0" xfId="0" applyBorder="1" applyProtection="1"/>
    <xf numFmtId="0" fontId="0" fillId="0" borderId="2" xfId="0" applyBorder="1" applyAlignment="1" applyProtection="1">
      <alignment horizontal="center"/>
    </xf>
    <xf numFmtId="0" fontId="11" fillId="2" borderId="3" xfId="0" applyFont="1" applyFill="1" applyBorder="1" applyAlignment="1" applyProtection="1">
      <alignment horizontal="center"/>
    </xf>
    <xf numFmtId="0" fontId="15" fillId="2" borderId="4" xfId="0" applyFont="1" applyFill="1" applyBorder="1" applyAlignment="1" applyProtection="1">
      <alignment horizontal="center"/>
    </xf>
    <xf numFmtId="0" fontId="11" fillId="2" borderId="5" xfId="0" applyFont="1" applyFill="1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3" fillId="2" borderId="7" xfId="0" applyFont="1" applyFill="1" applyBorder="1" applyAlignment="1" applyProtection="1">
      <alignment horizontal="center"/>
    </xf>
    <xf numFmtId="0" fontId="11" fillId="0" borderId="8" xfId="0" applyFont="1" applyFill="1" applyBorder="1" applyAlignment="1" applyProtection="1">
      <alignment horizontal="center"/>
    </xf>
    <xf numFmtId="0" fontId="11" fillId="0" borderId="9" xfId="0" applyFont="1" applyFill="1" applyBorder="1" applyAlignment="1" applyProtection="1">
      <alignment horizontal="center"/>
    </xf>
    <xf numFmtId="0" fontId="11" fillId="0" borderId="10" xfId="0" applyFont="1" applyFill="1" applyBorder="1" applyAlignment="1" applyProtection="1">
      <alignment horizontal="center"/>
    </xf>
    <xf numFmtId="0" fontId="14" fillId="3" borderId="7" xfId="0" applyFont="1" applyFill="1" applyBorder="1" applyAlignment="1" applyProtection="1">
      <alignment horizontal="center"/>
    </xf>
    <xf numFmtId="164" fontId="0" fillId="0" borderId="7" xfId="0" applyNumberFormat="1" applyBorder="1" applyAlignment="1" applyProtection="1">
      <alignment horizontal="center"/>
    </xf>
    <xf numFmtId="164" fontId="0" fillId="4" borderId="0" xfId="0" applyNumberFormat="1" applyFill="1" applyBorder="1" applyAlignment="1" applyProtection="1">
      <alignment horizontal="center"/>
    </xf>
    <xf numFmtId="0" fontId="18" fillId="3" borderId="0" xfId="0" applyFont="1" applyFill="1" applyProtection="1"/>
    <xf numFmtId="164" fontId="0" fillId="4" borderId="0" xfId="0" applyNumberFormat="1" applyFill="1" applyProtection="1"/>
    <xf numFmtId="0" fontId="0" fillId="3" borderId="0" xfId="0" applyFill="1" applyProtection="1"/>
    <xf numFmtId="164" fontId="6" fillId="4" borderId="0" xfId="0" applyNumberFormat="1" applyFont="1" applyFill="1" applyAlignment="1" applyProtection="1">
      <alignment horizontal="center"/>
    </xf>
    <xf numFmtId="0" fontId="16" fillId="3" borderId="0" xfId="0" applyFont="1" applyFill="1" applyProtection="1"/>
    <xf numFmtId="0" fontId="13" fillId="4" borderId="0" xfId="0" applyFont="1" applyFill="1" applyProtection="1"/>
    <xf numFmtId="0" fontId="6" fillId="3" borderId="0" xfId="0" applyFont="1" applyFill="1" applyProtection="1"/>
    <xf numFmtId="2" fontId="13" fillId="4" borderId="0" xfId="0" applyNumberFormat="1" applyFont="1" applyFill="1" applyProtection="1"/>
    <xf numFmtId="0" fontId="17" fillId="0" borderId="0" xfId="0" applyFont="1" applyProtection="1"/>
    <xf numFmtId="0" fontId="16" fillId="3" borderId="0" xfId="0" applyFont="1" applyFill="1" applyAlignment="1" applyProtection="1">
      <alignment horizontal="center"/>
    </xf>
    <xf numFmtId="167" fontId="13" fillId="4" borderId="0" xfId="0" applyNumberFormat="1" applyFont="1" applyFill="1" applyAlignment="1" applyProtection="1">
      <alignment horizontal="center"/>
    </xf>
    <xf numFmtId="165" fontId="13" fillId="4" borderId="0" xfId="0" applyNumberFormat="1" applyFont="1" applyFill="1" applyProtection="1"/>
    <xf numFmtId="165" fontId="0" fillId="0" borderId="0" xfId="0" applyNumberFormat="1" applyProtection="1"/>
    <xf numFmtId="0" fontId="14" fillId="3" borderId="0" xfId="0" applyFont="1" applyFill="1" applyProtection="1"/>
    <xf numFmtId="1" fontId="0" fillId="0" borderId="11" xfId="0" applyNumberFormat="1" applyBorder="1" applyAlignment="1" applyProtection="1">
      <alignment horizontal="center"/>
    </xf>
    <xf numFmtId="1" fontId="0" fillId="0" borderId="12" xfId="0" applyNumberFormat="1" applyBorder="1" applyAlignment="1" applyProtection="1">
      <alignment horizontal="center"/>
    </xf>
    <xf numFmtId="1" fontId="0" fillId="5" borderId="13" xfId="0" applyNumberFormat="1" applyFill="1" applyBorder="1" applyAlignment="1" applyProtection="1">
      <alignment horizontal="center"/>
    </xf>
    <xf numFmtId="1" fontId="0" fillId="0" borderId="0" xfId="0" applyNumberFormat="1" applyBorder="1" applyAlignment="1" applyProtection="1">
      <alignment horizontal="center"/>
    </xf>
    <xf numFmtId="1" fontId="6" fillId="0" borderId="14" xfId="0" applyNumberFormat="1" applyFont="1" applyBorder="1" applyAlignment="1" applyProtection="1">
      <alignment horizontal="left"/>
    </xf>
    <xf numFmtId="1" fontId="6" fillId="0" borderId="0" xfId="0" applyNumberFormat="1" applyFont="1" applyBorder="1" applyAlignment="1" applyProtection="1">
      <alignment horizontal="left"/>
    </xf>
    <xf numFmtId="1" fontId="5" fillId="6" borderId="15" xfId="0" applyNumberFormat="1" applyFont="1" applyFill="1" applyBorder="1" applyAlignment="1" applyProtection="1">
      <alignment horizontal="center"/>
    </xf>
    <xf numFmtId="1" fontId="6" fillId="0" borderId="0" xfId="0" applyNumberFormat="1" applyFont="1" applyBorder="1" applyAlignment="1" applyProtection="1">
      <alignment horizontal="center"/>
    </xf>
    <xf numFmtId="1" fontId="0" fillId="6" borderId="15" xfId="0" applyNumberFormat="1" applyFill="1" applyBorder="1" applyAlignment="1" applyProtection="1">
      <alignment horizontal="center"/>
    </xf>
    <xf numFmtId="0" fontId="6" fillId="3" borderId="16" xfId="0" applyFont="1" applyFill="1" applyBorder="1" applyProtection="1"/>
    <xf numFmtId="164" fontId="6" fillId="4" borderId="17" xfId="0" applyNumberFormat="1" applyFont="1" applyFill="1" applyBorder="1" applyAlignment="1" applyProtection="1">
      <alignment horizontal="center"/>
    </xf>
    <xf numFmtId="1" fontId="4" fillId="0" borderId="18" xfId="0" applyNumberFormat="1" applyFont="1" applyBorder="1" applyAlignment="1" applyProtection="1">
      <alignment horizontal="left"/>
    </xf>
    <xf numFmtId="1" fontId="7" fillId="0" borderId="19" xfId="0" applyNumberFormat="1" applyFont="1" applyBorder="1" applyAlignment="1" applyProtection="1">
      <alignment horizontal="center"/>
    </xf>
    <xf numFmtId="166" fontId="0" fillId="6" borderId="20" xfId="0" applyNumberFormat="1" applyFill="1" applyBorder="1" applyAlignment="1" applyProtection="1">
      <alignment horizontal="center"/>
    </xf>
    <xf numFmtId="0" fontId="6" fillId="3" borderId="17" xfId="0" applyFont="1" applyFill="1" applyBorder="1" applyProtection="1"/>
    <xf numFmtId="164" fontId="6" fillId="4" borderId="21" xfId="0" applyNumberFormat="1" applyFont="1" applyFill="1" applyBorder="1" applyAlignment="1" applyProtection="1">
      <alignment horizontal="center"/>
    </xf>
    <xf numFmtId="1" fontId="0" fillId="7" borderId="13" xfId="0" applyNumberFormat="1" applyFill="1" applyBorder="1" applyAlignment="1" applyProtection="1">
      <alignment horizontal="left"/>
    </xf>
    <xf numFmtId="0" fontId="6" fillId="3" borderId="22" xfId="0" applyFont="1" applyFill="1" applyBorder="1" applyProtection="1"/>
    <xf numFmtId="164" fontId="6" fillId="4" borderId="23" xfId="0" applyNumberFormat="1" applyFont="1" applyFill="1" applyBorder="1" applyAlignment="1" applyProtection="1">
      <alignment horizontal="center"/>
    </xf>
    <xf numFmtId="0" fontId="6" fillId="3" borderId="23" xfId="0" applyFont="1" applyFill="1" applyBorder="1" applyProtection="1"/>
    <xf numFmtId="1" fontId="4" fillId="0" borderId="0" xfId="0" applyNumberFormat="1" applyFont="1" applyBorder="1" applyAlignment="1" applyProtection="1">
      <alignment horizontal="left"/>
    </xf>
    <xf numFmtId="1" fontId="7" fillId="0" borderId="0" xfId="0" applyNumberFormat="1" applyFont="1" applyBorder="1" applyAlignment="1" applyProtection="1">
      <alignment horizontal="center"/>
    </xf>
    <xf numFmtId="166" fontId="0" fillId="0" borderId="0" xfId="0" applyNumberFormat="1" applyBorder="1" applyAlignment="1" applyProtection="1">
      <alignment horizontal="center"/>
    </xf>
    <xf numFmtId="164" fontId="6" fillId="8" borderId="0" xfId="0" applyNumberFormat="1" applyFont="1" applyFill="1" applyBorder="1" applyAlignment="1" applyProtection="1">
      <alignment horizontal="center"/>
    </xf>
    <xf numFmtId="0" fontId="0" fillId="0" borderId="0" xfId="0" applyAlignment="1" applyProtection="1">
      <alignment horizontal="centerContinuous"/>
    </xf>
    <xf numFmtId="0" fontId="5" fillId="0" borderId="0" xfId="0" applyNumberFormat="1" applyFont="1" applyAlignment="1" applyProtection="1">
      <alignment horizontal="center"/>
    </xf>
    <xf numFmtId="1" fontId="0" fillId="0" borderId="0" xfId="0" applyNumberFormat="1" applyAlignment="1" applyProtection="1">
      <alignment horizontal="center"/>
    </xf>
    <xf numFmtId="165" fontId="0" fillId="0" borderId="0" xfId="0" applyNumberFormat="1" applyAlignment="1" applyProtection="1">
      <alignment horizontal="center"/>
    </xf>
    <xf numFmtId="1" fontId="5" fillId="0" borderId="0" xfId="0" applyNumberFormat="1" applyFont="1" applyProtection="1"/>
    <xf numFmtId="0" fontId="6" fillId="0" borderId="3" xfId="0" applyFont="1" applyBorder="1" applyAlignment="1" applyProtection="1">
      <alignment horizontal="centerContinuous"/>
    </xf>
    <xf numFmtId="1" fontId="6" fillId="0" borderId="24" xfId="0" applyNumberFormat="1" applyFont="1" applyBorder="1" applyAlignment="1" applyProtection="1">
      <alignment horizontal="center"/>
    </xf>
    <xf numFmtId="165" fontId="6" fillId="0" borderId="4" xfId="0" applyNumberFormat="1" applyFont="1" applyBorder="1" applyAlignment="1" applyProtection="1">
      <alignment horizontal="center"/>
    </xf>
    <xf numFmtId="0" fontId="6" fillId="0" borderId="0" xfId="0" applyFont="1" applyAlignment="1" applyProtection="1">
      <alignment horizontal="centerContinuous"/>
    </xf>
    <xf numFmtId="165" fontId="5" fillId="0" borderId="0" xfId="0" applyNumberFormat="1" applyFont="1" applyAlignment="1" applyProtection="1">
      <alignment horizontal="center"/>
    </xf>
    <xf numFmtId="1" fontId="6" fillId="0" borderId="0" xfId="0" applyNumberFormat="1" applyFont="1" applyAlignment="1" applyProtection="1">
      <alignment horizontal="center"/>
    </xf>
    <xf numFmtId="165" fontId="6" fillId="0" borderId="0" xfId="0" applyNumberFormat="1" applyFont="1" applyAlignment="1" applyProtection="1">
      <alignment horizontal="center"/>
    </xf>
    <xf numFmtId="0" fontId="6" fillId="0" borderId="11" xfId="0" applyFont="1" applyBorder="1" applyAlignment="1" applyProtection="1">
      <alignment horizontal="centerContinuous"/>
    </xf>
    <xf numFmtId="165" fontId="5" fillId="0" borderId="16" xfId="0" applyNumberFormat="1" applyFont="1" applyBorder="1" applyAlignment="1" applyProtection="1">
      <alignment horizontal="center"/>
    </xf>
    <xf numFmtId="1" fontId="0" fillId="0" borderId="0" xfId="0" applyNumberFormat="1" applyBorder="1" applyAlignment="1" applyProtection="1">
      <alignment horizontal="left"/>
    </xf>
    <xf numFmtId="1" fontId="5" fillId="0" borderId="0" xfId="0" applyNumberFormat="1" applyFont="1" applyBorder="1" applyProtection="1"/>
    <xf numFmtId="0" fontId="6" fillId="0" borderId="14" xfId="0" applyFont="1" applyBorder="1" applyAlignment="1" applyProtection="1">
      <alignment horizontal="centerContinuous"/>
    </xf>
    <xf numFmtId="165" fontId="5" fillId="0" borderId="17" xfId="0" applyNumberFormat="1" applyFont="1" applyBorder="1" applyAlignment="1" applyProtection="1">
      <alignment horizontal="center"/>
    </xf>
    <xf numFmtId="1" fontId="6" fillId="0" borderId="11" xfId="0" applyNumberFormat="1" applyFont="1" applyBorder="1" applyAlignment="1" applyProtection="1">
      <alignment horizontal="left"/>
    </xf>
    <xf numFmtId="0" fontId="0" fillId="0" borderId="12" xfId="0" applyBorder="1" applyProtection="1"/>
    <xf numFmtId="1" fontId="5" fillId="0" borderId="0" xfId="0" applyNumberFormat="1" applyFont="1" applyBorder="1" applyAlignment="1" applyProtection="1">
      <alignment horizontal="center"/>
    </xf>
    <xf numFmtId="0" fontId="0" fillId="0" borderId="14" xfId="0" applyBorder="1" applyProtection="1"/>
    <xf numFmtId="0" fontId="0" fillId="0" borderId="17" xfId="0" applyBorder="1" applyProtection="1"/>
    <xf numFmtId="0" fontId="0" fillId="0" borderId="18" xfId="0" applyBorder="1" applyProtection="1"/>
    <xf numFmtId="0" fontId="0" fillId="0" borderId="25" xfId="0" applyBorder="1" applyProtection="1"/>
    <xf numFmtId="0" fontId="6" fillId="0" borderId="18" xfId="0" applyFont="1" applyBorder="1" applyAlignment="1" applyProtection="1">
      <alignment horizontal="centerContinuous"/>
    </xf>
    <xf numFmtId="165" fontId="5" fillId="0" borderId="25" xfId="0" applyNumberFormat="1" applyFont="1" applyBorder="1" applyAlignment="1" applyProtection="1">
      <alignment horizontal="center"/>
    </xf>
    <xf numFmtId="0" fontId="6" fillId="0" borderId="0" xfId="0" applyNumberFormat="1" applyFont="1" applyAlignment="1" applyProtection="1">
      <alignment horizontal="center"/>
    </xf>
    <xf numFmtId="1" fontId="7" fillId="0" borderId="0" xfId="0" applyNumberFormat="1" applyFont="1" applyAlignment="1" applyProtection="1">
      <alignment horizontal="center"/>
    </xf>
    <xf numFmtId="0" fontId="0" fillId="0" borderId="19" xfId="0" applyBorder="1" applyProtection="1"/>
    <xf numFmtId="165" fontId="7" fillId="0" borderId="0" xfId="0" applyNumberFormat="1" applyFont="1" applyAlignment="1" applyProtection="1">
      <alignment horizontal="center"/>
    </xf>
    <xf numFmtId="1" fontId="5" fillId="0" borderId="0" xfId="0" applyNumberFormat="1" applyFont="1" applyAlignment="1" applyProtection="1">
      <alignment horizontal="center"/>
    </xf>
    <xf numFmtId="14" fontId="8" fillId="0" borderId="0" xfId="0" applyNumberFormat="1" applyFont="1" applyAlignment="1" applyProtection="1">
      <alignment horizontal="centerContinuous"/>
    </xf>
    <xf numFmtId="0" fontId="8" fillId="0" borderId="0" xfId="0" applyNumberFormat="1" applyFont="1" applyAlignment="1" applyProtection="1">
      <alignment horizontal="center"/>
    </xf>
    <xf numFmtId="1" fontId="9" fillId="0" borderId="0" xfId="0" applyNumberFormat="1" applyFont="1" applyAlignment="1" applyProtection="1">
      <alignment horizontal="center"/>
    </xf>
    <xf numFmtId="165" fontId="8" fillId="0" borderId="0" xfId="0" applyNumberFormat="1" applyFont="1" applyAlignment="1" applyProtection="1">
      <alignment horizontal="center"/>
    </xf>
    <xf numFmtId="1" fontId="10" fillId="0" borderId="0" xfId="0" applyNumberFormat="1" applyFont="1" applyAlignment="1" applyProtection="1">
      <alignment horizontal="center"/>
    </xf>
    <xf numFmtId="1" fontId="6" fillId="0" borderId="0" xfId="0" applyNumberFormat="1" applyFont="1" applyProtection="1"/>
    <xf numFmtId="0" fontId="6" fillId="0" borderId="0" xfId="0" applyFont="1" applyBorder="1" applyAlignment="1" applyProtection="1">
      <alignment horizontal="center"/>
    </xf>
    <xf numFmtId="0" fontId="6" fillId="0" borderId="0" xfId="0" applyFont="1" applyAlignment="1" applyProtection="1">
      <alignment horizontal="center"/>
    </xf>
    <xf numFmtId="1" fontId="11" fillId="0" borderId="0" xfId="0" applyNumberFormat="1" applyFont="1" applyAlignment="1" applyProtection="1">
      <alignment horizontal="center"/>
    </xf>
    <xf numFmtId="0" fontId="11" fillId="9" borderId="26" xfId="0" applyFont="1" applyFill="1" applyBorder="1" applyAlignment="1" applyProtection="1">
      <alignment horizontal="center"/>
      <protection locked="0"/>
    </xf>
    <xf numFmtId="0" fontId="11" fillId="9" borderId="7" xfId="0" applyFont="1" applyFill="1" applyBorder="1" applyAlignment="1" applyProtection="1">
      <alignment horizontal="center"/>
      <protection locked="0"/>
    </xf>
    <xf numFmtId="0" fontId="11" fillId="9" borderId="27" xfId="0" applyFont="1" applyFill="1" applyBorder="1" applyAlignment="1" applyProtection="1">
      <alignment horizontal="center"/>
      <protection locked="0"/>
    </xf>
    <xf numFmtId="165" fontId="11" fillId="9" borderId="26" xfId="0" applyNumberFormat="1" applyFont="1" applyFill="1" applyBorder="1" applyAlignment="1" applyProtection="1">
      <alignment horizontal="center"/>
      <protection locked="0"/>
    </xf>
    <xf numFmtId="165" fontId="11" fillId="9" borderId="7" xfId="0" applyNumberFormat="1" applyFont="1" applyFill="1" applyBorder="1" applyAlignment="1" applyProtection="1">
      <alignment horizontal="center"/>
      <protection locked="0"/>
    </xf>
    <xf numFmtId="165" fontId="11" fillId="9" borderId="27" xfId="0" applyNumberFormat="1" applyFont="1" applyFill="1" applyBorder="1" applyAlignment="1" applyProtection="1">
      <alignment horizontal="center"/>
      <protection locked="0"/>
    </xf>
    <xf numFmtId="0" fontId="0" fillId="0" borderId="7" xfId="0" applyBorder="1" applyProtection="1"/>
    <xf numFmtId="0" fontId="0" fillId="0" borderId="7" xfId="0" applyBorder="1" applyAlignment="1" applyProtection="1">
      <alignment horizontal="center"/>
    </xf>
    <xf numFmtId="0" fontId="11" fillId="9" borderId="26" xfId="0" applyFont="1" applyFill="1" applyBorder="1" applyAlignment="1" applyProtection="1">
      <alignment horizontal="center"/>
    </xf>
    <xf numFmtId="0" fontId="11" fillId="9" borderId="7" xfId="0" applyFont="1" applyFill="1" applyBorder="1" applyAlignment="1" applyProtection="1">
      <alignment horizontal="center"/>
    </xf>
    <xf numFmtId="0" fontId="11" fillId="9" borderId="27" xfId="0" applyFont="1" applyFill="1" applyBorder="1" applyAlignment="1" applyProtection="1">
      <alignment horizontal="center"/>
    </xf>
    <xf numFmtId="165" fontId="0" fillId="0" borderId="7" xfId="0" applyNumberFormat="1" applyBorder="1" applyProtection="1"/>
    <xf numFmtId="0" fontId="13" fillId="4" borderId="28" xfId="0" applyFont="1" applyFill="1" applyBorder="1" applyProtection="1"/>
    <xf numFmtId="167" fontId="13" fillId="4" borderId="28" xfId="0" applyNumberFormat="1" applyFont="1" applyFill="1" applyBorder="1" applyAlignment="1" applyProtection="1">
      <alignment horizontal="center"/>
    </xf>
    <xf numFmtId="164" fontId="0" fillId="4" borderId="28" xfId="0" applyNumberFormat="1" applyFill="1" applyBorder="1" applyAlignment="1" applyProtection="1">
      <alignment horizontal="center"/>
    </xf>
    <xf numFmtId="0" fontId="0" fillId="0" borderId="0" xfId="0" applyProtection="1">
      <protection locked="0"/>
    </xf>
    <xf numFmtId="165" fontId="5" fillId="10" borderId="4" xfId="0" applyNumberFormat="1" applyFont="1" applyFill="1" applyBorder="1" applyAlignment="1" applyProtection="1">
      <alignment horizontal="center"/>
      <protection locked="0"/>
    </xf>
    <xf numFmtId="2" fontId="0" fillId="10" borderId="5" xfId="0" applyNumberFormat="1" applyFill="1" applyBorder="1" applyAlignment="1" applyProtection="1">
      <alignment horizontal="center"/>
      <protection locked="0"/>
    </xf>
    <xf numFmtId="0" fontId="0" fillId="10" borderId="5" xfId="0" applyFill="1" applyBorder="1" applyAlignment="1" applyProtection="1">
      <alignment horizontal="center"/>
      <protection locked="0"/>
    </xf>
    <xf numFmtId="1" fontId="0" fillId="10" borderId="29" xfId="0" applyNumberFormat="1" applyFill="1" applyBorder="1" applyAlignment="1" applyProtection="1">
      <alignment horizontal="center"/>
      <protection locked="0"/>
    </xf>
    <xf numFmtId="14" fontId="0" fillId="10" borderId="29" xfId="0" applyNumberFormat="1" applyFill="1" applyBorder="1" applyAlignment="1" applyProtection="1">
      <alignment horizontal="centerContinuous"/>
      <protection locked="0"/>
    </xf>
    <xf numFmtId="1" fontId="2" fillId="10" borderId="29" xfId="0" applyNumberFormat="1" applyFont="1" applyFill="1" applyBorder="1" applyAlignment="1" applyProtection="1">
      <alignment horizontal="center"/>
      <protection locked="0"/>
    </xf>
    <xf numFmtId="165" fontId="5" fillId="10" borderId="29" xfId="0" applyNumberFormat="1" applyFont="1" applyFill="1" applyBorder="1" applyAlignment="1" applyProtection="1">
      <alignment horizontal="center"/>
      <protection locked="0"/>
    </xf>
    <xf numFmtId="1" fontId="7" fillId="10" borderId="29" xfId="0" applyNumberFormat="1" applyFont="1" applyFill="1" applyBorder="1" applyAlignment="1" applyProtection="1">
      <alignment horizontal="center"/>
      <protection locked="0"/>
    </xf>
    <xf numFmtId="1" fontId="12" fillId="10" borderId="29" xfId="0" applyNumberFormat="1" applyFont="1" applyFill="1" applyBorder="1" applyAlignment="1" applyProtection="1">
      <alignment horizontal="center"/>
      <protection locked="0"/>
    </xf>
    <xf numFmtId="16" fontId="0" fillId="10" borderId="29" xfId="0" applyNumberFormat="1" applyFill="1" applyBorder="1" applyAlignment="1" applyProtection="1">
      <alignment horizontal="centerContinuous"/>
      <protection locked="0"/>
    </xf>
    <xf numFmtId="0" fontId="0" fillId="10" borderId="29" xfId="0" applyFill="1" applyBorder="1" applyAlignment="1" applyProtection="1">
      <alignment horizontal="centerContinuous"/>
      <protection locked="0"/>
    </xf>
    <xf numFmtId="0" fontId="5" fillId="10" borderId="29" xfId="0" applyNumberFormat="1" applyFont="1" applyFill="1" applyBorder="1" applyAlignment="1" applyProtection="1">
      <alignment horizontal="center"/>
      <protection locked="0"/>
    </xf>
    <xf numFmtId="165" fontId="0" fillId="10" borderId="29" xfId="0" applyNumberFormat="1" applyFill="1" applyBorder="1" applyAlignment="1" applyProtection="1">
      <alignment horizontal="center"/>
      <protection locked="0"/>
    </xf>
    <xf numFmtId="1" fontId="0" fillId="11" borderId="19" xfId="0" applyNumberFormat="1" applyFill="1" applyBorder="1" applyAlignment="1" applyProtection="1">
      <protection locked="0"/>
    </xf>
    <xf numFmtId="1" fontId="5" fillId="11" borderId="0" xfId="0" applyNumberFormat="1" applyFont="1" applyFill="1" applyBorder="1" applyAlignment="1" applyProtection="1">
      <protection locked="0"/>
    </xf>
    <xf numFmtId="165" fontId="5" fillId="0" borderId="44" xfId="0" applyNumberFormat="1" applyFont="1" applyBorder="1" applyAlignment="1" applyProtection="1">
      <alignment horizontal="center"/>
    </xf>
    <xf numFmtId="165" fontId="5" fillId="0" borderId="27" xfId="0" applyNumberFormat="1" applyFont="1" applyBorder="1" applyAlignment="1" applyProtection="1">
      <alignment horizontal="center"/>
    </xf>
    <xf numFmtId="165" fontId="5" fillId="0" borderId="10" xfId="0" applyNumberFormat="1" applyFont="1" applyBorder="1" applyAlignment="1" applyProtection="1">
      <alignment horizontal="center"/>
    </xf>
    <xf numFmtId="1" fontId="0" fillId="12" borderId="0" xfId="0" applyNumberFormat="1" applyFill="1" applyBorder="1" applyAlignment="1" applyProtection="1">
      <protection locked="0"/>
    </xf>
    <xf numFmtId="2" fontId="0" fillId="0" borderId="0" xfId="0" applyNumberFormat="1" applyFill="1" applyBorder="1" applyAlignment="1" applyProtection="1">
      <alignment horizontal="center"/>
      <protection locked="0"/>
    </xf>
    <xf numFmtId="0" fontId="20" fillId="12" borderId="0" xfId="0" applyFont="1" applyFill="1" applyAlignment="1" applyProtection="1">
      <alignment horizontal="left" vertical="center"/>
      <protection locked="0"/>
    </xf>
    <xf numFmtId="0" fontId="5" fillId="12" borderId="0" xfId="0" applyNumberFormat="1" applyFont="1" applyFill="1" applyAlignment="1" applyProtection="1">
      <alignment horizontal="center"/>
      <protection locked="0"/>
    </xf>
    <xf numFmtId="1" fontId="0" fillId="12" borderId="0" xfId="0" applyNumberFormat="1" applyFill="1" applyAlignment="1" applyProtection="1">
      <alignment horizontal="center"/>
      <protection locked="0"/>
    </xf>
    <xf numFmtId="165" fontId="0" fillId="12" borderId="0" xfId="0" applyNumberFormat="1" applyFill="1" applyAlignment="1" applyProtection="1">
      <alignment horizontal="center"/>
      <protection locked="0"/>
    </xf>
    <xf numFmtId="0" fontId="0" fillId="12" borderId="0" xfId="0" applyFill="1" applyProtection="1">
      <protection locked="0"/>
    </xf>
    <xf numFmtId="0" fontId="0" fillId="0" borderId="0" xfId="0" applyFill="1" applyProtection="1">
      <protection locked="0"/>
    </xf>
    <xf numFmtId="0" fontId="0" fillId="11" borderId="11" xfId="0" applyFill="1" applyBorder="1" applyProtection="1">
      <protection locked="0"/>
    </xf>
    <xf numFmtId="0" fontId="0" fillId="11" borderId="12" xfId="0" applyFill="1" applyBorder="1" applyProtection="1">
      <protection locked="0"/>
    </xf>
    <xf numFmtId="0" fontId="6" fillId="12" borderId="14" xfId="0" applyFont="1" applyFill="1" applyBorder="1" applyAlignment="1" applyProtection="1">
      <protection locked="0"/>
    </xf>
    <xf numFmtId="0" fontId="6" fillId="0" borderId="43" xfId="0" applyFont="1" applyBorder="1" applyAlignment="1" applyProtection="1">
      <alignment horizontal="left"/>
      <protection locked="0"/>
    </xf>
    <xf numFmtId="1" fontId="6" fillId="11" borderId="0" xfId="0" applyNumberFormat="1" applyFont="1" applyFill="1" applyBorder="1" applyAlignment="1" applyProtection="1">
      <alignment horizontal="center"/>
      <protection locked="0"/>
    </xf>
    <xf numFmtId="0" fontId="0" fillId="12" borderId="14" xfId="0" applyFill="1" applyBorder="1" applyProtection="1">
      <protection locked="0"/>
    </xf>
    <xf numFmtId="0" fontId="3" fillId="0" borderId="8" xfId="0" applyFont="1" applyBorder="1" applyAlignment="1" applyProtection="1">
      <alignment horizontal="left"/>
      <protection locked="0"/>
    </xf>
    <xf numFmtId="0" fontId="0" fillId="12" borderId="14" xfId="0" applyFill="1" applyBorder="1" applyAlignment="1" applyProtection="1">
      <alignment vertical="center"/>
      <protection locked="0"/>
    </xf>
    <xf numFmtId="0" fontId="0" fillId="11" borderId="18" xfId="0" applyFill="1" applyBorder="1" applyProtection="1">
      <protection locked="0"/>
    </xf>
    <xf numFmtId="0" fontId="0" fillId="11" borderId="19" xfId="0" applyFill="1" applyBorder="1" applyProtection="1">
      <protection locked="0"/>
    </xf>
    <xf numFmtId="0" fontId="0" fillId="12" borderId="0" xfId="0" applyFill="1" applyBorder="1" applyProtection="1">
      <protection locked="0"/>
    </xf>
    <xf numFmtId="165" fontId="0" fillId="12" borderId="0" xfId="0" applyNumberFormat="1" applyFill="1" applyBorder="1" applyProtection="1">
      <protection locked="0"/>
    </xf>
    <xf numFmtId="0" fontId="6" fillId="12" borderId="0" xfId="0" applyFont="1" applyFill="1" applyBorder="1" applyAlignment="1" applyProtection="1">
      <alignment horizontal="centerContinuous"/>
      <protection locked="0"/>
    </xf>
    <xf numFmtId="165" fontId="5" fillId="12" borderId="0" xfId="0" applyNumberFormat="1" applyFont="1" applyFill="1" applyBorder="1" applyAlignment="1" applyProtection="1">
      <alignment horizontal="center"/>
      <protection locked="0"/>
    </xf>
    <xf numFmtId="1" fontId="5" fillId="12" borderId="0" xfId="0" applyNumberFormat="1" applyFont="1" applyFill="1" applyBorder="1" applyAlignment="1" applyProtection="1">
      <alignment horizontal="center"/>
      <protection locked="0"/>
    </xf>
    <xf numFmtId="0" fontId="0" fillId="12" borderId="0" xfId="0" applyFill="1" applyAlignment="1" applyProtection="1">
      <alignment horizontal="centerContinuous"/>
      <protection locked="0"/>
    </xf>
    <xf numFmtId="0" fontId="6" fillId="12" borderId="0" xfId="0" applyNumberFormat="1" applyFont="1" applyFill="1" applyAlignment="1" applyProtection="1">
      <alignment horizontal="center"/>
      <protection locked="0"/>
    </xf>
    <xf numFmtId="1" fontId="7" fillId="12" borderId="0" xfId="0" applyNumberFormat="1" applyFont="1" applyFill="1" applyAlignment="1" applyProtection="1">
      <alignment horizontal="center"/>
      <protection locked="0"/>
    </xf>
    <xf numFmtId="165" fontId="7" fillId="12" borderId="0" xfId="0" applyNumberFormat="1" applyFont="1" applyFill="1" applyAlignment="1" applyProtection="1">
      <alignment horizontal="center"/>
      <protection locked="0"/>
    </xf>
    <xf numFmtId="1" fontId="5" fillId="12" borderId="0" xfId="0" applyNumberFormat="1" applyFont="1" applyFill="1" applyAlignment="1" applyProtection="1">
      <alignment horizontal="center"/>
      <protection locked="0"/>
    </xf>
    <xf numFmtId="0" fontId="20" fillId="12" borderId="0" xfId="0" applyFont="1" applyFill="1" applyAlignment="1" applyProtection="1">
      <alignment horizontal="left"/>
      <protection locked="0"/>
    </xf>
    <xf numFmtId="0" fontId="21" fillId="0" borderId="45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1" fontId="10" fillId="0" borderId="43" xfId="0" applyNumberFormat="1" applyFont="1" applyBorder="1" applyAlignment="1" applyProtection="1">
      <alignment horizontal="center" vertical="center"/>
      <protection locked="0"/>
    </xf>
    <xf numFmtId="1" fontId="10" fillId="0" borderId="45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Continuous"/>
      <protection locked="0"/>
    </xf>
    <xf numFmtId="0" fontId="5" fillId="0" borderId="0" xfId="0" applyNumberFormat="1" applyFont="1" applyAlignment="1" applyProtection="1">
      <alignment horizontal="center"/>
      <protection locked="0"/>
    </xf>
    <xf numFmtId="1" fontId="0" fillId="0" borderId="0" xfId="0" applyNumberFormat="1" applyAlignment="1" applyProtection="1">
      <alignment horizontal="center"/>
      <protection locked="0"/>
    </xf>
    <xf numFmtId="165" fontId="0" fillId="0" borderId="0" xfId="0" applyNumberFormat="1" applyAlignment="1" applyProtection="1">
      <alignment horizontal="center"/>
      <protection locked="0"/>
    </xf>
    <xf numFmtId="1" fontId="11" fillId="0" borderId="0" xfId="0" applyNumberFormat="1" applyFont="1" applyAlignment="1" applyProtection="1">
      <alignment horizontal="center"/>
      <protection locked="0"/>
    </xf>
    <xf numFmtId="1" fontId="5" fillId="0" borderId="0" xfId="0" applyNumberFormat="1" applyFont="1" applyProtection="1">
      <protection locked="0"/>
    </xf>
    <xf numFmtId="165" fontId="0" fillId="0" borderId="0" xfId="0" applyNumberFormat="1" applyProtection="1">
      <protection locked="0"/>
    </xf>
    <xf numFmtId="14" fontId="2" fillId="0" borderId="7" xfId="0" applyNumberFormat="1" applyFont="1" applyFill="1" applyBorder="1" applyAlignment="1" applyProtection="1">
      <alignment horizontal="centerContinuous"/>
    </xf>
    <xf numFmtId="14" fontId="2" fillId="0" borderId="9" xfId="0" applyNumberFormat="1" applyFont="1" applyFill="1" applyBorder="1" applyAlignment="1" applyProtection="1">
      <alignment horizontal="centerContinuous"/>
    </xf>
    <xf numFmtId="0" fontId="21" fillId="0" borderId="44" xfId="0" applyFont="1" applyBorder="1" applyAlignment="1" applyProtection="1">
      <alignment horizontal="center" vertical="center" wrapText="1"/>
      <protection locked="0"/>
    </xf>
    <xf numFmtId="1" fontId="0" fillId="11" borderId="25" xfId="0" applyNumberFormat="1" applyFill="1" applyBorder="1" applyAlignment="1" applyProtection="1">
      <alignment wrapText="1"/>
      <protection locked="0"/>
    </xf>
    <xf numFmtId="0" fontId="2" fillId="0" borderId="0" xfId="1" applyProtection="1"/>
    <xf numFmtId="0" fontId="11" fillId="14" borderId="11" xfId="1" applyFont="1" applyFill="1" applyBorder="1" applyAlignment="1" applyProtection="1">
      <alignment horizontal="center"/>
    </xf>
    <xf numFmtId="0" fontId="11" fillId="14" borderId="16" xfId="1" applyFont="1" applyFill="1" applyBorder="1" applyAlignment="1" applyProtection="1">
      <alignment horizontal="center"/>
    </xf>
    <xf numFmtId="0" fontId="11" fillId="14" borderId="45" xfId="1" applyFont="1" applyFill="1" applyBorder="1" applyAlignment="1" applyProtection="1">
      <alignment horizontal="center"/>
    </xf>
    <xf numFmtId="0" fontId="11" fillId="14" borderId="46" xfId="1" applyFont="1" applyFill="1" applyBorder="1" applyAlignment="1" applyProtection="1">
      <alignment horizontal="center"/>
    </xf>
    <xf numFmtId="0" fontId="21" fillId="14" borderId="43" xfId="1" applyFont="1" applyFill="1" applyBorder="1" applyAlignment="1" applyProtection="1">
      <alignment horizontal="center"/>
    </xf>
    <xf numFmtId="0" fontId="21" fillId="14" borderId="26" xfId="1" applyFont="1" applyFill="1" applyBorder="1" applyProtection="1"/>
    <xf numFmtId="0" fontId="21" fillId="14" borderId="27" xfId="1" applyFont="1" applyFill="1" applyBorder="1" applyProtection="1"/>
    <xf numFmtId="165" fontId="2" fillId="0" borderId="26" xfId="1" applyNumberFormat="1" applyBorder="1" applyAlignment="1" applyProtection="1">
      <alignment horizontal="center"/>
    </xf>
    <xf numFmtId="165" fontId="2" fillId="0" borderId="27" xfId="1" applyNumberFormat="1" applyBorder="1" applyAlignment="1" applyProtection="1">
      <alignment horizontal="center"/>
    </xf>
    <xf numFmtId="165" fontId="2" fillId="14" borderId="49" xfId="1" applyNumberFormat="1" applyFill="1" applyBorder="1" applyProtection="1"/>
    <xf numFmtId="0" fontId="21" fillId="14" borderId="44" xfId="1" applyFont="1" applyFill="1" applyBorder="1" applyAlignment="1" applyProtection="1">
      <alignment horizontal="center"/>
    </xf>
    <xf numFmtId="165" fontId="2" fillId="14" borderId="8" xfId="1" applyNumberFormat="1" applyFill="1" applyBorder="1" applyAlignment="1" applyProtection="1">
      <alignment horizontal="center"/>
    </xf>
    <xf numFmtId="0" fontId="21" fillId="0" borderId="43" xfId="1" applyFont="1" applyFill="1" applyBorder="1" applyProtection="1"/>
    <xf numFmtId="165" fontId="17" fillId="0" borderId="44" xfId="1" applyNumberFormat="1" applyFont="1" applyFill="1" applyBorder="1" applyProtection="1"/>
    <xf numFmtId="0" fontId="21" fillId="0" borderId="26" xfId="1" applyFont="1" applyFill="1" applyBorder="1" applyProtection="1"/>
    <xf numFmtId="165" fontId="17" fillId="0" borderId="27" xfId="1" applyNumberFormat="1" applyFont="1" applyFill="1" applyBorder="1" applyProtection="1"/>
    <xf numFmtId="0" fontId="21" fillId="0" borderId="8" xfId="1" applyFont="1" applyFill="1" applyBorder="1" applyProtection="1"/>
    <xf numFmtId="165" fontId="17" fillId="0" borderId="10" xfId="1" applyNumberFormat="1" applyFont="1" applyFill="1" applyBorder="1" applyProtection="1"/>
    <xf numFmtId="165" fontId="11" fillId="13" borderId="7" xfId="1" applyNumberFormat="1" applyFont="1" applyFill="1" applyBorder="1" applyAlignment="1" applyProtection="1">
      <alignment horizontal="center"/>
      <protection locked="0"/>
    </xf>
    <xf numFmtId="165" fontId="11" fillId="13" borderId="47" xfId="1" applyNumberFormat="1" applyFont="1" applyFill="1" applyBorder="1" applyAlignment="1" applyProtection="1">
      <alignment horizontal="center"/>
      <protection locked="0"/>
    </xf>
    <xf numFmtId="165" fontId="11" fillId="13" borderId="9" xfId="1" applyNumberFormat="1" applyFont="1" applyFill="1" applyBorder="1" applyAlignment="1" applyProtection="1">
      <alignment horizontal="center"/>
      <protection locked="0"/>
    </xf>
    <xf numFmtId="165" fontId="11" fillId="13" borderId="48" xfId="1" applyNumberFormat="1" applyFont="1" applyFill="1" applyBorder="1" applyAlignment="1" applyProtection="1">
      <alignment horizontal="center"/>
      <protection locked="0"/>
    </xf>
    <xf numFmtId="0" fontId="2" fillId="12" borderId="0" xfId="1" applyFill="1" applyProtection="1"/>
    <xf numFmtId="0" fontId="11" fillId="12" borderId="0" xfId="1" applyFont="1" applyFill="1" applyProtection="1"/>
    <xf numFmtId="164" fontId="3" fillId="12" borderId="0" xfId="1" applyNumberFormat="1" applyFont="1" applyFill="1" applyAlignment="1" applyProtection="1">
      <alignment horizontal="center"/>
    </xf>
    <xf numFmtId="0" fontId="11" fillId="12" borderId="1" xfId="1" applyFont="1" applyFill="1" applyBorder="1" applyProtection="1"/>
    <xf numFmtId="0" fontId="2" fillId="12" borderId="2" xfId="1" applyFill="1" applyBorder="1" applyAlignment="1" applyProtection="1">
      <alignment horizontal="center"/>
    </xf>
    <xf numFmtId="0" fontId="2" fillId="12" borderId="6" xfId="1" applyFill="1" applyBorder="1" applyAlignment="1" applyProtection="1">
      <alignment horizontal="center"/>
    </xf>
    <xf numFmtId="0" fontId="16" fillId="12" borderId="0" xfId="1" applyFont="1" applyFill="1" applyBorder="1" applyAlignment="1" applyProtection="1">
      <alignment horizontal="center"/>
    </xf>
    <xf numFmtId="167" fontId="13" fillId="12" borderId="0" xfId="1" applyNumberFormat="1" applyFont="1" applyFill="1" applyBorder="1" applyAlignment="1" applyProtection="1">
      <alignment horizontal="center"/>
    </xf>
    <xf numFmtId="0" fontId="3" fillId="12" borderId="0" xfId="1" applyFont="1" applyFill="1" applyProtection="1"/>
    <xf numFmtId="0" fontId="2" fillId="12" borderId="0" xfId="1" applyFont="1" applyFill="1" applyProtection="1"/>
    <xf numFmtId="164" fontId="3" fillId="12" borderId="0" xfId="1" applyNumberFormat="1" applyFont="1" applyFill="1" applyBorder="1" applyAlignment="1" applyProtection="1">
      <alignment horizontal="center"/>
    </xf>
    <xf numFmtId="1" fontId="2" fillId="12" borderId="0" xfId="1" applyNumberFormat="1" applyFill="1" applyBorder="1" applyAlignment="1" applyProtection="1">
      <alignment horizontal="center"/>
    </xf>
    <xf numFmtId="1" fontId="3" fillId="12" borderId="0" xfId="1" applyNumberFormat="1" applyFont="1" applyFill="1" applyBorder="1" applyAlignment="1" applyProtection="1">
      <alignment horizontal="center"/>
    </xf>
    <xf numFmtId="0" fontId="3" fillId="12" borderId="0" xfId="1" applyFont="1" applyFill="1" applyBorder="1" applyProtection="1"/>
    <xf numFmtId="165" fontId="2" fillId="12" borderId="0" xfId="1" applyNumberFormat="1" applyFill="1" applyBorder="1" applyProtection="1"/>
    <xf numFmtId="165" fontId="13" fillId="12" borderId="0" xfId="1" applyNumberFormat="1" applyFont="1" applyFill="1" applyProtection="1"/>
    <xf numFmtId="165" fontId="2" fillId="12" borderId="0" xfId="1" applyNumberFormat="1" applyFill="1" applyProtection="1"/>
    <xf numFmtId="0" fontId="3" fillId="0" borderId="43" xfId="0" applyFont="1" applyBorder="1" applyAlignment="1" applyProtection="1">
      <alignment horizontal="centerContinuous"/>
      <protection locked="0"/>
    </xf>
    <xf numFmtId="0" fontId="3" fillId="0" borderId="26" xfId="0" applyFont="1" applyBorder="1" applyAlignment="1" applyProtection="1">
      <alignment horizontal="centerContinuous"/>
      <protection locked="0"/>
    </xf>
    <xf numFmtId="0" fontId="3" fillId="0" borderId="8" xfId="0" applyFont="1" applyBorder="1" applyAlignment="1" applyProtection="1">
      <alignment horizontal="centerContinuous"/>
      <protection locked="0"/>
    </xf>
    <xf numFmtId="0" fontId="22" fillId="14" borderId="43" xfId="1" applyFont="1" applyFill="1" applyBorder="1" applyAlignment="1" applyProtection="1">
      <alignment horizontal="center"/>
    </xf>
    <xf numFmtId="0" fontId="23" fillId="14" borderId="12" xfId="1" applyFont="1" applyFill="1" applyBorder="1" applyAlignment="1" applyProtection="1">
      <alignment horizontal="center"/>
    </xf>
    <xf numFmtId="1" fontId="22" fillId="0" borderId="11" xfId="1" applyNumberFormat="1" applyFont="1" applyBorder="1" applyAlignment="1" applyProtection="1">
      <alignment horizontal="left"/>
    </xf>
    <xf numFmtId="1" fontId="22" fillId="0" borderId="14" xfId="1" applyNumberFormat="1" applyFont="1" applyBorder="1" applyAlignment="1" applyProtection="1"/>
    <xf numFmtId="1" fontId="22" fillId="0" borderId="18" xfId="1" applyNumberFormat="1" applyFont="1" applyBorder="1" applyAlignment="1" applyProtection="1">
      <alignment horizontal="left"/>
    </xf>
    <xf numFmtId="0" fontId="24" fillId="15" borderId="43" xfId="1" applyFont="1" applyFill="1" applyBorder="1" applyAlignment="1" applyProtection="1">
      <alignment horizontal="center" vertical="center"/>
    </xf>
    <xf numFmtId="0" fontId="24" fillId="15" borderId="50" xfId="1" applyFont="1" applyFill="1" applyBorder="1" applyAlignment="1" applyProtection="1">
      <alignment horizontal="center" vertical="center"/>
    </xf>
    <xf numFmtId="165" fontId="11" fillId="13" borderId="7" xfId="0" applyNumberFormat="1" applyFont="1" applyFill="1" applyBorder="1" applyAlignment="1" applyProtection="1">
      <alignment horizontal="center"/>
      <protection locked="0"/>
    </xf>
    <xf numFmtId="0" fontId="11" fillId="0" borderId="11" xfId="0" applyFont="1" applyFill="1" applyBorder="1" applyAlignment="1" applyProtection="1">
      <alignment horizontal="center"/>
    </xf>
    <xf numFmtId="0" fontId="15" fillId="0" borderId="12" xfId="0" applyFont="1" applyFill="1" applyBorder="1" applyAlignment="1" applyProtection="1">
      <alignment horizontal="center"/>
    </xf>
    <xf numFmtId="0" fontId="11" fillId="0" borderId="16" xfId="0" applyFont="1" applyFill="1" applyBorder="1" applyAlignment="1" applyProtection="1">
      <alignment horizontal="center"/>
    </xf>
    <xf numFmtId="0" fontId="3" fillId="0" borderId="43" xfId="0" applyFont="1" applyFill="1" applyBorder="1" applyAlignment="1" applyProtection="1">
      <alignment horizontal="center"/>
    </xf>
    <xf numFmtId="0" fontId="11" fillId="13" borderId="9" xfId="0" applyFont="1" applyFill="1" applyBorder="1" applyAlignment="1" applyProtection="1">
      <alignment horizontal="center"/>
      <protection locked="0"/>
    </xf>
    <xf numFmtId="0" fontId="11" fillId="0" borderId="45" xfId="0" applyFont="1" applyFill="1" applyBorder="1" applyAlignment="1" applyProtection="1">
      <alignment horizontal="center"/>
    </xf>
    <xf numFmtId="0" fontId="11" fillId="0" borderId="46" xfId="0" applyFont="1" applyFill="1" applyBorder="1" applyAlignment="1" applyProtection="1">
      <alignment horizontal="center"/>
    </xf>
    <xf numFmtId="165" fontId="11" fillId="13" borderId="47" xfId="0" applyNumberFormat="1" applyFont="1" applyFill="1" applyBorder="1" applyAlignment="1" applyProtection="1">
      <alignment horizontal="center"/>
      <protection locked="0"/>
    </xf>
    <xf numFmtId="0" fontId="11" fillId="13" borderId="48" xfId="0" applyFont="1" applyFill="1" applyBorder="1" applyAlignment="1" applyProtection="1">
      <alignment horizontal="center"/>
      <protection locked="0"/>
    </xf>
    <xf numFmtId="0" fontId="14" fillId="0" borderId="43" xfId="0" applyFont="1" applyFill="1" applyBorder="1" applyAlignment="1" applyProtection="1">
      <alignment horizontal="center"/>
    </xf>
    <xf numFmtId="0" fontId="14" fillId="0" borderId="44" xfId="0" applyFont="1" applyFill="1" applyBorder="1" applyAlignment="1" applyProtection="1">
      <alignment horizontal="center"/>
    </xf>
    <xf numFmtId="164" fontId="0" fillId="0" borderId="26" xfId="0" applyNumberFormat="1" applyFill="1" applyBorder="1" applyAlignment="1" applyProtection="1">
      <alignment horizontal="center"/>
    </xf>
    <xf numFmtId="164" fontId="0" fillId="0" borderId="27" xfId="0" applyNumberFormat="1" applyFill="1" applyBorder="1" applyAlignment="1" applyProtection="1">
      <alignment horizontal="center"/>
    </xf>
    <xf numFmtId="164" fontId="0" fillId="0" borderId="8" xfId="0" applyNumberFormat="1" applyFill="1" applyBorder="1" applyAlignment="1" applyProtection="1">
      <alignment horizontal="center"/>
    </xf>
    <xf numFmtId="0" fontId="21" fillId="0" borderId="51" xfId="1" applyFont="1" applyFill="1" applyBorder="1" applyProtection="1"/>
    <xf numFmtId="0" fontId="21" fillId="0" borderId="52" xfId="1" applyFont="1" applyFill="1" applyBorder="1" applyProtection="1"/>
    <xf numFmtId="164" fontId="0" fillId="0" borderId="49" xfId="0" applyNumberFormat="1" applyFill="1" applyBorder="1" applyProtection="1"/>
    <xf numFmtId="0" fontId="13" fillId="0" borderId="44" xfId="0" applyFont="1" applyFill="1" applyBorder="1" applyProtection="1"/>
    <xf numFmtId="0" fontId="13" fillId="0" borderId="27" xfId="0" applyFont="1" applyFill="1" applyBorder="1" applyProtection="1"/>
    <xf numFmtId="0" fontId="13" fillId="0" borderId="10" xfId="0" applyFont="1" applyFill="1" applyBorder="1" applyProtection="1"/>
    <xf numFmtId="0" fontId="3" fillId="0" borderId="43" xfId="0" applyFont="1" applyFill="1" applyBorder="1" applyProtection="1"/>
    <xf numFmtId="2" fontId="13" fillId="0" borderId="44" xfId="0" applyNumberFormat="1" applyFont="1" applyFill="1" applyBorder="1" applyProtection="1"/>
    <xf numFmtId="0" fontId="6" fillId="0" borderId="8" xfId="0" applyFont="1" applyFill="1" applyBorder="1" applyProtection="1"/>
    <xf numFmtId="2" fontId="13" fillId="0" borderId="10" xfId="0" applyNumberFormat="1" applyFont="1" applyFill="1" applyBorder="1" applyProtection="1"/>
    <xf numFmtId="0" fontId="24" fillId="15" borderId="44" xfId="1" applyFont="1" applyFill="1" applyBorder="1" applyAlignment="1" applyProtection="1">
      <alignment horizontal="center" vertical="center"/>
    </xf>
    <xf numFmtId="0" fontId="21" fillId="0" borderId="53" xfId="1" applyFont="1" applyFill="1" applyBorder="1" applyProtection="1"/>
    <xf numFmtId="165" fontId="22" fillId="0" borderId="8" xfId="1" applyNumberFormat="1" applyFont="1" applyFill="1" applyBorder="1" applyAlignment="1" applyProtection="1">
      <alignment horizontal="center"/>
    </xf>
    <xf numFmtId="165" fontId="22" fillId="0" borderId="10" xfId="1" applyNumberFormat="1" applyFont="1" applyFill="1" applyBorder="1" applyProtection="1"/>
    <xf numFmtId="165" fontId="22" fillId="0" borderId="8" xfId="0" applyNumberFormat="1" applyFont="1" applyFill="1" applyBorder="1" applyAlignment="1" applyProtection="1">
      <alignment horizontal="center"/>
    </xf>
    <xf numFmtId="165" fontId="25" fillId="0" borderId="10" xfId="0" applyNumberFormat="1" applyFont="1" applyFill="1" applyBorder="1" applyProtection="1"/>
    <xf numFmtId="0" fontId="0" fillId="12" borderId="0" xfId="0" applyFill="1" applyProtection="1"/>
    <xf numFmtId="0" fontId="11" fillId="12" borderId="0" xfId="0" applyFont="1" applyFill="1" applyProtection="1"/>
    <xf numFmtId="164" fontId="6" fillId="12" borderId="0" xfId="0" applyNumberFormat="1" applyFont="1" applyFill="1" applyAlignment="1" applyProtection="1">
      <alignment horizontal="center"/>
    </xf>
    <xf numFmtId="1" fontId="0" fillId="12" borderId="0" xfId="0" applyNumberFormat="1" applyFill="1" applyBorder="1" applyAlignment="1" applyProtection="1">
      <alignment horizontal="center"/>
    </xf>
    <xf numFmtId="0" fontId="2" fillId="12" borderId="0" xfId="0" applyFont="1" applyFill="1" applyProtection="1"/>
    <xf numFmtId="0" fontId="3" fillId="12" borderId="0" xfId="0" applyFont="1" applyFill="1" applyProtection="1"/>
    <xf numFmtId="0" fontId="15" fillId="12" borderId="0" xfId="0" applyFont="1" applyFill="1" applyProtection="1"/>
    <xf numFmtId="0" fontId="11" fillId="12" borderId="1" xfId="0" applyFont="1" applyFill="1" applyBorder="1" applyProtection="1"/>
    <xf numFmtId="0" fontId="0" fillId="12" borderId="0" xfId="0" applyFill="1" applyBorder="1" applyProtection="1"/>
    <xf numFmtId="0" fontId="0" fillId="12" borderId="2" xfId="0" applyFill="1" applyBorder="1" applyAlignment="1" applyProtection="1">
      <alignment horizontal="center"/>
    </xf>
    <xf numFmtId="0" fontId="0" fillId="12" borderId="6" xfId="0" applyFill="1" applyBorder="1" applyAlignment="1" applyProtection="1">
      <alignment horizontal="center"/>
    </xf>
    <xf numFmtId="0" fontId="0" fillId="12" borderId="0" xfId="0" applyFill="1" applyBorder="1" applyAlignment="1" applyProtection="1">
      <alignment horizontal="center"/>
    </xf>
    <xf numFmtId="0" fontId="16" fillId="12" borderId="0" xfId="0" applyFont="1" applyFill="1" applyAlignment="1" applyProtection="1">
      <alignment horizontal="center"/>
    </xf>
    <xf numFmtId="167" fontId="13" fillId="12" borderId="0" xfId="0" applyNumberFormat="1" applyFont="1" applyFill="1" applyAlignment="1" applyProtection="1">
      <alignment horizontal="center"/>
    </xf>
    <xf numFmtId="0" fontId="6" fillId="12" borderId="0" xfId="0" applyFont="1" applyFill="1" applyProtection="1"/>
    <xf numFmtId="165" fontId="13" fillId="12" borderId="0" xfId="0" applyNumberFormat="1" applyFont="1" applyFill="1" applyProtection="1"/>
    <xf numFmtId="167" fontId="13" fillId="12" borderId="0" xfId="0" applyNumberFormat="1" applyFont="1" applyFill="1" applyBorder="1" applyAlignment="1" applyProtection="1">
      <alignment horizontal="center"/>
    </xf>
    <xf numFmtId="165" fontId="0" fillId="12" borderId="0" xfId="0" applyNumberFormat="1" applyFill="1" applyProtection="1"/>
    <xf numFmtId="165" fontId="0" fillId="12" borderId="0" xfId="0" applyNumberFormat="1" applyFill="1" applyBorder="1" applyProtection="1"/>
    <xf numFmtId="1" fontId="4" fillId="12" borderId="0" xfId="0" applyNumberFormat="1" applyFont="1" applyFill="1" applyBorder="1" applyAlignment="1" applyProtection="1">
      <alignment horizontal="left"/>
    </xf>
    <xf numFmtId="1" fontId="7" fillId="12" borderId="0" xfId="0" applyNumberFormat="1" applyFont="1" applyFill="1" applyBorder="1" applyAlignment="1" applyProtection="1">
      <alignment horizontal="center"/>
    </xf>
    <xf numFmtId="166" fontId="0" fillId="12" borderId="0" xfId="0" applyNumberFormat="1" applyFill="1" applyBorder="1" applyAlignment="1" applyProtection="1">
      <alignment horizontal="center"/>
    </xf>
    <xf numFmtId="164" fontId="6" fillId="12" borderId="0" xfId="0" applyNumberFormat="1" applyFont="1" applyFill="1" applyBorder="1" applyAlignment="1" applyProtection="1">
      <alignment horizontal="center"/>
    </xf>
    <xf numFmtId="1" fontId="0" fillId="12" borderId="0" xfId="0" applyNumberFormat="1" applyFill="1" applyBorder="1" applyAlignment="1" applyProtection="1">
      <alignment horizontal="left"/>
    </xf>
    <xf numFmtId="0" fontId="6" fillId="12" borderId="0" xfId="0" applyFont="1" applyFill="1" applyBorder="1" applyProtection="1"/>
    <xf numFmtId="1" fontId="22" fillId="0" borderId="43" xfId="0" applyNumberFormat="1" applyFont="1" applyBorder="1" applyAlignment="1" applyProtection="1">
      <alignment horizontal="left"/>
    </xf>
    <xf numFmtId="1" fontId="22" fillId="0" borderId="26" xfId="0" applyNumberFormat="1" applyFont="1" applyBorder="1" applyAlignment="1" applyProtection="1">
      <alignment horizontal="left"/>
    </xf>
    <xf numFmtId="1" fontId="22" fillId="0" borderId="8" xfId="0" applyNumberFormat="1" applyFont="1" applyBorder="1" applyAlignment="1" applyProtection="1">
      <alignment horizontal="left"/>
    </xf>
    <xf numFmtId="0" fontId="17" fillId="0" borderId="44" xfId="1" applyNumberFormat="1" applyFont="1" applyFill="1" applyBorder="1" applyProtection="1"/>
    <xf numFmtId="1" fontId="3" fillId="0" borderId="45" xfId="0" applyNumberFormat="1" applyFont="1" applyBorder="1" applyAlignment="1" applyProtection="1">
      <alignment horizontal="center" vertical="center"/>
      <protection locked="0"/>
    </xf>
    <xf numFmtId="1" fontId="21" fillId="0" borderId="45" xfId="0" applyNumberFormat="1" applyFont="1" applyBorder="1" applyAlignment="1" applyProtection="1">
      <alignment horizontal="center" vertical="center" wrapText="1"/>
      <protection locked="0"/>
    </xf>
    <xf numFmtId="0" fontId="2" fillId="12" borderId="0" xfId="1" applyFill="1" applyBorder="1" applyProtection="1"/>
    <xf numFmtId="0" fontId="2" fillId="12" borderId="0" xfId="1" applyFill="1" applyBorder="1" applyAlignment="1" applyProtection="1">
      <alignment horizontal="center"/>
    </xf>
    <xf numFmtId="14" fontId="2" fillId="10" borderId="26" xfId="0" applyNumberFormat="1" applyFont="1" applyFill="1" applyBorder="1" applyAlignment="1" applyProtection="1">
      <alignment horizontal="left" vertical="center"/>
      <protection locked="0"/>
    </xf>
    <xf numFmtId="14" fontId="2" fillId="10" borderId="7" xfId="0" applyNumberFormat="1" applyFont="1" applyFill="1" applyBorder="1" applyAlignment="1" applyProtection="1">
      <alignment horizontal="left" vertical="center"/>
      <protection locked="0"/>
    </xf>
    <xf numFmtId="1" fontId="2" fillId="10" borderId="7" xfId="0" applyNumberFormat="1" applyFont="1" applyFill="1" applyBorder="1" applyAlignment="1" applyProtection="1">
      <alignment horizontal="left" vertical="center"/>
      <protection locked="0"/>
    </xf>
    <xf numFmtId="2" fontId="2" fillId="10" borderId="7" xfId="0" applyNumberFormat="1" applyFont="1" applyFill="1" applyBorder="1" applyAlignment="1" applyProtection="1">
      <alignment horizontal="left" vertical="center"/>
      <protection locked="0"/>
    </xf>
    <xf numFmtId="2" fontId="2" fillId="10" borderId="27" xfId="0" applyNumberFormat="1" applyFont="1" applyFill="1" applyBorder="1" applyAlignment="1" applyProtection="1">
      <alignment horizontal="left" vertical="center"/>
      <protection locked="0"/>
    </xf>
    <xf numFmtId="14" fontId="2" fillId="10" borderId="8" xfId="0" applyNumberFormat="1" applyFont="1" applyFill="1" applyBorder="1" applyAlignment="1" applyProtection="1">
      <alignment horizontal="left" vertical="center"/>
      <protection locked="0"/>
    </xf>
    <xf numFmtId="14" fontId="2" fillId="10" borderId="9" xfId="0" applyNumberFormat="1" applyFont="1" applyFill="1" applyBorder="1" applyAlignment="1" applyProtection="1">
      <alignment horizontal="left" vertical="center"/>
      <protection locked="0"/>
    </xf>
    <xf numFmtId="1" fontId="2" fillId="10" borderId="9" xfId="0" applyNumberFormat="1" applyFont="1" applyFill="1" applyBorder="1" applyAlignment="1" applyProtection="1">
      <alignment horizontal="left" vertical="center"/>
      <protection locked="0"/>
    </xf>
    <xf numFmtId="2" fontId="2" fillId="10" borderId="9" xfId="0" applyNumberFormat="1" applyFont="1" applyFill="1" applyBorder="1" applyAlignment="1" applyProtection="1">
      <alignment horizontal="left" vertical="center"/>
      <protection locked="0"/>
    </xf>
    <xf numFmtId="2" fontId="2" fillId="10" borderId="10" xfId="0" applyNumberFormat="1" applyFont="1" applyFill="1" applyBorder="1" applyAlignment="1" applyProtection="1">
      <alignment horizontal="left" vertical="center"/>
      <protection locked="0"/>
    </xf>
    <xf numFmtId="0" fontId="2" fillId="10" borderId="7" xfId="0" applyNumberFormat="1" applyFont="1" applyFill="1" applyBorder="1" applyAlignment="1" applyProtection="1">
      <alignment horizontal="left" vertical="center"/>
      <protection locked="0"/>
    </xf>
    <xf numFmtId="0" fontId="2" fillId="10" borderId="9" xfId="0" applyNumberFormat="1" applyFont="1" applyFill="1" applyBorder="1" applyAlignment="1" applyProtection="1">
      <alignment horizontal="left" vertical="center"/>
      <protection locked="0"/>
    </xf>
    <xf numFmtId="14" fontId="21" fillId="0" borderId="43" xfId="0" applyNumberFormat="1" applyFont="1" applyBorder="1" applyAlignment="1" applyProtection="1">
      <alignment horizontal="center" vertical="center" wrapText="1"/>
      <protection locked="0"/>
    </xf>
    <xf numFmtId="14" fontId="21" fillId="0" borderId="45" xfId="0" applyNumberFormat="1" applyFont="1" applyBorder="1" applyAlignment="1" applyProtection="1">
      <alignment horizontal="center" vertical="center" wrapText="1"/>
      <protection locked="0"/>
    </xf>
    <xf numFmtId="0" fontId="21" fillId="0" borderId="45" xfId="0" applyNumberFormat="1" applyFont="1" applyBorder="1" applyAlignment="1" applyProtection="1">
      <alignment horizontal="center" vertical="center" wrapText="1"/>
      <protection locked="0"/>
    </xf>
    <xf numFmtId="14" fontId="2" fillId="10" borderId="27" xfId="0" applyNumberFormat="1" applyFont="1" applyFill="1" applyBorder="1" applyAlignment="1" applyProtection="1">
      <alignment horizontal="left" vertical="center"/>
      <protection locked="0"/>
    </xf>
    <xf numFmtId="14" fontId="2" fillId="10" borderId="10" xfId="0" applyNumberFormat="1" applyFont="1" applyFill="1" applyBorder="1" applyAlignment="1" applyProtection="1">
      <alignment horizontal="left" vertical="center"/>
      <protection locked="0"/>
    </xf>
    <xf numFmtId="165" fontId="5" fillId="14" borderId="44" xfId="0" applyNumberFormat="1" applyFont="1" applyFill="1" applyBorder="1" applyAlignment="1" applyProtection="1">
      <alignment horizontal="center"/>
    </xf>
    <xf numFmtId="2" fontId="0" fillId="14" borderId="10" xfId="0" applyNumberFormat="1" applyFill="1" applyBorder="1" applyAlignment="1" applyProtection="1">
      <alignment horizontal="center"/>
    </xf>
    <xf numFmtId="1" fontId="3" fillId="0" borderId="11" xfId="0" applyNumberFormat="1" applyFont="1" applyFill="1" applyBorder="1" applyAlignment="1" applyProtection="1">
      <alignment horizontal="left"/>
      <protection locked="0"/>
    </xf>
    <xf numFmtId="0" fontId="2" fillId="0" borderId="16" xfId="1" applyNumberFormat="1" applyFill="1" applyBorder="1" applyAlignment="1" applyProtection="1">
      <alignment horizontal="center"/>
    </xf>
    <xf numFmtId="1" fontId="6" fillId="0" borderId="14" xfId="0" applyNumberFormat="1" applyFont="1" applyBorder="1" applyAlignment="1" applyProtection="1">
      <alignment horizontal="left"/>
      <protection locked="0"/>
    </xf>
    <xf numFmtId="0" fontId="2" fillId="0" borderId="17" xfId="1" applyNumberFormat="1" applyFill="1" applyBorder="1" applyAlignment="1" applyProtection="1">
      <alignment horizontal="center"/>
    </xf>
    <xf numFmtId="1" fontId="3" fillId="0" borderId="18" xfId="0" applyNumberFormat="1" applyFont="1" applyBorder="1" applyAlignment="1" applyProtection="1">
      <alignment horizontal="left"/>
      <protection locked="0"/>
    </xf>
    <xf numFmtId="0" fontId="2" fillId="13" borderId="44" xfId="1" applyNumberFormat="1" applyFont="1" applyFill="1" applyBorder="1" applyAlignment="1" applyProtection="1">
      <alignment horizontal="center"/>
      <protection locked="0"/>
    </xf>
    <xf numFmtId="0" fontId="2" fillId="13" borderId="27" xfId="1" applyNumberFormat="1" applyFill="1" applyBorder="1" applyAlignment="1" applyProtection="1">
      <alignment horizontal="center"/>
      <protection locked="0"/>
    </xf>
    <xf numFmtId="0" fontId="21" fillId="0" borderId="43" xfId="0" applyFont="1" applyBorder="1" applyAlignment="1" applyProtection="1">
      <alignment horizontal="center" vertical="center" wrapText="1"/>
      <protection locked="0"/>
    </xf>
    <xf numFmtId="2" fontId="11" fillId="0" borderId="54" xfId="0" applyNumberFormat="1" applyFont="1" applyBorder="1" applyAlignment="1" applyProtection="1">
      <alignment horizontal="center"/>
    </xf>
    <xf numFmtId="2" fontId="11" fillId="0" borderId="55" xfId="0" applyNumberFormat="1" applyFont="1" applyBorder="1" applyAlignment="1" applyProtection="1">
      <alignment horizontal="center"/>
    </xf>
    <xf numFmtId="2" fontId="0" fillId="0" borderId="55" xfId="0" applyNumberFormat="1" applyBorder="1" applyAlignment="1" applyProtection="1">
      <alignment horizontal="center"/>
    </xf>
    <xf numFmtId="2" fontId="11" fillId="0" borderId="56" xfId="0" applyNumberFormat="1" applyFont="1" applyBorder="1" applyAlignment="1" applyProtection="1">
      <alignment horizontal="center"/>
    </xf>
    <xf numFmtId="2" fontId="11" fillId="0" borderId="57" xfId="0" applyNumberFormat="1" applyFont="1" applyBorder="1" applyAlignment="1" applyProtection="1">
      <alignment horizontal="center"/>
    </xf>
    <xf numFmtId="2" fontId="0" fillId="0" borderId="57" xfId="0" applyNumberFormat="1" applyBorder="1" applyAlignment="1" applyProtection="1">
      <alignment horizontal="center"/>
    </xf>
    <xf numFmtId="49" fontId="27" fillId="13" borderId="44" xfId="0" applyNumberFormat="1" applyFont="1" applyFill="1" applyBorder="1" applyAlignment="1" applyProtection="1">
      <alignment horizontal="center"/>
      <protection locked="0"/>
    </xf>
    <xf numFmtId="49" fontId="27" fillId="13" borderId="27" xfId="0" applyNumberFormat="1" applyFont="1" applyFill="1" applyBorder="1" applyAlignment="1" applyProtection="1">
      <alignment horizontal="center"/>
      <protection locked="0"/>
    </xf>
    <xf numFmtId="49" fontId="27" fillId="13" borderId="10" xfId="0" quotePrefix="1" applyNumberFormat="1" applyFont="1" applyFill="1" applyBorder="1" applyAlignment="1" applyProtection="1">
      <alignment horizontal="center"/>
      <protection locked="0"/>
    </xf>
    <xf numFmtId="0" fontId="2" fillId="0" borderId="25" xfId="1" applyNumberFormat="1" applyFill="1" applyBorder="1" applyAlignment="1" applyProtection="1">
      <alignment horizontal="center"/>
    </xf>
    <xf numFmtId="1" fontId="3" fillId="0" borderId="12" xfId="0" applyNumberFormat="1" applyFont="1" applyFill="1" applyBorder="1" applyAlignment="1" applyProtection="1">
      <alignment horizontal="left"/>
      <protection locked="0"/>
    </xf>
    <xf numFmtId="1" fontId="6" fillId="0" borderId="0" xfId="0" applyNumberFormat="1" applyFont="1" applyBorder="1" applyAlignment="1" applyProtection="1">
      <alignment horizontal="left"/>
      <protection locked="0"/>
    </xf>
    <xf numFmtId="1" fontId="3" fillId="0" borderId="19" xfId="0" applyNumberFormat="1" applyFont="1" applyBorder="1" applyAlignment="1" applyProtection="1">
      <alignment horizontal="left"/>
      <protection locked="0"/>
    </xf>
    <xf numFmtId="0" fontId="21" fillId="0" borderId="46" xfId="0" applyFont="1" applyBorder="1" applyAlignment="1" applyProtection="1">
      <alignment horizontal="center" vertical="center" wrapText="1"/>
      <protection locked="0"/>
    </xf>
    <xf numFmtId="14" fontId="2" fillId="0" borderId="47" xfId="0" applyNumberFormat="1" applyFont="1" applyFill="1" applyBorder="1" applyAlignment="1" applyProtection="1">
      <alignment horizontal="centerContinuous"/>
    </xf>
    <xf numFmtId="14" fontId="2" fillId="0" borderId="48" xfId="0" applyNumberFormat="1" applyFont="1" applyFill="1" applyBorder="1" applyAlignment="1" applyProtection="1">
      <alignment horizontal="centerContinuous"/>
    </xf>
    <xf numFmtId="165" fontId="21" fillId="0" borderId="44" xfId="0" applyNumberFormat="1" applyFont="1" applyFill="1" applyBorder="1" applyAlignment="1" applyProtection="1">
      <alignment horizontal="center" vertical="center" wrapText="1"/>
      <protection locked="0"/>
    </xf>
    <xf numFmtId="14" fontId="2" fillId="10" borderId="7" xfId="1" applyNumberFormat="1" applyFont="1" applyFill="1" applyBorder="1" applyAlignment="1" applyProtection="1">
      <alignment horizontal="left" vertical="center"/>
      <protection locked="0"/>
    </xf>
    <xf numFmtId="0" fontId="0" fillId="0" borderId="7" xfId="0" applyBorder="1" applyProtection="1">
      <protection locked="0"/>
    </xf>
    <xf numFmtId="14" fontId="2" fillId="0" borderId="7" xfId="0" applyNumberFormat="1" applyFont="1" applyFill="1" applyBorder="1" applyAlignment="1" applyProtection="1">
      <alignment horizontal="left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Protection="1">
      <protection locked="0"/>
    </xf>
    <xf numFmtId="14" fontId="0" fillId="0" borderId="0" xfId="0" applyNumberFormat="1"/>
    <xf numFmtId="1" fontId="3" fillId="0" borderId="44" xfId="0" applyNumberFormat="1" applyFont="1" applyBorder="1" applyAlignment="1" applyProtection="1">
      <alignment horizontal="center" vertical="center"/>
      <protection locked="0"/>
    </xf>
    <xf numFmtId="2" fontId="2" fillId="0" borderId="15" xfId="0" applyNumberFormat="1" applyFont="1" applyBorder="1" applyAlignment="1" applyProtection="1">
      <alignment horizontal="center"/>
    </xf>
    <xf numFmtId="2" fontId="2" fillId="0" borderId="20" xfId="0" applyNumberFormat="1" applyFont="1" applyBorder="1" applyAlignment="1" applyProtection="1">
      <alignment horizontal="center"/>
    </xf>
    <xf numFmtId="14" fontId="2" fillId="0" borderId="0" xfId="1" applyNumberFormat="1" applyBorder="1" applyProtection="1"/>
    <xf numFmtId="2" fontId="11" fillId="0" borderId="0" xfId="1" applyNumberFormat="1" applyFont="1" applyBorder="1" applyAlignment="1" applyProtection="1">
      <alignment horizontal="center"/>
    </xf>
    <xf numFmtId="2" fontId="2" fillId="0" borderId="0" xfId="1" applyNumberFormat="1" applyBorder="1" applyAlignment="1" applyProtection="1">
      <alignment horizontal="center"/>
    </xf>
    <xf numFmtId="2" fontId="2" fillId="0" borderId="0" xfId="1" applyNumberFormat="1" applyFont="1" applyBorder="1" applyAlignment="1" applyProtection="1">
      <alignment horizontal="center"/>
    </xf>
    <xf numFmtId="16" fontId="3" fillId="13" borderId="26" xfId="1" applyNumberFormat="1" applyFont="1" applyFill="1" applyBorder="1" applyAlignment="1" applyProtection="1">
      <alignment horizontal="center"/>
      <protection locked="0"/>
    </xf>
    <xf numFmtId="16" fontId="3" fillId="13" borderId="8" xfId="1" applyNumberFormat="1" applyFont="1" applyFill="1" applyBorder="1" applyAlignment="1" applyProtection="1">
      <alignment horizontal="center"/>
      <protection locked="0"/>
    </xf>
    <xf numFmtId="0" fontId="2" fillId="13" borderId="10" xfId="1" quotePrefix="1" applyNumberFormat="1" applyFill="1" applyBorder="1" applyAlignment="1" applyProtection="1">
      <alignment horizontal="center"/>
      <protection locked="0"/>
    </xf>
    <xf numFmtId="14" fontId="2" fillId="10" borderId="7" xfId="0" applyNumberFormat="1" applyFont="1" applyFill="1" applyBorder="1" applyAlignment="1" applyProtection="1">
      <alignment horizontal="left"/>
      <protection locked="0"/>
    </xf>
    <xf numFmtId="1" fontId="0" fillId="10" borderId="29" xfId="0" applyNumberFormat="1" applyFill="1" applyBorder="1" applyAlignment="1" applyProtection="1">
      <alignment horizontal="center"/>
      <protection locked="0"/>
    </xf>
    <xf numFmtId="165" fontId="2" fillId="10" borderId="29" xfId="0" applyNumberFormat="1" applyFont="1" applyFill="1" applyBorder="1" applyAlignment="1" applyProtection="1">
      <alignment horizontal="center"/>
      <protection locked="0"/>
    </xf>
    <xf numFmtId="1" fontId="11" fillId="10" borderId="29" xfId="0" applyNumberFormat="1" applyFont="1" applyFill="1" applyBorder="1" applyAlignment="1" applyProtection="1">
      <alignment horizontal="center"/>
      <protection locked="0"/>
    </xf>
    <xf numFmtId="14" fontId="3" fillId="13" borderId="26" xfId="0" applyNumberFormat="1" applyFont="1" applyFill="1" applyBorder="1" applyAlignment="1" applyProtection="1">
      <alignment horizontal="center"/>
      <protection locked="0"/>
    </xf>
    <xf numFmtId="2" fontId="11" fillId="0" borderId="7" xfId="1" applyNumberFormat="1" applyFont="1" applyBorder="1" applyAlignment="1" applyProtection="1">
      <alignment horizontal="center"/>
    </xf>
    <xf numFmtId="0" fontId="2" fillId="0" borderId="0" xfId="0" applyFont="1" applyProtection="1">
      <protection locked="0"/>
    </xf>
    <xf numFmtId="1" fontId="0" fillId="10" borderId="29" xfId="0" applyNumberFormat="1" applyFill="1" applyBorder="1" applyAlignment="1" applyProtection="1">
      <alignment horizontal="center"/>
      <protection locked="0"/>
    </xf>
    <xf numFmtId="1" fontId="0" fillId="10" borderId="29" xfId="0" applyNumberFormat="1" applyFill="1" applyBorder="1" applyAlignment="1" applyProtection="1">
      <alignment horizontal="center"/>
      <protection locked="0"/>
    </xf>
    <xf numFmtId="0" fontId="0" fillId="0" borderId="32" xfId="0" applyBorder="1" applyAlignment="1" applyProtection="1">
      <alignment horizontal="center"/>
    </xf>
    <xf numFmtId="0" fontId="0" fillId="0" borderId="1" xfId="0" applyBorder="1" applyProtection="1"/>
    <xf numFmtId="0" fontId="0" fillId="0" borderId="33" xfId="0" applyBorder="1" applyProtection="1"/>
    <xf numFmtId="1" fontId="6" fillId="0" borderId="14" xfId="0" applyNumberFormat="1" applyFont="1" applyBorder="1" applyAlignment="1" applyProtection="1">
      <alignment horizontal="left"/>
    </xf>
    <xf numFmtId="1" fontId="6" fillId="0" borderId="0" xfId="0" applyNumberFormat="1" applyFont="1" applyBorder="1" applyAlignment="1" applyProtection="1">
      <alignment horizontal="left"/>
    </xf>
    <xf numFmtId="0" fontId="6" fillId="0" borderId="34" xfId="0" applyFont="1" applyBorder="1" applyAlignment="1" applyProtection="1">
      <alignment horizontal="center"/>
    </xf>
    <xf numFmtId="0" fontId="0" fillId="0" borderId="35" xfId="0" applyBorder="1" applyProtection="1"/>
    <xf numFmtId="0" fontId="0" fillId="0" borderId="36" xfId="0" applyBorder="1" applyProtection="1"/>
    <xf numFmtId="0" fontId="3" fillId="12" borderId="0" xfId="1" applyFont="1" applyFill="1" applyBorder="1" applyAlignment="1" applyProtection="1">
      <alignment horizontal="center"/>
    </xf>
    <xf numFmtId="0" fontId="2" fillId="12" borderId="0" xfId="1" applyFill="1" applyBorder="1" applyProtection="1"/>
    <xf numFmtId="0" fontId="2" fillId="12" borderId="0" xfId="1" applyFill="1" applyBorder="1" applyAlignment="1" applyProtection="1">
      <alignment horizontal="center"/>
    </xf>
    <xf numFmtId="0" fontId="26" fillId="12" borderId="0" xfId="1" applyFont="1" applyFill="1" applyAlignment="1" applyProtection="1">
      <alignment horizontal="center"/>
    </xf>
    <xf numFmtId="1" fontId="0" fillId="11" borderId="16" xfId="0" applyNumberFormat="1" applyFill="1" applyBorder="1" applyAlignment="1" applyProtection="1">
      <alignment horizontal="center" wrapText="1"/>
      <protection locked="0"/>
    </xf>
    <xf numFmtId="1" fontId="0" fillId="11" borderId="17" xfId="0" applyNumberFormat="1" applyFill="1" applyBorder="1" applyAlignment="1" applyProtection="1">
      <alignment horizontal="center" wrapText="1"/>
      <protection locked="0"/>
    </xf>
    <xf numFmtId="0" fontId="3" fillId="11" borderId="11" xfId="0" applyFont="1" applyFill="1" applyBorder="1" applyAlignment="1" applyProtection="1">
      <alignment horizontal="center"/>
      <protection locked="0"/>
    </xf>
    <xf numFmtId="0" fontId="3" fillId="11" borderId="16" xfId="0" applyFont="1" applyFill="1" applyBorder="1" applyAlignment="1" applyProtection="1">
      <alignment horizontal="center"/>
      <protection locked="0"/>
    </xf>
    <xf numFmtId="0" fontId="2" fillId="11" borderId="14" xfId="0" applyFont="1" applyFill="1" applyBorder="1" applyAlignment="1" applyProtection="1">
      <alignment horizontal="center" vertical="center"/>
      <protection locked="0"/>
    </xf>
    <xf numFmtId="0" fontId="0" fillId="11" borderId="17" xfId="0" applyFill="1" applyBorder="1" applyAlignment="1" applyProtection="1">
      <alignment horizontal="center" vertical="center"/>
      <protection locked="0"/>
    </xf>
    <xf numFmtId="0" fontId="0" fillId="11" borderId="18" xfId="0" applyFill="1" applyBorder="1" applyAlignment="1" applyProtection="1">
      <alignment horizontal="center" vertical="center"/>
      <protection locked="0"/>
    </xf>
    <xf numFmtId="0" fontId="0" fillId="11" borderId="25" xfId="0" applyFill="1" applyBorder="1" applyAlignment="1" applyProtection="1">
      <alignment horizontal="center" vertical="center"/>
      <protection locked="0"/>
    </xf>
    <xf numFmtId="1" fontId="0" fillId="10" borderId="37" xfId="0" applyNumberFormat="1" applyFill="1" applyBorder="1" applyAlignment="1" applyProtection="1">
      <alignment horizontal="center"/>
      <protection locked="0"/>
    </xf>
    <xf numFmtId="1" fontId="0" fillId="10" borderId="29" xfId="0" applyNumberFormat="1" applyFill="1" applyBorder="1" applyAlignment="1" applyProtection="1">
      <alignment horizontal="center"/>
      <protection locked="0"/>
    </xf>
    <xf numFmtId="1" fontId="0" fillId="10" borderId="38" xfId="0" applyNumberFormat="1" applyFill="1" applyBorder="1" applyAlignment="1" applyProtection="1">
      <alignment horizontal="center"/>
      <protection locked="0"/>
    </xf>
    <xf numFmtId="166" fontId="0" fillId="10" borderId="39" xfId="0" applyNumberFormat="1" applyFill="1" applyBorder="1" applyAlignment="1" applyProtection="1">
      <alignment horizontal="center"/>
      <protection locked="0"/>
    </xf>
    <xf numFmtId="166" fontId="0" fillId="10" borderId="40" xfId="0" applyNumberFormat="1" applyFill="1" applyBorder="1" applyAlignment="1" applyProtection="1">
      <alignment horizontal="center"/>
      <protection locked="0"/>
    </xf>
    <xf numFmtId="166" fontId="0" fillId="10" borderId="41" xfId="0" applyNumberFormat="1" applyFill="1" applyBorder="1" applyAlignment="1" applyProtection="1">
      <alignment horizontal="center"/>
      <protection locked="0"/>
    </xf>
    <xf numFmtId="1" fontId="0" fillId="0" borderId="3" xfId="0" applyNumberFormat="1" applyBorder="1" applyAlignment="1" applyProtection="1">
      <alignment horizontal="left"/>
    </xf>
    <xf numFmtId="1" fontId="0" fillId="0" borderId="4" xfId="0" applyNumberFormat="1" applyBorder="1" applyAlignment="1" applyProtection="1">
      <alignment horizontal="left"/>
    </xf>
    <xf numFmtId="0" fontId="6" fillId="0" borderId="11" xfId="0" applyFont="1" applyBorder="1" applyAlignment="1" applyProtection="1">
      <alignment horizontal="center"/>
    </xf>
    <xf numFmtId="0" fontId="6" fillId="0" borderId="16" xfId="0" applyFont="1" applyBorder="1" applyAlignment="1" applyProtection="1">
      <alignment horizontal="center"/>
    </xf>
    <xf numFmtId="1" fontId="5" fillId="10" borderId="30" xfId="0" applyNumberFormat="1" applyFont="1" applyFill="1" applyBorder="1" applyAlignment="1" applyProtection="1">
      <alignment horizontal="center"/>
      <protection locked="0"/>
    </xf>
    <xf numFmtId="1" fontId="5" fillId="10" borderId="31" xfId="0" applyNumberFormat="1" applyFont="1" applyFill="1" applyBorder="1" applyAlignment="1" applyProtection="1">
      <alignment horizontal="center"/>
      <protection locked="0"/>
    </xf>
    <xf numFmtId="1" fontId="5" fillId="10" borderId="42" xfId="0" applyNumberFormat="1" applyFont="1" applyFill="1" applyBorder="1" applyAlignment="1" applyProtection="1">
      <alignment horizontal="center"/>
      <protection locked="0"/>
    </xf>
  </cellXfs>
  <cellStyles count="3">
    <cellStyle name="Normal" xfId="0" builtinId="0"/>
    <cellStyle name="Normal 2" xfId="1" xr:uid="{8401AFD0-4D94-4D24-AAE5-03C0793F64A8}"/>
    <cellStyle name="Normal 3" xfId="2" xr:uid="{146E6877-387F-4190-AF42-AB149BD7860D}"/>
  </cellStyles>
  <dxfs count="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numFmt numFmtId="19" formatCode="dd/mm/yyyy"/>
    </dxf>
    <dxf>
      <numFmt numFmtId="19" formatCode="dd/mm/yyyy"/>
    </dxf>
  </dxfs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>
                <a:solidFill>
                  <a:srgbClr val="92D050"/>
                </a:solidFill>
                <a:latin typeface="+mn-lt"/>
                <a:cs typeface="Arial" panose="020B0604020202020204" pitchFamily="34" charset="0"/>
              </a:rPr>
              <a:t>Carte de contrôle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6.1525647382822089E-2"/>
          <c:y val="0.16008853252204799"/>
          <c:w val="0.92925276297341519"/>
          <c:h val="0.69624194012229823"/>
        </c:manualLayout>
      </c:layout>
      <c:scatterChart>
        <c:scatterStyle val="lineMarker"/>
        <c:varyColors val="0"/>
        <c:ser>
          <c:idx val="0"/>
          <c:order val="0"/>
          <c:tx>
            <c:strRef>
              <c:f>'Carte de contrôle MRI'!$D$23</c:f>
              <c:strCache>
                <c:ptCount val="1"/>
                <c:pt idx="0">
                  <c:v>Valeur du MRI (%)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'Carte de contrôle MRI'!$A$24:$A$500</c:f>
              <c:numCache>
                <c:formatCode>m/d/yyyy</c:formatCode>
                <c:ptCount val="477"/>
                <c:pt idx="0">
                  <c:v>44587</c:v>
                </c:pt>
                <c:pt idx="1">
                  <c:v>44587</c:v>
                </c:pt>
                <c:pt idx="2">
                  <c:v>44587</c:v>
                </c:pt>
                <c:pt idx="3">
                  <c:v>44587</c:v>
                </c:pt>
                <c:pt idx="4">
                  <c:v>44587</c:v>
                </c:pt>
                <c:pt idx="5">
                  <c:v>44587</c:v>
                </c:pt>
                <c:pt idx="6">
                  <c:v>44587</c:v>
                </c:pt>
                <c:pt idx="7">
                  <c:v>44587</c:v>
                </c:pt>
                <c:pt idx="8">
                  <c:v>44587</c:v>
                </c:pt>
                <c:pt idx="9">
                  <c:v>44587</c:v>
                </c:pt>
                <c:pt idx="10">
                  <c:v>44587</c:v>
                </c:pt>
                <c:pt idx="11">
                  <c:v>44587</c:v>
                </c:pt>
                <c:pt idx="12">
                  <c:v>44588</c:v>
                </c:pt>
                <c:pt idx="13">
                  <c:v>44588</c:v>
                </c:pt>
                <c:pt idx="14">
                  <c:v>44588</c:v>
                </c:pt>
                <c:pt idx="15">
                  <c:v>44588</c:v>
                </c:pt>
                <c:pt idx="16">
                  <c:v>44588</c:v>
                </c:pt>
                <c:pt idx="17">
                  <c:v>44588</c:v>
                </c:pt>
                <c:pt idx="18">
                  <c:v>44588</c:v>
                </c:pt>
                <c:pt idx="19">
                  <c:v>44588</c:v>
                </c:pt>
                <c:pt idx="20">
                  <c:v>44588</c:v>
                </c:pt>
                <c:pt idx="21">
                  <c:v>44588</c:v>
                </c:pt>
                <c:pt idx="22">
                  <c:v>44588</c:v>
                </c:pt>
                <c:pt idx="23">
                  <c:v>44588</c:v>
                </c:pt>
                <c:pt idx="24">
                  <c:v>44588</c:v>
                </c:pt>
                <c:pt idx="25">
                  <c:v>44588</c:v>
                </c:pt>
                <c:pt idx="26">
                  <c:v>44588</c:v>
                </c:pt>
                <c:pt idx="27">
                  <c:v>44588</c:v>
                </c:pt>
                <c:pt idx="28">
                  <c:v>44589</c:v>
                </c:pt>
                <c:pt idx="29">
                  <c:v>44589</c:v>
                </c:pt>
                <c:pt idx="30">
                  <c:v>44589</c:v>
                </c:pt>
                <c:pt idx="31">
                  <c:v>44589</c:v>
                </c:pt>
                <c:pt idx="32">
                  <c:v>44592</c:v>
                </c:pt>
                <c:pt idx="33">
                  <c:v>44592</c:v>
                </c:pt>
                <c:pt idx="34">
                  <c:v>44592</c:v>
                </c:pt>
                <c:pt idx="35">
                  <c:v>44592</c:v>
                </c:pt>
                <c:pt idx="36">
                  <c:v>44592</c:v>
                </c:pt>
                <c:pt idx="37">
                  <c:v>44592</c:v>
                </c:pt>
                <c:pt idx="38">
                  <c:v>44593</c:v>
                </c:pt>
                <c:pt idx="39">
                  <c:v>44593</c:v>
                </c:pt>
                <c:pt idx="40">
                  <c:v>44593</c:v>
                </c:pt>
                <c:pt idx="41">
                  <c:v>44593</c:v>
                </c:pt>
                <c:pt idx="42">
                  <c:v>44593</c:v>
                </c:pt>
                <c:pt idx="43">
                  <c:v>44593</c:v>
                </c:pt>
                <c:pt idx="44">
                  <c:v>44593</c:v>
                </c:pt>
                <c:pt idx="45">
                  <c:v>44593</c:v>
                </c:pt>
                <c:pt idx="46">
                  <c:v>44593</c:v>
                </c:pt>
                <c:pt idx="47">
                  <c:v>44594</c:v>
                </c:pt>
                <c:pt idx="48">
                  <c:v>44594</c:v>
                </c:pt>
                <c:pt idx="49">
                  <c:v>44594</c:v>
                </c:pt>
                <c:pt idx="50">
                  <c:v>44594</c:v>
                </c:pt>
                <c:pt idx="51">
                  <c:v>44594</c:v>
                </c:pt>
                <c:pt idx="52">
                  <c:v>44594</c:v>
                </c:pt>
                <c:pt idx="53">
                  <c:v>44594</c:v>
                </c:pt>
                <c:pt idx="54">
                  <c:v>44594</c:v>
                </c:pt>
                <c:pt idx="55">
                  <c:v>44594</c:v>
                </c:pt>
                <c:pt idx="56">
                  <c:v>44594</c:v>
                </c:pt>
                <c:pt idx="57">
                  <c:v>44594</c:v>
                </c:pt>
                <c:pt idx="58">
                  <c:v>44595</c:v>
                </c:pt>
                <c:pt idx="59">
                  <c:v>44595</c:v>
                </c:pt>
                <c:pt idx="60">
                  <c:v>44595</c:v>
                </c:pt>
                <c:pt idx="61">
                  <c:v>44595</c:v>
                </c:pt>
                <c:pt idx="62">
                  <c:v>44595</c:v>
                </c:pt>
                <c:pt idx="63">
                  <c:v>44595</c:v>
                </c:pt>
                <c:pt idx="64">
                  <c:v>44595</c:v>
                </c:pt>
                <c:pt idx="65">
                  <c:v>44595</c:v>
                </c:pt>
                <c:pt idx="66">
                  <c:v>44595</c:v>
                </c:pt>
                <c:pt idx="67">
                  <c:v>44596</c:v>
                </c:pt>
                <c:pt idx="68">
                  <c:v>44596</c:v>
                </c:pt>
                <c:pt idx="69">
                  <c:v>44596</c:v>
                </c:pt>
                <c:pt idx="70">
                  <c:v>44596</c:v>
                </c:pt>
                <c:pt idx="71">
                  <c:v>44596</c:v>
                </c:pt>
                <c:pt idx="72">
                  <c:v>44596</c:v>
                </c:pt>
                <c:pt idx="73">
                  <c:v>44596</c:v>
                </c:pt>
                <c:pt idx="74">
                  <c:v>44599</c:v>
                </c:pt>
                <c:pt idx="75">
                  <c:v>44600</c:v>
                </c:pt>
                <c:pt idx="76">
                  <c:v>44600</c:v>
                </c:pt>
                <c:pt idx="77">
                  <c:v>44601</c:v>
                </c:pt>
                <c:pt idx="78">
                  <c:v>44601</c:v>
                </c:pt>
                <c:pt idx="79">
                  <c:v>44601</c:v>
                </c:pt>
                <c:pt idx="80">
                  <c:v>44601</c:v>
                </c:pt>
                <c:pt idx="81">
                  <c:v>44601</c:v>
                </c:pt>
                <c:pt idx="82">
                  <c:v>44601</c:v>
                </c:pt>
                <c:pt idx="83">
                  <c:v>44601</c:v>
                </c:pt>
                <c:pt idx="84">
                  <c:v>44601</c:v>
                </c:pt>
                <c:pt idx="85">
                  <c:v>44601</c:v>
                </c:pt>
                <c:pt idx="86">
                  <c:v>44601</c:v>
                </c:pt>
                <c:pt idx="87">
                  <c:v>44601</c:v>
                </c:pt>
                <c:pt idx="88">
                  <c:v>44601</c:v>
                </c:pt>
                <c:pt idx="89">
                  <c:v>44601</c:v>
                </c:pt>
                <c:pt idx="90">
                  <c:v>44601</c:v>
                </c:pt>
                <c:pt idx="91">
                  <c:v>44601</c:v>
                </c:pt>
                <c:pt idx="92">
                  <c:v>44601</c:v>
                </c:pt>
                <c:pt idx="93">
                  <c:v>44601</c:v>
                </c:pt>
                <c:pt idx="94">
                  <c:v>44601</c:v>
                </c:pt>
                <c:pt idx="95">
                  <c:v>44602</c:v>
                </c:pt>
                <c:pt idx="96">
                  <c:v>44602</c:v>
                </c:pt>
                <c:pt idx="97">
                  <c:v>44602</c:v>
                </c:pt>
                <c:pt idx="98">
                  <c:v>44602</c:v>
                </c:pt>
                <c:pt idx="99">
                  <c:v>44602</c:v>
                </c:pt>
                <c:pt idx="100">
                  <c:v>44602</c:v>
                </c:pt>
                <c:pt idx="101">
                  <c:v>44602</c:v>
                </c:pt>
                <c:pt idx="102">
                  <c:v>44602</c:v>
                </c:pt>
                <c:pt idx="103">
                  <c:v>44602</c:v>
                </c:pt>
                <c:pt idx="104">
                  <c:v>44603</c:v>
                </c:pt>
                <c:pt idx="105">
                  <c:v>44603</c:v>
                </c:pt>
                <c:pt idx="106">
                  <c:v>44603</c:v>
                </c:pt>
                <c:pt idx="107">
                  <c:v>44603</c:v>
                </c:pt>
                <c:pt idx="108">
                  <c:v>44603</c:v>
                </c:pt>
                <c:pt idx="109">
                  <c:v>44603</c:v>
                </c:pt>
                <c:pt idx="110">
                  <c:v>44603</c:v>
                </c:pt>
                <c:pt idx="111">
                  <c:v>44603</c:v>
                </c:pt>
                <c:pt idx="112">
                  <c:v>44606</c:v>
                </c:pt>
                <c:pt idx="113">
                  <c:v>44606</c:v>
                </c:pt>
                <c:pt idx="114">
                  <c:v>44606</c:v>
                </c:pt>
                <c:pt idx="115">
                  <c:v>44606</c:v>
                </c:pt>
                <c:pt idx="116">
                  <c:v>44606</c:v>
                </c:pt>
                <c:pt idx="117">
                  <c:v>44607</c:v>
                </c:pt>
                <c:pt idx="118">
                  <c:v>44607</c:v>
                </c:pt>
                <c:pt idx="119">
                  <c:v>44607</c:v>
                </c:pt>
                <c:pt idx="120">
                  <c:v>44607</c:v>
                </c:pt>
                <c:pt idx="121">
                  <c:v>44608</c:v>
                </c:pt>
                <c:pt idx="122">
                  <c:v>44608</c:v>
                </c:pt>
                <c:pt idx="123">
                  <c:v>44608</c:v>
                </c:pt>
                <c:pt idx="124">
                  <c:v>44608</c:v>
                </c:pt>
                <c:pt idx="125">
                  <c:v>44608</c:v>
                </c:pt>
                <c:pt idx="126">
                  <c:v>44608</c:v>
                </c:pt>
                <c:pt idx="127">
                  <c:v>44608</c:v>
                </c:pt>
                <c:pt idx="128">
                  <c:v>44608</c:v>
                </c:pt>
                <c:pt idx="129">
                  <c:v>44608</c:v>
                </c:pt>
                <c:pt idx="130">
                  <c:v>44608</c:v>
                </c:pt>
                <c:pt idx="131">
                  <c:v>44609</c:v>
                </c:pt>
                <c:pt idx="132">
                  <c:v>44609</c:v>
                </c:pt>
                <c:pt idx="133">
                  <c:v>44609</c:v>
                </c:pt>
                <c:pt idx="134">
                  <c:v>44609</c:v>
                </c:pt>
                <c:pt idx="135">
                  <c:v>44610</c:v>
                </c:pt>
                <c:pt idx="136">
                  <c:v>44610</c:v>
                </c:pt>
                <c:pt idx="137">
                  <c:v>44610</c:v>
                </c:pt>
                <c:pt idx="138">
                  <c:v>44610</c:v>
                </c:pt>
                <c:pt idx="139">
                  <c:v>44610</c:v>
                </c:pt>
                <c:pt idx="140">
                  <c:v>44610</c:v>
                </c:pt>
                <c:pt idx="141">
                  <c:v>44610</c:v>
                </c:pt>
                <c:pt idx="142">
                  <c:v>44610</c:v>
                </c:pt>
                <c:pt idx="143">
                  <c:v>44610</c:v>
                </c:pt>
                <c:pt idx="144">
                  <c:v>44610</c:v>
                </c:pt>
                <c:pt idx="145">
                  <c:v>44610</c:v>
                </c:pt>
                <c:pt idx="146">
                  <c:v>44610</c:v>
                </c:pt>
                <c:pt idx="147">
                  <c:v>44610</c:v>
                </c:pt>
                <c:pt idx="148">
                  <c:v>44610</c:v>
                </c:pt>
                <c:pt idx="149">
                  <c:v>44613</c:v>
                </c:pt>
                <c:pt idx="150">
                  <c:v>44613</c:v>
                </c:pt>
                <c:pt idx="151">
                  <c:v>44613</c:v>
                </c:pt>
                <c:pt idx="152">
                  <c:v>44613</c:v>
                </c:pt>
                <c:pt idx="153">
                  <c:v>44614</c:v>
                </c:pt>
                <c:pt idx="154">
                  <c:v>44615</c:v>
                </c:pt>
                <c:pt idx="155">
                  <c:v>44615</c:v>
                </c:pt>
                <c:pt idx="156">
                  <c:v>44615</c:v>
                </c:pt>
                <c:pt idx="157">
                  <c:v>44615</c:v>
                </c:pt>
                <c:pt idx="158">
                  <c:v>44615</c:v>
                </c:pt>
                <c:pt idx="159">
                  <c:v>44615</c:v>
                </c:pt>
                <c:pt idx="160">
                  <c:v>44615</c:v>
                </c:pt>
                <c:pt idx="161">
                  <c:v>44615</c:v>
                </c:pt>
                <c:pt idx="162">
                  <c:v>44615</c:v>
                </c:pt>
                <c:pt idx="163">
                  <c:v>44615</c:v>
                </c:pt>
                <c:pt idx="164">
                  <c:v>44615</c:v>
                </c:pt>
                <c:pt idx="165">
                  <c:v>44615</c:v>
                </c:pt>
                <c:pt idx="166">
                  <c:v>44615</c:v>
                </c:pt>
                <c:pt idx="167">
                  <c:v>44615</c:v>
                </c:pt>
                <c:pt idx="168">
                  <c:v>44616</c:v>
                </c:pt>
                <c:pt idx="169">
                  <c:v>44616</c:v>
                </c:pt>
                <c:pt idx="170">
                  <c:v>44616</c:v>
                </c:pt>
                <c:pt idx="171">
                  <c:v>44616</c:v>
                </c:pt>
                <c:pt idx="172">
                  <c:v>44616</c:v>
                </c:pt>
                <c:pt idx="173">
                  <c:v>44616</c:v>
                </c:pt>
                <c:pt idx="174">
                  <c:v>44616</c:v>
                </c:pt>
                <c:pt idx="175">
                  <c:v>44616</c:v>
                </c:pt>
                <c:pt idx="176">
                  <c:v>44617</c:v>
                </c:pt>
                <c:pt idx="177">
                  <c:v>44617</c:v>
                </c:pt>
                <c:pt idx="178">
                  <c:v>44617</c:v>
                </c:pt>
                <c:pt idx="179">
                  <c:v>44617</c:v>
                </c:pt>
                <c:pt idx="180">
                  <c:v>44617</c:v>
                </c:pt>
                <c:pt idx="181">
                  <c:v>44617</c:v>
                </c:pt>
                <c:pt idx="182">
                  <c:v>44617</c:v>
                </c:pt>
                <c:pt idx="183">
                  <c:v>44617</c:v>
                </c:pt>
                <c:pt idx="184">
                  <c:v>44620</c:v>
                </c:pt>
                <c:pt idx="185">
                  <c:v>44620</c:v>
                </c:pt>
                <c:pt idx="186">
                  <c:v>44621</c:v>
                </c:pt>
                <c:pt idx="187">
                  <c:v>44621</c:v>
                </c:pt>
                <c:pt idx="188">
                  <c:v>44621</c:v>
                </c:pt>
                <c:pt idx="189">
                  <c:v>44621</c:v>
                </c:pt>
                <c:pt idx="190">
                  <c:v>44621</c:v>
                </c:pt>
                <c:pt idx="191">
                  <c:v>44621</c:v>
                </c:pt>
                <c:pt idx="192">
                  <c:v>44621</c:v>
                </c:pt>
                <c:pt idx="193">
                  <c:v>44621</c:v>
                </c:pt>
                <c:pt idx="194">
                  <c:v>44621</c:v>
                </c:pt>
                <c:pt idx="195">
                  <c:v>44621</c:v>
                </c:pt>
                <c:pt idx="196">
                  <c:v>44621</c:v>
                </c:pt>
                <c:pt idx="197">
                  <c:v>44621</c:v>
                </c:pt>
                <c:pt idx="198">
                  <c:v>44621</c:v>
                </c:pt>
                <c:pt idx="199">
                  <c:v>44622</c:v>
                </c:pt>
                <c:pt idx="200">
                  <c:v>44622</c:v>
                </c:pt>
                <c:pt idx="201">
                  <c:v>44622</c:v>
                </c:pt>
                <c:pt idx="202">
                  <c:v>44622</c:v>
                </c:pt>
                <c:pt idx="203">
                  <c:v>44622</c:v>
                </c:pt>
                <c:pt idx="204">
                  <c:v>44622</c:v>
                </c:pt>
                <c:pt idx="205">
                  <c:v>44622</c:v>
                </c:pt>
                <c:pt idx="206">
                  <c:v>44622</c:v>
                </c:pt>
                <c:pt idx="207">
                  <c:v>44622</c:v>
                </c:pt>
                <c:pt idx="208">
                  <c:v>44622</c:v>
                </c:pt>
                <c:pt idx="209">
                  <c:v>44623</c:v>
                </c:pt>
                <c:pt idx="210">
                  <c:v>44623</c:v>
                </c:pt>
                <c:pt idx="211">
                  <c:v>44623</c:v>
                </c:pt>
                <c:pt idx="212">
                  <c:v>44623</c:v>
                </c:pt>
                <c:pt idx="213">
                  <c:v>44623</c:v>
                </c:pt>
                <c:pt idx="214">
                  <c:v>44623</c:v>
                </c:pt>
                <c:pt idx="215">
                  <c:v>44623</c:v>
                </c:pt>
                <c:pt idx="216">
                  <c:v>44624</c:v>
                </c:pt>
                <c:pt idx="217">
                  <c:v>44624</c:v>
                </c:pt>
                <c:pt idx="218">
                  <c:v>44624</c:v>
                </c:pt>
                <c:pt idx="219">
                  <c:v>44624</c:v>
                </c:pt>
                <c:pt idx="220">
                  <c:v>44627</c:v>
                </c:pt>
                <c:pt idx="221">
                  <c:v>44627</c:v>
                </c:pt>
                <c:pt idx="222">
                  <c:v>44627</c:v>
                </c:pt>
                <c:pt idx="223">
                  <c:v>44627</c:v>
                </c:pt>
                <c:pt idx="224">
                  <c:v>44627</c:v>
                </c:pt>
                <c:pt idx="225">
                  <c:v>44627</c:v>
                </c:pt>
                <c:pt idx="226">
                  <c:v>44627</c:v>
                </c:pt>
                <c:pt idx="227">
                  <c:v>44627</c:v>
                </c:pt>
                <c:pt idx="228">
                  <c:v>44627</c:v>
                </c:pt>
                <c:pt idx="229">
                  <c:v>44628</c:v>
                </c:pt>
                <c:pt idx="230">
                  <c:v>44628</c:v>
                </c:pt>
                <c:pt idx="231">
                  <c:v>44628</c:v>
                </c:pt>
                <c:pt idx="232">
                  <c:v>44628</c:v>
                </c:pt>
                <c:pt idx="233">
                  <c:v>44628</c:v>
                </c:pt>
                <c:pt idx="234">
                  <c:v>44628</c:v>
                </c:pt>
                <c:pt idx="235">
                  <c:v>44629</c:v>
                </c:pt>
                <c:pt idx="236">
                  <c:v>44629</c:v>
                </c:pt>
                <c:pt idx="237">
                  <c:v>44629</c:v>
                </c:pt>
                <c:pt idx="238">
                  <c:v>44629</c:v>
                </c:pt>
                <c:pt idx="239">
                  <c:v>44629</c:v>
                </c:pt>
                <c:pt idx="240">
                  <c:v>44629</c:v>
                </c:pt>
                <c:pt idx="241">
                  <c:v>44629</c:v>
                </c:pt>
                <c:pt idx="242">
                  <c:v>44629</c:v>
                </c:pt>
                <c:pt idx="243">
                  <c:v>44629</c:v>
                </c:pt>
                <c:pt idx="244">
                  <c:v>44630</c:v>
                </c:pt>
                <c:pt idx="245">
                  <c:v>44630</c:v>
                </c:pt>
                <c:pt idx="246">
                  <c:v>44630</c:v>
                </c:pt>
                <c:pt idx="247">
                  <c:v>44630</c:v>
                </c:pt>
                <c:pt idx="248">
                  <c:v>44630</c:v>
                </c:pt>
                <c:pt idx="249">
                  <c:v>44630</c:v>
                </c:pt>
                <c:pt idx="250">
                  <c:v>44630</c:v>
                </c:pt>
                <c:pt idx="251">
                  <c:v>44630</c:v>
                </c:pt>
                <c:pt idx="252">
                  <c:v>44630</c:v>
                </c:pt>
                <c:pt idx="253">
                  <c:v>44630</c:v>
                </c:pt>
                <c:pt idx="254">
                  <c:v>44631</c:v>
                </c:pt>
                <c:pt idx="255">
                  <c:v>44631</c:v>
                </c:pt>
                <c:pt idx="256">
                  <c:v>44631</c:v>
                </c:pt>
                <c:pt idx="257">
                  <c:v>44631</c:v>
                </c:pt>
                <c:pt idx="258">
                  <c:v>44631</c:v>
                </c:pt>
                <c:pt idx="259">
                  <c:v>44631</c:v>
                </c:pt>
                <c:pt idx="260">
                  <c:v>44634</c:v>
                </c:pt>
                <c:pt idx="261">
                  <c:v>44634</c:v>
                </c:pt>
                <c:pt idx="262">
                  <c:v>44634</c:v>
                </c:pt>
                <c:pt idx="263">
                  <c:v>44634</c:v>
                </c:pt>
                <c:pt idx="264">
                  <c:v>44635</c:v>
                </c:pt>
                <c:pt idx="265">
                  <c:v>44635</c:v>
                </c:pt>
                <c:pt idx="266">
                  <c:v>44635</c:v>
                </c:pt>
                <c:pt idx="267">
                  <c:v>44635</c:v>
                </c:pt>
                <c:pt idx="268">
                  <c:v>44635</c:v>
                </c:pt>
                <c:pt idx="269">
                  <c:v>44635</c:v>
                </c:pt>
                <c:pt idx="270">
                  <c:v>44635</c:v>
                </c:pt>
                <c:pt idx="271">
                  <c:v>44635</c:v>
                </c:pt>
                <c:pt idx="272">
                  <c:v>44636</c:v>
                </c:pt>
                <c:pt idx="273">
                  <c:v>44636</c:v>
                </c:pt>
                <c:pt idx="274">
                  <c:v>44636</c:v>
                </c:pt>
                <c:pt idx="275">
                  <c:v>44636</c:v>
                </c:pt>
                <c:pt idx="276">
                  <c:v>44636</c:v>
                </c:pt>
                <c:pt idx="277">
                  <c:v>44636</c:v>
                </c:pt>
                <c:pt idx="278">
                  <c:v>44636</c:v>
                </c:pt>
                <c:pt idx="279">
                  <c:v>44636</c:v>
                </c:pt>
                <c:pt idx="280">
                  <c:v>44636</c:v>
                </c:pt>
                <c:pt idx="281">
                  <c:v>44636</c:v>
                </c:pt>
                <c:pt idx="282">
                  <c:v>44636</c:v>
                </c:pt>
                <c:pt idx="283">
                  <c:v>44636</c:v>
                </c:pt>
                <c:pt idx="284">
                  <c:v>44636</c:v>
                </c:pt>
                <c:pt idx="285">
                  <c:v>44636</c:v>
                </c:pt>
                <c:pt idx="286">
                  <c:v>44636</c:v>
                </c:pt>
                <c:pt idx="287">
                  <c:v>44636</c:v>
                </c:pt>
                <c:pt idx="288">
                  <c:v>44636</c:v>
                </c:pt>
                <c:pt idx="289">
                  <c:v>44636</c:v>
                </c:pt>
                <c:pt idx="290">
                  <c:v>44636</c:v>
                </c:pt>
                <c:pt idx="291">
                  <c:v>44636</c:v>
                </c:pt>
                <c:pt idx="292">
                  <c:v>44637</c:v>
                </c:pt>
                <c:pt idx="293">
                  <c:v>44637</c:v>
                </c:pt>
                <c:pt idx="294">
                  <c:v>44637</c:v>
                </c:pt>
                <c:pt idx="295">
                  <c:v>44637</c:v>
                </c:pt>
                <c:pt idx="296">
                  <c:v>44637</c:v>
                </c:pt>
                <c:pt idx="297">
                  <c:v>44637</c:v>
                </c:pt>
                <c:pt idx="298">
                  <c:v>44637</c:v>
                </c:pt>
                <c:pt idx="299">
                  <c:v>44637</c:v>
                </c:pt>
                <c:pt idx="300">
                  <c:v>44637</c:v>
                </c:pt>
                <c:pt idx="301">
                  <c:v>44637</c:v>
                </c:pt>
                <c:pt idx="302">
                  <c:v>44637</c:v>
                </c:pt>
                <c:pt idx="303">
                  <c:v>44637</c:v>
                </c:pt>
                <c:pt idx="304">
                  <c:v>44637</c:v>
                </c:pt>
                <c:pt idx="305">
                  <c:v>44638</c:v>
                </c:pt>
                <c:pt idx="306">
                  <c:v>44638</c:v>
                </c:pt>
                <c:pt idx="307">
                  <c:v>44638</c:v>
                </c:pt>
                <c:pt idx="308">
                  <c:v>44638</c:v>
                </c:pt>
                <c:pt idx="309">
                  <c:v>44638</c:v>
                </c:pt>
                <c:pt idx="310">
                  <c:v>44638</c:v>
                </c:pt>
                <c:pt idx="311">
                  <c:v>44638</c:v>
                </c:pt>
                <c:pt idx="312">
                  <c:v>44638</c:v>
                </c:pt>
                <c:pt idx="313">
                  <c:v>44638</c:v>
                </c:pt>
                <c:pt idx="314">
                  <c:v>44638</c:v>
                </c:pt>
                <c:pt idx="315">
                  <c:v>44638</c:v>
                </c:pt>
                <c:pt idx="316">
                  <c:v>44638</c:v>
                </c:pt>
                <c:pt idx="317">
                  <c:v>44638</c:v>
                </c:pt>
                <c:pt idx="318">
                  <c:v>44638</c:v>
                </c:pt>
                <c:pt idx="319">
                  <c:v>44638</c:v>
                </c:pt>
                <c:pt idx="320">
                  <c:v>44638</c:v>
                </c:pt>
                <c:pt idx="321">
                  <c:v>44638</c:v>
                </c:pt>
                <c:pt idx="322">
                  <c:v>44638</c:v>
                </c:pt>
                <c:pt idx="323">
                  <c:v>44638</c:v>
                </c:pt>
                <c:pt idx="324">
                  <c:v>44641</c:v>
                </c:pt>
                <c:pt idx="325">
                  <c:v>44641</c:v>
                </c:pt>
                <c:pt idx="326">
                  <c:v>44641</c:v>
                </c:pt>
                <c:pt idx="327">
                  <c:v>44641</c:v>
                </c:pt>
                <c:pt idx="328">
                  <c:v>44641</c:v>
                </c:pt>
                <c:pt idx="329">
                  <c:v>44641</c:v>
                </c:pt>
                <c:pt idx="330">
                  <c:v>44642</c:v>
                </c:pt>
                <c:pt idx="331">
                  <c:v>44642</c:v>
                </c:pt>
                <c:pt idx="332">
                  <c:v>44642</c:v>
                </c:pt>
                <c:pt idx="333">
                  <c:v>44642</c:v>
                </c:pt>
                <c:pt idx="334">
                  <c:v>44642</c:v>
                </c:pt>
                <c:pt idx="335">
                  <c:v>44642</c:v>
                </c:pt>
                <c:pt idx="336">
                  <c:v>44642</c:v>
                </c:pt>
                <c:pt idx="337">
                  <c:v>44643</c:v>
                </c:pt>
                <c:pt idx="338">
                  <c:v>44643</c:v>
                </c:pt>
                <c:pt idx="339">
                  <c:v>44643</c:v>
                </c:pt>
                <c:pt idx="340">
                  <c:v>44643</c:v>
                </c:pt>
                <c:pt idx="341">
                  <c:v>44643</c:v>
                </c:pt>
                <c:pt idx="342">
                  <c:v>44643</c:v>
                </c:pt>
                <c:pt idx="343">
                  <c:v>44643</c:v>
                </c:pt>
                <c:pt idx="344">
                  <c:v>44643</c:v>
                </c:pt>
                <c:pt idx="345">
                  <c:v>44643</c:v>
                </c:pt>
                <c:pt idx="346">
                  <c:v>44643</c:v>
                </c:pt>
                <c:pt idx="347">
                  <c:v>44643</c:v>
                </c:pt>
                <c:pt idx="348">
                  <c:v>44643</c:v>
                </c:pt>
                <c:pt idx="349">
                  <c:v>44644</c:v>
                </c:pt>
                <c:pt idx="350">
                  <c:v>44644</c:v>
                </c:pt>
                <c:pt idx="351">
                  <c:v>44644</c:v>
                </c:pt>
                <c:pt idx="352">
                  <c:v>44644</c:v>
                </c:pt>
                <c:pt idx="353">
                  <c:v>44644</c:v>
                </c:pt>
                <c:pt idx="354">
                  <c:v>44644</c:v>
                </c:pt>
                <c:pt idx="355">
                  <c:v>44644</c:v>
                </c:pt>
                <c:pt idx="356">
                  <c:v>44645</c:v>
                </c:pt>
                <c:pt idx="357">
                  <c:v>44645</c:v>
                </c:pt>
                <c:pt idx="358">
                  <c:v>44645</c:v>
                </c:pt>
                <c:pt idx="359">
                  <c:v>44645</c:v>
                </c:pt>
                <c:pt idx="360">
                  <c:v>44645</c:v>
                </c:pt>
                <c:pt idx="361">
                  <c:v>44645</c:v>
                </c:pt>
                <c:pt idx="362">
                  <c:v>44645</c:v>
                </c:pt>
                <c:pt idx="363">
                  <c:v>44645</c:v>
                </c:pt>
                <c:pt idx="364">
                  <c:v>44645</c:v>
                </c:pt>
                <c:pt idx="365">
                  <c:v>44645</c:v>
                </c:pt>
                <c:pt idx="366">
                  <c:v>44645</c:v>
                </c:pt>
                <c:pt idx="367">
                  <c:v>44645</c:v>
                </c:pt>
                <c:pt idx="368">
                  <c:v>44645</c:v>
                </c:pt>
                <c:pt idx="369">
                  <c:v>44645</c:v>
                </c:pt>
                <c:pt idx="370">
                  <c:v>44645</c:v>
                </c:pt>
                <c:pt idx="371">
                  <c:v>44648</c:v>
                </c:pt>
                <c:pt idx="372">
                  <c:v>44648</c:v>
                </c:pt>
                <c:pt idx="373">
                  <c:v>44649</c:v>
                </c:pt>
                <c:pt idx="374">
                  <c:v>44649</c:v>
                </c:pt>
                <c:pt idx="375">
                  <c:v>44649</c:v>
                </c:pt>
                <c:pt idx="376">
                  <c:v>44649</c:v>
                </c:pt>
                <c:pt idx="377">
                  <c:v>44649</c:v>
                </c:pt>
                <c:pt idx="378">
                  <c:v>44649</c:v>
                </c:pt>
                <c:pt idx="379">
                  <c:v>44649</c:v>
                </c:pt>
                <c:pt idx="380">
                  <c:v>44649</c:v>
                </c:pt>
                <c:pt idx="381">
                  <c:v>44649</c:v>
                </c:pt>
                <c:pt idx="382">
                  <c:v>44649</c:v>
                </c:pt>
                <c:pt idx="383">
                  <c:v>44649</c:v>
                </c:pt>
                <c:pt idx="384">
                  <c:v>44649</c:v>
                </c:pt>
                <c:pt idx="385">
                  <c:v>44650</c:v>
                </c:pt>
                <c:pt idx="386">
                  <c:v>44650</c:v>
                </c:pt>
                <c:pt idx="387">
                  <c:v>44650</c:v>
                </c:pt>
                <c:pt idx="388">
                  <c:v>44650</c:v>
                </c:pt>
                <c:pt idx="389">
                  <c:v>44650</c:v>
                </c:pt>
                <c:pt idx="390">
                  <c:v>44650</c:v>
                </c:pt>
                <c:pt idx="391">
                  <c:v>44650</c:v>
                </c:pt>
                <c:pt idx="392">
                  <c:v>44650</c:v>
                </c:pt>
                <c:pt idx="393">
                  <c:v>44650</c:v>
                </c:pt>
                <c:pt idx="394">
                  <c:v>44650</c:v>
                </c:pt>
                <c:pt idx="395">
                  <c:v>44651</c:v>
                </c:pt>
                <c:pt idx="396">
                  <c:v>44651</c:v>
                </c:pt>
                <c:pt idx="397">
                  <c:v>44651</c:v>
                </c:pt>
                <c:pt idx="398">
                  <c:v>44651</c:v>
                </c:pt>
                <c:pt idx="399">
                  <c:v>44651</c:v>
                </c:pt>
                <c:pt idx="400">
                  <c:v>44651</c:v>
                </c:pt>
                <c:pt idx="401">
                  <c:v>44652</c:v>
                </c:pt>
                <c:pt idx="402">
                  <c:v>44652</c:v>
                </c:pt>
                <c:pt idx="403">
                  <c:v>44652</c:v>
                </c:pt>
                <c:pt idx="404">
                  <c:v>44652</c:v>
                </c:pt>
                <c:pt idx="405">
                  <c:v>44652</c:v>
                </c:pt>
              </c:numCache>
            </c:numRef>
          </c:xVal>
          <c:yVal>
            <c:numRef>
              <c:f>'Carte de contrôle MRI'!$D$24:$D$500</c:f>
              <c:numCache>
                <c:formatCode>0</c:formatCode>
                <c:ptCount val="477"/>
                <c:pt idx="0">
                  <c:v>70</c:v>
                </c:pt>
                <c:pt idx="1">
                  <c:v>70</c:v>
                </c:pt>
                <c:pt idx="2">
                  <c:v>70</c:v>
                </c:pt>
                <c:pt idx="3">
                  <c:v>70</c:v>
                </c:pt>
                <c:pt idx="4">
                  <c:v>70</c:v>
                </c:pt>
                <c:pt idx="5">
                  <c:v>70</c:v>
                </c:pt>
                <c:pt idx="6">
                  <c:v>70</c:v>
                </c:pt>
                <c:pt idx="7">
                  <c:v>70</c:v>
                </c:pt>
                <c:pt idx="8">
                  <c:v>70</c:v>
                </c:pt>
                <c:pt idx="9">
                  <c:v>70</c:v>
                </c:pt>
                <c:pt idx="10">
                  <c:v>70</c:v>
                </c:pt>
                <c:pt idx="11">
                  <c:v>70</c:v>
                </c:pt>
                <c:pt idx="12">
                  <c:v>70</c:v>
                </c:pt>
                <c:pt idx="13">
                  <c:v>70</c:v>
                </c:pt>
                <c:pt idx="14">
                  <c:v>70</c:v>
                </c:pt>
                <c:pt idx="15">
                  <c:v>70</c:v>
                </c:pt>
                <c:pt idx="16">
                  <c:v>70</c:v>
                </c:pt>
                <c:pt idx="17">
                  <c:v>70</c:v>
                </c:pt>
                <c:pt idx="18">
                  <c:v>70</c:v>
                </c:pt>
                <c:pt idx="19">
                  <c:v>70</c:v>
                </c:pt>
                <c:pt idx="20">
                  <c:v>70</c:v>
                </c:pt>
                <c:pt idx="21">
                  <c:v>70</c:v>
                </c:pt>
                <c:pt idx="22">
                  <c:v>70</c:v>
                </c:pt>
                <c:pt idx="23">
                  <c:v>70</c:v>
                </c:pt>
                <c:pt idx="24">
                  <c:v>70</c:v>
                </c:pt>
                <c:pt idx="25">
                  <c:v>70</c:v>
                </c:pt>
                <c:pt idx="26">
                  <c:v>70</c:v>
                </c:pt>
                <c:pt idx="27">
                  <c:v>70</c:v>
                </c:pt>
                <c:pt idx="28">
                  <c:v>70</c:v>
                </c:pt>
                <c:pt idx="29">
                  <c:v>70</c:v>
                </c:pt>
                <c:pt idx="30">
                  <c:v>70</c:v>
                </c:pt>
                <c:pt idx="31">
                  <c:v>70</c:v>
                </c:pt>
                <c:pt idx="32">
                  <c:v>64</c:v>
                </c:pt>
                <c:pt idx="33">
                  <c:v>66</c:v>
                </c:pt>
                <c:pt idx="34">
                  <c:v>78</c:v>
                </c:pt>
                <c:pt idx="35">
                  <c:v>66</c:v>
                </c:pt>
                <c:pt idx="36">
                  <c:v>71</c:v>
                </c:pt>
                <c:pt idx="37">
                  <c:v>67</c:v>
                </c:pt>
                <c:pt idx="38">
                  <c:v>62</c:v>
                </c:pt>
                <c:pt idx="39">
                  <c:v>61</c:v>
                </c:pt>
                <c:pt idx="40">
                  <c:v>63</c:v>
                </c:pt>
                <c:pt idx="41">
                  <c:v>72</c:v>
                </c:pt>
                <c:pt idx="42">
                  <c:v>67</c:v>
                </c:pt>
                <c:pt idx="43">
                  <c:v>67</c:v>
                </c:pt>
                <c:pt idx="44">
                  <c:v>78</c:v>
                </c:pt>
                <c:pt idx="45">
                  <c:v>70</c:v>
                </c:pt>
                <c:pt idx="46">
                  <c:v>70</c:v>
                </c:pt>
                <c:pt idx="47">
                  <c:v>57</c:v>
                </c:pt>
                <c:pt idx="48">
                  <c:v>65</c:v>
                </c:pt>
                <c:pt idx="49">
                  <c:v>67</c:v>
                </c:pt>
                <c:pt idx="50">
                  <c:v>77</c:v>
                </c:pt>
                <c:pt idx="51">
                  <c:v>65</c:v>
                </c:pt>
                <c:pt idx="52">
                  <c:v>74</c:v>
                </c:pt>
                <c:pt idx="53">
                  <c:v>65</c:v>
                </c:pt>
                <c:pt idx="54">
                  <c:v>78</c:v>
                </c:pt>
                <c:pt idx="55">
                  <c:v>62</c:v>
                </c:pt>
                <c:pt idx="56">
                  <c:v>72</c:v>
                </c:pt>
                <c:pt idx="57">
                  <c:v>61</c:v>
                </c:pt>
                <c:pt idx="58">
                  <c:v>72.400999999999996</c:v>
                </c:pt>
                <c:pt idx="59">
                  <c:v>76</c:v>
                </c:pt>
                <c:pt idx="60">
                  <c:v>72</c:v>
                </c:pt>
                <c:pt idx="61">
                  <c:v>56</c:v>
                </c:pt>
                <c:pt idx="62">
                  <c:v>64</c:v>
                </c:pt>
                <c:pt idx="63">
                  <c:v>55</c:v>
                </c:pt>
                <c:pt idx="64">
                  <c:v>64</c:v>
                </c:pt>
                <c:pt idx="65">
                  <c:v>73</c:v>
                </c:pt>
                <c:pt idx="66">
                  <c:v>71</c:v>
                </c:pt>
                <c:pt idx="67">
                  <c:v>64</c:v>
                </c:pt>
                <c:pt idx="68">
                  <c:v>78</c:v>
                </c:pt>
                <c:pt idx="69">
                  <c:v>62</c:v>
                </c:pt>
                <c:pt idx="70">
                  <c:v>78</c:v>
                </c:pt>
                <c:pt idx="71">
                  <c:v>63</c:v>
                </c:pt>
                <c:pt idx="72">
                  <c:v>75</c:v>
                </c:pt>
                <c:pt idx="73">
                  <c:v>61</c:v>
                </c:pt>
                <c:pt idx="74">
                  <c:v>76</c:v>
                </c:pt>
                <c:pt idx="75">
                  <c:v>70</c:v>
                </c:pt>
                <c:pt idx="76">
                  <c:v>70</c:v>
                </c:pt>
                <c:pt idx="77">
                  <c:v>79</c:v>
                </c:pt>
                <c:pt idx="78">
                  <c:v>59</c:v>
                </c:pt>
                <c:pt idx="79">
                  <c:v>58</c:v>
                </c:pt>
                <c:pt idx="80">
                  <c:v>63</c:v>
                </c:pt>
                <c:pt idx="81">
                  <c:v>81</c:v>
                </c:pt>
                <c:pt idx="82">
                  <c:v>58</c:v>
                </c:pt>
                <c:pt idx="83">
                  <c:v>56</c:v>
                </c:pt>
                <c:pt idx="84">
                  <c:v>67</c:v>
                </c:pt>
                <c:pt idx="85">
                  <c:v>83</c:v>
                </c:pt>
                <c:pt idx="86">
                  <c:v>59</c:v>
                </c:pt>
                <c:pt idx="87">
                  <c:v>61</c:v>
                </c:pt>
                <c:pt idx="88">
                  <c:v>82</c:v>
                </c:pt>
                <c:pt idx="89">
                  <c:v>76</c:v>
                </c:pt>
                <c:pt idx="90">
                  <c:v>78</c:v>
                </c:pt>
                <c:pt idx="91">
                  <c:v>56</c:v>
                </c:pt>
                <c:pt idx="92">
                  <c:v>60</c:v>
                </c:pt>
                <c:pt idx="93">
                  <c:v>82</c:v>
                </c:pt>
                <c:pt idx="94">
                  <c:v>69</c:v>
                </c:pt>
                <c:pt idx="95">
                  <c:v>73</c:v>
                </c:pt>
                <c:pt idx="96">
                  <c:v>72</c:v>
                </c:pt>
                <c:pt idx="97">
                  <c:v>73</c:v>
                </c:pt>
                <c:pt idx="98">
                  <c:v>77</c:v>
                </c:pt>
                <c:pt idx="99">
                  <c:v>70</c:v>
                </c:pt>
                <c:pt idx="100">
                  <c:v>78</c:v>
                </c:pt>
                <c:pt idx="101">
                  <c:v>69</c:v>
                </c:pt>
                <c:pt idx="102">
                  <c:v>78</c:v>
                </c:pt>
                <c:pt idx="103">
                  <c:v>55</c:v>
                </c:pt>
                <c:pt idx="104">
                  <c:v>74.893000000000001</c:v>
                </c:pt>
                <c:pt idx="105">
                  <c:v>78.864999999999995</c:v>
                </c:pt>
                <c:pt idx="106">
                  <c:v>77.372</c:v>
                </c:pt>
                <c:pt idx="107">
                  <c:v>77</c:v>
                </c:pt>
                <c:pt idx="108">
                  <c:v>76</c:v>
                </c:pt>
                <c:pt idx="109">
                  <c:v>69</c:v>
                </c:pt>
                <c:pt idx="110">
                  <c:v>71</c:v>
                </c:pt>
                <c:pt idx="111">
                  <c:v>79</c:v>
                </c:pt>
                <c:pt idx="112">
                  <c:v>69</c:v>
                </c:pt>
                <c:pt idx="113">
                  <c:v>65</c:v>
                </c:pt>
                <c:pt idx="114">
                  <c:v>66</c:v>
                </c:pt>
                <c:pt idx="115">
                  <c:v>75</c:v>
                </c:pt>
                <c:pt idx="116">
                  <c:v>77</c:v>
                </c:pt>
                <c:pt idx="117">
                  <c:v>58</c:v>
                </c:pt>
                <c:pt idx="118">
                  <c:v>60</c:v>
                </c:pt>
                <c:pt idx="119">
                  <c:v>58</c:v>
                </c:pt>
                <c:pt idx="120">
                  <c:v>57</c:v>
                </c:pt>
                <c:pt idx="121">
                  <c:v>64</c:v>
                </c:pt>
                <c:pt idx="122">
                  <c:v>63</c:v>
                </c:pt>
                <c:pt idx="123">
                  <c:v>61</c:v>
                </c:pt>
                <c:pt idx="124">
                  <c:v>62</c:v>
                </c:pt>
                <c:pt idx="125">
                  <c:v>60</c:v>
                </c:pt>
                <c:pt idx="126">
                  <c:v>63</c:v>
                </c:pt>
                <c:pt idx="127">
                  <c:v>58</c:v>
                </c:pt>
                <c:pt idx="128">
                  <c:v>74</c:v>
                </c:pt>
                <c:pt idx="129">
                  <c:v>74</c:v>
                </c:pt>
                <c:pt idx="130">
                  <c:v>66</c:v>
                </c:pt>
                <c:pt idx="131">
                  <c:v>60</c:v>
                </c:pt>
                <c:pt idx="132">
                  <c:v>58</c:v>
                </c:pt>
                <c:pt idx="133">
                  <c:v>64</c:v>
                </c:pt>
                <c:pt idx="134">
                  <c:v>75</c:v>
                </c:pt>
                <c:pt idx="135">
                  <c:v>72</c:v>
                </c:pt>
                <c:pt idx="136">
                  <c:v>59</c:v>
                </c:pt>
                <c:pt idx="137">
                  <c:v>61</c:v>
                </c:pt>
                <c:pt idx="138">
                  <c:v>62</c:v>
                </c:pt>
                <c:pt idx="139">
                  <c:v>65</c:v>
                </c:pt>
                <c:pt idx="140">
                  <c:v>71</c:v>
                </c:pt>
                <c:pt idx="141">
                  <c:v>66</c:v>
                </c:pt>
                <c:pt idx="142">
                  <c:v>59</c:v>
                </c:pt>
                <c:pt idx="143">
                  <c:v>64</c:v>
                </c:pt>
                <c:pt idx="144">
                  <c:v>66</c:v>
                </c:pt>
                <c:pt idx="145">
                  <c:v>67</c:v>
                </c:pt>
                <c:pt idx="146">
                  <c:v>71</c:v>
                </c:pt>
                <c:pt idx="147">
                  <c:v>74</c:v>
                </c:pt>
                <c:pt idx="148">
                  <c:v>65</c:v>
                </c:pt>
                <c:pt idx="149">
                  <c:v>50</c:v>
                </c:pt>
                <c:pt idx="150">
                  <c:v>84</c:v>
                </c:pt>
                <c:pt idx="151">
                  <c:v>74</c:v>
                </c:pt>
                <c:pt idx="152">
                  <c:v>82.774000000000001</c:v>
                </c:pt>
                <c:pt idx="153">
                  <c:v>48.094000000000001</c:v>
                </c:pt>
                <c:pt idx="154">
                  <c:v>54</c:v>
                </c:pt>
                <c:pt idx="155">
                  <c:v>55</c:v>
                </c:pt>
                <c:pt idx="156">
                  <c:v>57</c:v>
                </c:pt>
                <c:pt idx="157">
                  <c:v>55</c:v>
                </c:pt>
                <c:pt idx="158">
                  <c:v>61</c:v>
                </c:pt>
                <c:pt idx="159">
                  <c:v>83</c:v>
                </c:pt>
                <c:pt idx="160">
                  <c:v>65</c:v>
                </c:pt>
                <c:pt idx="161">
                  <c:v>60</c:v>
                </c:pt>
                <c:pt idx="162">
                  <c:v>65</c:v>
                </c:pt>
                <c:pt idx="163">
                  <c:v>61</c:v>
                </c:pt>
                <c:pt idx="164">
                  <c:v>71</c:v>
                </c:pt>
                <c:pt idx="165">
                  <c:v>73</c:v>
                </c:pt>
                <c:pt idx="166">
                  <c:v>67</c:v>
                </c:pt>
                <c:pt idx="167">
                  <c:v>78</c:v>
                </c:pt>
                <c:pt idx="168">
                  <c:v>62.790999999999997</c:v>
                </c:pt>
                <c:pt idx="169">
                  <c:v>73.581999999999994</c:v>
                </c:pt>
                <c:pt idx="170">
                  <c:v>82.704999999999998</c:v>
                </c:pt>
                <c:pt idx="171">
                  <c:v>67.849999999999994</c:v>
                </c:pt>
                <c:pt idx="172">
                  <c:v>84.363</c:v>
                </c:pt>
                <c:pt idx="173">
                  <c:v>64.929000000000002</c:v>
                </c:pt>
                <c:pt idx="174">
                  <c:v>63.48</c:v>
                </c:pt>
                <c:pt idx="175">
                  <c:v>63.859000000000002</c:v>
                </c:pt>
                <c:pt idx="176">
                  <c:v>78.823999999999998</c:v>
                </c:pt>
                <c:pt idx="177">
                  <c:v>72.733999999999995</c:v>
                </c:pt>
                <c:pt idx="178">
                  <c:v>79.349000000000004</c:v>
                </c:pt>
                <c:pt idx="179">
                  <c:v>75</c:v>
                </c:pt>
                <c:pt idx="180">
                  <c:v>79</c:v>
                </c:pt>
                <c:pt idx="181">
                  <c:v>68</c:v>
                </c:pt>
                <c:pt idx="182">
                  <c:v>84.840999999999994</c:v>
                </c:pt>
                <c:pt idx="183">
                  <c:v>65</c:v>
                </c:pt>
                <c:pt idx="184">
                  <c:v>71</c:v>
                </c:pt>
                <c:pt idx="185">
                  <c:v>71</c:v>
                </c:pt>
                <c:pt idx="186">
                  <c:v>67</c:v>
                </c:pt>
                <c:pt idx="187">
                  <c:v>65</c:v>
                </c:pt>
                <c:pt idx="188">
                  <c:v>73</c:v>
                </c:pt>
                <c:pt idx="189">
                  <c:v>71</c:v>
                </c:pt>
                <c:pt idx="190">
                  <c:v>66</c:v>
                </c:pt>
                <c:pt idx="191">
                  <c:v>62</c:v>
                </c:pt>
                <c:pt idx="192">
                  <c:v>67</c:v>
                </c:pt>
                <c:pt idx="193">
                  <c:v>76</c:v>
                </c:pt>
                <c:pt idx="194">
                  <c:v>67</c:v>
                </c:pt>
                <c:pt idx="195">
                  <c:v>71</c:v>
                </c:pt>
                <c:pt idx="196">
                  <c:v>73.617000000000004</c:v>
                </c:pt>
                <c:pt idx="197">
                  <c:v>80.510999999999996</c:v>
                </c:pt>
                <c:pt idx="198">
                  <c:v>63</c:v>
                </c:pt>
                <c:pt idx="199">
                  <c:v>67.376000000000005</c:v>
                </c:pt>
                <c:pt idx="200">
                  <c:v>74.591999999999999</c:v>
                </c:pt>
                <c:pt idx="201">
                  <c:v>67.402000000000001</c:v>
                </c:pt>
                <c:pt idx="202">
                  <c:v>49.689</c:v>
                </c:pt>
                <c:pt idx="203">
                  <c:v>68</c:v>
                </c:pt>
                <c:pt idx="204">
                  <c:v>64</c:v>
                </c:pt>
                <c:pt idx="205">
                  <c:v>67</c:v>
                </c:pt>
                <c:pt idx="206">
                  <c:v>75</c:v>
                </c:pt>
                <c:pt idx="207">
                  <c:v>61</c:v>
                </c:pt>
                <c:pt idx="208">
                  <c:v>61</c:v>
                </c:pt>
                <c:pt idx="209">
                  <c:v>69.046000000000006</c:v>
                </c:pt>
                <c:pt idx="210">
                  <c:v>79.05</c:v>
                </c:pt>
                <c:pt idx="211">
                  <c:v>67.606999999999999</c:v>
                </c:pt>
                <c:pt idx="212">
                  <c:v>78.873999999999995</c:v>
                </c:pt>
                <c:pt idx="213">
                  <c:v>59.716000000000001</c:v>
                </c:pt>
                <c:pt idx="214">
                  <c:v>68.668999999999997</c:v>
                </c:pt>
                <c:pt idx="215">
                  <c:v>62.540999999999997</c:v>
                </c:pt>
                <c:pt idx="216">
                  <c:v>60.262</c:v>
                </c:pt>
                <c:pt idx="217">
                  <c:v>55.375999999999998</c:v>
                </c:pt>
                <c:pt idx="218">
                  <c:v>59.045999999999999</c:v>
                </c:pt>
                <c:pt idx="219">
                  <c:v>57.93</c:v>
                </c:pt>
                <c:pt idx="220">
                  <c:v>58</c:v>
                </c:pt>
                <c:pt idx="221">
                  <c:v>58</c:v>
                </c:pt>
                <c:pt idx="222">
                  <c:v>65</c:v>
                </c:pt>
                <c:pt idx="223">
                  <c:v>81</c:v>
                </c:pt>
                <c:pt idx="224">
                  <c:v>69</c:v>
                </c:pt>
                <c:pt idx="225">
                  <c:v>71.165999999999997</c:v>
                </c:pt>
                <c:pt idx="226">
                  <c:v>48.536999999999999</c:v>
                </c:pt>
                <c:pt idx="227">
                  <c:v>62.728999999999999</c:v>
                </c:pt>
                <c:pt idx="228">
                  <c:v>73.748999999999995</c:v>
                </c:pt>
                <c:pt idx="229">
                  <c:v>71.834999999999994</c:v>
                </c:pt>
                <c:pt idx="230">
                  <c:v>53.485999999999997</c:v>
                </c:pt>
                <c:pt idx="231">
                  <c:v>55.9</c:v>
                </c:pt>
                <c:pt idx="232">
                  <c:v>49.201999999999998</c:v>
                </c:pt>
                <c:pt idx="233">
                  <c:v>91.069000000000003</c:v>
                </c:pt>
                <c:pt idx="234">
                  <c:v>68.563999999999993</c:v>
                </c:pt>
                <c:pt idx="235">
                  <c:v>66</c:v>
                </c:pt>
                <c:pt idx="236">
                  <c:v>70</c:v>
                </c:pt>
                <c:pt idx="237">
                  <c:v>61</c:v>
                </c:pt>
                <c:pt idx="238">
                  <c:v>65</c:v>
                </c:pt>
                <c:pt idx="239">
                  <c:v>69</c:v>
                </c:pt>
                <c:pt idx="240">
                  <c:v>65</c:v>
                </c:pt>
                <c:pt idx="241">
                  <c:v>63</c:v>
                </c:pt>
                <c:pt idx="242">
                  <c:v>61</c:v>
                </c:pt>
                <c:pt idx="243">
                  <c:v>72</c:v>
                </c:pt>
                <c:pt idx="244">
                  <c:v>67</c:v>
                </c:pt>
                <c:pt idx="245">
                  <c:v>65</c:v>
                </c:pt>
                <c:pt idx="246">
                  <c:v>63</c:v>
                </c:pt>
                <c:pt idx="247">
                  <c:v>69</c:v>
                </c:pt>
                <c:pt idx="248">
                  <c:v>72</c:v>
                </c:pt>
                <c:pt idx="249">
                  <c:v>68</c:v>
                </c:pt>
                <c:pt idx="250">
                  <c:v>65.495000000000005</c:v>
                </c:pt>
                <c:pt idx="251">
                  <c:v>46.167000000000002</c:v>
                </c:pt>
                <c:pt idx="252">
                  <c:v>70.203000000000003</c:v>
                </c:pt>
                <c:pt idx="253">
                  <c:v>69.100999999999999</c:v>
                </c:pt>
                <c:pt idx="254">
                  <c:v>61.808999999999997</c:v>
                </c:pt>
                <c:pt idx="255">
                  <c:v>71.564999999999998</c:v>
                </c:pt>
                <c:pt idx="256">
                  <c:v>66.655000000000001</c:v>
                </c:pt>
                <c:pt idx="257">
                  <c:v>79.760999999999996</c:v>
                </c:pt>
                <c:pt idx="258">
                  <c:v>68.061999999999998</c:v>
                </c:pt>
                <c:pt idx="259">
                  <c:v>64.369</c:v>
                </c:pt>
                <c:pt idx="260">
                  <c:v>65.406999999999996</c:v>
                </c:pt>
                <c:pt idx="261">
                  <c:v>69.081999999999994</c:v>
                </c:pt>
                <c:pt idx="262">
                  <c:v>64.540999999999997</c:v>
                </c:pt>
                <c:pt idx="263">
                  <c:v>70.022000000000006</c:v>
                </c:pt>
                <c:pt idx="264">
                  <c:v>65.323999999999998</c:v>
                </c:pt>
                <c:pt idx="265">
                  <c:v>65.878</c:v>
                </c:pt>
                <c:pt idx="266">
                  <c:v>61.994999999999997</c:v>
                </c:pt>
                <c:pt idx="267">
                  <c:v>62.77</c:v>
                </c:pt>
                <c:pt idx="268">
                  <c:v>64.912000000000006</c:v>
                </c:pt>
                <c:pt idx="269">
                  <c:v>64.906000000000006</c:v>
                </c:pt>
                <c:pt idx="270">
                  <c:v>64.798000000000002</c:v>
                </c:pt>
                <c:pt idx="271">
                  <c:v>78.147000000000006</c:v>
                </c:pt>
                <c:pt idx="272">
                  <c:v>65</c:v>
                </c:pt>
                <c:pt idx="273">
                  <c:v>68</c:v>
                </c:pt>
                <c:pt idx="274">
                  <c:v>63</c:v>
                </c:pt>
                <c:pt idx="275">
                  <c:v>60</c:v>
                </c:pt>
                <c:pt idx="276">
                  <c:v>58</c:v>
                </c:pt>
                <c:pt idx="277">
                  <c:v>57</c:v>
                </c:pt>
                <c:pt idx="278">
                  <c:v>59</c:v>
                </c:pt>
                <c:pt idx="279">
                  <c:v>63</c:v>
                </c:pt>
                <c:pt idx="280">
                  <c:v>78</c:v>
                </c:pt>
                <c:pt idx="281">
                  <c:v>73</c:v>
                </c:pt>
                <c:pt idx="282">
                  <c:v>59.453000000000003</c:v>
                </c:pt>
                <c:pt idx="283">
                  <c:v>60.95</c:v>
                </c:pt>
                <c:pt idx="284">
                  <c:v>65.808000000000007</c:v>
                </c:pt>
                <c:pt idx="285">
                  <c:v>67.997</c:v>
                </c:pt>
                <c:pt idx="286">
                  <c:v>61.231999999999999</c:v>
                </c:pt>
                <c:pt idx="287">
                  <c:v>65.08</c:v>
                </c:pt>
                <c:pt idx="288">
                  <c:v>65.064999999999998</c:v>
                </c:pt>
                <c:pt idx="289">
                  <c:v>60.639000000000003</c:v>
                </c:pt>
                <c:pt idx="290">
                  <c:v>64.484999999999999</c:v>
                </c:pt>
                <c:pt idx="291">
                  <c:v>65.573999999999998</c:v>
                </c:pt>
                <c:pt idx="292">
                  <c:v>62</c:v>
                </c:pt>
                <c:pt idx="293">
                  <c:v>61</c:v>
                </c:pt>
                <c:pt idx="294">
                  <c:v>64</c:v>
                </c:pt>
                <c:pt idx="295">
                  <c:v>82.05</c:v>
                </c:pt>
                <c:pt idx="296">
                  <c:v>64.013999999999996</c:v>
                </c:pt>
                <c:pt idx="297">
                  <c:v>64.558000000000007</c:v>
                </c:pt>
                <c:pt idx="298">
                  <c:v>63.595999999999997</c:v>
                </c:pt>
                <c:pt idx="299">
                  <c:v>60.890999999999998</c:v>
                </c:pt>
                <c:pt idx="300">
                  <c:v>62.863999999999997</c:v>
                </c:pt>
                <c:pt idx="301">
                  <c:v>71.036000000000001</c:v>
                </c:pt>
                <c:pt idx="302">
                  <c:v>72.936999999999998</c:v>
                </c:pt>
                <c:pt idx="303">
                  <c:v>73.909000000000006</c:v>
                </c:pt>
                <c:pt idx="304">
                  <c:v>79.789000000000001</c:v>
                </c:pt>
                <c:pt idx="305">
                  <c:v>63.024999999999999</c:v>
                </c:pt>
                <c:pt idx="306">
                  <c:v>59.344000000000001</c:v>
                </c:pt>
                <c:pt idx="307">
                  <c:v>58.764000000000003</c:v>
                </c:pt>
                <c:pt idx="308">
                  <c:v>57.039000000000001</c:v>
                </c:pt>
                <c:pt idx="309">
                  <c:v>59.91</c:v>
                </c:pt>
                <c:pt idx="310">
                  <c:v>62.945</c:v>
                </c:pt>
                <c:pt idx="311">
                  <c:v>60.572000000000003</c:v>
                </c:pt>
                <c:pt idx="312">
                  <c:v>63.262999999999998</c:v>
                </c:pt>
                <c:pt idx="313">
                  <c:v>59.258000000000003</c:v>
                </c:pt>
                <c:pt idx="314">
                  <c:v>61.12</c:v>
                </c:pt>
                <c:pt idx="315">
                  <c:v>72.064999999999998</c:v>
                </c:pt>
                <c:pt idx="316">
                  <c:v>63.966000000000001</c:v>
                </c:pt>
                <c:pt idx="317">
                  <c:v>59.329000000000001</c:v>
                </c:pt>
                <c:pt idx="318">
                  <c:v>61.698</c:v>
                </c:pt>
                <c:pt idx="319">
                  <c:v>64.286000000000001</c:v>
                </c:pt>
                <c:pt idx="320">
                  <c:v>78.759</c:v>
                </c:pt>
                <c:pt idx="321">
                  <c:v>64</c:v>
                </c:pt>
                <c:pt idx="322">
                  <c:v>65</c:v>
                </c:pt>
                <c:pt idx="323">
                  <c:v>65</c:v>
                </c:pt>
                <c:pt idx="324">
                  <c:v>69</c:v>
                </c:pt>
                <c:pt idx="325">
                  <c:v>67.991</c:v>
                </c:pt>
                <c:pt idx="326">
                  <c:v>66.585999999999999</c:v>
                </c:pt>
                <c:pt idx="327">
                  <c:v>61.328000000000003</c:v>
                </c:pt>
                <c:pt idx="328">
                  <c:v>64.959000000000003</c:v>
                </c:pt>
                <c:pt idx="329">
                  <c:v>64.325000000000003</c:v>
                </c:pt>
                <c:pt idx="330">
                  <c:v>60.691000000000003</c:v>
                </c:pt>
                <c:pt idx="331">
                  <c:v>64.373999999999995</c:v>
                </c:pt>
                <c:pt idx="332">
                  <c:v>69.677999999999997</c:v>
                </c:pt>
                <c:pt idx="333">
                  <c:v>65.262</c:v>
                </c:pt>
                <c:pt idx="334">
                  <c:v>66.676000000000002</c:v>
                </c:pt>
                <c:pt idx="335">
                  <c:v>62.177999999999997</c:v>
                </c:pt>
                <c:pt idx="336">
                  <c:v>72.429000000000002</c:v>
                </c:pt>
                <c:pt idx="337">
                  <c:v>66.655000000000001</c:v>
                </c:pt>
                <c:pt idx="338">
                  <c:v>65.027000000000001</c:v>
                </c:pt>
                <c:pt idx="339">
                  <c:v>59.96</c:v>
                </c:pt>
                <c:pt idx="340">
                  <c:v>65.11</c:v>
                </c:pt>
                <c:pt idx="341">
                  <c:v>62.982999999999997</c:v>
                </c:pt>
                <c:pt idx="342">
                  <c:v>75.394000000000005</c:v>
                </c:pt>
                <c:pt idx="343">
                  <c:v>60.124000000000002</c:v>
                </c:pt>
                <c:pt idx="344">
                  <c:v>62.546999999999997</c:v>
                </c:pt>
                <c:pt idx="345">
                  <c:v>65.716999999999999</c:v>
                </c:pt>
                <c:pt idx="346">
                  <c:v>67.972999999999999</c:v>
                </c:pt>
                <c:pt idx="347">
                  <c:v>63.561</c:v>
                </c:pt>
                <c:pt idx="348">
                  <c:v>64.009</c:v>
                </c:pt>
                <c:pt idx="349">
                  <c:v>81</c:v>
                </c:pt>
                <c:pt idx="350">
                  <c:v>69</c:v>
                </c:pt>
                <c:pt idx="351">
                  <c:v>71.475999999999999</c:v>
                </c:pt>
                <c:pt idx="352">
                  <c:v>61</c:v>
                </c:pt>
                <c:pt idx="353">
                  <c:v>59.433</c:v>
                </c:pt>
                <c:pt idx="354">
                  <c:v>80.984999999999999</c:v>
                </c:pt>
                <c:pt idx="355">
                  <c:v>72.134</c:v>
                </c:pt>
                <c:pt idx="356">
                  <c:v>63.802</c:v>
                </c:pt>
                <c:pt idx="357">
                  <c:v>63.473999999999997</c:v>
                </c:pt>
                <c:pt idx="358">
                  <c:v>66.108000000000004</c:v>
                </c:pt>
                <c:pt idx="359">
                  <c:v>60.414000000000001</c:v>
                </c:pt>
                <c:pt idx="360">
                  <c:v>61.417000000000002</c:v>
                </c:pt>
                <c:pt idx="361">
                  <c:v>61.966000000000001</c:v>
                </c:pt>
                <c:pt idx="362">
                  <c:v>61.433999999999997</c:v>
                </c:pt>
                <c:pt idx="363">
                  <c:v>61.475000000000001</c:v>
                </c:pt>
                <c:pt idx="364">
                  <c:v>48.441000000000003</c:v>
                </c:pt>
                <c:pt idx="365">
                  <c:v>64.584000000000003</c:v>
                </c:pt>
                <c:pt idx="366">
                  <c:v>66.613</c:v>
                </c:pt>
                <c:pt idx="367">
                  <c:v>66.251999999999995</c:v>
                </c:pt>
                <c:pt idx="368">
                  <c:v>67.831000000000003</c:v>
                </c:pt>
                <c:pt idx="369">
                  <c:v>67.316999999999993</c:v>
                </c:pt>
                <c:pt idx="370">
                  <c:v>65.171000000000006</c:v>
                </c:pt>
                <c:pt idx="371">
                  <c:v>60.832000000000001</c:v>
                </c:pt>
                <c:pt idx="372">
                  <c:v>62.057000000000002</c:v>
                </c:pt>
                <c:pt idx="373">
                  <c:v>69.643000000000001</c:v>
                </c:pt>
                <c:pt idx="374">
                  <c:v>68.376000000000005</c:v>
                </c:pt>
                <c:pt idx="375">
                  <c:v>66.605999999999995</c:v>
                </c:pt>
                <c:pt idx="376">
                  <c:v>65.424000000000007</c:v>
                </c:pt>
                <c:pt idx="377">
                  <c:v>65.480999999999995</c:v>
                </c:pt>
                <c:pt idx="378">
                  <c:v>67.638000000000005</c:v>
                </c:pt>
                <c:pt idx="379">
                  <c:v>67.138000000000005</c:v>
                </c:pt>
                <c:pt idx="380">
                  <c:v>64.942999999999998</c:v>
                </c:pt>
                <c:pt idx="381">
                  <c:v>73.739000000000004</c:v>
                </c:pt>
                <c:pt idx="382">
                  <c:v>67.947000000000003</c:v>
                </c:pt>
                <c:pt idx="383">
                  <c:v>68.341999999999999</c:v>
                </c:pt>
                <c:pt idx="384">
                  <c:v>67.655000000000001</c:v>
                </c:pt>
                <c:pt idx="385">
                  <c:v>63</c:v>
                </c:pt>
                <c:pt idx="386">
                  <c:v>67.619</c:v>
                </c:pt>
                <c:pt idx="387">
                  <c:v>64.587000000000003</c:v>
                </c:pt>
                <c:pt idx="388">
                  <c:v>60.959000000000003</c:v>
                </c:pt>
                <c:pt idx="389">
                  <c:v>68.186999999999998</c:v>
                </c:pt>
                <c:pt idx="390">
                  <c:v>77.947000000000003</c:v>
                </c:pt>
                <c:pt idx="391">
                  <c:v>68.879000000000005</c:v>
                </c:pt>
                <c:pt idx="392">
                  <c:v>72.28</c:v>
                </c:pt>
                <c:pt idx="393">
                  <c:v>68.051000000000002</c:v>
                </c:pt>
                <c:pt idx="394">
                  <c:v>69.844999999999999</c:v>
                </c:pt>
                <c:pt idx="395">
                  <c:v>72</c:v>
                </c:pt>
                <c:pt idx="396">
                  <c:v>65</c:v>
                </c:pt>
                <c:pt idx="397">
                  <c:v>69</c:v>
                </c:pt>
                <c:pt idx="398">
                  <c:v>72.257000000000005</c:v>
                </c:pt>
                <c:pt idx="399">
                  <c:v>68</c:v>
                </c:pt>
                <c:pt idx="400">
                  <c:v>65.597999999999999</c:v>
                </c:pt>
                <c:pt idx="401">
                  <c:v>63</c:v>
                </c:pt>
                <c:pt idx="402">
                  <c:v>63</c:v>
                </c:pt>
                <c:pt idx="403">
                  <c:v>59</c:v>
                </c:pt>
                <c:pt idx="404">
                  <c:v>62</c:v>
                </c:pt>
                <c:pt idx="405">
                  <c:v>66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320-4717-8425-13D21A371E96}"/>
            </c:ext>
          </c:extLst>
        </c:ser>
        <c:ser>
          <c:idx val="1"/>
          <c:order val="1"/>
          <c:tx>
            <c:strRef>
              <c:f>'Carte de contrôle MRI'!$P$23</c:f>
              <c:strCache>
                <c:ptCount val="1"/>
                <c:pt idx="0">
                  <c:v>LCI3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'Carte de contrôle MRI'!$A$24:$A$500</c:f>
              <c:numCache>
                <c:formatCode>m/d/yyyy</c:formatCode>
                <c:ptCount val="477"/>
                <c:pt idx="0">
                  <c:v>44587</c:v>
                </c:pt>
                <c:pt idx="1">
                  <c:v>44587</c:v>
                </c:pt>
                <c:pt idx="2">
                  <c:v>44587</c:v>
                </c:pt>
                <c:pt idx="3">
                  <c:v>44587</c:v>
                </c:pt>
                <c:pt idx="4">
                  <c:v>44587</c:v>
                </c:pt>
                <c:pt idx="5">
                  <c:v>44587</c:v>
                </c:pt>
                <c:pt idx="6">
                  <c:v>44587</c:v>
                </c:pt>
                <c:pt idx="7">
                  <c:v>44587</c:v>
                </c:pt>
                <c:pt idx="8">
                  <c:v>44587</c:v>
                </c:pt>
                <c:pt idx="9">
                  <c:v>44587</c:v>
                </c:pt>
                <c:pt idx="10">
                  <c:v>44587</c:v>
                </c:pt>
                <c:pt idx="11">
                  <c:v>44587</c:v>
                </c:pt>
                <c:pt idx="12">
                  <c:v>44588</c:v>
                </c:pt>
                <c:pt idx="13">
                  <c:v>44588</c:v>
                </c:pt>
                <c:pt idx="14">
                  <c:v>44588</c:v>
                </c:pt>
                <c:pt idx="15">
                  <c:v>44588</c:v>
                </c:pt>
                <c:pt idx="16">
                  <c:v>44588</c:v>
                </c:pt>
                <c:pt idx="17">
                  <c:v>44588</c:v>
                </c:pt>
                <c:pt idx="18">
                  <c:v>44588</c:v>
                </c:pt>
                <c:pt idx="19">
                  <c:v>44588</c:v>
                </c:pt>
                <c:pt idx="20">
                  <c:v>44588</c:v>
                </c:pt>
                <c:pt idx="21">
                  <c:v>44588</c:v>
                </c:pt>
                <c:pt idx="22">
                  <c:v>44588</c:v>
                </c:pt>
                <c:pt idx="23">
                  <c:v>44588</c:v>
                </c:pt>
                <c:pt idx="24">
                  <c:v>44588</c:v>
                </c:pt>
                <c:pt idx="25">
                  <c:v>44588</c:v>
                </c:pt>
                <c:pt idx="26">
                  <c:v>44588</c:v>
                </c:pt>
                <c:pt idx="27">
                  <c:v>44588</c:v>
                </c:pt>
                <c:pt idx="28">
                  <c:v>44589</c:v>
                </c:pt>
                <c:pt idx="29">
                  <c:v>44589</c:v>
                </c:pt>
                <c:pt idx="30">
                  <c:v>44589</c:v>
                </c:pt>
                <c:pt idx="31">
                  <c:v>44589</c:v>
                </c:pt>
                <c:pt idx="32">
                  <c:v>44592</c:v>
                </c:pt>
                <c:pt idx="33">
                  <c:v>44592</c:v>
                </c:pt>
                <c:pt idx="34">
                  <c:v>44592</c:v>
                </c:pt>
                <c:pt idx="35">
                  <c:v>44592</c:v>
                </c:pt>
                <c:pt idx="36">
                  <c:v>44592</c:v>
                </c:pt>
                <c:pt idx="37">
                  <c:v>44592</c:v>
                </c:pt>
                <c:pt idx="38">
                  <c:v>44593</c:v>
                </c:pt>
                <c:pt idx="39">
                  <c:v>44593</c:v>
                </c:pt>
                <c:pt idx="40">
                  <c:v>44593</c:v>
                </c:pt>
                <c:pt idx="41">
                  <c:v>44593</c:v>
                </c:pt>
                <c:pt idx="42">
                  <c:v>44593</c:v>
                </c:pt>
                <c:pt idx="43">
                  <c:v>44593</c:v>
                </c:pt>
                <c:pt idx="44">
                  <c:v>44593</c:v>
                </c:pt>
                <c:pt idx="45">
                  <c:v>44593</c:v>
                </c:pt>
                <c:pt idx="46">
                  <c:v>44593</c:v>
                </c:pt>
                <c:pt idx="47">
                  <c:v>44594</c:v>
                </c:pt>
                <c:pt idx="48">
                  <c:v>44594</c:v>
                </c:pt>
                <c:pt idx="49">
                  <c:v>44594</c:v>
                </c:pt>
                <c:pt idx="50">
                  <c:v>44594</c:v>
                </c:pt>
                <c:pt idx="51">
                  <c:v>44594</c:v>
                </c:pt>
                <c:pt idx="52">
                  <c:v>44594</c:v>
                </c:pt>
                <c:pt idx="53">
                  <c:v>44594</c:v>
                </c:pt>
                <c:pt idx="54">
                  <c:v>44594</c:v>
                </c:pt>
                <c:pt idx="55">
                  <c:v>44594</c:v>
                </c:pt>
                <c:pt idx="56">
                  <c:v>44594</c:v>
                </c:pt>
                <c:pt idx="57">
                  <c:v>44594</c:v>
                </c:pt>
                <c:pt idx="58">
                  <c:v>44595</c:v>
                </c:pt>
                <c:pt idx="59">
                  <c:v>44595</c:v>
                </c:pt>
                <c:pt idx="60">
                  <c:v>44595</c:v>
                </c:pt>
                <c:pt idx="61">
                  <c:v>44595</c:v>
                </c:pt>
                <c:pt idx="62">
                  <c:v>44595</c:v>
                </c:pt>
                <c:pt idx="63">
                  <c:v>44595</c:v>
                </c:pt>
                <c:pt idx="64">
                  <c:v>44595</c:v>
                </c:pt>
                <c:pt idx="65">
                  <c:v>44595</c:v>
                </c:pt>
                <c:pt idx="66">
                  <c:v>44595</c:v>
                </c:pt>
                <c:pt idx="67">
                  <c:v>44596</c:v>
                </c:pt>
                <c:pt idx="68">
                  <c:v>44596</c:v>
                </c:pt>
                <c:pt idx="69">
                  <c:v>44596</c:v>
                </c:pt>
                <c:pt idx="70">
                  <c:v>44596</c:v>
                </c:pt>
                <c:pt idx="71">
                  <c:v>44596</c:v>
                </c:pt>
                <c:pt idx="72">
                  <c:v>44596</c:v>
                </c:pt>
                <c:pt idx="73">
                  <c:v>44596</c:v>
                </c:pt>
                <c:pt idx="74">
                  <c:v>44599</c:v>
                </c:pt>
                <c:pt idx="75">
                  <c:v>44600</c:v>
                </c:pt>
                <c:pt idx="76">
                  <c:v>44600</c:v>
                </c:pt>
                <c:pt idx="77">
                  <c:v>44601</c:v>
                </c:pt>
                <c:pt idx="78">
                  <c:v>44601</c:v>
                </c:pt>
                <c:pt idx="79">
                  <c:v>44601</c:v>
                </c:pt>
                <c:pt idx="80">
                  <c:v>44601</c:v>
                </c:pt>
                <c:pt idx="81">
                  <c:v>44601</c:v>
                </c:pt>
                <c:pt idx="82">
                  <c:v>44601</c:v>
                </c:pt>
                <c:pt idx="83">
                  <c:v>44601</c:v>
                </c:pt>
                <c:pt idx="84">
                  <c:v>44601</c:v>
                </c:pt>
                <c:pt idx="85">
                  <c:v>44601</c:v>
                </c:pt>
                <c:pt idx="86">
                  <c:v>44601</c:v>
                </c:pt>
                <c:pt idx="87">
                  <c:v>44601</c:v>
                </c:pt>
                <c:pt idx="88">
                  <c:v>44601</c:v>
                </c:pt>
                <c:pt idx="89">
                  <c:v>44601</c:v>
                </c:pt>
                <c:pt idx="90">
                  <c:v>44601</c:v>
                </c:pt>
                <c:pt idx="91">
                  <c:v>44601</c:v>
                </c:pt>
                <c:pt idx="92">
                  <c:v>44601</c:v>
                </c:pt>
                <c:pt idx="93">
                  <c:v>44601</c:v>
                </c:pt>
                <c:pt idx="94">
                  <c:v>44601</c:v>
                </c:pt>
                <c:pt idx="95">
                  <c:v>44602</c:v>
                </c:pt>
                <c:pt idx="96">
                  <c:v>44602</c:v>
                </c:pt>
                <c:pt idx="97">
                  <c:v>44602</c:v>
                </c:pt>
                <c:pt idx="98">
                  <c:v>44602</c:v>
                </c:pt>
                <c:pt idx="99">
                  <c:v>44602</c:v>
                </c:pt>
                <c:pt idx="100">
                  <c:v>44602</c:v>
                </c:pt>
                <c:pt idx="101">
                  <c:v>44602</c:v>
                </c:pt>
                <c:pt idx="102">
                  <c:v>44602</c:v>
                </c:pt>
                <c:pt idx="103">
                  <c:v>44602</c:v>
                </c:pt>
                <c:pt idx="104">
                  <c:v>44603</c:v>
                </c:pt>
                <c:pt idx="105">
                  <c:v>44603</c:v>
                </c:pt>
                <c:pt idx="106">
                  <c:v>44603</c:v>
                </c:pt>
                <c:pt idx="107">
                  <c:v>44603</c:v>
                </c:pt>
                <c:pt idx="108">
                  <c:v>44603</c:v>
                </c:pt>
                <c:pt idx="109">
                  <c:v>44603</c:v>
                </c:pt>
                <c:pt idx="110">
                  <c:v>44603</c:v>
                </c:pt>
                <c:pt idx="111">
                  <c:v>44603</c:v>
                </c:pt>
                <c:pt idx="112">
                  <c:v>44606</c:v>
                </c:pt>
                <c:pt idx="113">
                  <c:v>44606</c:v>
                </c:pt>
                <c:pt idx="114">
                  <c:v>44606</c:v>
                </c:pt>
                <c:pt idx="115">
                  <c:v>44606</c:v>
                </c:pt>
                <c:pt idx="116">
                  <c:v>44606</c:v>
                </c:pt>
                <c:pt idx="117">
                  <c:v>44607</c:v>
                </c:pt>
                <c:pt idx="118">
                  <c:v>44607</c:v>
                </c:pt>
                <c:pt idx="119">
                  <c:v>44607</c:v>
                </c:pt>
                <c:pt idx="120">
                  <c:v>44607</c:v>
                </c:pt>
                <c:pt idx="121">
                  <c:v>44608</c:v>
                </c:pt>
                <c:pt idx="122">
                  <c:v>44608</c:v>
                </c:pt>
                <c:pt idx="123">
                  <c:v>44608</c:v>
                </c:pt>
                <c:pt idx="124">
                  <c:v>44608</c:v>
                </c:pt>
                <c:pt idx="125">
                  <c:v>44608</c:v>
                </c:pt>
                <c:pt idx="126">
                  <c:v>44608</c:v>
                </c:pt>
                <c:pt idx="127">
                  <c:v>44608</c:v>
                </c:pt>
                <c:pt idx="128">
                  <c:v>44608</c:v>
                </c:pt>
                <c:pt idx="129">
                  <c:v>44608</c:v>
                </c:pt>
                <c:pt idx="130">
                  <c:v>44608</c:v>
                </c:pt>
                <c:pt idx="131">
                  <c:v>44609</c:v>
                </c:pt>
                <c:pt idx="132">
                  <c:v>44609</c:v>
                </c:pt>
                <c:pt idx="133">
                  <c:v>44609</c:v>
                </c:pt>
                <c:pt idx="134">
                  <c:v>44609</c:v>
                </c:pt>
                <c:pt idx="135">
                  <c:v>44610</c:v>
                </c:pt>
                <c:pt idx="136">
                  <c:v>44610</c:v>
                </c:pt>
                <c:pt idx="137">
                  <c:v>44610</c:v>
                </c:pt>
                <c:pt idx="138">
                  <c:v>44610</c:v>
                </c:pt>
                <c:pt idx="139">
                  <c:v>44610</c:v>
                </c:pt>
                <c:pt idx="140">
                  <c:v>44610</c:v>
                </c:pt>
                <c:pt idx="141">
                  <c:v>44610</c:v>
                </c:pt>
                <c:pt idx="142">
                  <c:v>44610</c:v>
                </c:pt>
                <c:pt idx="143">
                  <c:v>44610</c:v>
                </c:pt>
                <c:pt idx="144">
                  <c:v>44610</c:v>
                </c:pt>
                <c:pt idx="145">
                  <c:v>44610</c:v>
                </c:pt>
                <c:pt idx="146">
                  <c:v>44610</c:v>
                </c:pt>
                <c:pt idx="147">
                  <c:v>44610</c:v>
                </c:pt>
                <c:pt idx="148">
                  <c:v>44610</c:v>
                </c:pt>
                <c:pt idx="149">
                  <c:v>44613</c:v>
                </c:pt>
                <c:pt idx="150">
                  <c:v>44613</c:v>
                </c:pt>
                <c:pt idx="151">
                  <c:v>44613</c:v>
                </c:pt>
                <c:pt idx="152">
                  <c:v>44613</c:v>
                </c:pt>
                <c:pt idx="153">
                  <c:v>44614</c:v>
                </c:pt>
                <c:pt idx="154">
                  <c:v>44615</c:v>
                </c:pt>
                <c:pt idx="155">
                  <c:v>44615</c:v>
                </c:pt>
                <c:pt idx="156">
                  <c:v>44615</c:v>
                </c:pt>
                <c:pt idx="157">
                  <c:v>44615</c:v>
                </c:pt>
                <c:pt idx="158">
                  <c:v>44615</c:v>
                </c:pt>
                <c:pt idx="159">
                  <c:v>44615</c:v>
                </c:pt>
                <c:pt idx="160">
                  <c:v>44615</c:v>
                </c:pt>
                <c:pt idx="161">
                  <c:v>44615</c:v>
                </c:pt>
                <c:pt idx="162">
                  <c:v>44615</c:v>
                </c:pt>
                <c:pt idx="163">
                  <c:v>44615</c:v>
                </c:pt>
                <c:pt idx="164">
                  <c:v>44615</c:v>
                </c:pt>
                <c:pt idx="165">
                  <c:v>44615</c:v>
                </c:pt>
                <c:pt idx="166">
                  <c:v>44615</c:v>
                </c:pt>
                <c:pt idx="167">
                  <c:v>44615</c:v>
                </c:pt>
                <c:pt idx="168">
                  <c:v>44616</c:v>
                </c:pt>
                <c:pt idx="169">
                  <c:v>44616</c:v>
                </c:pt>
                <c:pt idx="170">
                  <c:v>44616</c:v>
                </c:pt>
                <c:pt idx="171">
                  <c:v>44616</c:v>
                </c:pt>
                <c:pt idx="172">
                  <c:v>44616</c:v>
                </c:pt>
                <c:pt idx="173">
                  <c:v>44616</c:v>
                </c:pt>
                <c:pt idx="174">
                  <c:v>44616</c:v>
                </c:pt>
                <c:pt idx="175">
                  <c:v>44616</c:v>
                </c:pt>
                <c:pt idx="176">
                  <c:v>44617</c:v>
                </c:pt>
                <c:pt idx="177">
                  <c:v>44617</c:v>
                </c:pt>
                <c:pt idx="178">
                  <c:v>44617</c:v>
                </c:pt>
                <c:pt idx="179">
                  <c:v>44617</c:v>
                </c:pt>
                <c:pt idx="180">
                  <c:v>44617</c:v>
                </c:pt>
                <c:pt idx="181">
                  <c:v>44617</c:v>
                </c:pt>
                <c:pt idx="182">
                  <c:v>44617</c:v>
                </c:pt>
                <c:pt idx="183">
                  <c:v>44617</c:v>
                </c:pt>
                <c:pt idx="184">
                  <c:v>44620</c:v>
                </c:pt>
                <c:pt idx="185">
                  <c:v>44620</c:v>
                </c:pt>
                <c:pt idx="186">
                  <c:v>44621</c:v>
                </c:pt>
                <c:pt idx="187">
                  <c:v>44621</c:v>
                </c:pt>
                <c:pt idx="188">
                  <c:v>44621</c:v>
                </c:pt>
                <c:pt idx="189">
                  <c:v>44621</c:v>
                </c:pt>
                <c:pt idx="190">
                  <c:v>44621</c:v>
                </c:pt>
                <c:pt idx="191">
                  <c:v>44621</c:v>
                </c:pt>
                <c:pt idx="192">
                  <c:v>44621</c:v>
                </c:pt>
                <c:pt idx="193">
                  <c:v>44621</c:v>
                </c:pt>
                <c:pt idx="194">
                  <c:v>44621</c:v>
                </c:pt>
                <c:pt idx="195">
                  <c:v>44621</c:v>
                </c:pt>
                <c:pt idx="196">
                  <c:v>44621</c:v>
                </c:pt>
                <c:pt idx="197">
                  <c:v>44621</c:v>
                </c:pt>
                <c:pt idx="198">
                  <c:v>44621</c:v>
                </c:pt>
                <c:pt idx="199">
                  <c:v>44622</c:v>
                </c:pt>
                <c:pt idx="200">
                  <c:v>44622</c:v>
                </c:pt>
                <c:pt idx="201">
                  <c:v>44622</c:v>
                </c:pt>
                <c:pt idx="202">
                  <c:v>44622</c:v>
                </c:pt>
                <c:pt idx="203">
                  <c:v>44622</c:v>
                </c:pt>
                <c:pt idx="204">
                  <c:v>44622</c:v>
                </c:pt>
                <c:pt idx="205">
                  <c:v>44622</c:v>
                </c:pt>
                <c:pt idx="206">
                  <c:v>44622</c:v>
                </c:pt>
                <c:pt idx="207">
                  <c:v>44622</c:v>
                </c:pt>
                <c:pt idx="208">
                  <c:v>44622</c:v>
                </c:pt>
                <c:pt idx="209">
                  <c:v>44623</c:v>
                </c:pt>
                <c:pt idx="210">
                  <c:v>44623</c:v>
                </c:pt>
                <c:pt idx="211">
                  <c:v>44623</c:v>
                </c:pt>
                <c:pt idx="212">
                  <c:v>44623</c:v>
                </c:pt>
                <c:pt idx="213">
                  <c:v>44623</c:v>
                </c:pt>
                <c:pt idx="214">
                  <c:v>44623</c:v>
                </c:pt>
                <c:pt idx="215">
                  <c:v>44623</c:v>
                </c:pt>
                <c:pt idx="216">
                  <c:v>44624</c:v>
                </c:pt>
                <c:pt idx="217">
                  <c:v>44624</c:v>
                </c:pt>
                <c:pt idx="218">
                  <c:v>44624</c:v>
                </c:pt>
                <c:pt idx="219">
                  <c:v>44624</c:v>
                </c:pt>
                <c:pt idx="220">
                  <c:v>44627</c:v>
                </c:pt>
                <c:pt idx="221">
                  <c:v>44627</c:v>
                </c:pt>
                <c:pt idx="222">
                  <c:v>44627</c:v>
                </c:pt>
                <c:pt idx="223">
                  <c:v>44627</c:v>
                </c:pt>
                <c:pt idx="224">
                  <c:v>44627</c:v>
                </c:pt>
                <c:pt idx="225">
                  <c:v>44627</c:v>
                </c:pt>
                <c:pt idx="226">
                  <c:v>44627</c:v>
                </c:pt>
                <c:pt idx="227">
                  <c:v>44627</c:v>
                </c:pt>
                <c:pt idx="228">
                  <c:v>44627</c:v>
                </c:pt>
                <c:pt idx="229">
                  <c:v>44628</c:v>
                </c:pt>
                <c:pt idx="230">
                  <c:v>44628</c:v>
                </c:pt>
                <c:pt idx="231">
                  <c:v>44628</c:v>
                </c:pt>
                <c:pt idx="232">
                  <c:v>44628</c:v>
                </c:pt>
                <c:pt idx="233">
                  <c:v>44628</c:v>
                </c:pt>
                <c:pt idx="234">
                  <c:v>44628</c:v>
                </c:pt>
                <c:pt idx="235">
                  <c:v>44629</c:v>
                </c:pt>
                <c:pt idx="236">
                  <c:v>44629</c:v>
                </c:pt>
                <c:pt idx="237">
                  <c:v>44629</c:v>
                </c:pt>
                <c:pt idx="238">
                  <c:v>44629</c:v>
                </c:pt>
                <c:pt idx="239">
                  <c:v>44629</c:v>
                </c:pt>
                <c:pt idx="240">
                  <c:v>44629</c:v>
                </c:pt>
                <c:pt idx="241">
                  <c:v>44629</c:v>
                </c:pt>
                <c:pt idx="242">
                  <c:v>44629</c:v>
                </c:pt>
                <c:pt idx="243">
                  <c:v>44629</c:v>
                </c:pt>
                <c:pt idx="244">
                  <c:v>44630</c:v>
                </c:pt>
                <c:pt idx="245">
                  <c:v>44630</c:v>
                </c:pt>
                <c:pt idx="246">
                  <c:v>44630</c:v>
                </c:pt>
                <c:pt idx="247">
                  <c:v>44630</c:v>
                </c:pt>
                <c:pt idx="248">
                  <c:v>44630</c:v>
                </c:pt>
                <c:pt idx="249">
                  <c:v>44630</c:v>
                </c:pt>
                <c:pt idx="250">
                  <c:v>44630</c:v>
                </c:pt>
                <c:pt idx="251">
                  <c:v>44630</c:v>
                </c:pt>
                <c:pt idx="252">
                  <c:v>44630</c:v>
                </c:pt>
                <c:pt idx="253">
                  <c:v>44630</c:v>
                </c:pt>
                <c:pt idx="254">
                  <c:v>44631</c:v>
                </c:pt>
                <c:pt idx="255">
                  <c:v>44631</c:v>
                </c:pt>
                <c:pt idx="256">
                  <c:v>44631</c:v>
                </c:pt>
                <c:pt idx="257">
                  <c:v>44631</c:v>
                </c:pt>
                <c:pt idx="258">
                  <c:v>44631</c:v>
                </c:pt>
                <c:pt idx="259">
                  <c:v>44631</c:v>
                </c:pt>
                <c:pt idx="260">
                  <c:v>44634</c:v>
                </c:pt>
                <c:pt idx="261">
                  <c:v>44634</c:v>
                </c:pt>
                <c:pt idx="262">
                  <c:v>44634</c:v>
                </c:pt>
                <c:pt idx="263">
                  <c:v>44634</c:v>
                </c:pt>
                <c:pt idx="264">
                  <c:v>44635</c:v>
                </c:pt>
                <c:pt idx="265">
                  <c:v>44635</c:v>
                </c:pt>
                <c:pt idx="266">
                  <c:v>44635</c:v>
                </c:pt>
                <c:pt idx="267">
                  <c:v>44635</c:v>
                </c:pt>
                <c:pt idx="268">
                  <c:v>44635</c:v>
                </c:pt>
                <c:pt idx="269">
                  <c:v>44635</c:v>
                </c:pt>
                <c:pt idx="270">
                  <c:v>44635</c:v>
                </c:pt>
                <c:pt idx="271">
                  <c:v>44635</c:v>
                </c:pt>
                <c:pt idx="272">
                  <c:v>44636</c:v>
                </c:pt>
                <c:pt idx="273">
                  <c:v>44636</c:v>
                </c:pt>
                <c:pt idx="274">
                  <c:v>44636</c:v>
                </c:pt>
                <c:pt idx="275">
                  <c:v>44636</c:v>
                </c:pt>
                <c:pt idx="276">
                  <c:v>44636</c:v>
                </c:pt>
                <c:pt idx="277">
                  <c:v>44636</c:v>
                </c:pt>
                <c:pt idx="278">
                  <c:v>44636</c:v>
                </c:pt>
                <c:pt idx="279">
                  <c:v>44636</c:v>
                </c:pt>
                <c:pt idx="280">
                  <c:v>44636</c:v>
                </c:pt>
                <c:pt idx="281">
                  <c:v>44636</c:v>
                </c:pt>
                <c:pt idx="282">
                  <c:v>44636</c:v>
                </c:pt>
                <c:pt idx="283">
                  <c:v>44636</c:v>
                </c:pt>
                <c:pt idx="284">
                  <c:v>44636</c:v>
                </c:pt>
                <c:pt idx="285">
                  <c:v>44636</c:v>
                </c:pt>
                <c:pt idx="286">
                  <c:v>44636</c:v>
                </c:pt>
                <c:pt idx="287">
                  <c:v>44636</c:v>
                </c:pt>
                <c:pt idx="288">
                  <c:v>44636</c:v>
                </c:pt>
                <c:pt idx="289">
                  <c:v>44636</c:v>
                </c:pt>
                <c:pt idx="290">
                  <c:v>44636</c:v>
                </c:pt>
                <c:pt idx="291">
                  <c:v>44636</c:v>
                </c:pt>
                <c:pt idx="292">
                  <c:v>44637</c:v>
                </c:pt>
                <c:pt idx="293">
                  <c:v>44637</c:v>
                </c:pt>
                <c:pt idx="294">
                  <c:v>44637</c:v>
                </c:pt>
                <c:pt idx="295">
                  <c:v>44637</c:v>
                </c:pt>
                <c:pt idx="296">
                  <c:v>44637</c:v>
                </c:pt>
                <c:pt idx="297">
                  <c:v>44637</c:v>
                </c:pt>
                <c:pt idx="298">
                  <c:v>44637</c:v>
                </c:pt>
                <c:pt idx="299">
                  <c:v>44637</c:v>
                </c:pt>
                <c:pt idx="300">
                  <c:v>44637</c:v>
                </c:pt>
                <c:pt idx="301">
                  <c:v>44637</c:v>
                </c:pt>
                <c:pt idx="302">
                  <c:v>44637</c:v>
                </c:pt>
                <c:pt idx="303">
                  <c:v>44637</c:v>
                </c:pt>
                <c:pt idx="304">
                  <c:v>44637</c:v>
                </c:pt>
                <c:pt idx="305">
                  <c:v>44638</c:v>
                </c:pt>
                <c:pt idx="306">
                  <c:v>44638</c:v>
                </c:pt>
                <c:pt idx="307">
                  <c:v>44638</c:v>
                </c:pt>
                <c:pt idx="308">
                  <c:v>44638</c:v>
                </c:pt>
                <c:pt idx="309">
                  <c:v>44638</c:v>
                </c:pt>
                <c:pt idx="310">
                  <c:v>44638</c:v>
                </c:pt>
                <c:pt idx="311">
                  <c:v>44638</c:v>
                </c:pt>
                <c:pt idx="312">
                  <c:v>44638</c:v>
                </c:pt>
                <c:pt idx="313">
                  <c:v>44638</c:v>
                </c:pt>
                <c:pt idx="314">
                  <c:v>44638</c:v>
                </c:pt>
                <c:pt idx="315">
                  <c:v>44638</c:v>
                </c:pt>
                <c:pt idx="316">
                  <c:v>44638</c:v>
                </c:pt>
                <c:pt idx="317">
                  <c:v>44638</c:v>
                </c:pt>
                <c:pt idx="318">
                  <c:v>44638</c:v>
                </c:pt>
                <c:pt idx="319">
                  <c:v>44638</c:v>
                </c:pt>
                <c:pt idx="320">
                  <c:v>44638</c:v>
                </c:pt>
                <c:pt idx="321">
                  <c:v>44638</c:v>
                </c:pt>
                <c:pt idx="322">
                  <c:v>44638</c:v>
                </c:pt>
                <c:pt idx="323">
                  <c:v>44638</c:v>
                </c:pt>
                <c:pt idx="324">
                  <c:v>44641</c:v>
                </c:pt>
                <c:pt idx="325">
                  <c:v>44641</c:v>
                </c:pt>
                <c:pt idx="326">
                  <c:v>44641</c:v>
                </c:pt>
                <c:pt idx="327">
                  <c:v>44641</c:v>
                </c:pt>
                <c:pt idx="328">
                  <c:v>44641</c:v>
                </c:pt>
                <c:pt idx="329">
                  <c:v>44641</c:v>
                </c:pt>
                <c:pt idx="330">
                  <c:v>44642</c:v>
                </c:pt>
                <c:pt idx="331">
                  <c:v>44642</c:v>
                </c:pt>
                <c:pt idx="332">
                  <c:v>44642</c:v>
                </c:pt>
                <c:pt idx="333">
                  <c:v>44642</c:v>
                </c:pt>
                <c:pt idx="334">
                  <c:v>44642</c:v>
                </c:pt>
                <c:pt idx="335">
                  <c:v>44642</c:v>
                </c:pt>
                <c:pt idx="336">
                  <c:v>44642</c:v>
                </c:pt>
                <c:pt idx="337">
                  <c:v>44643</c:v>
                </c:pt>
                <c:pt idx="338">
                  <c:v>44643</c:v>
                </c:pt>
                <c:pt idx="339">
                  <c:v>44643</c:v>
                </c:pt>
                <c:pt idx="340">
                  <c:v>44643</c:v>
                </c:pt>
                <c:pt idx="341">
                  <c:v>44643</c:v>
                </c:pt>
                <c:pt idx="342">
                  <c:v>44643</c:v>
                </c:pt>
                <c:pt idx="343">
                  <c:v>44643</c:v>
                </c:pt>
                <c:pt idx="344">
                  <c:v>44643</c:v>
                </c:pt>
                <c:pt idx="345">
                  <c:v>44643</c:v>
                </c:pt>
                <c:pt idx="346">
                  <c:v>44643</c:v>
                </c:pt>
                <c:pt idx="347">
                  <c:v>44643</c:v>
                </c:pt>
                <c:pt idx="348">
                  <c:v>44643</c:v>
                </c:pt>
                <c:pt idx="349">
                  <c:v>44644</c:v>
                </c:pt>
                <c:pt idx="350">
                  <c:v>44644</c:v>
                </c:pt>
                <c:pt idx="351">
                  <c:v>44644</c:v>
                </c:pt>
                <c:pt idx="352">
                  <c:v>44644</c:v>
                </c:pt>
                <c:pt idx="353">
                  <c:v>44644</c:v>
                </c:pt>
                <c:pt idx="354">
                  <c:v>44644</c:v>
                </c:pt>
                <c:pt idx="355">
                  <c:v>44644</c:v>
                </c:pt>
                <c:pt idx="356">
                  <c:v>44645</c:v>
                </c:pt>
                <c:pt idx="357">
                  <c:v>44645</c:v>
                </c:pt>
                <c:pt idx="358">
                  <c:v>44645</c:v>
                </c:pt>
                <c:pt idx="359">
                  <c:v>44645</c:v>
                </c:pt>
                <c:pt idx="360">
                  <c:v>44645</c:v>
                </c:pt>
                <c:pt idx="361">
                  <c:v>44645</c:v>
                </c:pt>
                <c:pt idx="362">
                  <c:v>44645</c:v>
                </c:pt>
                <c:pt idx="363">
                  <c:v>44645</c:v>
                </c:pt>
                <c:pt idx="364">
                  <c:v>44645</c:v>
                </c:pt>
                <c:pt idx="365">
                  <c:v>44645</c:v>
                </c:pt>
                <c:pt idx="366">
                  <c:v>44645</c:v>
                </c:pt>
                <c:pt idx="367">
                  <c:v>44645</c:v>
                </c:pt>
                <c:pt idx="368">
                  <c:v>44645</c:v>
                </c:pt>
                <c:pt idx="369">
                  <c:v>44645</c:v>
                </c:pt>
                <c:pt idx="370">
                  <c:v>44645</c:v>
                </c:pt>
                <c:pt idx="371">
                  <c:v>44648</c:v>
                </c:pt>
                <c:pt idx="372">
                  <c:v>44648</c:v>
                </c:pt>
                <c:pt idx="373">
                  <c:v>44649</c:v>
                </c:pt>
                <c:pt idx="374">
                  <c:v>44649</c:v>
                </c:pt>
                <c:pt idx="375">
                  <c:v>44649</c:v>
                </c:pt>
                <c:pt idx="376">
                  <c:v>44649</c:v>
                </c:pt>
                <c:pt idx="377">
                  <c:v>44649</c:v>
                </c:pt>
                <c:pt idx="378">
                  <c:v>44649</c:v>
                </c:pt>
                <c:pt idx="379">
                  <c:v>44649</c:v>
                </c:pt>
                <c:pt idx="380">
                  <c:v>44649</c:v>
                </c:pt>
                <c:pt idx="381">
                  <c:v>44649</c:v>
                </c:pt>
                <c:pt idx="382">
                  <c:v>44649</c:v>
                </c:pt>
                <c:pt idx="383">
                  <c:v>44649</c:v>
                </c:pt>
                <c:pt idx="384">
                  <c:v>44649</c:v>
                </c:pt>
                <c:pt idx="385">
                  <c:v>44650</c:v>
                </c:pt>
                <c:pt idx="386">
                  <c:v>44650</c:v>
                </c:pt>
                <c:pt idx="387">
                  <c:v>44650</c:v>
                </c:pt>
                <c:pt idx="388">
                  <c:v>44650</c:v>
                </c:pt>
                <c:pt idx="389">
                  <c:v>44650</c:v>
                </c:pt>
                <c:pt idx="390">
                  <c:v>44650</c:v>
                </c:pt>
                <c:pt idx="391">
                  <c:v>44650</c:v>
                </c:pt>
                <c:pt idx="392">
                  <c:v>44650</c:v>
                </c:pt>
                <c:pt idx="393">
                  <c:v>44650</c:v>
                </c:pt>
                <c:pt idx="394">
                  <c:v>44650</c:v>
                </c:pt>
                <c:pt idx="395">
                  <c:v>44651</c:v>
                </c:pt>
                <c:pt idx="396">
                  <c:v>44651</c:v>
                </c:pt>
                <c:pt idx="397">
                  <c:v>44651</c:v>
                </c:pt>
                <c:pt idx="398">
                  <c:v>44651</c:v>
                </c:pt>
                <c:pt idx="399">
                  <c:v>44651</c:v>
                </c:pt>
                <c:pt idx="400">
                  <c:v>44651</c:v>
                </c:pt>
                <c:pt idx="401">
                  <c:v>44652</c:v>
                </c:pt>
                <c:pt idx="402">
                  <c:v>44652</c:v>
                </c:pt>
                <c:pt idx="403">
                  <c:v>44652</c:v>
                </c:pt>
                <c:pt idx="404">
                  <c:v>44652</c:v>
                </c:pt>
                <c:pt idx="405">
                  <c:v>44652</c:v>
                </c:pt>
              </c:numCache>
            </c:numRef>
          </c:xVal>
          <c:yVal>
            <c:numRef>
              <c:f>'Carte de contrôle MRI'!$P$24:$P$500</c:f>
              <c:numCache>
                <c:formatCode>0.00</c:formatCode>
                <c:ptCount val="477"/>
                <c:pt idx="0">
                  <c:v>58.144961880250378</c:v>
                </c:pt>
                <c:pt idx="1">
                  <c:v>58.144961880250378</c:v>
                </c:pt>
                <c:pt idx="2">
                  <c:v>58.144961880250378</c:v>
                </c:pt>
                <c:pt idx="3">
                  <c:v>58.144961880250378</c:v>
                </c:pt>
                <c:pt idx="4">
                  <c:v>58.144961880250378</c:v>
                </c:pt>
                <c:pt idx="5">
                  <c:v>58.144961880250378</c:v>
                </c:pt>
                <c:pt idx="6">
                  <c:v>58.144961880250378</c:v>
                </c:pt>
                <c:pt idx="7">
                  <c:v>58.144961880250378</c:v>
                </c:pt>
                <c:pt idx="8">
                  <c:v>58.144961880250378</c:v>
                </c:pt>
                <c:pt idx="9">
                  <c:v>58.144961880250378</c:v>
                </c:pt>
                <c:pt idx="10">
                  <c:v>58.144961880250378</c:v>
                </c:pt>
                <c:pt idx="11">
                  <c:v>58.144961880250378</c:v>
                </c:pt>
                <c:pt idx="12">
                  <c:v>58.144961880250378</c:v>
                </c:pt>
                <c:pt idx="13">
                  <c:v>58.144961880250378</c:v>
                </c:pt>
                <c:pt idx="14">
                  <c:v>58.144961880250378</c:v>
                </c:pt>
                <c:pt idx="15">
                  <c:v>58.144961880250378</c:v>
                </c:pt>
                <c:pt idx="16">
                  <c:v>58.144961880250378</c:v>
                </c:pt>
                <c:pt idx="17">
                  <c:v>58.144961880250378</c:v>
                </c:pt>
                <c:pt idx="18">
                  <c:v>58.144961880250378</c:v>
                </c:pt>
                <c:pt idx="19">
                  <c:v>58.144961880250378</c:v>
                </c:pt>
                <c:pt idx="20">
                  <c:v>58.144961880250378</c:v>
                </c:pt>
                <c:pt idx="21">
                  <c:v>58.144961880250378</c:v>
                </c:pt>
                <c:pt idx="22">
                  <c:v>58.144961880250378</c:v>
                </c:pt>
                <c:pt idx="23">
                  <c:v>58.144961880250378</c:v>
                </c:pt>
                <c:pt idx="24">
                  <c:v>58.144961880250378</c:v>
                </c:pt>
                <c:pt idx="25">
                  <c:v>58.144961880250378</c:v>
                </c:pt>
                <c:pt idx="26">
                  <c:v>58.144961880250378</c:v>
                </c:pt>
                <c:pt idx="27">
                  <c:v>58.144961880250378</c:v>
                </c:pt>
                <c:pt idx="28">
                  <c:v>58.144961880250378</c:v>
                </c:pt>
                <c:pt idx="29">
                  <c:v>58.144961880250378</c:v>
                </c:pt>
                <c:pt idx="30">
                  <c:v>58.144961880250378</c:v>
                </c:pt>
                <c:pt idx="31">
                  <c:v>58.144961880250378</c:v>
                </c:pt>
                <c:pt idx="32">
                  <c:v>58.144961880250378</c:v>
                </c:pt>
                <c:pt idx="33">
                  <c:v>58.144961880250378</c:v>
                </c:pt>
                <c:pt idx="34">
                  <c:v>58.144961880250378</c:v>
                </c:pt>
                <c:pt idx="35">
                  <c:v>58.144961880250378</c:v>
                </c:pt>
                <c:pt idx="36">
                  <c:v>58.144961880250378</c:v>
                </c:pt>
                <c:pt idx="37">
                  <c:v>58.144961880250378</c:v>
                </c:pt>
                <c:pt idx="38">
                  <c:v>58.144961880250378</c:v>
                </c:pt>
                <c:pt idx="39">
                  <c:v>58.144961880250378</c:v>
                </c:pt>
                <c:pt idx="40">
                  <c:v>58.144961880250378</c:v>
                </c:pt>
                <c:pt idx="41">
                  <c:v>58.144961880250378</c:v>
                </c:pt>
                <c:pt idx="42">
                  <c:v>58.144961880250378</c:v>
                </c:pt>
                <c:pt idx="43">
                  <c:v>58.144961880250378</c:v>
                </c:pt>
                <c:pt idx="44">
                  <c:v>58.144961880250378</c:v>
                </c:pt>
                <c:pt idx="45">
                  <c:v>58.144961880250378</c:v>
                </c:pt>
                <c:pt idx="46">
                  <c:v>58.144961880250378</c:v>
                </c:pt>
                <c:pt idx="47">
                  <c:v>58.144961880250378</c:v>
                </c:pt>
                <c:pt idx="48">
                  <c:v>58.144961880250378</c:v>
                </c:pt>
                <c:pt idx="49">
                  <c:v>58.144961880250378</c:v>
                </c:pt>
                <c:pt idx="50">
                  <c:v>58.144961880250378</c:v>
                </c:pt>
                <c:pt idx="51">
                  <c:v>58.144961880250378</c:v>
                </c:pt>
                <c:pt idx="52">
                  <c:v>58.144961880250378</c:v>
                </c:pt>
                <c:pt idx="53">
                  <c:v>58.144961880250378</c:v>
                </c:pt>
                <c:pt idx="54">
                  <c:v>58.144961880250378</c:v>
                </c:pt>
                <c:pt idx="55">
                  <c:v>58.144961880250378</c:v>
                </c:pt>
                <c:pt idx="56">
                  <c:v>58.144961880250378</c:v>
                </c:pt>
                <c:pt idx="57">
                  <c:v>58.144961880250378</c:v>
                </c:pt>
                <c:pt idx="58">
                  <c:v>58.144961880250378</c:v>
                </c:pt>
                <c:pt idx="59">
                  <c:v>58.144961880250378</c:v>
                </c:pt>
                <c:pt idx="60">
                  <c:v>58.144961880250378</c:v>
                </c:pt>
                <c:pt idx="61">
                  <c:v>58.144961880250378</c:v>
                </c:pt>
                <c:pt idx="62">
                  <c:v>58.144961880250378</c:v>
                </c:pt>
                <c:pt idx="63">
                  <c:v>58.144961880250378</c:v>
                </c:pt>
                <c:pt idx="64">
                  <c:v>58.144961880250378</c:v>
                </c:pt>
                <c:pt idx="65">
                  <c:v>58.144961880250378</c:v>
                </c:pt>
                <c:pt idx="66">
                  <c:v>58.144961880250378</c:v>
                </c:pt>
                <c:pt idx="67">
                  <c:v>58.144961880250378</c:v>
                </c:pt>
                <c:pt idx="68">
                  <c:v>58.144961880250378</c:v>
                </c:pt>
                <c:pt idx="69">
                  <c:v>58.144961880250378</c:v>
                </c:pt>
                <c:pt idx="70">
                  <c:v>58.144961880250378</c:v>
                </c:pt>
                <c:pt idx="71">
                  <c:v>58.144961880250378</c:v>
                </c:pt>
                <c:pt idx="72">
                  <c:v>58.144961880250378</c:v>
                </c:pt>
                <c:pt idx="73">
                  <c:v>58.144961880250378</c:v>
                </c:pt>
                <c:pt idx="74">
                  <c:v>58.144961880250378</c:v>
                </c:pt>
                <c:pt idx="75">
                  <c:v>58.144961880250378</c:v>
                </c:pt>
                <c:pt idx="76">
                  <c:v>58.144961880250378</c:v>
                </c:pt>
                <c:pt idx="77">
                  <c:v>58.144961880250378</c:v>
                </c:pt>
                <c:pt idx="78">
                  <c:v>58.144961880250378</c:v>
                </c:pt>
                <c:pt idx="79">
                  <c:v>58.144961880250378</c:v>
                </c:pt>
                <c:pt idx="80">
                  <c:v>58.144961880250378</c:v>
                </c:pt>
                <c:pt idx="81">
                  <c:v>58.144961880250378</c:v>
                </c:pt>
                <c:pt idx="82">
                  <c:v>58.144961880250378</c:v>
                </c:pt>
                <c:pt idx="83">
                  <c:v>58.144961880250378</c:v>
                </c:pt>
                <c:pt idx="84">
                  <c:v>58.144961880250378</c:v>
                </c:pt>
                <c:pt idx="85">
                  <c:v>58.144961880250378</c:v>
                </c:pt>
                <c:pt idx="86">
                  <c:v>58.144961880250378</c:v>
                </c:pt>
                <c:pt idx="87">
                  <c:v>58.144961880250378</c:v>
                </c:pt>
                <c:pt idx="88">
                  <c:v>58.144961880250378</c:v>
                </c:pt>
                <c:pt idx="89">
                  <c:v>58.144961880250378</c:v>
                </c:pt>
                <c:pt idx="90">
                  <c:v>58.144961880250378</c:v>
                </c:pt>
                <c:pt idx="91">
                  <c:v>58.144961880250378</c:v>
                </c:pt>
                <c:pt idx="92">
                  <c:v>58.144961880250378</c:v>
                </c:pt>
                <c:pt idx="93">
                  <c:v>58.144961880250378</c:v>
                </c:pt>
                <c:pt idx="94">
                  <c:v>58.144961880250378</c:v>
                </c:pt>
                <c:pt idx="95">
                  <c:v>58.144961880250378</c:v>
                </c:pt>
                <c:pt idx="96">
                  <c:v>58.144961880250378</c:v>
                </c:pt>
                <c:pt idx="97">
                  <c:v>58.144961880250378</c:v>
                </c:pt>
                <c:pt idx="98">
                  <c:v>58.144961880250378</c:v>
                </c:pt>
                <c:pt idx="99">
                  <c:v>58.144961880250378</c:v>
                </c:pt>
                <c:pt idx="100">
                  <c:v>58.144961880250378</c:v>
                </c:pt>
                <c:pt idx="101">
                  <c:v>58.144961880250378</c:v>
                </c:pt>
                <c:pt idx="102">
                  <c:v>58.144961880250378</c:v>
                </c:pt>
                <c:pt idx="103">
                  <c:v>58.144961880250378</c:v>
                </c:pt>
                <c:pt idx="104">
                  <c:v>58.144961880250378</c:v>
                </c:pt>
                <c:pt idx="105">
                  <c:v>58.144961880250378</c:v>
                </c:pt>
                <c:pt idx="106">
                  <c:v>58.144961880250378</c:v>
                </c:pt>
                <c:pt idx="107">
                  <c:v>58.144961880250378</c:v>
                </c:pt>
                <c:pt idx="108">
                  <c:v>58.144961880250378</c:v>
                </c:pt>
                <c:pt idx="109">
                  <c:v>58.144961880250378</c:v>
                </c:pt>
                <c:pt idx="110">
                  <c:v>58.144961880250378</c:v>
                </c:pt>
                <c:pt idx="111">
                  <c:v>58.144961880250378</c:v>
                </c:pt>
                <c:pt idx="112">
                  <c:v>58.144961880250378</c:v>
                </c:pt>
                <c:pt idx="113">
                  <c:v>58.144961880250378</c:v>
                </c:pt>
                <c:pt idx="114">
                  <c:v>58.144961880250378</c:v>
                </c:pt>
                <c:pt idx="115">
                  <c:v>58.144961880250378</c:v>
                </c:pt>
                <c:pt idx="116">
                  <c:v>58.144961880250378</c:v>
                </c:pt>
                <c:pt idx="117">
                  <c:v>58.144961880250378</c:v>
                </c:pt>
                <c:pt idx="118">
                  <c:v>58.144961880250378</c:v>
                </c:pt>
                <c:pt idx="119">
                  <c:v>58.144961880250378</c:v>
                </c:pt>
                <c:pt idx="120">
                  <c:v>58.144961880250378</c:v>
                </c:pt>
                <c:pt idx="121">
                  <c:v>58.144961880250378</c:v>
                </c:pt>
                <c:pt idx="122">
                  <c:v>58.144961880250378</c:v>
                </c:pt>
                <c:pt idx="123">
                  <c:v>58.144961880250378</c:v>
                </c:pt>
                <c:pt idx="124">
                  <c:v>58.144961880250378</c:v>
                </c:pt>
                <c:pt idx="125">
                  <c:v>58.144961880250378</c:v>
                </c:pt>
                <c:pt idx="126">
                  <c:v>58.144961880250378</c:v>
                </c:pt>
                <c:pt idx="127">
                  <c:v>58.144961880250378</c:v>
                </c:pt>
                <c:pt idx="128">
                  <c:v>58.144961880250378</c:v>
                </c:pt>
                <c:pt idx="129">
                  <c:v>58.144961880250378</c:v>
                </c:pt>
                <c:pt idx="130">
                  <c:v>58.144961880250378</c:v>
                </c:pt>
                <c:pt idx="131">
                  <c:v>58.144961880250378</c:v>
                </c:pt>
                <c:pt idx="132">
                  <c:v>58.144961880250378</c:v>
                </c:pt>
                <c:pt idx="133">
                  <c:v>58.144961880250378</c:v>
                </c:pt>
                <c:pt idx="134">
                  <c:v>58.144961880250378</c:v>
                </c:pt>
                <c:pt idx="135">
                  <c:v>58.144961880250378</c:v>
                </c:pt>
                <c:pt idx="136">
                  <c:v>58.144961880250378</c:v>
                </c:pt>
                <c:pt idx="137">
                  <c:v>58.144961880250378</c:v>
                </c:pt>
                <c:pt idx="138">
                  <c:v>58.144961880250378</c:v>
                </c:pt>
                <c:pt idx="139">
                  <c:v>58.144961880250378</c:v>
                </c:pt>
                <c:pt idx="140">
                  <c:v>58.144961880250378</c:v>
                </c:pt>
                <c:pt idx="141">
                  <c:v>58.144961880250378</c:v>
                </c:pt>
                <c:pt idx="142">
                  <c:v>58.144961880250378</c:v>
                </c:pt>
                <c:pt idx="143">
                  <c:v>58.144961880250378</c:v>
                </c:pt>
                <c:pt idx="144">
                  <c:v>58.144961880250378</c:v>
                </c:pt>
                <c:pt idx="145">
                  <c:v>58.144961880250378</c:v>
                </c:pt>
                <c:pt idx="146">
                  <c:v>58.144961880250378</c:v>
                </c:pt>
                <c:pt idx="147">
                  <c:v>58.144961880250378</c:v>
                </c:pt>
                <c:pt idx="148">
                  <c:v>58.144961880250378</c:v>
                </c:pt>
                <c:pt idx="149">
                  <c:v>58.144961880250378</c:v>
                </c:pt>
                <c:pt idx="150">
                  <c:v>58.144961880250378</c:v>
                </c:pt>
                <c:pt idx="151">
                  <c:v>58.144961880250378</c:v>
                </c:pt>
                <c:pt idx="152">
                  <c:v>58.144961880250378</c:v>
                </c:pt>
                <c:pt idx="153">
                  <c:v>58.144961880250378</c:v>
                </c:pt>
                <c:pt idx="154">
                  <c:v>58.144961880250378</c:v>
                </c:pt>
                <c:pt idx="155">
                  <c:v>58.144961880250378</c:v>
                </c:pt>
                <c:pt idx="156">
                  <c:v>58.144961880250378</c:v>
                </c:pt>
                <c:pt idx="157">
                  <c:v>58.144961880250378</c:v>
                </c:pt>
                <c:pt idx="158">
                  <c:v>58.144961880250378</c:v>
                </c:pt>
                <c:pt idx="159">
                  <c:v>58.144961880250378</c:v>
                </c:pt>
                <c:pt idx="160">
                  <c:v>58.144961880250378</c:v>
                </c:pt>
                <c:pt idx="161">
                  <c:v>58.144961880250378</c:v>
                </c:pt>
                <c:pt idx="162">
                  <c:v>58.144961880250378</c:v>
                </c:pt>
                <c:pt idx="163">
                  <c:v>58.144961880250378</c:v>
                </c:pt>
                <c:pt idx="164">
                  <c:v>58.144961880250378</c:v>
                </c:pt>
                <c:pt idx="165">
                  <c:v>58.144961880250378</c:v>
                </c:pt>
                <c:pt idx="166">
                  <c:v>58.144961880250378</c:v>
                </c:pt>
                <c:pt idx="167">
                  <c:v>58.144961880250378</c:v>
                </c:pt>
                <c:pt idx="168">
                  <c:v>58.144961880250378</c:v>
                </c:pt>
                <c:pt idx="169">
                  <c:v>58.144961880250378</c:v>
                </c:pt>
                <c:pt idx="170">
                  <c:v>58.144961880250378</c:v>
                </c:pt>
                <c:pt idx="171">
                  <c:v>58.144961880250378</c:v>
                </c:pt>
                <c:pt idx="172">
                  <c:v>58.144961880250378</c:v>
                </c:pt>
                <c:pt idx="173">
                  <c:v>58.144961880250378</c:v>
                </c:pt>
                <c:pt idx="174">
                  <c:v>58.144961880250378</c:v>
                </c:pt>
                <c:pt idx="175">
                  <c:v>58.144961880250378</c:v>
                </c:pt>
                <c:pt idx="176">
                  <c:v>58.144961880250378</c:v>
                </c:pt>
                <c:pt idx="177">
                  <c:v>58.144961880250378</c:v>
                </c:pt>
                <c:pt idx="178">
                  <c:v>58.144961880250378</c:v>
                </c:pt>
                <c:pt idx="179">
                  <c:v>58.144961880250378</c:v>
                </c:pt>
                <c:pt idx="180">
                  <c:v>58.144961880250378</c:v>
                </c:pt>
                <c:pt idx="181">
                  <c:v>58.144961880250378</c:v>
                </c:pt>
                <c:pt idx="182">
                  <c:v>58.144961880250378</c:v>
                </c:pt>
                <c:pt idx="183">
                  <c:v>58.144961880250378</c:v>
                </c:pt>
                <c:pt idx="184">
                  <c:v>58.144961880250378</c:v>
                </c:pt>
                <c:pt idx="185">
                  <c:v>58.144961880250378</c:v>
                </c:pt>
                <c:pt idx="186">
                  <c:v>58.144961880250378</c:v>
                </c:pt>
                <c:pt idx="187">
                  <c:v>58.144961880250378</c:v>
                </c:pt>
                <c:pt idx="188">
                  <c:v>58.144961880250378</c:v>
                </c:pt>
                <c:pt idx="189">
                  <c:v>58.144961880250378</c:v>
                </c:pt>
                <c:pt idx="190">
                  <c:v>58.144961880250378</c:v>
                </c:pt>
                <c:pt idx="191">
                  <c:v>58.144961880250378</c:v>
                </c:pt>
                <c:pt idx="192">
                  <c:v>58.144961880250378</c:v>
                </c:pt>
                <c:pt idx="193">
                  <c:v>58.144961880250378</c:v>
                </c:pt>
                <c:pt idx="194">
                  <c:v>58.144961880250378</c:v>
                </c:pt>
                <c:pt idx="195">
                  <c:v>58.144961880250378</c:v>
                </c:pt>
                <c:pt idx="196">
                  <c:v>58.144961880250378</c:v>
                </c:pt>
                <c:pt idx="197">
                  <c:v>58.144961880250378</c:v>
                </c:pt>
                <c:pt idx="198">
                  <c:v>58.144961880250378</c:v>
                </c:pt>
                <c:pt idx="199">
                  <c:v>58.144961880250378</c:v>
                </c:pt>
                <c:pt idx="200">
                  <c:v>58.144961880250378</c:v>
                </c:pt>
                <c:pt idx="201">
                  <c:v>58.144961880250378</c:v>
                </c:pt>
                <c:pt idx="202">
                  <c:v>58.144961880250378</c:v>
                </c:pt>
                <c:pt idx="203">
                  <c:v>58.144961880250378</c:v>
                </c:pt>
                <c:pt idx="204">
                  <c:v>58.144961880250378</c:v>
                </c:pt>
                <c:pt idx="205">
                  <c:v>58.144961880250378</c:v>
                </c:pt>
                <c:pt idx="206">
                  <c:v>58.144961880250378</c:v>
                </c:pt>
                <c:pt idx="207">
                  <c:v>58.144961880250378</c:v>
                </c:pt>
                <c:pt idx="208">
                  <c:v>58.144961880250378</c:v>
                </c:pt>
                <c:pt idx="209">
                  <c:v>58.144961880250378</c:v>
                </c:pt>
                <c:pt idx="210">
                  <c:v>58.144961880250378</c:v>
                </c:pt>
                <c:pt idx="211">
                  <c:v>58.144961880250378</c:v>
                </c:pt>
                <c:pt idx="212">
                  <c:v>58.144961880250378</c:v>
                </c:pt>
                <c:pt idx="213">
                  <c:v>58.144961880250378</c:v>
                </c:pt>
                <c:pt idx="214">
                  <c:v>58.144961880250378</c:v>
                </c:pt>
                <c:pt idx="215">
                  <c:v>58.144961880250378</c:v>
                </c:pt>
                <c:pt idx="216">
                  <c:v>58.144961880250378</c:v>
                </c:pt>
                <c:pt idx="217">
                  <c:v>58.144961880250378</c:v>
                </c:pt>
                <c:pt idx="218">
                  <c:v>58.144961880250378</c:v>
                </c:pt>
                <c:pt idx="219">
                  <c:v>58.144961880250378</c:v>
                </c:pt>
                <c:pt idx="220">
                  <c:v>58.144961880250378</c:v>
                </c:pt>
                <c:pt idx="221">
                  <c:v>58.144961880250378</c:v>
                </c:pt>
                <c:pt idx="222">
                  <c:v>58.144961880250378</c:v>
                </c:pt>
                <c:pt idx="223">
                  <c:v>58.144961880250378</c:v>
                </c:pt>
                <c:pt idx="224">
                  <c:v>58.144961880250378</c:v>
                </c:pt>
                <c:pt idx="225">
                  <c:v>58.144961880250378</c:v>
                </c:pt>
                <c:pt idx="226">
                  <c:v>58.144961880250378</c:v>
                </c:pt>
                <c:pt idx="227">
                  <c:v>58.144961880250378</c:v>
                </c:pt>
                <c:pt idx="228">
                  <c:v>58.144961880250378</c:v>
                </c:pt>
                <c:pt idx="229">
                  <c:v>58.144961880250378</c:v>
                </c:pt>
                <c:pt idx="230">
                  <c:v>58.144961880250378</c:v>
                </c:pt>
                <c:pt idx="231">
                  <c:v>58.144961880250378</c:v>
                </c:pt>
                <c:pt idx="232">
                  <c:v>58.144961880250378</c:v>
                </c:pt>
                <c:pt idx="233">
                  <c:v>58.144961880250378</c:v>
                </c:pt>
                <c:pt idx="234">
                  <c:v>58.144961880250378</c:v>
                </c:pt>
                <c:pt idx="235">
                  <c:v>58.144961880250378</c:v>
                </c:pt>
                <c:pt idx="236">
                  <c:v>58.144961880250378</c:v>
                </c:pt>
                <c:pt idx="237">
                  <c:v>58.144961880250378</c:v>
                </c:pt>
                <c:pt idx="238">
                  <c:v>58.144961880250378</c:v>
                </c:pt>
                <c:pt idx="239">
                  <c:v>58.144961880250378</c:v>
                </c:pt>
                <c:pt idx="240">
                  <c:v>58.144961880250378</c:v>
                </c:pt>
                <c:pt idx="241">
                  <c:v>58.144961880250378</c:v>
                </c:pt>
                <c:pt idx="242">
                  <c:v>58.144961880250378</c:v>
                </c:pt>
                <c:pt idx="243">
                  <c:v>58.144961880250378</c:v>
                </c:pt>
                <c:pt idx="244">
                  <c:v>58.144961880250378</c:v>
                </c:pt>
                <c:pt idx="245">
                  <c:v>58.144961880250378</c:v>
                </c:pt>
                <c:pt idx="246">
                  <c:v>58.144961880250378</c:v>
                </c:pt>
                <c:pt idx="247">
                  <c:v>58.144961880250378</c:v>
                </c:pt>
                <c:pt idx="248">
                  <c:v>58.144961880250378</c:v>
                </c:pt>
                <c:pt idx="249">
                  <c:v>58.144961880250378</c:v>
                </c:pt>
                <c:pt idx="250">
                  <c:v>58.144961880250378</c:v>
                </c:pt>
                <c:pt idx="251">
                  <c:v>58.144961880250378</c:v>
                </c:pt>
                <c:pt idx="252">
                  <c:v>58.144961880250378</c:v>
                </c:pt>
                <c:pt idx="253">
                  <c:v>58.144961880250378</c:v>
                </c:pt>
                <c:pt idx="254">
                  <c:v>58.144961880250378</c:v>
                </c:pt>
                <c:pt idx="255">
                  <c:v>58.144961880250378</c:v>
                </c:pt>
                <c:pt idx="256">
                  <c:v>58.144961880250378</c:v>
                </c:pt>
                <c:pt idx="257">
                  <c:v>58.144961880250378</c:v>
                </c:pt>
                <c:pt idx="258">
                  <c:v>58.144961880250378</c:v>
                </c:pt>
                <c:pt idx="259">
                  <c:v>58.144961880250378</c:v>
                </c:pt>
                <c:pt idx="260">
                  <c:v>58.144961880250378</c:v>
                </c:pt>
                <c:pt idx="261">
                  <c:v>58.144961880250378</c:v>
                </c:pt>
                <c:pt idx="262">
                  <c:v>58.144961880250378</c:v>
                </c:pt>
                <c:pt idx="263">
                  <c:v>58.144961880250378</c:v>
                </c:pt>
                <c:pt idx="264">
                  <c:v>58.144961880250378</c:v>
                </c:pt>
                <c:pt idx="265">
                  <c:v>58.144961880250378</c:v>
                </c:pt>
                <c:pt idx="266">
                  <c:v>58.144961880250378</c:v>
                </c:pt>
                <c:pt idx="267">
                  <c:v>58.144961880250378</c:v>
                </c:pt>
                <c:pt idx="268">
                  <c:v>58.144961880250378</c:v>
                </c:pt>
                <c:pt idx="269">
                  <c:v>58.144961880250378</c:v>
                </c:pt>
                <c:pt idx="270">
                  <c:v>58.144961880250378</c:v>
                </c:pt>
                <c:pt idx="271">
                  <c:v>58.144961880250378</c:v>
                </c:pt>
                <c:pt idx="272">
                  <c:v>58.144961880250378</c:v>
                </c:pt>
                <c:pt idx="273">
                  <c:v>58.144961880250378</c:v>
                </c:pt>
                <c:pt idx="274">
                  <c:v>58.144961880250378</c:v>
                </c:pt>
                <c:pt idx="275">
                  <c:v>58.144961880250378</c:v>
                </c:pt>
                <c:pt idx="276">
                  <c:v>58.144961880250378</c:v>
                </c:pt>
                <c:pt idx="277">
                  <c:v>58.144961880250378</c:v>
                </c:pt>
                <c:pt idx="278">
                  <c:v>58.144961880250378</c:v>
                </c:pt>
                <c:pt idx="279">
                  <c:v>58.144961880250378</c:v>
                </c:pt>
                <c:pt idx="280">
                  <c:v>58.144961880250378</c:v>
                </c:pt>
                <c:pt idx="281">
                  <c:v>58.144961880250378</c:v>
                </c:pt>
                <c:pt idx="282">
                  <c:v>58.144961880250378</c:v>
                </c:pt>
                <c:pt idx="283">
                  <c:v>58.144961880250378</c:v>
                </c:pt>
                <c:pt idx="284">
                  <c:v>58.144961880250378</c:v>
                </c:pt>
                <c:pt idx="285">
                  <c:v>58.144961880250378</c:v>
                </c:pt>
                <c:pt idx="286">
                  <c:v>58.144961880250378</c:v>
                </c:pt>
                <c:pt idx="287">
                  <c:v>58.144961880250378</c:v>
                </c:pt>
                <c:pt idx="288">
                  <c:v>58.144961880250378</c:v>
                </c:pt>
                <c:pt idx="289">
                  <c:v>58.144961880250378</c:v>
                </c:pt>
                <c:pt idx="290">
                  <c:v>58.144961880250378</c:v>
                </c:pt>
                <c:pt idx="291">
                  <c:v>58.144961880250378</c:v>
                </c:pt>
                <c:pt idx="292">
                  <c:v>58.144961880250378</c:v>
                </c:pt>
                <c:pt idx="293">
                  <c:v>58.144961880250378</c:v>
                </c:pt>
                <c:pt idx="294">
                  <c:v>58.144961880250378</c:v>
                </c:pt>
                <c:pt idx="295">
                  <c:v>58.144961880250378</c:v>
                </c:pt>
                <c:pt idx="296">
                  <c:v>58.144961880250378</c:v>
                </c:pt>
                <c:pt idx="297">
                  <c:v>58.144961880250378</c:v>
                </c:pt>
                <c:pt idx="298">
                  <c:v>58.144961880250378</c:v>
                </c:pt>
                <c:pt idx="299">
                  <c:v>58.144961880250378</c:v>
                </c:pt>
                <c:pt idx="300">
                  <c:v>58.144961880250378</c:v>
                </c:pt>
                <c:pt idx="301">
                  <c:v>58.144961880250378</c:v>
                </c:pt>
                <c:pt idx="302">
                  <c:v>58.144961880250378</c:v>
                </c:pt>
                <c:pt idx="303">
                  <c:v>58.144961880250378</c:v>
                </c:pt>
                <c:pt idx="304">
                  <c:v>58.144961880250378</c:v>
                </c:pt>
                <c:pt idx="305">
                  <c:v>58.144961880250378</c:v>
                </c:pt>
                <c:pt idx="306">
                  <c:v>58.144961880250378</c:v>
                </c:pt>
                <c:pt idx="307">
                  <c:v>58.144961880250378</c:v>
                </c:pt>
                <c:pt idx="308">
                  <c:v>58.144961880250378</c:v>
                </c:pt>
                <c:pt idx="309">
                  <c:v>58.144961880250378</c:v>
                </c:pt>
                <c:pt idx="310">
                  <c:v>58.144961880250378</c:v>
                </c:pt>
                <c:pt idx="311">
                  <c:v>58.144961880250378</c:v>
                </c:pt>
                <c:pt idx="312">
                  <c:v>58.144961880250378</c:v>
                </c:pt>
                <c:pt idx="313">
                  <c:v>58.144961880250378</c:v>
                </c:pt>
                <c:pt idx="314">
                  <c:v>58.144961880250378</c:v>
                </c:pt>
                <c:pt idx="315">
                  <c:v>58.144961880250378</c:v>
                </c:pt>
                <c:pt idx="316">
                  <c:v>58.144961880250378</c:v>
                </c:pt>
                <c:pt idx="317">
                  <c:v>58.144961880250378</c:v>
                </c:pt>
                <c:pt idx="318">
                  <c:v>58.144961880250378</c:v>
                </c:pt>
                <c:pt idx="319">
                  <c:v>58.144961880250378</c:v>
                </c:pt>
                <c:pt idx="320">
                  <c:v>58.144961880250378</c:v>
                </c:pt>
                <c:pt idx="321">
                  <c:v>58.144961880250378</c:v>
                </c:pt>
                <c:pt idx="322">
                  <c:v>58.144961880250378</c:v>
                </c:pt>
                <c:pt idx="323">
                  <c:v>58.144961880250378</c:v>
                </c:pt>
                <c:pt idx="324">
                  <c:v>58.144961880250378</c:v>
                </c:pt>
                <c:pt idx="325">
                  <c:v>58.144961880250378</c:v>
                </c:pt>
                <c:pt idx="326">
                  <c:v>58.144961880250378</c:v>
                </c:pt>
                <c:pt idx="327">
                  <c:v>58.144961880250378</c:v>
                </c:pt>
                <c:pt idx="328">
                  <c:v>58.144961880250378</c:v>
                </c:pt>
                <c:pt idx="329">
                  <c:v>58.144961880250378</c:v>
                </c:pt>
                <c:pt idx="330">
                  <c:v>58.144961880250378</c:v>
                </c:pt>
                <c:pt idx="331">
                  <c:v>58.144961880250378</c:v>
                </c:pt>
                <c:pt idx="332">
                  <c:v>58.144961880250378</c:v>
                </c:pt>
                <c:pt idx="333">
                  <c:v>58.144961880250378</c:v>
                </c:pt>
                <c:pt idx="334">
                  <c:v>58.144961880250378</c:v>
                </c:pt>
                <c:pt idx="335">
                  <c:v>58.144961880250378</c:v>
                </c:pt>
                <c:pt idx="336">
                  <c:v>58.144961880250378</c:v>
                </c:pt>
                <c:pt idx="337">
                  <c:v>58.144961880250378</c:v>
                </c:pt>
                <c:pt idx="338">
                  <c:v>58.144961880250378</c:v>
                </c:pt>
                <c:pt idx="339">
                  <c:v>58.144961880250378</c:v>
                </c:pt>
                <c:pt idx="340">
                  <c:v>58.144961880250378</c:v>
                </c:pt>
                <c:pt idx="341">
                  <c:v>58.144961880250378</c:v>
                </c:pt>
                <c:pt idx="342">
                  <c:v>58.144961880250378</c:v>
                </c:pt>
                <c:pt idx="343">
                  <c:v>58.144961880250378</c:v>
                </c:pt>
                <c:pt idx="344">
                  <c:v>58.144961880250378</c:v>
                </c:pt>
                <c:pt idx="345">
                  <c:v>58.144961880250378</c:v>
                </c:pt>
                <c:pt idx="346">
                  <c:v>58.144961880250378</c:v>
                </c:pt>
                <c:pt idx="347">
                  <c:v>58.144961880250378</c:v>
                </c:pt>
                <c:pt idx="348">
                  <c:v>58.144961880250378</c:v>
                </c:pt>
                <c:pt idx="349">
                  <c:v>58.144961880250378</c:v>
                </c:pt>
                <c:pt idx="350">
                  <c:v>58.144961880250378</c:v>
                </c:pt>
                <c:pt idx="351">
                  <c:v>58.144961880250378</c:v>
                </c:pt>
                <c:pt idx="352">
                  <c:v>58.144961880250378</c:v>
                </c:pt>
                <c:pt idx="353">
                  <c:v>58.144961880250378</c:v>
                </c:pt>
                <c:pt idx="354">
                  <c:v>58.144961880250378</c:v>
                </c:pt>
                <c:pt idx="355">
                  <c:v>58.144961880250378</c:v>
                </c:pt>
                <c:pt idx="356">
                  <c:v>58.144961880250378</c:v>
                </c:pt>
                <c:pt idx="357">
                  <c:v>58.144961880250378</c:v>
                </c:pt>
                <c:pt idx="358">
                  <c:v>58.144961880250378</c:v>
                </c:pt>
                <c:pt idx="359">
                  <c:v>58.144961880250378</c:v>
                </c:pt>
                <c:pt idx="360">
                  <c:v>58.144961880250378</c:v>
                </c:pt>
                <c:pt idx="361">
                  <c:v>58.144961880250378</c:v>
                </c:pt>
                <c:pt idx="362">
                  <c:v>58.144961880250378</c:v>
                </c:pt>
                <c:pt idx="363">
                  <c:v>58.144961880250378</c:v>
                </c:pt>
                <c:pt idx="364">
                  <c:v>58.144961880250378</c:v>
                </c:pt>
                <c:pt idx="365">
                  <c:v>58.144961880250378</c:v>
                </c:pt>
                <c:pt idx="366">
                  <c:v>58.144961880250378</c:v>
                </c:pt>
                <c:pt idx="367">
                  <c:v>58.144961880250378</c:v>
                </c:pt>
                <c:pt idx="368">
                  <c:v>58.144961880250378</c:v>
                </c:pt>
                <c:pt idx="369">
                  <c:v>58.144961880250378</c:v>
                </c:pt>
                <c:pt idx="370">
                  <c:v>58.144961880250378</c:v>
                </c:pt>
                <c:pt idx="371">
                  <c:v>58.144961880250378</c:v>
                </c:pt>
                <c:pt idx="372">
                  <c:v>58.144961880250378</c:v>
                </c:pt>
                <c:pt idx="373">
                  <c:v>58.144961880250378</c:v>
                </c:pt>
                <c:pt idx="374">
                  <c:v>58.144961880250378</c:v>
                </c:pt>
                <c:pt idx="375">
                  <c:v>58.144961880250378</c:v>
                </c:pt>
                <c:pt idx="376">
                  <c:v>58.144961880250378</c:v>
                </c:pt>
                <c:pt idx="377">
                  <c:v>58.144961880250378</c:v>
                </c:pt>
                <c:pt idx="378">
                  <c:v>58.144961880250378</c:v>
                </c:pt>
                <c:pt idx="379">
                  <c:v>58.144961880250378</c:v>
                </c:pt>
                <c:pt idx="380">
                  <c:v>58.144961880250378</c:v>
                </c:pt>
                <c:pt idx="381">
                  <c:v>58.144961880250378</c:v>
                </c:pt>
                <c:pt idx="382">
                  <c:v>58.144961880250378</c:v>
                </c:pt>
                <c:pt idx="383">
                  <c:v>58.144961880250378</c:v>
                </c:pt>
                <c:pt idx="384">
                  <c:v>58.144961880250378</c:v>
                </c:pt>
                <c:pt idx="385">
                  <c:v>58.144961880250378</c:v>
                </c:pt>
                <c:pt idx="386">
                  <c:v>58.144961880250378</c:v>
                </c:pt>
                <c:pt idx="387">
                  <c:v>58.144961880250378</c:v>
                </c:pt>
                <c:pt idx="388">
                  <c:v>58.144961880250378</c:v>
                </c:pt>
                <c:pt idx="389">
                  <c:v>58.144961880250378</c:v>
                </c:pt>
                <c:pt idx="390">
                  <c:v>58.144961880250378</c:v>
                </c:pt>
                <c:pt idx="391">
                  <c:v>58.144961880250378</c:v>
                </c:pt>
                <c:pt idx="392">
                  <c:v>58.144961880250378</c:v>
                </c:pt>
                <c:pt idx="393">
                  <c:v>58.144961880250378</c:v>
                </c:pt>
                <c:pt idx="394">
                  <c:v>58.144961880250378</c:v>
                </c:pt>
                <c:pt idx="395">
                  <c:v>58.144961880250378</c:v>
                </c:pt>
                <c:pt idx="396">
                  <c:v>58.144961880250378</c:v>
                </c:pt>
                <c:pt idx="397">
                  <c:v>58.144961880250378</c:v>
                </c:pt>
                <c:pt idx="398">
                  <c:v>58.144961880250378</c:v>
                </c:pt>
                <c:pt idx="399">
                  <c:v>58.144961880250378</c:v>
                </c:pt>
                <c:pt idx="400">
                  <c:v>58.144961880250378</c:v>
                </c:pt>
                <c:pt idx="401">
                  <c:v>58.144961880250378</c:v>
                </c:pt>
                <c:pt idx="402">
                  <c:v>58.144961880250378</c:v>
                </c:pt>
                <c:pt idx="403">
                  <c:v>58.144961880250378</c:v>
                </c:pt>
                <c:pt idx="404">
                  <c:v>58.144961880250378</c:v>
                </c:pt>
                <c:pt idx="405">
                  <c:v>58.144961880250378</c:v>
                </c:pt>
                <c:pt idx="406">
                  <c:v>58.144961880250378</c:v>
                </c:pt>
                <c:pt idx="407">
                  <c:v>58.144961880250378</c:v>
                </c:pt>
                <c:pt idx="408">
                  <c:v>58.144961880250378</c:v>
                </c:pt>
                <c:pt idx="409">
                  <c:v>58.144961880250378</c:v>
                </c:pt>
                <c:pt idx="410">
                  <c:v>58.144961880250378</c:v>
                </c:pt>
                <c:pt idx="411">
                  <c:v>58.144961880250378</c:v>
                </c:pt>
                <c:pt idx="412">
                  <c:v>58.144961880250378</c:v>
                </c:pt>
                <c:pt idx="413">
                  <c:v>58.144961880250378</c:v>
                </c:pt>
                <c:pt idx="414">
                  <c:v>58.144961880250378</c:v>
                </c:pt>
                <c:pt idx="415">
                  <c:v>58.144961880250378</c:v>
                </c:pt>
                <c:pt idx="416">
                  <c:v>58.144961880250378</c:v>
                </c:pt>
                <c:pt idx="417">
                  <c:v>58.144961880250378</c:v>
                </c:pt>
                <c:pt idx="418">
                  <c:v>58.144961880250378</c:v>
                </c:pt>
                <c:pt idx="419">
                  <c:v>58.144961880250378</c:v>
                </c:pt>
                <c:pt idx="420">
                  <c:v>58.144961880250378</c:v>
                </c:pt>
                <c:pt idx="421">
                  <c:v>58.144961880250378</c:v>
                </c:pt>
                <c:pt idx="422">
                  <c:v>58.144961880250378</c:v>
                </c:pt>
                <c:pt idx="423">
                  <c:v>58.144961880250378</c:v>
                </c:pt>
                <c:pt idx="424">
                  <c:v>58.144961880250378</c:v>
                </c:pt>
                <c:pt idx="425">
                  <c:v>58.144961880250378</c:v>
                </c:pt>
                <c:pt idx="426">
                  <c:v>58.144961880250378</c:v>
                </c:pt>
                <c:pt idx="427">
                  <c:v>58.144961880250378</c:v>
                </c:pt>
                <c:pt idx="428">
                  <c:v>58.144961880250378</c:v>
                </c:pt>
                <c:pt idx="429">
                  <c:v>58.144961880250378</c:v>
                </c:pt>
                <c:pt idx="430">
                  <c:v>58.144961880250378</c:v>
                </c:pt>
                <c:pt idx="431">
                  <c:v>58.144961880250378</c:v>
                </c:pt>
                <c:pt idx="432">
                  <c:v>58.144961880250378</c:v>
                </c:pt>
                <c:pt idx="433">
                  <c:v>58.144961880250378</c:v>
                </c:pt>
                <c:pt idx="434">
                  <c:v>58.144961880250378</c:v>
                </c:pt>
                <c:pt idx="435">
                  <c:v>58.144961880250378</c:v>
                </c:pt>
                <c:pt idx="436">
                  <c:v>58.144961880250378</c:v>
                </c:pt>
                <c:pt idx="437">
                  <c:v>58.144961880250378</c:v>
                </c:pt>
                <c:pt idx="438">
                  <c:v>58.144961880250378</c:v>
                </c:pt>
                <c:pt idx="439">
                  <c:v>58.144961880250378</c:v>
                </c:pt>
                <c:pt idx="440">
                  <c:v>58.144961880250378</c:v>
                </c:pt>
                <c:pt idx="441">
                  <c:v>58.144961880250378</c:v>
                </c:pt>
                <c:pt idx="442">
                  <c:v>58.144961880250378</c:v>
                </c:pt>
                <c:pt idx="443">
                  <c:v>58.144961880250378</c:v>
                </c:pt>
                <c:pt idx="444">
                  <c:v>58.144961880250378</c:v>
                </c:pt>
                <c:pt idx="445">
                  <c:v>58.144961880250378</c:v>
                </c:pt>
                <c:pt idx="446">
                  <c:v>58.144961880250378</c:v>
                </c:pt>
                <c:pt idx="447">
                  <c:v>58.144961880250378</c:v>
                </c:pt>
                <c:pt idx="448">
                  <c:v>58.144961880250378</c:v>
                </c:pt>
                <c:pt idx="449">
                  <c:v>58.144961880250378</c:v>
                </c:pt>
                <c:pt idx="450">
                  <c:v>58.144961880250378</c:v>
                </c:pt>
                <c:pt idx="451">
                  <c:v>58.144961880250378</c:v>
                </c:pt>
                <c:pt idx="452">
                  <c:v>58.144961880250378</c:v>
                </c:pt>
                <c:pt idx="453">
                  <c:v>58.144961880250378</c:v>
                </c:pt>
                <c:pt idx="454">
                  <c:v>58.144961880250378</c:v>
                </c:pt>
                <c:pt idx="455">
                  <c:v>58.144961880250378</c:v>
                </c:pt>
                <c:pt idx="456">
                  <c:v>58.144961880250378</c:v>
                </c:pt>
                <c:pt idx="457">
                  <c:v>58.144961880250378</c:v>
                </c:pt>
                <c:pt idx="458">
                  <c:v>58.144961880250378</c:v>
                </c:pt>
                <c:pt idx="459">
                  <c:v>58.144961880250378</c:v>
                </c:pt>
                <c:pt idx="460">
                  <c:v>58.144961880250378</c:v>
                </c:pt>
                <c:pt idx="461">
                  <c:v>58.144961880250378</c:v>
                </c:pt>
                <c:pt idx="462">
                  <c:v>58.144961880250378</c:v>
                </c:pt>
                <c:pt idx="463">
                  <c:v>58.144961880250378</c:v>
                </c:pt>
                <c:pt idx="464">
                  <c:v>58.144961880250378</c:v>
                </c:pt>
                <c:pt idx="465">
                  <c:v>58.144961880250378</c:v>
                </c:pt>
                <c:pt idx="466">
                  <c:v>58.144961880250378</c:v>
                </c:pt>
                <c:pt idx="467">
                  <c:v>58.144961880250378</c:v>
                </c:pt>
                <c:pt idx="468">
                  <c:v>58.144961880250378</c:v>
                </c:pt>
                <c:pt idx="469">
                  <c:v>58.144961880250378</c:v>
                </c:pt>
                <c:pt idx="470">
                  <c:v>58.144961880250378</c:v>
                </c:pt>
                <c:pt idx="471">
                  <c:v>58.144961880250378</c:v>
                </c:pt>
                <c:pt idx="472">
                  <c:v>58.144961880250378</c:v>
                </c:pt>
                <c:pt idx="473">
                  <c:v>58.144961880250378</c:v>
                </c:pt>
                <c:pt idx="474">
                  <c:v>58.144961880250378</c:v>
                </c:pt>
                <c:pt idx="475">
                  <c:v>58.144961880250378</c:v>
                </c:pt>
                <c:pt idx="476">
                  <c:v>58.144961880250378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320-4717-8425-13D21A371E96}"/>
            </c:ext>
          </c:extLst>
        </c:ser>
        <c:ser>
          <c:idx val="2"/>
          <c:order val="2"/>
          <c:tx>
            <c:strRef>
              <c:f>'Carte de contrôle MRI'!$Q$23</c:f>
              <c:strCache>
                <c:ptCount val="1"/>
                <c:pt idx="0">
                  <c:v>LCI2</c:v>
                </c:pt>
              </c:strCache>
            </c:strRef>
          </c:tx>
          <c:spPr>
            <a:ln w="12700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xVal>
            <c:numRef>
              <c:f>'Carte de contrôle MRI'!$A$24:$A$500</c:f>
              <c:numCache>
                <c:formatCode>m/d/yyyy</c:formatCode>
                <c:ptCount val="477"/>
                <c:pt idx="0">
                  <c:v>44587</c:v>
                </c:pt>
                <c:pt idx="1">
                  <c:v>44587</c:v>
                </c:pt>
                <c:pt idx="2">
                  <c:v>44587</c:v>
                </c:pt>
                <c:pt idx="3">
                  <c:v>44587</c:v>
                </c:pt>
                <c:pt idx="4">
                  <c:v>44587</c:v>
                </c:pt>
                <c:pt idx="5">
                  <c:v>44587</c:v>
                </c:pt>
                <c:pt idx="6">
                  <c:v>44587</c:v>
                </c:pt>
                <c:pt idx="7">
                  <c:v>44587</c:v>
                </c:pt>
                <c:pt idx="8">
                  <c:v>44587</c:v>
                </c:pt>
                <c:pt idx="9">
                  <c:v>44587</c:v>
                </c:pt>
                <c:pt idx="10">
                  <c:v>44587</c:v>
                </c:pt>
                <c:pt idx="11">
                  <c:v>44587</c:v>
                </c:pt>
                <c:pt idx="12">
                  <c:v>44588</c:v>
                </c:pt>
                <c:pt idx="13">
                  <c:v>44588</c:v>
                </c:pt>
                <c:pt idx="14">
                  <c:v>44588</c:v>
                </c:pt>
                <c:pt idx="15">
                  <c:v>44588</c:v>
                </c:pt>
                <c:pt idx="16">
                  <c:v>44588</c:v>
                </c:pt>
                <c:pt idx="17">
                  <c:v>44588</c:v>
                </c:pt>
                <c:pt idx="18">
                  <c:v>44588</c:v>
                </c:pt>
                <c:pt idx="19">
                  <c:v>44588</c:v>
                </c:pt>
                <c:pt idx="20">
                  <c:v>44588</c:v>
                </c:pt>
                <c:pt idx="21">
                  <c:v>44588</c:v>
                </c:pt>
                <c:pt idx="22">
                  <c:v>44588</c:v>
                </c:pt>
                <c:pt idx="23">
                  <c:v>44588</c:v>
                </c:pt>
                <c:pt idx="24">
                  <c:v>44588</c:v>
                </c:pt>
                <c:pt idx="25">
                  <c:v>44588</c:v>
                </c:pt>
                <c:pt idx="26">
                  <c:v>44588</c:v>
                </c:pt>
                <c:pt idx="27">
                  <c:v>44588</c:v>
                </c:pt>
                <c:pt idx="28">
                  <c:v>44589</c:v>
                </c:pt>
                <c:pt idx="29">
                  <c:v>44589</c:v>
                </c:pt>
                <c:pt idx="30">
                  <c:v>44589</c:v>
                </c:pt>
                <c:pt idx="31">
                  <c:v>44589</c:v>
                </c:pt>
                <c:pt idx="32">
                  <c:v>44592</c:v>
                </c:pt>
                <c:pt idx="33">
                  <c:v>44592</c:v>
                </c:pt>
                <c:pt idx="34">
                  <c:v>44592</c:v>
                </c:pt>
                <c:pt idx="35">
                  <c:v>44592</c:v>
                </c:pt>
                <c:pt idx="36">
                  <c:v>44592</c:v>
                </c:pt>
                <c:pt idx="37">
                  <c:v>44592</c:v>
                </c:pt>
                <c:pt idx="38">
                  <c:v>44593</c:v>
                </c:pt>
                <c:pt idx="39">
                  <c:v>44593</c:v>
                </c:pt>
                <c:pt idx="40">
                  <c:v>44593</c:v>
                </c:pt>
                <c:pt idx="41">
                  <c:v>44593</c:v>
                </c:pt>
                <c:pt idx="42">
                  <c:v>44593</c:v>
                </c:pt>
                <c:pt idx="43">
                  <c:v>44593</c:v>
                </c:pt>
                <c:pt idx="44">
                  <c:v>44593</c:v>
                </c:pt>
                <c:pt idx="45">
                  <c:v>44593</c:v>
                </c:pt>
                <c:pt idx="46">
                  <c:v>44593</c:v>
                </c:pt>
                <c:pt idx="47">
                  <c:v>44594</c:v>
                </c:pt>
                <c:pt idx="48">
                  <c:v>44594</c:v>
                </c:pt>
                <c:pt idx="49">
                  <c:v>44594</c:v>
                </c:pt>
                <c:pt idx="50">
                  <c:v>44594</c:v>
                </c:pt>
                <c:pt idx="51">
                  <c:v>44594</c:v>
                </c:pt>
                <c:pt idx="52">
                  <c:v>44594</c:v>
                </c:pt>
                <c:pt idx="53">
                  <c:v>44594</c:v>
                </c:pt>
                <c:pt idx="54">
                  <c:v>44594</c:v>
                </c:pt>
                <c:pt idx="55">
                  <c:v>44594</c:v>
                </c:pt>
                <c:pt idx="56">
                  <c:v>44594</c:v>
                </c:pt>
                <c:pt idx="57">
                  <c:v>44594</c:v>
                </c:pt>
                <c:pt idx="58">
                  <c:v>44595</c:v>
                </c:pt>
                <c:pt idx="59">
                  <c:v>44595</c:v>
                </c:pt>
                <c:pt idx="60">
                  <c:v>44595</c:v>
                </c:pt>
                <c:pt idx="61">
                  <c:v>44595</c:v>
                </c:pt>
                <c:pt idx="62">
                  <c:v>44595</c:v>
                </c:pt>
                <c:pt idx="63">
                  <c:v>44595</c:v>
                </c:pt>
                <c:pt idx="64">
                  <c:v>44595</c:v>
                </c:pt>
                <c:pt idx="65">
                  <c:v>44595</c:v>
                </c:pt>
                <c:pt idx="66">
                  <c:v>44595</c:v>
                </c:pt>
                <c:pt idx="67">
                  <c:v>44596</c:v>
                </c:pt>
                <c:pt idx="68">
                  <c:v>44596</c:v>
                </c:pt>
                <c:pt idx="69">
                  <c:v>44596</c:v>
                </c:pt>
                <c:pt idx="70">
                  <c:v>44596</c:v>
                </c:pt>
                <c:pt idx="71">
                  <c:v>44596</c:v>
                </c:pt>
                <c:pt idx="72">
                  <c:v>44596</c:v>
                </c:pt>
                <c:pt idx="73">
                  <c:v>44596</c:v>
                </c:pt>
                <c:pt idx="74">
                  <c:v>44599</c:v>
                </c:pt>
                <c:pt idx="75">
                  <c:v>44600</c:v>
                </c:pt>
                <c:pt idx="76">
                  <c:v>44600</c:v>
                </c:pt>
                <c:pt idx="77">
                  <c:v>44601</c:v>
                </c:pt>
                <c:pt idx="78">
                  <c:v>44601</c:v>
                </c:pt>
                <c:pt idx="79">
                  <c:v>44601</c:v>
                </c:pt>
                <c:pt idx="80">
                  <c:v>44601</c:v>
                </c:pt>
                <c:pt idx="81">
                  <c:v>44601</c:v>
                </c:pt>
                <c:pt idx="82">
                  <c:v>44601</c:v>
                </c:pt>
                <c:pt idx="83">
                  <c:v>44601</c:v>
                </c:pt>
                <c:pt idx="84">
                  <c:v>44601</c:v>
                </c:pt>
                <c:pt idx="85">
                  <c:v>44601</c:v>
                </c:pt>
                <c:pt idx="86">
                  <c:v>44601</c:v>
                </c:pt>
                <c:pt idx="87">
                  <c:v>44601</c:v>
                </c:pt>
                <c:pt idx="88">
                  <c:v>44601</c:v>
                </c:pt>
                <c:pt idx="89">
                  <c:v>44601</c:v>
                </c:pt>
                <c:pt idx="90">
                  <c:v>44601</c:v>
                </c:pt>
                <c:pt idx="91">
                  <c:v>44601</c:v>
                </c:pt>
                <c:pt idx="92">
                  <c:v>44601</c:v>
                </c:pt>
                <c:pt idx="93">
                  <c:v>44601</c:v>
                </c:pt>
                <c:pt idx="94">
                  <c:v>44601</c:v>
                </c:pt>
                <c:pt idx="95">
                  <c:v>44602</c:v>
                </c:pt>
                <c:pt idx="96">
                  <c:v>44602</c:v>
                </c:pt>
                <c:pt idx="97">
                  <c:v>44602</c:v>
                </c:pt>
                <c:pt idx="98">
                  <c:v>44602</c:v>
                </c:pt>
                <c:pt idx="99">
                  <c:v>44602</c:v>
                </c:pt>
                <c:pt idx="100">
                  <c:v>44602</c:v>
                </c:pt>
                <c:pt idx="101">
                  <c:v>44602</c:v>
                </c:pt>
                <c:pt idx="102">
                  <c:v>44602</c:v>
                </c:pt>
                <c:pt idx="103">
                  <c:v>44602</c:v>
                </c:pt>
                <c:pt idx="104">
                  <c:v>44603</c:v>
                </c:pt>
                <c:pt idx="105">
                  <c:v>44603</c:v>
                </c:pt>
                <c:pt idx="106">
                  <c:v>44603</c:v>
                </c:pt>
                <c:pt idx="107">
                  <c:v>44603</c:v>
                </c:pt>
                <c:pt idx="108">
                  <c:v>44603</c:v>
                </c:pt>
                <c:pt idx="109">
                  <c:v>44603</c:v>
                </c:pt>
                <c:pt idx="110">
                  <c:v>44603</c:v>
                </c:pt>
                <c:pt idx="111">
                  <c:v>44603</c:v>
                </c:pt>
                <c:pt idx="112">
                  <c:v>44606</c:v>
                </c:pt>
                <c:pt idx="113">
                  <c:v>44606</c:v>
                </c:pt>
                <c:pt idx="114">
                  <c:v>44606</c:v>
                </c:pt>
                <c:pt idx="115">
                  <c:v>44606</c:v>
                </c:pt>
                <c:pt idx="116">
                  <c:v>44606</c:v>
                </c:pt>
                <c:pt idx="117">
                  <c:v>44607</c:v>
                </c:pt>
                <c:pt idx="118">
                  <c:v>44607</c:v>
                </c:pt>
                <c:pt idx="119">
                  <c:v>44607</c:v>
                </c:pt>
                <c:pt idx="120">
                  <c:v>44607</c:v>
                </c:pt>
                <c:pt idx="121">
                  <c:v>44608</c:v>
                </c:pt>
                <c:pt idx="122">
                  <c:v>44608</c:v>
                </c:pt>
                <c:pt idx="123">
                  <c:v>44608</c:v>
                </c:pt>
                <c:pt idx="124">
                  <c:v>44608</c:v>
                </c:pt>
                <c:pt idx="125">
                  <c:v>44608</c:v>
                </c:pt>
                <c:pt idx="126">
                  <c:v>44608</c:v>
                </c:pt>
                <c:pt idx="127">
                  <c:v>44608</c:v>
                </c:pt>
                <c:pt idx="128">
                  <c:v>44608</c:v>
                </c:pt>
                <c:pt idx="129">
                  <c:v>44608</c:v>
                </c:pt>
                <c:pt idx="130">
                  <c:v>44608</c:v>
                </c:pt>
                <c:pt idx="131">
                  <c:v>44609</c:v>
                </c:pt>
                <c:pt idx="132">
                  <c:v>44609</c:v>
                </c:pt>
                <c:pt idx="133">
                  <c:v>44609</c:v>
                </c:pt>
                <c:pt idx="134">
                  <c:v>44609</c:v>
                </c:pt>
                <c:pt idx="135">
                  <c:v>44610</c:v>
                </c:pt>
                <c:pt idx="136">
                  <c:v>44610</c:v>
                </c:pt>
                <c:pt idx="137">
                  <c:v>44610</c:v>
                </c:pt>
                <c:pt idx="138">
                  <c:v>44610</c:v>
                </c:pt>
                <c:pt idx="139">
                  <c:v>44610</c:v>
                </c:pt>
                <c:pt idx="140">
                  <c:v>44610</c:v>
                </c:pt>
                <c:pt idx="141">
                  <c:v>44610</c:v>
                </c:pt>
                <c:pt idx="142">
                  <c:v>44610</c:v>
                </c:pt>
                <c:pt idx="143">
                  <c:v>44610</c:v>
                </c:pt>
                <c:pt idx="144">
                  <c:v>44610</c:v>
                </c:pt>
                <c:pt idx="145">
                  <c:v>44610</c:v>
                </c:pt>
                <c:pt idx="146">
                  <c:v>44610</c:v>
                </c:pt>
                <c:pt idx="147">
                  <c:v>44610</c:v>
                </c:pt>
                <c:pt idx="148">
                  <c:v>44610</c:v>
                </c:pt>
                <c:pt idx="149">
                  <c:v>44613</c:v>
                </c:pt>
                <c:pt idx="150">
                  <c:v>44613</c:v>
                </c:pt>
                <c:pt idx="151">
                  <c:v>44613</c:v>
                </c:pt>
                <c:pt idx="152">
                  <c:v>44613</c:v>
                </c:pt>
                <c:pt idx="153">
                  <c:v>44614</c:v>
                </c:pt>
                <c:pt idx="154">
                  <c:v>44615</c:v>
                </c:pt>
                <c:pt idx="155">
                  <c:v>44615</c:v>
                </c:pt>
                <c:pt idx="156">
                  <c:v>44615</c:v>
                </c:pt>
                <c:pt idx="157">
                  <c:v>44615</c:v>
                </c:pt>
                <c:pt idx="158">
                  <c:v>44615</c:v>
                </c:pt>
                <c:pt idx="159">
                  <c:v>44615</c:v>
                </c:pt>
                <c:pt idx="160">
                  <c:v>44615</c:v>
                </c:pt>
                <c:pt idx="161">
                  <c:v>44615</c:v>
                </c:pt>
                <c:pt idx="162">
                  <c:v>44615</c:v>
                </c:pt>
                <c:pt idx="163">
                  <c:v>44615</c:v>
                </c:pt>
                <c:pt idx="164">
                  <c:v>44615</c:v>
                </c:pt>
                <c:pt idx="165">
                  <c:v>44615</c:v>
                </c:pt>
                <c:pt idx="166">
                  <c:v>44615</c:v>
                </c:pt>
                <c:pt idx="167">
                  <c:v>44615</c:v>
                </c:pt>
                <c:pt idx="168">
                  <c:v>44616</c:v>
                </c:pt>
                <c:pt idx="169">
                  <c:v>44616</c:v>
                </c:pt>
                <c:pt idx="170">
                  <c:v>44616</c:v>
                </c:pt>
                <c:pt idx="171">
                  <c:v>44616</c:v>
                </c:pt>
                <c:pt idx="172">
                  <c:v>44616</c:v>
                </c:pt>
                <c:pt idx="173">
                  <c:v>44616</c:v>
                </c:pt>
                <c:pt idx="174">
                  <c:v>44616</c:v>
                </c:pt>
                <c:pt idx="175">
                  <c:v>44616</c:v>
                </c:pt>
                <c:pt idx="176">
                  <c:v>44617</c:v>
                </c:pt>
                <c:pt idx="177">
                  <c:v>44617</c:v>
                </c:pt>
                <c:pt idx="178">
                  <c:v>44617</c:v>
                </c:pt>
                <c:pt idx="179">
                  <c:v>44617</c:v>
                </c:pt>
                <c:pt idx="180">
                  <c:v>44617</c:v>
                </c:pt>
                <c:pt idx="181">
                  <c:v>44617</c:v>
                </c:pt>
                <c:pt idx="182">
                  <c:v>44617</c:v>
                </c:pt>
                <c:pt idx="183">
                  <c:v>44617</c:v>
                </c:pt>
                <c:pt idx="184">
                  <c:v>44620</c:v>
                </c:pt>
                <c:pt idx="185">
                  <c:v>44620</c:v>
                </c:pt>
                <c:pt idx="186">
                  <c:v>44621</c:v>
                </c:pt>
                <c:pt idx="187">
                  <c:v>44621</c:v>
                </c:pt>
                <c:pt idx="188">
                  <c:v>44621</c:v>
                </c:pt>
                <c:pt idx="189">
                  <c:v>44621</c:v>
                </c:pt>
                <c:pt idx="190">
                  <c:v>44621</c:v>
                </c:pt>
                <c:pt idx="191">
                  <c:v>44621</c:v>
                </c:pt>
                <c:pt idx="192">
                  <c:v>44621</c:v>
                </c:pt>
                <c:pt idx="193">
                  <c:v>44621</c:v>
                </c:pt>
                <c:pt idx="194">
                  <c:v>44621</c:v>
                </c:pt>
                <c:pt idx="195">
                  <c:v>44621</c:v>
                </c:pt>
                <c:pt idx="196">
                  <c:v>44621</c:v>
                </c:pt>
                <c:pt idx="197">
                  <c:v>44621</c:v>
                </c:pt>
                <c:pt idx="198">
                  <c:v>44621</c:v>
                </c:pt>
                <c:pt idx="199">
                  <c:v>44622</c:v>
                </c:pt>
                <c:pt idx="200">
                  <c:v>44622</c:v>
                </c:pt>
                <c:pt idx="201">
                  <c:v>44622</c:v>
                </c:pt>
                <c:pt idx="202">
                  <c:v>44622</c:v>
                </c:pt>
                <c:pt idx="203">
                  <c:v>44622</c:v>
                </c:pt>
                <c:pt idx="204">
                  <c:v>44622</c:v>
                </c:pt>
                <c:pt idx="205">
                  <c:v>44622</c:v>
                </c:pt>
                <c:pt idx="206">
                  <c:v>44622</c:v>
                </c:pt>
                <c:pt idx="207">
                  <c:v>44622</c:v>
                </c:pt>
                <c:pt idx="208">
                  <c:v>44622</c:v>
                </c:pt>
                <c:pt idx="209">
                  <c:v>44623</c:v>
                </c:pt>
                <c:pt idx="210">
                  <c:v>44623</c:v>
                </c:pt>
                <c:pt idx="211">
                  <c:v>44623</c:v>
                </c:pt>
                <c:pt idx="212">
                  <c:v>44623</c:v>
                </c:pt>
                <c:pt idx="213">
                  <c:v>44623</c:v>
                </c:pt>
                <c:pt idx="214">
                  <c:v>44623</c:v>
                </c:pt>
                <c:pt idx="215">
                  <c:v>44623</c:v>
                </c:pt>
                <c:pt idx="216">
                  <c:v>44624</c:v>
                </c:pt>
                <c:pt idx="217">
                  <c:v>44624</c:v>
                </c:pt>
                <c:pt idx="218">
                  <c:v>44624</c:v>
                </c:pt>
                <c:pt idx="219">
                  <c:v>44624</c:v>
                </c:pt>
                <c:pt idx="220">
                  <c:v>44627</c:v>
                </c:pt>
                <c:pt idx="221">
                  <c:v>44627</c:v>
                </c:pt>
                <c:pt idx="222">
                  <c:v>44627</c:v>
                </c:pt>
                <c:pt idx="223">
                  <c:v>44627</c:v>
                </c:pt>
                <c:pt idx="224">
                  <c:v>44627</c:v>
                </c:pt>
                <c:pt idx="225">
                  <c:v>44627</c:v>
                </c:pt>
                <c:pt idx="226">
                  <c:v>44627</c:v>
                </c:pt>
                <c:pt idx="227">
                  <c:v>44627</c:v>
                </c:pt>
                <c:pt idx="228">
                  <c:v>44627</c:v>
                </c:pt>
                <c:pt idx="229">
                  <c:v>44628</c:v>
                </c:pt>
                <c:pt idx="230">
                  <c:v>44628</c:v>
                </c:pt>
                <c:pt idx="231">
                  <c:v>44628</c:v>
                </c:pt>
                <c:pt idx="232">
                  <c:v>44628</c:v>
                </c:pt>
                <c:pt idx="233">
                  <c:v>44628</c:v>
                </c:pt>
                <c:pt idx="234">
                  <c:v>44628</c:v>
                </c:pt>
                <c:pt idx="235">
                  <c:v>44629</c:v>
                </c:pt>
                <c:pt idx="236">
                  <c:v>44629</c:v>
                </c:pt>
                <c:pt idx="237">
                  <c:v>44629</c:v>
                </c:pt>
                <c:pt idx="238">
                  <c:v>44629</c:v>
                </c:pt>
                <c:pt idx="239">
                  <c:v>44629</c:v>
                </c:pt>
                <c:pt idx="240">
                  <c:v>44629</c:v>
                </c:pt>
                <c:pt idx="241">
                  <c:v>44629</c:v>
                </c:pt>
                <c:pt idx="242">
                  <c:v>44629</c:v>
                </c:pt>
                <c:pt idx="243">
                  <c:v>44629</c:v>
                </c:pt>
                <c:pt idx="244">
                  <c:v>44630</c:v>
                </c:pt>
                <c:pt idx="245">
                  <c:v>44630</c:v>
                </c:pt>
                <c:pt idx="246">
                  <c:v>44630</c:v>
                </c:pt>
                <c:pt idx="247">
                  <c:v>44630</c:v>
                </c:pt>
                <c:pt idx="248">
                  <c:v>44630</c:v>
                </c:pt>
                <c:pt idx="249">
                  <c:v>44630</c:v>
                </c:pt>
                <c:pt idx="250">
                  <c:v>44630</c:v>
                </c:pt>
                <c:pt idx="251">
                  <c:v>44630</c:v>
                </c:pt>
                <c:pt idx="252">
                  <c:v>44630</c:v>
                </c:pt>
                <c:pt idx="253">
                  <c:v>44630</c:v>
                </c:pt>
                <c:pt idx="254">
                  <c:v>44631</c:v>
                </c:pt>
                <c:pt idx="255">
                  <c:v>44631</c:v>
                </c:pt>
                <c:pt idx="256">
                  <c:v>44631</c:v>
                </c:pt>
                <c:pt idx="257">
                  <c:v>44631</c:v>
                </c:pt>
                <c:pt idx="258">
                  <c:v>44631</c:v>
                </c:pt>
                <c:pt idx="259">
                  <c:v>44631</c:v>
                </c:pt>
                <c:pt idx="260">
                  <c:v>44634</c:v>
                </c:pt>
                <c:pt idx="261">
                  <c:v>44634</c:v>
                </c:pt>
                <c:pt idx="262">
                  <c:v>44634</c:v>
                </c:pt>
                <c:pt idx="263">
                  <c:v>44634</c:v>
                </c:pt>
                <c:pt idx="264">
                  <c:v>44635</c:v>
                </c:pt>
                <c:pt idx="265">
                  <c:v>44635</c:v>
                </c:pt>
                <c:pt idx="266">
                  <c:v>44635</c:v>
                </c:pt>
                <c:pt idx="267">
                  <c:v>44635</c:v>
                </c:pt>
                <c:pt idx="268">
                  <c:v>44635</c:v>
                </c:pt>
                <c:pt idx="269">
                  <c:v>44635</c:v>
                </c:pt>
                <c:pt idx="270">
                  <c:v>44635</c:v>
                </c:pt>
                <c:pt idx="271">
                  <c:v>44635</c:v>
                </c:pt>
                <c:pt idx="272">
                  <c:v>44636</c:v>
                </c:pt>
                <c:pt idx="273">
                  <c:v>44636</c:v>
                </c:pt>
                <c:pt idx="274">
                  <c:v>44636</c:v>
                </c:pt>
                <c:pt idx="275">
                  <c:v>44636</c:v>
                </c:pt>
                <c:pt idx="276">
                  <c:v>44636</c:v>
                </c:pt>
                <c:pt idx="277">
                  <c:v>44636</c:v>
                </c:pt>
                <c:pt idx="278">
                  <c:v>44636</c:v>
                </c:pt>
                <c:pt idx="279">
                  <c:v>44636</c:v>
                </c:pt>
                <c:pt idx="280">
                  <c:v>44636</c:v>
                </c:pt>
                <c:pt idx="281">
                  <c:v>44636</c:v>
                </c:pt>
                <c:pt idx="282">
                  <c:v>44636</c:v>
                </c:pt>
                <c:pt idx="283">
                  <c:v>44636</c:v>
                </c:pt>
                <c:pt idx="284">
                  <c:v>44636</c:v>
                </c:pt>
                <c:pt idx="285">
                  <c:v>44636</c:v>
                </c:pt>
                <c:pt idx="286">
                  <c:v>44636</c:v>
                </c:pt>
                <c:pt idx="287">
                  <c:v>44636</c:v>
                </c:pt>
                <c:pt idx="288">
                  <c:v>44636</c:v>
                </c:pt>
                <c:pt idx="289">
                  <c:v>44636</c:v>
                </c:pt>
                <c:pt idx="290">
                  <c:v>44636</c:v>
                </c:pt>
                <c:pt idx="291">
                  <c:v>44636</c:v>
                </c:pt>
                <c:pt idx="292">
                  <c:v>44637</c:v>
                </c:pt>
                <c:pt idx="293">
                  <c:v>44637</c:v>
                </c:pt>
                <c:pt idx="294">
                  <c:v>44637</c:v>
                </c:pt>
                <c:pt idx="295">
                  <c:v>44637</c:v>
                </c:pt>
                <c:pt idx="296">
                  <c:v>44637</c:v>
                </c:pt>
                <c:pt idx="297">
                  <c:v>44637</c:v>
                </c:pt>
                <c:pt idx="298">
                  <c:v>44637</c:v>
                </c:pt>
                <c:pt idx="299">
                  <c:v>44637</c:v>
                </c:pt>
                <c:pt idx="300">
                  <c:v>44637</c:v>
                </c:pt>
                <c:pt idx="301">
                  <c:v>44637</c:v>
                </c:pt>
                <c:pt idx="302">
                  <c:v>44637</c:v>
                </c:pt>
                <c:pt idx="303">
                  <c:v>44637</c:v>
                </c:pt>
                <c:pt idx="304">
                  <c:v>44637</c:v>
                </c:pt>
                <c:pt idx="305">
                  <c:v>44638</c:v>
                </c:pt>
                <c:pt idx="306">
                  <c:v>44638</c:v>
                </c:pt>
                <c:pt idx="307">
                  <c:v>44638</c:v>
                </c:pt>
                <c:pt idx="308">
                  <c:v>44638</c:v>
                </c:pt>
                <c:pt idx="309">
                  <c:v>44638</c:v>
                </c:pt>
                <c:pt idx="310">
                  <c:v>44638</c:v>
                </c:pt>
                <c:pt idx="311">
                  <c:v>44638</c:v>
                </c:pt>
                <c:pt idx="312">
                  <c:v>44638</c:v>
                </c:pt>
                <c:pt idx="313">
                  <c:v>44638</c:v>
                </c:pt>
                <c:pt idx="314">
                  <c:v>44638</c:v>
                </c:pt>
                <c:pt idx="315">
                  <c:v>44638</c:v>
                </c:pt>
                <c:pt idx="316">
                  <c:v>44638</c:v>
                </c:pt>
                <c:pt idx="317">
                  <c:v>44638</c:v>
                </c:pt>
                <c:pt idx="318">
                  <c:v>44638</c:v>
                </c:pt>
                <c:pt idx="319">
                  <c:v>44638</c:v>
                </c:pt>
                <c:pt idx="320">
                  <c:v>44638</c:v>
                </c:pt>
                <c:pt idx="321">
                  <c:v>44638</c:v>
                </c:pt>
                <c:pt idx="322">
                  <c:v>44638</c:v>
                </c:pt>
                <c:pt idx="323">
                  <c:v>44638</c:v>
                </c:pt>
                <c:pt idx="324">
                  <c:v>44641</c:v>
                </c:pt>
                <c:pt idx="325">
                  <c:v>44641</c:v>
                </c:pt>
                <c:pt idx="326">
                  <c:v>44641</c:v>
                </c:pt>
                <c:pt idx="327">
                  <c:v>44641</c:v>
                </c:pt>
                <c:pt idx="328">
                  <c:v>44641</c:v>
                </c:pt>
                <c:pt idx="329">
                  <c:v>44641</c:v>
                </c:pt>
                <c:pt idx="330">
                  <c:v>44642</c:v>
                </c:pt>
                <c:pt idx="331">
                  <c:v>44642</c:v>
                </c:pt>
                <c:pt idx="332">
                  <c:v>44642</c:v>
                </c:pt>
                <c:pt idx="333">
                  <c:v>44642</c:v>
                </c:pt>
                <c:pt idx="334">
                  <c:v>44642</c:v>
                </c:pt>
                <c:pt idx="335">
                  <c:v>44642</c:v>
                </c:pt>
                <c:pt idx="336">
                  <c:v>44642</c:v>
                </c:pt>
                <c:pt idx="337">
                  <c:v>44643</c:v>
                </c:pt>
                <c:pt idx="338">
                  <c:v>44643</c:v>
                </c:pt>
                <c:pt idx="339">
                  <c:v>44643</c:v>
                </c:pt>
                <c:pt idx="340">
                  <c:v>44643</c:v>
                </c:pt>
                <c:pt idx="341">
                  <c:v>44643</c:v>
                </c:pt>
                <c:pt idx="342">
                  <c:v>44643</c:v>
                </c:pt>
                <c:pt idx="343">
                  <c:v>44643</c:v>
                </c:pt>
                <c:pt idx="344">
                  <c:v>44643</c:v>
                </c:pt>
                <c:pt idx="345">
                  <c:v>44643</c:v>
                </c:pt>
                <c:pt idx="346">
                  <c:v>44643</c:v>
                </c:pt>
                <c:pt idx="347">
                  <c:v>44643</c:v>
                </c:pt>
                <c:pt idx="348">
                  <c:v>44643</c:v>
                </c:pt>
                <c:pt idx="349">
                  <c:v>44644</c:v>
                </c:pt>
                <c:pt idx="350">
                  <c:v>44644</c:v>
                </c:pt>
                <c:pt idx="351">
                  <c:v>44644</c:v>
                </c:pt>
                <c:pt idx="352">
                  <c:v>44644</c:v>
                </c:pt>
                <c:pt idx="353">
                  <c:v>44644</c:v>
                </c:pt>
                <c:pt idx="354">
                  <c:v>44644</c:v>
                </c:pt>
                <c:pt idx="355">
                  <c:v>44644</c:v>
                </c:pt>
                <c:pt idx="356">
                  <c:v>44645</c:v>
                </c:pt>
                <c:pt idx="357">
                  <c:v>44645</c:v>
                </c:pt>
                <c:pt idx="358">
                  <c:v>44645</c:v>
                </c:pt>
                <c:pt idx="359">
                  <c:v>44645</c:v>
                </c:pt>
                <c:pt idx="360">
                  <c:v>44645</c:v>
                </c:pt>
                <c:pt idx="361">
                  <c:v>44645</c:v>
                </c:pt>
                <c:pt idx="362">
                  <c:v>44645</c:v>
                </c:pt>
                <c:pt idx="363">
                  <c:v>44645</c:v>
                </c:pt>
                <c:pt idx="364">
                  <c:v>44645</c:v>
                </c:pt>
                <c:pt idx="365">
                  <c:v>44645</c:v>
                </c:pt>
                <c:pt idx="366">
                  <c:v>44645</c:v>
                </c:pt>
                <c:pt idx="367">
                  <c:v>44645</c:v>
                </c:pt>
                <c:pt idx="368">
                  <c:v>44645</c:v>
                </c:pt>
                <c:pt idx="369">
                  <c:v>44645</c:v>
                </c:pt>
                <c:pt idx="370">
                  <c:v>44645</c:v>
                </c:pt>
                <c:pt idx="371">
                  <c:v>44648</c:v>
                </c:pt>
                <c:pt idx="372">
                  <c:v>44648</c:v>
                </c:pt>
                <c:pt idx="373">
                  <c:v>44649</c:v>
                </c:pt>
                <c:pt idx="374">
                  <c:v>44649</c:v>
                </c:pt>
                <c:pt idx="375">
                  <c:v>44649</c:v>
                </c:pt>
                <c:pt idx="376">
                  <c:v>44649</c:v>
                </c:pt>
                <c:pt idx="377">
                  <c:v>44649</c:v>
                </c:pt>
                <c:pt idx="378">
                  <c:v>44649</c:v>
                </c:pt>
                <c:pt idx="379">
                  <c:v>44649</c:v>
                </c:pt>
                <c:pt idx="380">
                  <c:v>44649</c:v>
                </c:pt>
                <c:pt idx="381">
                  <c:v>44649</c:v>
                </c:pt>
                <c:pt idx="382">
                  <c:v>44649</c:v>
                </c:pt>
                <c:pt idx="383">
                  <c:v>44649</c:v>
                </c:pt>
                <c:pt idx="384">
                  <c:v>44649</c:v>
                </c:pt>
                <c:pt idx="385">
                  <c:v>44650</c:v>
                </c:pt>
                <c:pt idx="386">
                  <c:v>44650</c:v>
                </c:pt>
                <c:pt idx="387">
                  <c:v>44650</c:v>
                </c:pt>
                <c:pt idx="388">
                  <c:v>44650</c:v>
                </c:pt>
                <c:pt idx="389">
                  <c:v>44650</c:v>
                </c:pt>
                <c:pt idx="390">
                  <c:v>44650</c:v>
                </c:pt>
                <c:pt idx="391">
                  <c:v>44650</c:v>
                </c:pt>
                <c:pt idx="392">
                  <c:v>44650</c:v>
                </c:pt>
                <c:pt idx="393">
                  <c:v>44650</c:v>
                </c:pt>
                <c:pt idx="394">
                  <c:v>44650</c:v>
                </c:pt>
                <c:pt idx="395">
                  <c:v>44651</c:v>
                </c:pt>
                <c:pt idx="396">
                  <c:v>44651</c:v>
                </c:pt>
                <c:pt idx="397">
                  <c:v>44651</c:v>
                </c:pt>
                <c:pt idx="398">
                  <c:v>44651</c:v>
                </c:pt>
                <c:pt idx="399">
                  <c:v>44651</c:v>
                </c:pt>
                <c:pt idx="400">
                  <c:v>44651</c:v>
                </c:pt>
                <c:pt idx="401">
                  <c:v>44652</c:v>
                </c:pt>
                <c:pt idx="402">
                  <c:v>44652</c:v>
                </c:pt>
                <c:pt idx="403">
                  <c:v>44652</c:v>
                </c:pt>
                <c:pt idx="404">
                  <c:v>44652</c:v>
                </c:pt>
                <c:pt idx="405">
                  <c:v>44652</c:v>
                </c:pt>
              </c:numCache>
            </c:numRef>
          </c:xVal>
          <c:yVal>
            <c:numRef>
              <c:f>'Carte de contrôle MRI'!$Q$24:$Q$500</c:f>
              <c:numCache>
                <c:formatCode>0.00</c:formatCode>
                <c:ptCount val="477"/>
                <c:pt idx="0">
                  <c:v>60.365985697944694</c:v>
                </c:pt>
                <c:pt idx="1">
                  <c:v>60.365985697944694</c:v>
                </c:pt>
                <c:pt idx="2">
                  <c:v>60.365985697944694</c:v>
                </c:pt>
                <c:pt idx="3">
                  <c:v>60.365985697944694</c:v>
                </c:pt>
                <c:pt idx="4">
                  <c:v>60.365985697944694</c:v>
                </c:pt>
                <c:pt idx="5">
                  <c:v>60.365985697944694</c:v>
                </c:pt>
                <c:pt idx="6">
                  <c:v>60.365985697944694</c:v>
                </c:pt>
                <c:pt idx="7">
                  <c:v>60.365985697944694</c:v>
                </c:pt>
                <c:pt idx="8">
                  <c:v>60.365985697944694</c:v>
                </c:pt>
                <c:pt idx="9">
                  <c:v>60.365985697944694</c:v>
                </c:pt>
                <c:pt idx="10">
                  <c:v>60.365985697944694</c:v>
                </c:pt>
                <c:pt idx="11">
                  <c:v>60.365985697944694</c:v>
                </c:pt>
                <c:pt idx="12">
                  <c:v>60.365985697944694</c:v>
                </c:pt>
                <c:pt idx="13">
                  <c:v>60.365985697944694</c:v>
                </c:pt>
                <c:pt idx="14">
                  <c:v>60.365985697944694</c:v>
                </c:pt>
                <c:pt idx="15">
                  <c:v>60.365985697944694</c:v>
                </c:pt>
                <c:pt idx="16">
                  <c:v>60.365985697944694</c:v>
                </c:pt>
                <c:pt idx="17">
                  <c:v>60.365985697944694</c:v>
                </c:pt>
                <c:pt idx="18">
                  <c:v>60.365985697944694</c:v>
                </c:pt>
                <c:pt idx="19">
                  <c:v>60.365985697944694</c:v>
                </c:pt>
                <c:pt idx="20">
                  <c:v>60.365985697944694</c:v>
                </c:pt>
                <c:pt idx="21">
                  <c:v>60.365985697944694</c:v>
                </c:pt>
                <c:pt idx="22">
                  <c:v>60.365985697944694</c:v>
                </c:pt>
                <c:pt idx="23">
                  <c:v>60.365985697944694</c:v>
                </c:pt>
                <c:pt idx="24">
                  <c:v>60.365985697944694</c:v>
                </c:pt>
                <c:pt idx="25">
                  <c:v>60.365985697944694</c:v>
                </c:pt>
                <c:pt idx="26">
                  <c:v>60.365985697944694</c:v>
                </c:pt>
                <c:pt idx="27">
                  <c:v>60.365985697944694</c:v>
                </c:pt>
                <c:pt idx="28">
                  <c:v>60.365985697944694</c:v>
                </c:pt>
                <c:pt idx="29">
                  <c:v>60.365985697944694</c:v>
                </c:pt>
                <c:pt idx="30">
                  <c:v>60.365985697944694</c:v>
                </c:pt>
                <c:pt idx="31">
                  <c:v>60.365985697944694</c:v>
                </c:pt>
                <c:pt idx="32">
                  <c:v>60.365985697944694</c:v>
                </c:pt>
                <c:pt idx="33">
                  <c:v>60.365985697944694</c:v>
                </c:pt>
                <c:pt idx="34">
                  <c:v>60.365985697944694</c:v>
                </c:pt>
                <c:pt idx="35">
                  <c:v>60.365985697944694</c:v>
                </c:pt>
                <c:pt idx="36">
                  <c:v>60.365985697944694</c:v>
                </c:pt>
                <c:pt idx="37">
                  <c:v>60.365985697944694</c:v>
                </c:pt>
                <c:pt idx="38">
                  <c:v>60.365985697944694</c:v>
                </c:pt>
                <c:pt idx="39">
                  <c:v>60.365985697944694</c:v>
                </c:pt>
                <c:pt idx="40">
                  <c:v>60.365985697944694</c:v>
                </c:pt>
                <c:pt idx="41">
                  <c:v>60.365985697944694</c:v>
                </c:pt>
                <c:pt idx="42">
                  <c:v>60.365985697944694</c:v>
                </c:pt>
                <c:pt idx="43">
                  <c:v>60.365985697944694</c:v>
                </c:pt>
                <c:pt idx="44">
                  <c:v>60.365985697944694</c:v>
                </c:pt>
                <c:pt idx="45">
                  <c:v>60.365985697944694</c:v>
                </c:pt>
                <c:pt idx="46">
                  <c:v>60.365985697944694</c:v>
                </c:pt>
                <c:pt idx="47">
                  <c:v>60.365985697944694</c:v>
                </c:pt>
                <c:pt idx="48">
                  <c:v>60.365985697944694</c:v>
                </c:pt>
                <c:pt idx="49">
                  <c:v>60.365985697944694</c:v>
                </c:pt>
                <c:pt idx="50">
                  <c:v>60.365985697944694</c:v>
                </c:pt>
                <c:pt idx="51">
                  <c:v>60.365985697944694</c:v>
                </c:pt>
                <c:pt idx="52">
                  <c:v>60.365985697944694</c:v>
                </c:pt>
                <c:pt idx="53">
                  <c:v>60.365985697944694</c:v>
                </c:pt>
                <c:pt idx="54">
                  <c:v>60.365985697944694</c:v>
                </c:pt>
                <c:pt idx="55">
                  <c:v>60.365985697944694</c:v>
                </c:pt>
                <c:pt idx="56">
                  <c:v>60.365985697944694</c:v>
                </c:pt>
                <c:pt idx="57">
                  <c:v>60.365985697944694</c:v>
                </c:pt>
                <c:pt idx="58">
                  <c:v>60.365985697944694</c:v>
                </c:pt>
                <c:pt idx="59">
                  <c:v>60.365985697944694</c:v>
                </c:pt>
                <c:pt idx="60">
                  <c:v>60.365985697944694</c:v>
                </c:pt>
                <c:pt idx="61">
                  <c:v>60.365985697944694</c:v>
                </c:pt>
                <c:pt idx="62">
                  <c:v>60.365985697944694</c:v>
                </c:pt>
                <c:pt idx="63">
                  <c:v>60.365985697944694</c:v>
                </c:pt>
                <c:pt idx="64">
                  <c:v>60.365985697944694</c:v>
                </c:pt>
                <c:pt idx="65">
                  <c:v>60.365985697944694</c:v>
                </c:pt>
                <c:pt idx="66">
                  <c:v>60.365985697944694</c:v>
                </c:pt>
                <c:pt idx="67">
                  <c:v>60.365985697944694</c:v>
                </c:pt>
                <c:pt idx="68">
                  <c:v>60.365985697944694</c:v>
                </c:pt>
                <c:pt idx="69">
                  <c:v>60.365985697944694</c:v>
                </c:pt>
                <c:pt idx="70">
                  <c:v>60.365985697944694</c:v>
                </c:pt>
                <c:pt idx="71">
                  <c:v>60.365985697944694</c:v>
                </c:pt>
                <c:pt idx="72">
                  <c:v>60.365985697944694</c:v>
                </c:pt>
                <c:pt idx="73">
                  <c:v>60.365985697944694</c:v>
                </c:pt>
                <c:pt idx="74">
                  <c:v>60.365985697944694</c:v>
                </c:pt>
                <c:pt idx="75">
                  <c:v>60.365985697944694</c:v>
                </c:pt>
                <c:pt idx="76">
                  <c:v>60.365985697944694</c:v>
                </c:pt>
                <c:pt idx="77">
                  <c:v>60.365985697944694</c:v>
                </c:pt>
                <c:pt idx="78">
                  <c:v>60.365985697944694</c:v>
                </c:pt>
                <c:pt idx="79">
                  <c:v>60.365985697944694</c:v>
                </c:pt>
                <c:pt idx="80">
                  <c:v>60.365985697944694</c:v>
                </c:pt>
                <c:pt idx="81">
                  <c:v>60.365985697944694</c:v>
                </c:pt>
                <c:pt idx="82">
                  <c:v>60.365985697944694</c:v>
                </c:pt>
                <c:pt idx="83">
                  <c:v>60.365985697944694</c:v>
                </c:pt>
                <c:pt idx="84">
                  <c:v>60.365985697944694</c:v>
                </c:pt>
                <c:pt idx="85">
                  <c:v>60.365985697944694</c:v>
                </c:pt>
                <c:pt idx="86">
                  <c:v>60.365985697944694</c:v>
                </c:pt>
                <c:pt idx="87">
                  <c:v>60.365985697944694</c:v>
                </c:pt>
                <c:pt idx="88">
                  <c:v>60.365985697944694</c:v>
                </c:pt>
                <c:pt idx="89">
                  <c:v>60.365985697944694</c:v>
                </c:pt>
                <c:pt idx="90">
                  <c:v>60.365985697944694</c:v>
                </c:pt>
                <c:pt idx="91">
                  <c:v>60.365985697944694</c:v>
                </c:pt>
                <c:pt idx="92">
                  <c:v>60.365985697944694</c:v>
                </c:pt>
                <c:pt idx="93">
                  <c:v>60.365985697944694</c:v>
                </c:pt>
                <c:pt idx="94">
                  <c:v>60.365985697944694</c:v>
                </c:pt>
                <c:pt idx="95">
                  <c:v>60.365985697944694</c:v>
                </c:pt>
                <c:pt idx="96">
                  <c:v>60.365985697944694</c:v>
                </c:pt>
                <c:pt idx="97">
                  <c:v>60.365985697944694</c:v>
                </c:pt>
                <c:pt idx="98">
                  <c:v>60.365985697944694</c:v>
                </c:pt>
                <c:pt idx="99">
                  <c:v>60.365985697944694</c:v>
                </c:pt>
                <c:pt idx="100">
                  <c:v>60.365985697944694</c:v>
                </c:pt>
                <c:pt idx="101">
                  <c:v>60.365985697944694</c:v>
                </c:pt>
                <c:pt idx="102">
                  <c:v>60.365985697944694</c:v>
                </c:pt>
                <c:pt idx="103">
                  <c:v>60.365985697944694</c:v>
                </c:pt>
                <c:pt idx="104">
                  <c:v>60.365985697944694</c:v>
                </c:pt>
                <c:pt idx="105">
                  <c:v>60.365985697944694</c:v>
                </c:pt>
                <c:pt idx="106">
                  <c:v>60.365985697944694</c:v>
                </c:pt>
                <c:pt idx="107">
                  <c:v>60.365985697944694</c:v>
                </c:pt>
                <c:pt idx="108">
                  <c:v>60.365985697944694</c:v>
                </c:pt>
                <c:pt idx="109">
                  <c:v>60.365985697944694</c:v>
                </c:pt>
                <c:pt idx="110">
                  <c:v>60.365985697944694</c:v>
                </c:pt>
                <c:pt idx="111">
                  <c:v>60.365985697944694</c:v>
                </c:pt>
                <c:pt idx="112">
                  <c:v>60.365985697944694</c:v>
                </c:pt>
                <c:pt idx="113">
                  <c:v>60.365985697944694</c:v>
                </c:pt>
                <c:pt idx="114">
                  <c:v>60.365985697944694</c:v>
                </c:pt>
                <c:pt idx="115">
                  <c:v>60.365985697944694</c:v>
                </c:pt>
                <c:pt idx="116">
                  <c:v>60.365985697944694</c:v>
                </c:pt>
                <c:pt idx="117">
                  <c:v>60.365985697944694</c:v>
                </c:pt>
                <c:pt idx="118">
                  <c:v>60.365985697944694</c:v>
                </c:pt>
                <c:pt idx="119">
                  <c:v>60.365985697944694</c:v>
                </c:pt>
                <c:pt idx="120">
                  <c:v>60.365985697944694</c:v>
                </c:pt>
                <c:pt idx="121">
                  <c:v>60.365985697944694</c:v>
                </c:pt>
                <c:pt idx="122">
                  <c:v>60.365985697944694</c:v>
                </c:pt>
                <c:pt idx="123">
                  <c:v>60.365985697944694</c:v>
                </c:pt>
                <c:pt idx="124">
                  <c:v>60.365985697944694</c:v>
                </c:pt>
                <c:pt idx="125">
                  <c:v>60.365985697944694</c:v>
                </c:pt>
                <c:pt idx="126">
                  <c:v>60.365985697944694</c:v>
                </c:pt>
                <c:pt idx="127">
                  <c:v>60.365985697944694</c:v>
                </c:pt>
                <c:pt idx="128">
                  <c:v>60.365985697944694</c:v>
                </c:pt>
                <c:pt idx="129">
                  <c:v>60.365985697944694</c:v>
                </c:pt>
                <c:pt idx="130">
                  <c:v>60.365985697944694</c:v>
                </c:pt>
                <c:pt idx="131">
                  <c:v>60.365985697944694</c:v>
                </c:pt>
                <c:pt idx="132">
                  <c:v>60.365985697944694</c:v>
                </c:pt>
                <c:pt idx="133">
                  <c:v>60.365985697944694</c:v>
                </c:pt>
                <c:pt idx="134">
                  <c:v>60.365985697944694</c:v>
                </c:pt>
                <c:pt idx="135">
                  <c:v>60.365985697944694</c:v>
                </c:pt>
                <c:pt idx="136">
                  <c:v>60.365985697944694</c:v>
                </c:pt>
                <c:pt idx="137">
                  <c:v>60.365985697944694</c:v>
                </c:pt>
                <c:pt idx="138">
                  <c:v>60.365985697944694</c:v>
                </c:pt>
                <c:pt idx="139">
                  <c:v>60.365985697944694</c:v>
                </c:pt>
                <c:pt idx="140">
                  <c:v>60.365985697944694</c:v>
                </c:pt>
                <c:pt idx="141">
                  <c:v>60.365985697944694</c:v>
                </c:pt>
                <c:pt idx="142">
                  <c:v>60.365985697944694</c:v>
                </c:pt>
                <c:pt idx="143">
                  <c:v>60.365985697944694</c:v>
                </c:pt>
                <c:pt idx="144">
                  <c:v>60.365985697944694</c:v>
                </c:pt>
                <c:pt idx="145">
                  <c:v>60.365985697944694</c:v>
                </c:pt>
                <c:pt idx="146">
                  <c:v>60.365985697944694</c:v>
                </c:pt>
                <c:pt idx="147">
                  <c:v>60.365985697944694</c:v>
                </c:pt>
                <c:pt idx="148">
                  <c:v>60.365985697944694</c:v>
                </c:pt>
                <c:pt idx="149">
                  <c:v>60.365985697944694</c:v>
                </c:pt>
                <c:pt idx="150">
                  <c:v>60.365985697944694</c:v>
                </c:pt>
                <c:pt idx="151">
                  <c:v>60.365985697944694</c:v>
                </c:pt>
                <c:pt idx="152">
                  <c:v>60.365985697944694</c:v>
                </c:pt>
                <c:pt idx="153">
                  <c:v>60.365985697944694</c:v>
                </c:pt>
                <c:pt idx="154">
                  <c:v>60.365985697944694</c:v>
                </c:pt>
                <c:pt idx="155">
                  <c:v>60.365985697944694</c:v>
                </c:pt>
                <c:pt idx="156">
                  <c:v>60.365985697944694</c:v>
                </c:pt>
                <c:pt idx="157">
                  <c:v>60.365985697944694</c:v>
                </c:pt>
                <c:pt idx="158">
                  <c:v>60.365985697944694</c:v>
                </c:pt>
                <c:pt idx="159">
                  <c:v>60.365985697944694</c:v>
                </c:pt>
                <c:pt idx="160">
                  <c:v>60.365985697944694</c:v>
                </c:pt>
                <c:pt idx="161">
                  <c:v>60.365985697944694</c:v>
                </c:pt>
                <c:pt idx="162">
                  <c:v>60.365985697944694</c:v>
                </c:pt>
                <c:pt idx="163">
                  <c:v>60.365985697944694</c:v>
                </c:pt>
                <c:pt idx="164">
                  <c:v>60.365985697944694</c:v>
                </c:pt>
                <c:pt idx="165">
                  <c:v>60.365985697944694</c:v>
                </c:pt>
                <c:pt idx="166">
                  <c:v>60.365985697944694</c:v>
                </c:pt>
                <c:pt idx="167">
                  <c:v>60.365985697944694</c:v>
                </c:pt>
                <c:pt idx="168">
                  <c:v>60.365985697944694</c:v>
                </c:pt>
                <c:pt idx="169">
                  <c:v>60.365985697944694</c:v>
                </c:pt>
                <c:pt idx="170">
                  <c:v>60.365985697944694</c:v>
                </c:pt>
                <c:pt idx="171">
                  <c:v>60.365985697944694</c:v>
                </c:pt>
                <c:pt idx="172">
                  <c:v>60.365985697944694</c:v>
                </c:pt>
                <c:pt idx="173">
                  <c:v>60.365985697944694</c:v>
                </c:pt>
                <c:pt idx="174">
                  <c:v>60.365985697944694</c:v>
                </c:pt>
                <c:pt idx="175">
                  <c:v>60.365985697944694</c:v>
                </c:pt>
                <c:pt idx="176">
                  <c:v>60.365985697944694</c:v>
                </c:pt>
                <c:pt idx="177">
                  <c:v>60.365985697944694</c:v>
                </c:pt>
                <c:pt idx="178">
                  <c:v>60.365985697944694</c:v>
                </c:pt>
                <c:pt idx="179">
                  <c:v>60.365985697944694</c:v>
                </c:pt>
                <c:pt idx="180">
                  <c:v>60.365985697944694</c:v>
                </c:pt>
                <c:pt idx="181">
                  <c:v>60.365985697944694</c:v>
                </c:pt>
                <c:pt idx="182">
                  <c:v>60.365985697944694</c:v>
                </c:pt>
                <c:pt idx="183">
                  <c:v>60.365985697944694</c:v>
                </c:pt>
                <c:pt idx="184">
                  <c:v>60.365985697944694</c:v>
                </c:pt>
                <c:pt idx="185">
                  <c:v>60.365985697944694</c:v>
                </c:pt>
                <c:pt idx="186">
                  <c:v>60.365985697944694</c:v>
                </c:pt>
                <c:pt idx="187">
                  <c:v>60.365985697944694</c:v>
                </c:pt>
                <c:pt idx="188">
                  <c:v>60.365985697944694</c:v>
                </c:pt>
                <c:pt idx="189">
                  <c:v>60.365985697944694</c:v>
                </c:pt>
                <c:pt idx="190">
                  <c:v>60.365985697944694</c:v>
                </c:pt>
                <c:pt idx="191">
                  <c:v>60.365985697944694</c:v>
                </c:pt>
                <c:pt idx="192">
                  <c:v>60.365985697944694</c:v>
                </c:pt>
                <c:pt idx="193">
                  <c:v>60.365985697944694</c:v>
                </c:pt>
                <c:pt idx="194">
                  <c:v>60.365985697944694</c:v>
                </c:pt>
                <c:pt idx="195">
                  <c:v>60.365985697944694</c:v>
                </c:pt>
                <c:pt idx="196">
                  <c:v>60.365985697944694</c:v>
                </c:pt>
                <c:pt idx="197">
                  <c:v>60.365985697944694</c:v>
                </c:pt>
                <c:pt idx="198">
                  <c:v>60.365985697944694</c:v>
                </c:pt>
                <c:pt idx="199">
                  <c:v>60.365985697944694</c:v>
                </c:pt>
                <c:pt idx="200">
                  <c:v>60.365985697944694</c:v>
                </c:pt>
                <c:pt idx="201">
                  <c:v>60.365985697944694</c:v>
                </c:pt>
                <c:pt idx="202">
                  <c:v>60.365985697944694</c:v>
                </c:pt>
                <c:pt idx="203">
                  <c:v>60.365985697944694</c:v>
                </c:pt>
                <c:pt idx="204">
                  <c:v>60.365985697944694</c:v>
                </c:pt>
                <c:pt idx="205">
                  <c:v>60.365985697944694</c:v>
                </c:pt>
                <c:pt idx="206">
                  <c:v>60.365985697944694</c:v>
                </c:pt>
                <c:pt idx="207">
                  <c:v>60.365985697944694</c:v>
                </c:pt>
                <c:pt idx="208">
                  <c:v>60.365985697944694</c:v>
                </c:pt>
                <c:pt idx="209">
                  <c:v>60.365985697944694</c:v>
                </c:pt>
                <c:pt idx="210">
                  <c:v>60.365985697944694</c:v>
                </c:pt>
                <c:pt idx="211">
                  <c:v>60.365985697944694</c:v>
                </c:pt>
                <c:pt idx="212">
                  <c:v>60.365985697944694</c:v>
                </c:pt>
                <c:pt idx="213">
                  <c:v>60.365985697944694</c:v>
                </c:pt>
                <c:pt idx="214">
                  <c:v>60.365985697944694</c:v>
                </c:pt>
                <c:pt idx="215">
                  <c:v>60.365985697944694</c:v>
                </c:pt>
                <c:pt idx="216">
                  <c:v>60.365985697944694</c:v>
                </c:pt>
                <c:pt idx="217">
                  <c:v>60.365985697944694</c:v>
                </c:pt>
                <c:pt idx="218">
                  <c:v>60.365985697944694</c:v>
                </c:pt>
                <c:pt idx="219">
                  <c:v>60.365985697944694</c:v>
                </c:pt>
                <c:pt idx="220">
                  <c:v>60.365985697944694</c:v>
                </c:pt>
                <c:pt idx="221">
                  <c:v>60.365985697944694</c:v>
                </c:pt>
                <c:pt idx="222">
                  <c:v>60.365985697944694</c:v>
                </c:pt>
                <c:pt idx="223">
                  <c:v>60.365985697944694</c:v>
                </c:pt>
                <c:pt idx="224">
                  <c:v>60.365985697944694</c:v>
                </c:pt>
                <c:pt idx="225">
                  <c:v>60.365985697944694</c:v>
                </c:pt>
                <c:pt idx="226">
                  <c:v>60.365985697944694</c:v>
                </c:pt>
                <c:pt idx="227">
                  <c:v>60.365985697944694</c:v>
                </c:pt>
                <c:pt idx="228">
                  <c:v>60.365985697944694</c:v>
                </c:pt>
                <c:pt idx="229">
                  <c:v>60.365985697944694</c:v>
                </c:pt>
                <c:pt idx="230">
                  <c:v>60.365985697944694</c:v>
                </c:pt>
                <c:pt idx="231">
                  <c:v>60.365985697944694</c:v>
                </c:pt>
                <c:pt idx="232">
                  <c:v>60.365985697944694</c:v>
                </c:pt>
                <c:pt idx="233">
                  <c:v>60.365985697944694</c:v>
                </c:pt>
                <c:pt idx="234">
                  <c:v>60.365985697944694</c:v>
                </c:pt>
                <c:pt idx="235">
                  <c:v>60.365985697944694</c:v>
                </c:pt>
                <c:pt idx="236">
                  <c:v>60.365985697944694</c:v>
                </c:pt>
                <c:pt idx="237">
                  <c:v>60.365985697944694</c:v>
                </c:pt>
                <c:pt idx="238">
                  <c:v>60.365985697944694</c:v>
                </c:pt>
                <c:pt idx="239">
                  <c:v>60.365985697944694</c:v>
                </c:pt>
                <c:pt idx="240">
                  <c:v>60.365985697944694</c:v>
                </c:pt>
                <c:pt idx="241">
                  <c:v>60.365985697944694</c:v>
                </c:pt>
                <c:pt idx="242">
                  <c:v>60.365985697944694</c:v>
                </c:pt>
                <c:pt idx="243">
                  <c:v>60.365985697944694</c:v>
                </c:pt>
                <c:pt idx="244">
                  <c:v>60.365985697944694</c:v>
                </c:pt>
                <c:pt idx="245">
                  <c:v>60.365985697944694</c:v>
                </c:pt>
                <c:pt idx="246">
                  <c:v>60.365985697944694</c:v>
                </c:pt>
                <c:pt idx="247">
                  <c:v>60.365985697944694</c:v>
                </c:pt>
                <c:pt idx="248">
                  <c:v>60.365985697944694</c:v>
                </c:pt>
                <c:pt idx="249">
                  <c:v>60.365985697944694</c:v>
                </c:pt>
                <c:pt idx="250">
                  <c:v>60.365985697944694</c:v>
                </c:pt>
                <c:pt idx="251">
                  <c:v>60.365985697944694</c:v>
                </c:pt>
                <c:pt idx="252">
                  <c:v>60.365985697944694</c:v>
                </c:pt>
                <c:pt idx="253">
                  <c:v>60.365985697944694</c:v>
                </c:pt>
                <c:pt idx="254">
                  <c:v>60.365985697944694</c:v>
                </c:pt>
                <c:pt idx="255">
                  <c:v>60.365985697944694</c:v>
                </c:pt>
                <c:pt idx="256">
                  <c:v>60.365985697944694</c:v>
                </c:pt>
                <c:pt idx="257">
                  <c:v>60.365985697944694</c:v>
                </c:pt>
                <c:pt idx="258">
                  <c:v>60.365985697944694</c:v>
                </c:pt>
                <c:pt idx="259">
                  <c:v>60.365985697944694</c:v>
                </c:pt>
                <c:pt idx="260">
                  <c:v>60.365985697944694</c:v>
                </c:pt>
                <c:pt idx="261">
                  <c:v>60.365985697944694</c:v>
                </c:pt>
                <c:pt idx="262">
                  <c:v>60.365985697944694</c:v>
                </c:pt>
                <c:pt idx="263">
                  <c:v>60.365985697944694</c:v>
                </c:pt>
                <c:pt idx="264">
                  <c:v>60.365985697944694</c:v>
                </c:pt>
                <c:pt idx="265">
                  <c:v>60.365985697944694</c:v>
                </c:pt>
                <c:pt idx="266">
                  <c:v>60.365985697944694</c:v>
                </c:pt>
                <c:pt idx="267">
                  <c:v>60.365985697944694</c:v>
                </c:pt>
                <c:pt idx="268">
                  <c:v>60.365985697944694</c:v>
                </c:pt>
                <c:pt idx="269">
                  <c:v>60.365985697944694</c:v>
                </c:pt>
                <c:pt idx="270">
                  <c:v>60.365985697944694</c:v>
                </c:pt>
                <c:pt idx="271">
                  <c:v>60.365985697944694</c:v>
                </c:pt>
                <c:pt idx="272">
                  <c:v>60.365985697944694</c:v>
                </c:pt>
                <c:pt idx="273">
                  <c:v>60.365985697944694</c:v>
                </c:pt>
                <c:pt idx="274">
                  <c:v>60.365985697944694</c:v>
                </c:pt>
                <c:pt idx="275">
                  <c:v>60.365985697944694</c:v>
                </c:pt>
                <c:pt idx="276">
                  <c:v>60.365985697944694</c:v>
                </c:pt>
                <c:pt idx="277">
                  <c:v>60.365985697944694</c:v>
                </c:pt>
                <c:pt idx="278">
                  <c:v>60.365985697944694</c:v>
                </c:pt>
                <c:pt idx="279">
                  <c:v>60.365985697944694</c:v>
                </c:pt>
                <c:pt idx="280">
                  <c:v>60.365985697944694</c:v>
                </c:pt>
                <c:pt idx="281">
                  <c:v>60.365985697944694</c:v>
                </c:pt>
                <c:pt idx="282">
                  <c:v>60.365985697944694</c:v>
                </c:pt>
                <c:pt idx="283">
                  <c:v>60.365985697944694</c:v>
                </c:pt>
                <c:pt idx="284">
                  <c:v>60.365985697944694</c:v>
                </c:pt>
                <c:pt idx="285">
                  <c:v>60.365985697944694</c:v>
                </c:pt>
                <c:pt idx="286">
                  <c:v>60.365985697944694</c:v>
                </c:pt>
                <c:pt idx="287">
                  <c:v>60.365985697944694</c:v>
                </c:pt>
                <c:pt idx="288">
                  <c:v>60.365985697944694</c:v>
                </c:pt>
                <c:pt idx="289">
                  <c:v>60.365985697944694</c:v>
                </c:pt>
                <c:pt idx="290">
                  <c:v>60.365985697944694</c:v>
                </c:pt>
                <c:pt idx="291">
                  <c:v>60.365985697944694</c:v>
                </c:pt>
                <c:pt idx="292">
                  <c:v>60.365985697944694</c:v>
                </c:pt>
                <c:pt idx="293">
                  <c:v>60.365985697944694</c:v>
                </c:pt>
                <c:pt idx="294">
                  <c:v>60.365985697944694</c:v>
                </c:pt>
                <c:pt idx="295">
                  <c:v>60.365985697944694</c:v>
                </c:pt>
                <c:pt idx="296">
                  <c:v>60.365985697944694</c:v>
                </c:pt>
                <c:pt idx="297">
                  <c:v>60.365985697944694</c:v>
                </c:pt>
                <c:pt idx="298">
                  <c:v>60.365985697944694</c:v>
                </c:pt>
                <c:pt idx="299">
                  <c:v>60.365985697944694</c:v>
                </c:pt>
                <c:pt idx="300">
                  <c:v>60.365985697944694</c:v>
                </c:pt>
                <c:pt idx="301">
                  <c:v>60.365985697944694</c:v>
                </c:pt>
                <c:pt idx="302">
                  <c:v>60.365985697944694</c:v>
                </c:pt>
                <c:pt idx="303">
                  <c:v>60.365985697944694</c:v>
                </c:pt>
                <c:pt idx="304">
                  <c:v>60.365985697944694</c:v>
                </c:pt>
                <c:pt idx="305">
                  <c:v>60.365985697944694</c:v>
                </c:pt>
                <c:pt idx="306">
                  <c:v>60.365985697944694</c:v>
                </c:pt>
                <c:pt idx="307">
                  <c:v>60.365985697944694</c:v>
                </c:pt>
                <c:pt idx="308">
                  <c:v>60.365985697944694</c:v>
                </c:pt>
                <c:pt idx="309">
                  <c:v>60.365985697944694</c:v>
                </c:pt>
                <c:pt idx="310">
                  <c:v>60.365985697944694</c:v>
                </c:pt>
                <c:pt idx="311">
                  <c:v>60.365985697944694</c:v>
                </c:pt>
                <c:pt idx="312">
                  <c:v>60.365985697944694</c:v>
                </c:pt>
                <c:pt idx="313">
                  <c:v>60.365985697944694</c:v>
                </c:pt>
                <c:pt idx="314">
                  <c:v>60.365985697944694</c:v>
                </c:pt>
                <c:pt idx="315">
                  <c:v>60.365985697944694</c:v>
                </c:pt>
                <c:pt idx="316">
                  <c:v>60.365985697944694</c:v>
                </c:pt>
                <c:pt idx="317">
                  <c:v>60.365985697944694</c:v>
                </c:pt>
                <c:pt idx="318">
                  <c:v>60.365985697944694</c:v>
                </c:pt>
                <c:pt idx="319">
                  <c:v>60.365985697944694</c:v>
                </c:pt>
                <c:pt idx="320">
                  <c:v>60.365985697944694</c:v>
                </c:pt>
                <c:pt idx="321">
                  <c:v>60.365985697944694</c:v>
                </c:pt>
                <c:pt idx="322">
                  <c:v>60.365985697944694</c:v>
                </c:pt>
                <c:pt idx="323">
                  <c:v>60.365985697944694</c:v>
                </c:pt>
                <c:pt idx="324">
                  <c:v>60.365985697944694</c:v>
                </c:pt>
                <c:pt idx="325">
                  <c:v>60.365985697944694</c:v>
                </c:pt>
                <c:pt idx="326">
                  <c:v>60.365985697944694</c:v>
                </c:pt>
                <c:pt idx="327">
                  <c:v>60.365985697944694</c:v>
                </c:pt>
                <c:pt idx="328">
                  <c:v>60.365985697944694</c:v>
                </c:pt>
                <c:pt idx="329">
                  <c:v>60.365985697944694</c:v>
                </c:pt>
                <c:pt idx="330">
                  <c:v>60.365985697944694</c:v>
                </c:pt>
                <c:pt idx="331">
                  <c:v>60.365985697944694</c:v>
                </c:pt>
                <c:pt idx="332">
                  <c:v>60.365985697944694</c:v>
                </c:pt>
                <c:pt idx="333">
                  <c:v>60.365985697944694</c:v>
                </c:pt>
                <c:pt idx="334">
                  <c:v>60.365985697944694</c:v>
                </c:pt>
                <c:pt idx="335">
                  <c:v>60.365985697944694</c:v>
                </c:pt>
                <c:pt idx="336">
                  <c:v>60.365985697944694</c:v>
                </c:pt>
                <c:pt idx="337">
                  <c:v>60.365985697944694</c:v>
                </c:pt>
                <c:pt idx="338">
                  <c:v>60.365985697944694</c:v>
                </c:pt>
                <c:pt idx="339">
                  <c:v>60.365985697944694</c:v>
                </c:pt>
                <c:pt idx="340">
                  <c:v>60.365985697944694</c:v>
                </c:pt>
                <c:pt idx="341">
                  <c:v>60.365985697944694</c:v>
                </c:pt>
                <c:pt idx="342">
                  <c:v>60.365985697944694</c:v>
                </c:pt>
                <c:pt idx="343">
                  <c:v>60.365985697944694</c:v>
                </c:pt>
                <c:pt idx="344">
                  <c:v>60.365985697944694</c:v>
                </c:pt>
                <c:pt idx="345">
                  <c:v>60.365985697944694</c:v>
                </c:pt>
                <c:pt idx="346">
                  <c:v>60.365985697944694</c:v>
                </c:pt>
                <c:pt idx="347">
                  <c:v>60.365985697944694</c:v>
                </c:pt>
                <c:pt idx="348">
                  <c:v>60.365985697944694</c:v>
                </c:pt>
                <c:pt idx="349">
                  <c:v>60.365985697944694</c:v>
                </c:pt>
                <c:pt idx="350">
                  <c:v>60.365985697944694</c:v>
                </c:pt>
                <c:pt idx="351">
                  <c:v>60.365985697944694</c:v>
                </c:pt>
                <c:pt idx="352">
                  <c:v>60.365985697944694</c:v>
                </c:pt>
                <c:pt idx="353">
                  <c:v>60.365985697944694</c:v>
                </c:pt>
                <c:pt idx="354">
                  <c:v>60.365985697944694</c:v>
                </c:pt>
                <c:pt idx="355">
                  <c:v>60.365985697944694</c:v>
                </c:pt>
                <c:pt idx="356">
                  <c:v>60.365985697944694</c:v>
                </c:pt>
                <c:pt idx="357">
                  <c:v>60.365985697944694</c:v>
                </c:pt>
                <c:pt idx="358">
                  <c:v>60.365985697944694</c:v>
                </c:pt>
                <c:pt idx="359">
                  <c:v>60.365985697944694</c:v>
                </c:pt>
                <c:pt idx="360">
                  <c:v>60.365985697944694</c:v>
                </c:pt>
                <c:pt idx="361">
                  <c:v>60.365985697944694</c:v>
                </c:pt>
                <c:pt idx="362">
                  <c:v>60.365985697944694</c:v>
                </c:pt>
                <c:pt idx="363">
                  <c:v>60.365985697944694</c:v>
                </c:pt>
                <c:pt idx="364">
                  <c:v>60.365985697944694</c:v>
                </c:pt>
                <c:pt idx="365">
                  <c:v>60.365985697944694</c:v>
                </c:pt>
                <c:pt idx="366">
                  <c:v>60.365985697944694</c:v>
                </c:pt>
                <c:pt idx="367">
                  <c:v>60.365985697944694</c:v>
                </c:pt>
                <c:pt idx="368">
                  <c:v>60.365985697944694</c:v>
                </c:pt>
                <c:pt idx="369">
                  <c:v>60.365985697944694</c:v>
                </c:pt>
                <c:pt idx="370">
                  <c:v>60.365985697944694</c:v>
                </c:pt>
                <c:pt idx="371">
                  <c:v>60.365985697944694</c:v>
                </c:pt>
                <c:pt idx="372">
                  <c:v>60.365985697944694</c:v>
                </c:pt>
                <c:pt idx="373">
                  <c:v>60.365985697944694</c:v>
                </c:pt>
                <c:pt idx="374">
                  <c:v>60.365985697944694</c:v>
                </c:pt>
                <c:pt idx="375">
                  <c:v>60.365985697944694</c:v>
                </c:pt>
                <c:pt idx="376">
                  <c:v>60.365985697944694</c:v>
                </c:pt>
                <c:pt idx="377">
                  <c:v>60.365985697944694</c:v>
                </c:pt>
                <c:pt idx="378">
                  <c:v>60.365985697944694</c:v>
                </c:pt>
                <c:pt idx="379">
                  <c:v>60.365985697944694</c:v>
                </c:pt>
                <c:pt idx="380">
                  <c:v>60.365985697944694</c:v>
                </c:pt>
                <c:pt idx="381">
                  <c:v>60.365985697944694</c:v>
                </c:pt>
                <c:pt idx="382">
                  <c:v>60.365985697944694</c:v>
                </c:pt>
                <c:pt idx="383">
                  <c:v>60.365985697944694</c:v>
                </c:pt>
                <c:pt idx="384">
                  <c:v>60.365985697944694</c:v>
                </c:pt>
                <c:pt idx="385">
                  <c:v>60.365985697944694</c:v>
                </c:pt>
                <c:pt idx="386">
                  <c:v>60.365985697944694</c:v>
                </c:pt>
                <c:pt idx="387">
                  <c:v>60.365985697944694</c:v>
                </c:pt>
                <c:pt idx="388">
                  <c:v>60.365985697944694</c:v>
                </c:pt>
                <c:pt idx="389">
                  <c:v>60.365985697944694</c:v>
                </c:pt>
                <c:pt idx="390">
                  <c:v>60.365985697944694</c:v>
                </c:pt>
                <c:pt idx="391">
                  <c:v>60.365985697944694</c:v>
                </c:pt>
                <c:pt idx="392">
                  <c:v>60.365985697944694</c:v>
                </c:pt>
                <c:pt idx="393">
                  <c:v>60.365985697944694</c:v>
                </c:pt>
                <c:pt idx="394">
                  <c:v>60.365985697944694</c:v>
                </c:pt>
                <c:pt idx="395">
                  <c:v>60.365985697944694</c:v>
                </c:pt>
                <c:pt idx="396">
                  <c:v>60.365985697944694</c:v>
                </c:pt>
                <c:pt idx="397">
                  <c:v>60.365985697944694</c:v>
                </c:pt>
                <c:pt idx="398">
                  <c:v>60.365985697944694</c:v>
                </c:pt>
                <c:pt idx="399">
                  <c:v>60.365985697944694</c:v>
                </c:pt>
                <c:pt idx="400">
                  <c:v>60.365985697944694</c:v>
                </c:pt>
                <c:pt idx="401">
                  <c:v>60.365985697944694</c:v>
                </c:pt>
                <c:pt idx="402">
                  <c:v>60.365985697944694</c:v>
                </c:pt>
                <c:pt idx="403">
                  <c:v>60.365985697944694</c:v>
                </c:pt>
                <c:pt idx="404">
                  <c:v>60.365985697944694</c:v>
                </c:pt>
                <c:pt idx="405">
                  <c:v>60.365985697944694</c:v>
                </c:pt>
                <c:pt idx="406">
                  <c:v>60.365985697944694</c:v>
                </c:pt>
                <c:pt idx="407">
                  <c:v>60.365985697944694</c:v>
                </c:pt>
                <c:pt idx="408">
                  <c:v>60.365985697944694</c:v>
                </c:pt>
                <c:pt idx="409">
                  <c:v>60.365985697944694</c:v>
                </c:pt>
                <c:pt idx="410">
                  <c:v>60.365985697944694</c:v>
                </c:pt>
                <c:pt idx="411">
                  <c:v>60.365985697944694</c:v>
                </c:pt>
                <c:pt idx="412">
                  <c:v>60.365985697944694</c:v>
                </c:pt>
                <c:pt idx="413">
                  <c:v>60.365985697944694</c:v>
                </c:pt>
                <c:pt idx="414">
                  <c:v>60.365985697944694</c:v>
                </c:pt>
                <c:pt idx="415">
                  <c:v>60.365985697944694</c:v>
                </c:pt>
                <c:pt idx="416">
                  <c:v>60.365985697944694</c:v>
                </c:pt>
                <c:pt idx="417">
                  <c:v>60.365985697944694</c:v>
                </c:pt>
                <c:pt idx="418">
                  <c:v>60.365985697944694</c:v>
                </c:pt>
                <c:pt idx="419">
                  <c:v>60.365985697944694</c:v>
                </c:pt>
                <c:pt idx="420">
                  <c:v>60.365985697944694</c:v>
                </c:pt>
                <c:pt idx="421">
                  <c:v>60.365985697944694</c:v>
                </c:pt>
                <c:pt idx="422">
                  <c:v>60.365985697944694</c:v>
                </c:pt>
                <c:pt idx="423">
                  <c:v>60.365985697944694</c:v>
                </c:pt>
                <c:pt idx="424">
                  <c:v>60.365985697944694</c:v>
                </c:pt>
                <c:pt idx="425">
                  <c:v>60.365985697944694</c:v>
                </c:pt>
                <c:pt idx="426">
                  <c:v>60.365985697944694</c:v>
                </c:pt>
                <c:pt idx="427">
                  <c:v>60.365985697944694</c:v>
                </c:pt>
                <c:pt idx="428">
                  <c:v>60.365985697944694</c:v>
                </c:pt>
                <c:pt idx="429">
                  <c:v>60.365985697944694</c:v>
                </c:pt>
                <c:pt idx="430">
                  <c:v>60.365985697944694</c:v>
                </c:pt>
                <c:pt idx="431">
                  <c:v>60.365985697944694</c:v>
                </c:pt>
                <c:pt idx="432">
                  <c:v>60.365985697944694</c:v>
                </c:pt>
                <c:pt idx="433">
                  <c:v>60.365985697944694</c:v>
                </c:pt>
                <c:pt idx="434">
                  <c:v>60.365985697944694</c:v>
                </c:pt>
                <c:pt idx="435">
                  <c:v>60.365985697944694</c:v>
                </c:pt>
                <c:pt idx="436">
                  <c:v>60.365985697944694</c:v>
                </c:pt>
                <c:pt idx="437">
                  <c:v>60.365985697944694</c:v>
                </c:pt>
                <c:pt idx="438">
                  <c:v>60.365985697944694</c:v>
                </c:pt>
                <c:pt idx="439">
                  <c:v>60.365985697944694</c:v>
                </c:pt>
                <c:pt idx="440">
                  <c:v>60.365985697944694</c:v>
                </c:pt>
                <c:pt idx="441">
                  <c:v>60.365985697944694</c:v>
                </c:pt>
                <c:pt idx="442">
                  <c:v>60.365985697944694</c:v>
                </c:pt>
                <c:pt idx="443">
                  <c:v>60.365985697944694</c:v>
                </c:pt>
                <c:pt idx="444">
                  <c:v>60.365985697944694</c:v>
                </c:pt>
                <c:pt idx="445">
                  <c:v>60.365985697944694</c:v>
                </c:pt>
                <c:pt idx="446">
                  <c:v>60.365985697944694</c:v>
                </c:pt>
                <c:pt idx="447">
                  <c:v>60.365985697944694</c:v>
                </c:pt>
                <c:pt idx="448">
                  <c:v>60.365985697944694</c:v>
                </c:pt>
                <c:pt idx="449">
                  <c:v>60.365985697944694</c:v>
                </c:pt>
                <c:pt idx="450">
                  <c:v>60.365985697944694</c:v>
                </c:pt>
                <c:pt idx="451">
                  <c:v>60.365985697944694</c:v>
                </c:pt>
                <c:pt idx="452">
                  <c:v>60.365985697944694</c:v>
                </c:pt>
                <c:pt idx="453">
                  <c:v>60.365985697944694</c:v>
                </c:pt>
                <c:pt idx="454">
                  <c:v>60.365985697944694</c:v>
                </c:pt>
                <c:pt idx="455">
                  <c:v>60.365985697944694</c:v>
                </c:pt>
                <c:pt idx="456">
                  <c:v>60.365985697944694</c:v>
                </c:pt>
                <c:pt idx="457">
                  <c:v>60.365985697944694</c:v>
                </c:pt>
                <c:pt idx="458">
                  <c:v>60.365985697944694</c:v>
                </c:pt>
                <c:pt idx="459">
                  <c:v>60.365985697944694</c:v>
                </c:pt>
                <c:pt idx="460">
                  <c:v>60.365985697944694</c:v>
                </c:pt>
                <c:pt idx="461">
                  <c:v>60.365985697944694</c:v>
                </c:pt>
                <c:pt idx="462">
                  <c:v>60.365985697944694</c:v>
                </c:pt>
                <c:pt idx="463">
                  <c:v>60.365985697944694</c:v>
                </c:pt>
                <c:pt idx="464">
                  <c:v>60.365985697944694</c:v>
                </c:pt>
                <c:pt idx="465">
                  <c:v>60.365985697944694</c:v>
                </c:pt>
                <c:pt idx="466">
                  <c:v>60.365985697944694</c:v>
                </c:pt>
                <c:pt idx="467">
                  <c:v>60.365985697944694</c:v>
                </c:pt>
                <c:pt idx="468">
                  <c:v>60.365985697944694</c:v>
                </c:pt>
                <c:pt idx="469">
                  <c:v>60.365985697944694</c:v>
                </c:pt>
                <c:pt idx="470">
                  <c:v>60.365985697944694</c:v>
                </c:pt>
                <c:pt idx="471">
                  <c:v>60.365985697944694</c:v>
                </c:pt>
                <c:pt idx="472">
                  <c:v>60.365985697944694</c:v>
                </c:pt>
                <c:pt idx="473">
                  <c:v>60.365985697944694</c:v>
                </c:pt>
                <c:pt idx="474">
                  <c:v>60.365985697944694</c:v>
                </c:pt>
                <c:pt idx="475">
                  <c:v>60.365985697944694</c:v>
                </c:pt>
                <c:pt idx="476">
                  <c:v>60.365985697944694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320-4717-8425-13D21A371E96}"/>
            </c:ext>
          </c:extLst>
        </c:ser>
        <c:ser>
          <c:idx val="3"/>
          <c:order val="3"/>
          <c:tx>
            <c:strRef>
              <c:f>'Carte de contrôle MRI'!$R$23</c:f>
              <c:strCache>
                <c:ptCount val="1"/>
                <c:pt idx="0">
                  <c:v>LCS2</c:v>
                </c:pt>
              </c:strCache>
            </c:strRef>
          </c:tx>
          <c:spPr>
            <a:ln w="12700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xVal>
            <c:numRef>
              <c:f>'Carte de contrôle MRI'!$A$24:$A$500</c:f>
              <c:numCache>
                <c:formatCode>m/d/yyyy</c:formatCode>
                <c:ptCount val="477"/>
                <c:pt idx="0">
                  <c:v>44587</c:v>
                </c:pt>
                <c:pt idx="1">
                  <c:v>44587</c:v>
                </c:pt>
                <c:pt idx="2">
                  <c:v>44587</c:v>
                </c:pt>
                <c:pt idx="3">
                  <c:v>44587</c:v>
                </c:pt>
                <c:pt idx="4">
                  <c:v>44587</c:v>
                </c:pt>
                <c:pt idx="5">
                  <c:v>44587</c:v>
                </c:pt>
                <c:pt idx="6">
                  <c:v>44587</c:v>
                </c:pt>
                <c:pt idx="7">
                  <c:v>44587</c:v>
                </c:pt>
                <c:pt idx="8">
                  <c:v>44587</c:v>
                </c:pt>
                <c:pt idx="9">
                  <c:v>44587</c:v>
                </c:pt>
                <c:pt idx="10">
                  <c:v>44587</c:v>
                </c:pt>
                <c:pt idx="11">
                  <c:v>44587</c:v>
                </c:pt>
                <c:pt idx="12">
                  <c:v>44588</c:v>
                </c:pt>
                <c:pt idx="13">
                  <c:v>44588</c:v>
                </c:pt>
                <c:pt idx="14">
                  <c:v>44588</c:v>
                </c:pt>
                <c:pt idx="15">
                  <c:v>44588</c:v>
                </c:pt>
                <c:pt idx="16">
                  <c:v>44588</c:v>
                </c:pt>
                <c:pt idx="17">
                  <c:v>44588</c:v>
                </c:pt>
                <c:pt idx="18">
                  <c:v>44588</c:v>
                </c:pt>
                <c:pt idx="19">
                  <c:v>44588</c:v>
                </c:pt>
                <c:pt idx="20">
                  <c:v>44588</c:v>
                </c:pt>
                <c:pt idx="21">
                  <c:v>44588</c:v>
                </c:pt>
                <c:pt idx="22">
                  <c:v>44588</c:v>
                </c:pt>
                <c:pt idx="23">
                  <c:v>44588</c:v>
                </c:pt>
                <c:pt idx="24">
                  <c:v>44588</c:v>
                </c:pt>
                <c:pt idx="25">
                  <c:v>44588</c:v>
                </c:pt>
                <c:pt idx="26">
                  <c:v>44588</c:v>
                </c:pt>
                <c:pt idx="27">
                  <c:v>44588</c:v>
                </c:pt>
                <c:pt idx="28">
                  <c:v>44589</c:v>
                </c:pt>
                <c:pt idx="29">
                  <c:v>44589</c:v>
                </c:pt>
                <c:pt idx="30">
                  <c:v>44589</c:v>
                </c:pt>
                <c:pt idx="31">
                  <c:v>44589</c:v>
                </c:pt>
                <c:pt idx="32">
                  <c:v>44592</c:v>
                </c:pt>
                <c:pt idx="33">
                  <c:v>44592</c:v>
                </c:pt>
                <c:pt idx="34">
                  <c:v>44592</c:v>
                </c:pt>
                <c:pt idx="35">
                  <c:v>44592</c:v>
                </c:pt>
                <c:pt idx="36">
                  <c:v>44592</c:v>
                </c:pt>
                <c:pt idx="37">
                  <c:v>44592</c:v>
                </c:pt>
                <c:pt idx="38">
                  <c:v>44593</c:v>
                </c:pt>
                <c:pt idx="39">
                  <c:v>44593</c:v>
                </c:pt>
                <c:pt idx="40">
                  <c:v>44593</c:v>
                </c:pt>
                <c:pt idx="41">
                  <c:v>44593</c:v>
                </c:pt>
                <c:pt idx="42">
                  <c:v>44593</c:v>
                </c:pt>
                <c:pt idx="43">
                  <c:v>44593</c:v>
                </c:pt>
                <c:pt idx="44">
                  <c:v>44593</c:v>
                </c:pt>
                <c:pt idx="45">
                  <c:v>44593</c:v>
                </c:pt>
                <c:pt idx="46">
                  <c:v>44593</c:v>
                </c:pt>
                <c:pt idx="47">
                  <c:v>44594</c:v>
                </c:pt>
                <c:pt idx="48">
                  <c:v>44594</c:v>
                </c:pt>
                <c:pt idx="49">
                  <c:v>44594</c:v>
                </c:pt>
                <c:pt idx="50">
                  <c:v>44594</c:v>
                </c:pt>
                <c:pt idx="51">
                  <c:v>44594</c:v>
                </c:pt>
                <c:pt idx="52">
                  <c:v>44594</c:v>
                </c:pt>
                <c:pt idx="53">
                  <c:v>44594</c:v>
                </c:pt>
                <c:pt idx="54">
                  <c:v>44594</c:v>
                </c:pt>
                <c:pt idx="55">
                  <c:v>44594</c:v>
                </c:pt>
                <c:pt idx="56">
                  <c:v>44594</c:v>
                </c:pt>
                <c:pt idx="57">
                  <c:v>44594</c:v>
                </c:pt>
                <c:pt idx="58">
                  <c:v>44595</c:v>
                </c:pt>
                <c:pt idx="59">
                  <c:v>44595</c:v>
                </c:pt>
                <c:pt idx="60">
                  <c:v>44595</c:v>
                </c:pt>
                <c:pt idx="61">
                  <c:v>44595</c:v>
                </c:pt>
                <c:pt idx="62">
                  <c:v>44595</c:v>
                </c:pt>
                <c:pt idx="63">
                  <c:v>44595</c:v>
                </c:pt>
                <c:pt idx="64">
                  <c:v>44595</c:v>
                </c:pt>
                <c:pt idx="65">
                  <c:v>44595</c:v>
                </c:pt>
                <c:pt idx="66">
                  <c:v>44595</c:v>
                </c:pt>
                <c:pt idx="67">
                  <c:v>44596</c:v>
                </c:pt>
                <c:pt idx="68">
                  <c:v>44596</c:v>
                </c:pt>
                <c:pt idx="69">
                  <c:v>44596</c:v>
                </c:pt>
                <c:pt idx="70">
                  <c:v>44596</c:v>
                </c:pt>
                <c:pt idx="71">
                  <c:v>44596</c:v>
                </c:pt>
                <c:pt idx="72">
                  <c:v>44596</c:v>
                </c:pt>
                <c:pt idx="73">
                  <c:v>44596</c:v>
                </c:pt>
                <c:pt idx="74">
                  <c:v>44599</c:v>
                </c:pt>
                <c:pt idx="75">
                  <c:v>44600</c:v>
                </c:pt>
                <c:pt idx="76">
                  <c:v>44600</c:v>
                </c:pt>
                <c:pt idx="77">
                  <c:v>44601</c:v>
                </c:pt>
                <c:pt idx="78">
                  <c:v>44601</c:v>
                </c:pt>
                <c:pt idx="79">
                  <c:v>44601</c:v>
                </c:pt>
                <c:pt idx="80">
                  <c:v>44601</c:v>
                </c:pt>
                <c:pt idx="81">
                  <c:v>44601</c:v>
                </c:pt>
                <c:pt idx="82">
                  <c:v>44601</c:v>
                </c:pt>
                <c:pt idx="83">
                  <c:v>44601</c:v>
                </c:pt>
                <c:pt idx="84">
                  <c:v>44601</c:v>
                </c:pt>
                <c:pt idx="85">
                  <c:v>44601</c:v>
                </c:pt>
                <c:pt idx="86">
                  <c:v>44601</c:v>
                </c:pt>
                <c:pt idx="87">
                  <c:v>44601</c:v>
                </c:pt>
                <c:pt idx="88">
                  <c:v>44601</c:v>
                </c:pt>
                <c:pt idx="89">
                  <c:v>44601</c:v>
                </c:pt>
                <c:pt idx="90">
                  <c:v>44601</c:v>
                </c:pt>
                <c:pt idx="91">
                  <c:v>44601</c:v>
                </c:pt>
                <c:pt idx="92">
                  <c:v>44601</c:v>
                </c:pt>
                <c:pt idx="93">
                  <c:v>44601</c:v>
                </c:pt>
                <c:pt idx="94">
                  <c:v>44601</c:v>
                </c:pt>
                <c:pt idx="95">
                  <c:v>44602</c:v>
                </c:pt>
                <c:pt idx="96">
                  <c:v>44602</c:v>
                </c:pt>
                <c:pt idx="97">
                  <c:v>44602</c:v>
                </c:pt>
                <c:pt idx="98">
                  <c:v>44602</c:v>
                </c:pt>
                <c:pt idx="99">
                  <c:v>44602</c:v>
                </c:pt>
                <c:pt idx="100">
                  <c:v>44602</c:v>
                </c:pt>
                <c:pt idx="101">
                  <c:v>44602</c:v>
                </c:pt>
                <c:pt idx="102">
                  <c:v>44602</c:v>
                </c:pt>
                <c:pt idx="103">
                  <c:v>44602</c:v>
                </c:pt>
                <c:pt idx="104">
                  <c:v>44603</c:v>
                </c:pt>
                <c:pt idx="105">
                  <c:v>44603</c:v>
                </c:pt>
                <c:pt idx="106">
                  <c:v>44603</c:v>
                </c:pt>
                <c:pt idx="107">
                  <c:v>44603</c:v>
                </c:pt>
                <c:pt idx="108">
                  <c:v>44603</c:v>
                </c:pt>
                <c:pt idx="109">
                  <c:v>44603</c:v>
                </c:pt>
                <c:pt idx="110">
                  <c:v>44603</c:v>
                </c:pt>
                <c:pt idx="111">
                  <c:v>44603</c:v>
                </c:pt>
                <c:pt idx="112">
                  <c:v>44606</c:v>
                </c:pt>
                <c:pt idx="113">
                  <c:v>44606</c:v>
                </c:pt>
                <c:pt idx="114">
                  <c:v>44606</c:v>
                </c:pt>
                <c:pt idx="115">
                  <c:v>44606</c:v>
                </c:pt>
                <c:pt idx="116">
                  <c:v>44606</c:v>
                </c:pt>
                <c:pt idx="117">
                  <c:v>44607</c:v>
                </c:pt>
                <c:pt idx="118">
                  <c:v>44607</c:v>
                </c:pt>
                <c:pt idx="119">
                  <c:v>44607</c:v>
                </c:pt>
                <c:pt idx="120">
                  <c:v>44607</c:v>
                </c:pt>
                <c:pt idx="121">
                  <c:v>44608</c:v>
                </c:pt>
                <c:pt idx="122">
                  <c:v>44608</c:v>
                </c:pt>
                <c:pt idx="123">
                  <c:v>44608</c:v>
                </c:pt>
                <c:pt idx="124">
                  <c:v>44608</c:v>
                </c:pt>
                <c:pt idx="125">
                  <c:v>44608</c:v>
                </c:pt>
                <c:pt idx="126">
                  <c:v>44608</c:v>
                </c:pt>
                <c:pt idx="127">
                  <c:v>44608</c:v>
                </c:pt>
                <c:pt idx="128">
                  <c:v>44608</c:v>
                </c:pt>
                <c:pt idx="129">
                  <c:v>44608</c:v>
                </c:pt>
                <c:pt idx="130">
                  <c:v>44608</c:v>
                </c:pt>
                <c:pt idx="131">
                  <c:v>44609</c:v>
                </c:pt>
                <c:pt idx="132">
                  <c:v>44609</c:v>
                </c:pt>
                <c:pt idx="133">
                  <c:v>44609</c:v>
                </c:pt>
                <c:pt idx="134">
                  <c:v>44609</c:v>
                </c:pt>
                <c:pt idx="135">
                  <c:v>44610</c:v>
                </c:pt>
                <c:pt idx="136">
                  <c:v>44610</c:v>
                </c:pt>
                <c:pt idx="137">
                  <c:v>44610</c:v>
                </c:pt>
                <c:pt idx="138">
                  <c:v>44610</c:v>
                </c:pt>
                <c:pt idx="139">
                  <c:v>44610</c:v>
                </c:pt>
                <c:pt idx="140">
                  <c:v>44610</c:v>
                </c:pt>
                <c:pt idx="141">
                  <c:v>44610</c:v>
                </c:pt>
                <c:pt idx="142">
                  <c:v>44610</c:v>
                </c:pt>
                <c:pt idx="143">
                  <c:v>44610</c:v>
                </c:pt>
                <c:pt idx="144">
                  <c:v>44610</c:v>
                </c:pt>
                <c:pt idx="145">
                  <c:v>44610</c:v>
                </c:pt>
                <c:pt idx="146">
                  <c:v>44610</c:v>
                </c:pt>
                <c:pt idx="147">
                  <c:v>44610</c:v>
                </c:pt>
                <c:pt idx="148">
                  <c:v>44610</c:v>
                </c:pt>
                <c:pt idx="149">
                  <c:v>44613</c:v>
                </c:pt>
                <c:pt idx="150">
                  <c:v>44613</c:v>
                </c:pt>
                <c:pt idx="151">
                  <c:v>44613</c:v>
                </c:pt>
                <c:pt idx="152">
                  <c:v>44613</c:v>
                </c:pt>
                <c:pt idx="153">
                  <c:v>44614</c:v>
                </c:pt>
                <c:pt idx="154">
                  <c:v>44615</c:v>
                </c:pt>
                <c:pt idx="155">
                  <c:v>44615</c:v>
                </c:pt>
                <c:pt idx="156">
                  <c:v>44615</c:v>
                </c:pt>
                <c:pt idx="157">
                  <c:v>44615</c:v>
                </c:pt>
                <c:pt idx="158">
                  <c:v>44615</c:v>
                </c:pt>
                <c:pt idx="159">
                  <c:v>44615</c:v>
                </c:pt>
                <c:pt idx="160">
                  <c:v>44615</c:v>
                </c:pt>
                <c:pt idx="161">
                  <c:v>44615</c:v>
                </c:pt>
                <c:pt idx="162">
                  <c:v>44615</c:v>
                </c:pt>
                <c:pt idx="163">
                  <c:v>44615</c:v>
                </c:pt>
                <c:pt idx="164">
                  <c:v>44615</c:v>
                </c:pt>
                <c:pt idx="165">
                  <c:v>44615</c:v>
                </c:pt>
                <c:pt idx="166">
                  <c:v>44615</c:v>
                </c:pt>
                <c:pt idx="167">
                  <c:v>44615</c:v>
                </c:pt>
                <c:pt idx="168">
                  <c:v>44616</c:v>
                </c:pt>
                <c:pt idx="169">
                  <c:v>44616</c:v>
                </c:pt>
                <c:pt idx="170">
                  <c:v>44616</c:v>
                </c:pt>
                <c:pt idx="171">
                  <c:v>44616</c:v>
                </c:pt>
                <c:pt idx="172">
                  <c:v>44616</c:v>
                </c:pt>
                <c:pt idx="173">
                  <c:v>44616</c:v>
                </c:pt>
                <c:pt idx="174">
                  <c:v>44616</c:v>
                </c:pt>
                <c:pt idx="175">
                  <c:v>44616</c:v>
                </c:pt>
                <c:pt idx="176">
                  <c:v>44617</c:v>
                </c:pt>
                <c:pt idx="177">
                  <c:v>44617</c:v>
                </c:pt>
                <c:pt idx="178">
                  <c:v>44617</c:v>
                </c:pt>
                <c:pt idx="179">
                  <c:v>44617</c:v>
                </c:pt>
                <c:pt idx="180">
                  <c:v>44617</c:v>
                </c:pt>
                <c:pt idx="181">
                  <c:v>44617</c:v>
                </c:pt>
                <c:pt idx="182">
                  <c:v>44617</c:v>
                </c:pt>
                <c:pt idx="183">
                  <c:v>44617</c:v>
                </c:pt>
                <c:pt idx="184">
                  <c:v>44620</c:v>
                </c:pt>
                <c:pt idx="185">
                  <c:v>44620</c:v>
                </c:pt>
                <c:pt idx="186">
                  <c:v>44621</c:v>
                </c:pt>
                <c:pt idx="187">
                  <c:v>44621</c:v>
                </c:pt>
                <c:pt idx="188">
                  <c:v>44621</c:v>
                </c:pt>
                <c:pt idx="189">
                  <c:v>44621</c:v>
                </c:pt>
                <c:pt idx="190">
                  <c:v>44621</c:v>
                </c:pt>
                <c:pt idx="191">
                  <c:v>44621</c:v>
                </c:pt>
                <c:pt idx="192">
                  <c:v>44621</c:v>
                </c:pt>
                <c:pt idx="193">
                  <c:v>44621</c:v>
                </c:pt>
                <c:pt idx="194">
                  <c:v>44621</c:v>
                </c:pt>
                <c:pt idx="195">
                  <c:v>44621</c:v>
                </c:pt>
                <c:pt idx="196">
                  <c:v>44621</c:v>
                </c:pt>
                <c:pt idx="197">
                  <c:v>44621</c:v>
                </c:pt>
                <c:pt idx="198">
                  <c:v>44621</c:v>
                </c:pt>
                <c:pt idx="199">
                  <c:v>44622</c:v>
                </c:pt>
                <c:pt idx="200">
                  <c:v>44622</c:v>
                </c:pt>
                <c:pt idx="201">
                  <c:v>44622</c:v>
                </c:pt>
                <c:pt idx="202">
                  <c:v>44622</c:v>
                </c:pt>
                <c:pt idx="203">
                  <c:v>44622</c:v>
                </c:pt>
                <c:pt idx="204">
                  <c:v>44622</c:v>
                </c:pt>
                <c:pt idx="205">
                  <c:v>44622</c:v>
                </c:pt>
                <c:pt idx="206">
                  <c:v>44622</c:v>
                </c:pt>
                <c:pt idx="207">
                  <c:v>44622</c:v>
                </c:pt>
                <c:pt idx="208">
                  <c:v>44622</c:v>
                </c:pt>
                <c:pt idx="209">
                  <c:v>44623</c:v>
                </c:pt>
                <c:pt idx="210">
                  <c:v>44623</c:v>
                </c:pt>
                <c:pt idx="211">
                  <c:v>44623</c:v>
                </c:pt>
                <c:pt idx="212">
                  <c:v>44623</c:v>
                </c:pt>
                <c:pt idx="213">
                  <c:v>44623</c:v>
                </c:pt>
                <c:pt idx="214">
                  <c:v>44623</c:v>
                </c:pt>
                <c:pt idx="215">
                  <c:v>44623</c:v>
                </c:pt>
                <c:pt idx="216">
                  <c:v>44624</c:v>
                </c:pt>
                <c:pt idx="217">
                  <c:v>44624</c:v>
                </c:pt>
                <c:pt idx="218">
                  <c:v>44624</c:v>
                </c:pt>
                <c:pt idx="219">
                  <c:v>44624</c:v>
                </c:pt>
                <c:pt idx="220">
                  <c:v>44627</c:v>
                </c:pt>
                <c:pt idx="221">
                  <c:v>44627</c:v>
                </c:pt>
                <c:pt idx="222">
                  <c:v>44627</c:v>
                </c:pt>
                <c:pt idx="223">
                  <c:v>44627</c:v>
                </c:pt>
                <c:pt idx="224">
                  <c:v>44627</c:v>
                </c:pt>
                <c:pt idx="225">
                  <c:v>44627</c:v>
                </c:pt>
                <c:pt idx="226">
                  <c:v>44627</c:v>
                </c:pt>
                <c:pt idx="227">
                  <c:v>44627</c:v>
                </c:pt>
                <c:pt idx="228">
                  <c:v>44627</c:v>
                </c:pt>
                <c:pt idx="229">
                  <c:v>44628</c:v>
                </c:pt>
                <c:pt idx="230">
                  <c:v>44628</c:v>
                </c:pt>
                <c:pt idx="231">
                  <c:v>44628</c:v>
                </c:pt>
                <c:pt idx="232">
                  <c:v>44628</c:v>
                </c:pt>
                <c:pt idx="233">
                  <c:v>44628</c:v>
                </c:pt>
                <c:pt idx="234">
                  <c:v>44628</c:v>
                </c:pt>
                <c:pt idx="235">
                  <c:v>44629</c:v>
                </c:pt>
                <c:pt idx="236">
                  <c:v>44629</c:v>
                </c:pt>
                <c:pt idx="237">
                  <c:v>44629</c:v>
                </c:pt>
                <c:pt idx="238">
                  <c:v>44629</c:v>
                </c:pt>
                <c:pt idx="239">
                  <c:v>44629</c:v>
                </c:pt>
                <c:pt idx="240">
                  <c:v>44629</c:v>
                </c:pt>
                <c:pt idx="241">
                  <c:v>44629</c:v>
                </c:pt>
                <c:pt idx="242">
                  <c:v>44629</c:v>
                </c:pt>
                <c:pt idx="243">
                  <c:v>44629</c:v>
                </c:pt>
                <c:pt idx="244">
                  <c:v>44630</c:v>
                </c:pt>
                <c:pt idx="245">
                  <c:v>44630</c:v>
                </c:pt>
                <c:pt idx="246">
                  <c:v>44630</c:v>
                </c:pt>
                <c:pt idx="247">
                  <c:v>44630</c:v>
                </c:pt>
                <c:pt idx="248">
                  <c:v>44630</c:v>
                </c:pt>
                <c:pt idx="249">
                  <c:v>44630</c:v>
                </c:pt>
                <c:pt idx="250">
                  <c:v>44630</c:v>
                </c:pt>
                <c:pt idx="251">
                  <c:v>44630</c:v>
                </c:pt>
                <c:pt idx="252">
                  <c:v>44630</c:v>
                </c:pt>
                <c:pt idx="253">
                  <c:v>44630</c:v>
                </c:pt>
                <c:pt idx="254">
                  <c:v>44631</c:v>
                </c:pt>
                <c:pt idx="255">
                  <c:v>44631</c:v>
                </c:pt>
                <c:pt idx="256">
                  <c:v>44631</c:v>
                </c:pt>
                <c:pt idx="257">
                  <c:v>44631</c:v>
                </c:pt>
                <c:pt idx="258">
                  <c:v>44631</c:v>
                </c:pt>
                <c:pt idx="259">
                  <c:v>44631</c:v>
                </c:pt>
                <c:pt idx="260">
                  <c:v>44634</c:v>
                </c:pt>
                <c:pt idx="261">
                  <c:v>44634</c:v>
                </c:pt>
                <c:pt idx="262">
                  <c:v>44634</c:v>
                </c:pt>
                <c:pt idx="263">
                  <c:v>44634</c:v>
                </c:pt>
                <c:pt idx="264">
                  <c:v>44635</c:v>
                </c:pt>
                <c:pt idx="265">
                  <c:v>44635</c:v>
                </c:pt>
                <c:pt idx="266">
                  <c:v>44635</c:v>
                </c:pt>
                <c:pt idx="267">
                  <c:v>44635</c:v>
                </c:pt>
                <c:pt idx="268">
                  <c:v>44635</c:v>
                </c:pt>
                <c:pt idx="269">
                  <c:v>44635</c:v>
                </c:pt>
                <c:pt idx="270">
                  <c:v>44635</c:v>
                </c:pt>
                <c:pt idx="271">
                  <c:v>44635</c:v>
                </c:pt>
                <c:pt idx="272">
                  <c:v>44636</c:v>
                </c:pt>
                <c:pt idx="273">
                  <c:v>44636</c:v>
                </c:pt>
                <c:pt idx="274">
                  <c:v>44636</c:v>
                </c:pt>
                <c:pt idx="275">
                  <c:v>44636</c:v>
                </c:pt>
                <c:pt idx="276">
                  <c:v>44636</c:v>
                </c:pt>
                <c:pt idx="277">
                  <c:v>44636</c:v>
                </c:pt>
                <c:pt idx="278">
                  <c:v>44636</c:v>
                </c:pt>
                <c:pt idx="279">
                  <c:v>44636</c:v>
                </c:pt>
                <c:pt idx="280">
                  <c:v>44636</c:v>
                </c:pt>
                <c:pt idx="281">
                  <c:v>44636</c:v>
                </c:pt>
                <c:pt idx="282">
                  <c:v>44636</c:v>
                </c:pt>
                <c:pt idx="283">
                  <c:v>44636</c:v>
                </c:pt>
                <c:pt idx="284">
                  <c:v>44636</c:v>
                </c:pt>
                <c:pt idx="285">
                  <c:v>44636</c:v>
                </c:pt>
                <c:pt idx="286">
                  <c:v>44636</c:v>
                </c:pt>
                <c:pt idx="287">
                  <c:v>44636</c:v>
                </c:pt>
                <c:pt idx="288">
                  <c:v>44636</c:v>
                </c:pt>
                <c:pt idx="289">
                  <c:v>44636</c:v>
                </c:pt>
                <c:pt idx="290">
                  <c:v>44636</c:v>
                </c:pt>
                <c:pt idx="291">
                  <c:v>44636</c:v>
                </c:pt>
                <c:pt idx="292">
                  <c:v>44637</c:v>
                </c:pt>
                <c:pt idx="293">
                  <c:v>44637</c:v>
                </c:pt>
                <c:pt idx="294">
                  <c:v>44637</c:v>
                </c:pt>
                <c:pt idx="295">
                  <c:v>44637</c:v>
                </c:pt>
                <c:pt idx="296">
                  <c:v>44637</c:v>
                </c:pt>
                <c:pt idx="297">
                  <c:v>44637</c:v>
                </c:pt>
                <c:pt idx="298">
                  <c:v>44637</c:v>
                </c:pt>
                <c:pt idx="299">
                  <c:v>44637</c:v>
                </c:pt>
                <c:pt idx="300">
                  <c:v>44637</c:v>
                </c:pt>
                <c:pt idx="301">
                  <c:v>44637</c:v>
                </c:pt>
                <c:pt idx="302">
                  <c:v>44637</c:v>
                </c:pt>
                <c:pt idx="303">
                  <c:v>44637</c:v>
                </c:pt>
                <c:pt idx="304">
                  <c:v>44637</c:v>
                </c:pt>
                <c:pt idx="305">
                  <c:v>44638</c:v>
                </c:pt>
                <c:pt idx="306">
                  <c:v>44638</c:v>
                </c:pt>
                <c:pt idx="307">
                  <c:v>44638</c:v>
                </c:pt>
                <c:pt idx="308">
                  <c:v>44638</c:v>
                </c:pt>
                <c:pt idx="309">
                  <c:v>44638</c:v>
                </c:pt>
                <c:pt idx="310">
                  <c:v>44638</c:v>
                </c:pt>
                <c:pt idx="311">
                  <c:v>44638</c:v>
                </c:pt>
                <c:pt idx="312">
                  <c:v>44638</c:v>
                </c:pt>
                <c:pt idx="313">
                  <c:v>44638</c:v>
                </c:pt>
                <c:pt idx="314">
                  <c:v>44638</c:v>
                </c:pt>
                <c:pt idx="315">
                  <c:v>44638</c:v>
                </c:pt>
                <c:pt idx="316">
                  <c:v>44638</c:v>
                </c:pt>
                <c:pt idx="317">
                  <c:v>44638</c:v>
                </c:pt>
                <c:pt idx="318">
                  <c:v>44638</c:v>
                </c:pt>
                <c:pt idx="319">
                  <c:v>44638</c:v>
                </c:pt>
                <c:pt idx="320">
                  <c:v>44638</c:v>
                </c:pt>
                <c:pt idx="321">
                  <c:v>44638</c:v>
                </c:pt>
                <c:pt idx="322">
                  <c:v>44638</c:v>
                </c:pt>
                <c:pt idx="323">
                  <c:v>44638</c:v>
                </c:pt>
                <c:pt idx="324">
                  <c:v>44641</c:v>
                </c:pt>
                <c:pt idx="325">
                  <c:v>44641</c:v>
                </c:pt>
                <c:pt idx="326">
                  <c:v>44641</c:v>
                </c:pt>
                <c:pt idx="327">
                  <c:v>44641</c:v>
                </c:pt>
                <c:pt idx="328">
                  <c:v>44641</c:v>
                </c:pt>
                <c:pt idx="329">
                  <c:v>44641</c:v>
                </c:pt>
                <c:pt idx="330">
                  <c:v>44642</c:v>
                </c:pt>
                <c:pt idx="331">
                  <c:v>44642</c:v>
                </c:pt>
                <c:pt idx="332">
                  <c:v>44642</c:v>
                </c:pt>
                <c:pt idx="333">
                  <c:v>44642</c:v>
                </c:pt>
                <c:pt idx="334">
                  <c:v>44642</c:v>
                </c:pt>
                <c:pt idx="335">
                  <c:v>44642</c:v>
                </c:pt>
                <c:pt idx="336">
                  <c:v>44642</c:v>
                </c:pt>
                <c:pt idx="337">
                  <c:v>44643</c:v>
                </c:pt>
                <c:pt idx="338">
                  <c:v>44643</c:v>
                </c:pt>
                <c:pt idx="339">
                  <c:v>44643</c:v>
                </c:pt>
                <c:pt idx="340">
                  <c:v>44643</c:v>
                </c:pt>
                <c:pt idx="341">
                  <c:v>44643</c:v>
                </c:pt>
                <c:pt idx="342">
                  <c:v>44643</c:v>
                </c:pt>
                <c:pt idx="343">
                  <c:v>44643</c:v>
                </c:pt>
                <c:pt idx="344">
                  <c:v>44643</c:v>
                </c:pt>
                <c:pt idx="345">
                  <c:v>44643</c:v>
                </c:pt>
                <c:pt idx="346">
                  <c:v>44643</c:v>
                </c:pt>
                <c:pt idx="347">
                  <c:v>44643</c:v>
                </c:pt>
                <c:pt idx="348">
                  <c:v>44643</c:v>
                </c:pt>
                <c:pt idx="349">
                  <c:v>44644</c:v>
                </c:pt>
                <c:pt idx="350">
                  <c:v>44644</c:v>
                </c:pt>
                <c:pt idx="351">
                  <c:v>44644</c:v>
                </c:pt>
                <c:pt idx="352">
                  <c:v>44644</c:v>
                </c:pt>
                <c:pt idx="353">
                  <c:v>44644</c:v>
                </c:pt>
                <c:pt idx="354">
                  <c:v>44644</c:v>
                </c:pt>
                <c:pt idx="355">
                  <c:v>44644</c:v>
                </c:pt>
                <c:pt idx="356">
                  <c:v>44645</c:v>
                </c:pt>
                <c:pt idx="357">
                  <c:v>44645</c:v>
                </c:pt>
                <c:pt idx="358">
                  <c:v>44645</c:v>
                </c:pt>
                <c:pt idx="359">
                  <c:v>44645</c:v>
                </c:pt>
                <c:pt idx="360">
                  <c:v>44645</c:v>
                </c:pt>
                <c:pt idx="361">
                  <c:v>44645</c:v>
                </c:pt>
                <c:pt idx="362">
                  <c:v>44645</c:v>
                </c:pt>
                <c:pt idx="363">
                  <c:v>44645</c:v>
                </c:pt>
                <c:pt idx="364">
                  <c:v>44645</c:v>
                </c:pt>
                <c:pt idx="365">
                  <c:v>44645</c:v>
                </c:pt>
                <c:pt idx="366">
                  <c:v>44645</c:v>
                </c:pt>
                <c:pt idx="367">
                  <c:v>44645</c:v>
                </c:pt>
                <c:pt idx="368">
                  <c:v>44645</c:v>
                </c:pt>
                <c:pt idx="369">
                  <c:v>44645</c:v>
                </c:pt>
                <c:pt idx="370">
                  <c:v>44645</c:v>
                </c:pt>
                <c:pt idx="371">
                  <c:v>44648</c:v>
                </c:pt>
                <c:pt idx="372">
                  <c:v>44648</c:v>
                </c:pt>
                <c:pt idx="373">
                  <c:v>44649</c:v>
                </c:pt>
                <c:pt idx="374">
                  <c:v>44649</c:v>
                </c:pt>
                <c:pt idx="375">
                  <c:v>44649</c:v>
                </c:pt>
                <c:pt idx="376">
                  <c:v>44649</c:v>
                </c:pt>
                <c:pt idx="377">
                  <c:v>44649</c:v>
                </c:pt>
                <c:pt idx="378">
                  <c:v>44649</c:v>
                </c:pt>
                <c:pt idx="379">
                  <c:v>44649</c:v>
                </c:pt>
                <c:pt idx="380">
                  <c:v>44649</c:v>
                </c:pt>
                <c:pt idx="381">
                  <c:v>44649</c:v>
                </c:pt>
                <c:pt idx="382">
                  <c:v>44649</c:v>
                </c:pt>
                <c:pt idx="383">
                  <c:v>44649</c:v>
                </c:pt>
                <c:pt idx="384">
                  <c:v>44649</c:v>
                </c:pt>
                <c:pt idx="385">
                  <c:v>44650</c:v>
                </c:pt>
                <c:pt idx="386">
                  <c:v>44650</c:v>
                </c:pt>
                <c:pt idx="387">
                  <c:v>44650</c:v>
                </c:pt>
                <c:pt idx="388">
                  <c:v>44650</c:v>
                </c:pt>
                <c:pt idx="389">
                  <c:v>44650</c:v>
                </c:pt>
                <c:pt idx="390">
                  <c:v>44650</c:v>
                </c:pt>
                <c:pt idx="391">
                  <c:v>44650</c:v>
                </c:pt>
                <c:pt idx="392">
                  <c:v>44650</c:v>
                </c:pt>
                <c:pt idx="393">
                  <c:v>44650</c:v>
                </c:pt>
                <c:pt idx="394">
                  <c:v>44650</c:v>
                </c:pt>
                <c:pt idx="395">
                  <c:v>44651</c:v>
                </c:pt>
                <c:pt idx="396">
                  <c:v>44651</c:v>
                </c:pt>
                <c:pt idx="397">
                  <c:v>44651</c:v>
                </c:pt>
                <c:pt idx="398">
                  <c:v>44651</c:v>
                </c:pt>
                <c:pt idx="399">
                  <c:v>44651</c:v>
                </c:pt>
                <c:pt idx="400">
                  <c:v>44651</c:v>
                </c:pt>
                <c:pt idx="401">
                  <c:v>44652</c:v>
                </c:pt>
                <c:pt idx="402">
                  <c:v>44652</c:v>
                </c:pt>
                <c:pt idx="403">
                  <c:v>44652</c:v>
                </c:pt>
                <c:pt idx="404">
                  <c:v>44652</c:v>
                </c:pt>
                <c:pt idx="405">
                  <c:v>44652</c:v>
                </c:pt>
              </c:numCache>
            </c:numRef>
          </c:xVal>
          <c:yVal>
            <c:numRef>
              <c:f>'Carte de contrôle MRI'!$R$24:$R$500</c:f>
              <c:numCache>
                <c:formatCode>0.00</c:formatCode>
                <c:ptCount val="477"/>
                <c:pt idx="0">
                  <c:v>69.25008096872196</c:v>
                </c:pt>
                <c:pt idx="1">
                  <c:v>69.25008096872196</c:v>
                </c:pt>
                <c:pt idx="2">
                  <c:v>69.25008096872196</c:v>
                </c:pt>
                <c:pt idx="3">
                  <c:v>69.25008096872196</c:v>
                </c:pt>
                <c:pt idx="4">
                  <c:v>69.25008096872196</c:v>
                </c:pt>
                <c:pt idx="5">
                  <c:v>69.25008096872196</c:v>
                </c:pt>
                <c:pt idx="6">
                  <c:v>69.25008096872196</c:v>
                </c:pt>
                <c:pt idx="7">
                  <c:v>69.25008096872196</c:v>
                </c:pt>
                <c:pt idx="8">
                  <c:v>69.25008096872196</c:v>
                </c:pt>
                <c:pt idx="9">
                  <c:v>69.25008096872196</c:v>
                </c:pt>
                <c:pt idx="10">
                  <c:v>69.25008096872196</c:v>
                </c:pt>
                <c:pt idx="11">
                  <c:v>69.25008096872196</c:v>
                </c:pt>
                <c:pt idx="12">
                  <c:v>69.25008096872196</c:v>
                </c:pt>
                <c:pt idx="13">
                  <c:v>69.25008096872196</c:v>
                </c:pt>
                <c:pt idx="14">
                  <c:v>69.25008096872196</c:v>
                </c:pt>
                <c:pt idx="15">
                  <c:v>69.25008096872196</c:v>
                </c:pt>
                <c:pt idx="16">
                  <c:v>69.25008096872196</c:v>
                </c:pt>
                <c:pt idx="17">
                  <c:v>69.25008096872196</c:v>
                </c:pt>
                <c:pt idx="18">
                  <c:v>69.25008096872196</c:v>
                </c:pt>
                <c:pt idx="19">
                  <c:v>69.25008096872196</c:v>
                </c:pt>
                <c:pt idx="20">
                  <c:v>69.25008096872196</c:v>
                </c:pt>
                <c:pt idx="21">
                  <c:v>69.25008096872196</c:v>
                </c:pt>
                <c:pt idx="22">
                  <c:v>69.25008096872196</c:v>
                </c:pt>
                <c:pt idx="23">
                  <c:v>69.25008096872196</c:v>
                </c:pt>
                <c:pt idx="24">
                  <c:v>69.25008096872196</c:v>
                </c:pt>
                <c:pt idx="25">
                  <c:v>69.25008096872196</c:v>
                </c:pt>
                <c:pt idx="26">
                  <c:v>69.25008096872196</c:v>
                </c:pt>
                <c:pt idx="27">
                  <c:v>69.25008096872196</c:v>
                </c:pt>
                <c:pt idx="28">
                  <c:v>69.25008096872196</c:v>
                </c:pt>
                <c:pt idx="29">
                  <c:v>69.25008096872196</c:v>
                </c:pt>
                <c:pt idx="30">
                  <c:v>69.25008096872196</c:v>
                </c:pt>
                <c:pt idx="31">
                  <c:v>69.25008096872196</c:v>
                </c:pt>
                <c:pt idx="32">
                  <c:v>69.25008096872196</c:v>
                </c:pt>
                <c:pt idx="33">
                  <c:v>69.25008096872196</c:v>
                </c:pt>
                <c:pt idx="34">
                  <c:v>69.25008096872196</c:v>
                </c:pt>
                <c:pt idx="35">
                  <c:v>69.25008096872196</c:v>
                </c:pt>
                <c:pt idx="36">
                  <c:v>69.25008096872196</c:v>
                </c:pt>
                <c:pt idx="37">
                  <c:v>69.25008096872196</c:v>
                </c:pt>
                <c:pt idx="38">
                  <c:v>69.25008096872196</c:v>
                </c:pt>
                <c:pt idx="39">
                  <c:v>69.25008096872196</c:v>
                </c:pt>
                <c:pt idx="40">
                  <c:v>69.25008096872196</c:v>
                </c:pt>
                <c:pt idx="41">
                  <c:v>69.25008096872196</c:v>
                </c:pt>
                <c:pt idx="42">
                  <c:v>69.25008096872196</c:v>
                </c:pt>
                <c:pt idx="43">
                  <c:v>69.25008096872196</c:v>
                </c:pt>
                <c:pt idx="44">
                  <c:v>69.25008096872196</c:v>
                </c:pt>
                <c:pt idx="45">
                  <c:v>69.25008096872196</c:v>
                </c:pt>
                <c:pt idx="46">
                  <c:v>69.25008096872196</c:v>
                </c:pt>
                <c:pt idx="47">
                  <c:v>69.25008096872196</c:v>
                </c:pt>
                <c:pt idx="48">
                  <c:v>69.25008096872196</c:v>
                </c:pt>
                <c:pt idx="49">
                  <c:v>69.25008096872196</c:v>
                </c:pt>
                <c:pt idx="50">
                  <c:v>69.25008096872196</c:v>
                </c:pt>
                <c:pt idx="51">
                  <c:v>69.25008096872196</c:v>
                </c:pt>
                <c:pt idx="52">
                  <c:v>69.25008096872196</c:v>
                </c:pt>
                <c:pt idx="53">
                  <c:v>69.25008096872196</c:v>
                </c:pt>
                <c:pt idx="54">
                  <c:v>69.25008096872196</c:v>
                </c:pt>
                <c:pt idx="55">
                  <c:v>69.25008096872196</c:v>
                </c:pt>
                <c:pt idx="56">
                  <c:v>69.25008096872196</c:v>
                </c:pt>
                <c:pt idx="57">
                  <c:v>69.25008096872196</c:v>
                </c:pt>
                <c:pt idx="58">
                  <c:v>69.25008096872196</c:v>
                </c:pt>
                <c:pt idx="59">
                  <c:v>69.25008096872196</c:v>
                </c:pt>
                <c:pt idx="60">
                  <c:v>69.25008096872196</c:v>
                </c:pt>
                <c:pt idx="61">
                  <c:v>69.25008096872196</c:v>
                </c:pt>
                <c:pt idx="62">
                  <c:v>69.25008096872196</c:v>
                </c:pt>
                <c:pt idx="63">
                  <c:v>69.25008096872196</c:v>
                </c:pt>
                <c:pt idx="64">
                  <c:v>69.25008096872196</c:v>
                </c:pt>
                <c:pt idx="65">
                  <c:v>69.25008096872196</c:v>
                </c:pt>
                <c:pt idx="66">
                  <c:v>69.25008096872196</c:v>
                </c:pt>
                <c:pt idx="67">
                  <c:v>69.25008096872196</c:v>
                </c:pt>
                <c:pt idx="68">
                  <c:v>69.25008096872196</c:v>
                </c:pt>
                <c:pt idx="69">
                  <c:v>69.25008096872196</c:v>
                </c:pt>
                <c:pt idx="70">
                  <c:v>69.25008096872196</c:v>
                </c:pt>
                <c:pt idx="71">
                  <c:v>69.25008096872196</c:v>
                </c:pt>
                <c:pt idx="72">
                  <c:v>69.25008096872196</c:v>
                </c:pt>
                <c:pt idx="73">
                  <c:v>69.25008096872196</c:v>
                </c:pt>
                <c:pt idx="74">
                  <c:v>69.25008096872196</c:v>
                </c:pt>
                <c:pt idx="75">
                  <c:v>69.25008096872196</c:v>
                </c:pt>
                <c:pt idx="76">
                  <c:v>69.25008096872196</c:v>
                </c:pt>
                <c:pt idx="77">
                  <c:v>69.25008096872196</c:v>
                </c:pt>
                <c:pt idx="78">
                  <c:v>69.25008096872196</c:v>
                </c:pt>
                <c:pt idx="79">
                  <c:v>69.25008096872196</c:v>
                </c:pt>
                <c:pt idx="80">
                  <c:v>69.25008096872196</c:v>
                </c:pt>
                <c:pt idx="81">
                  <c:v>69.25008096872196</c:v>
                </c:pt>
                <c:pt idx="82">
                  <c:v>69.25008096872196</c:v>
                </c:pt>
                <c:pt idx="83">
                  <c:v>69.25008096872196</c:v>
                </c:pt>
                <c:pt idx="84">
                  <c:v>69.25008096872196</c:v>
                </c:pt>
                <c:pt idx="85">
                  <c:v>69.25008096872196</c:v>
                </c:pt>
                <c:pt idx="86">
                  <c:v>69.25008096872196</c:v>
                </c:pt>
                <c:pt idx="87">
                  <c:v>69.25008096872196</c:v>
                </c:pt>
                <c:pt idx="88">
                  <c:v>69.25008096872196</c:v>
                </c:pt>
                <c:pt idx="89">
                  <c:v>69.25008096872196</c:v>
                </c:pt>
                <c:pt idx="90">
                  <c:v>69.25008096872196</c:v>
                </c:pt>
                <c:pt idx="91">
                  <c:v>69.25008096872196</c:v>
                </c:pt>
                <c:pt idx="92">
                  <c:v>69.25008096872196</c:v>
                </c:pt>
                <c:pt idx="93">
                  <c:v>69.25008096872196</c:v>
                </c:pt>
                <c:pt idx="94">
                  <c:v>69.25008096872196</c:v>
                </c:pt>
                <c:pt idx="95">
                  <c:v>69.25008096872196</c:v>
                </c:pt>
                <c:pt idx="96">
                  <c:v>69.25008096872196</c:v>
                </c:pt>
                <c:pt idx="97">
                  <c:v>69.25008096872196</c:v>
                </c:pt>
                <c:pt idx="98">
                  <c:v>69.25008096872196</c:v>
                </c:pt>
                <c:pt idx="99">
                  <c:v>69.25008096872196</c:v>
                </c:pt>
                <c:pt idx="100">
                  <c:v>69.25008096872196</c:v>
                </c:pt>
                <c:pt idx="101">
                  <c:v>69.25008096872196</c:v>
                </c:pt>
                <c:pt idx="102">
                  <c:v>69.25008096872196</c:v>
                </c:pt>
                <c:pt idx="103">
                  <c:v>69.25008096872196</c:v>
                </c:pt>
                <c:pt idx="104">
                  <c:v>69.25008096872196</c:v>
                </c:pt>
                <c:pt idx="105">
                  <c:v>69.25008096872196</c:v>
                </c:pt>
                <c:pt idx="106">
                  <c:v>69.25008096872196</c:v>
                </c:pt>
                <c:pt idx="107">
                  <c:v>69.25008096872196</c:v>
                </c:pt>
                <c:pt idx="108">
                  <c:v>69.25008096872196</c:v>
                </c:pt>
                <c:pt idx="109">
                  <c:v>69.25008096872196</c:v>
                </c:pt>
                <c:pt idx="110">
                  <c:v>69.25008096872196</c:v>
                </c:pt>
                <c:pt idx="111">
                  <c:v>69.25008096872196</c:v>
                </c:pt>
                <c:pt idx="112">
                  <c:v>69.25008096872196</c:v>
                </c:pt>
                <c:pt idx="113">
                  <c:v>69.25008096872196</c:v>
                </c:pt>
                <c:pt idx="114">
                  <c:v>69.25008096872196</c:v>
                </c:pt>
                <c:pt idx="115">
                  <c:v>69.25008096872196</c:v>
                </c:pt>
                <c:pt idx="116">
                  <c:v>69.25008096872196</c:v>
                </c:pt>
                <c:pt idx="117">
                  <c:v>69.25008096872196</c:v>
                </c:pt>
                <c:pt idx="118">
                  <c:v>69.25008096872196</c:v>
                </c:pt>
                <c:pt idx="119">
                  <c:v>69.25008096872196</c:v>
                </c:pt>
                <c:pt idx="120">
                  <c:v>69.25008096872196</c:v>
                </c:pt>
                <c:pt idx="121">
                  <c:v>69.25008096872196</c:v>
                </c:pt>
                <c:pt idx="122">
                  <c:v>69.25008096872196</c:v>
                </c:pt>
                <c:pt idx="123">
                  <c:v>69.25008096872196</c:v>
                </c:pt>
                <c:pt idx="124">
                  <c:v>69.25008096872196</c:v>
                </c:pt>
                <c:pt idx="125">
                  <c:v>69.25008096872196</c:v>
                </c:pt>
                <c:pt idx="126">
                  <c:v>69.25008096872196</c:v>
                </c:pt>
                <c:pt idx="127">
                  <c:v>69.25008096872196</c:v>
                </c:pt>
                <c:pt idx="128">
                  <c:v>69.25008096872196</c:v>
                </c:pt>
                <c:pt idx="129">
                  <c:v>69.25008096872196</c:v>
                </c:pt>
                <c:pt idx="130">
                  <c:v>69.25008096872196</c:v>
                </c:pt>
                <c:pt idx="131">
                  <c:v>69.25008096872196</c:v>
                </c:pt>
                <c:pt idx="132">
                  <c:v>69.25008096872196</c:v>
                </c:pt>
                <c:pt idx="133">
                  <c:v>69.25008096872196</c:v>
                </c:pt>
                <c:pt idx="134">
                  <c:v>69.25008096872196</c:v>
                </c:pt>
                <c:pt idx="135">
                  <c:v>69.25008096872196</c:v>
                </c:pt>
                <c:pt idx="136">
                  <c:v>69.25008096872196</c:v>
                </c:pt>
                <c:pt idx="137">
                  <c:v>69.25008096872196</c:v>
                </c:pt>
                <c:pt idx="138">
                  <c:v>69.25008096872196</c:v>
                </c:pt>
                <c:pt idx="139">
                  <c:v>69.25008096872196</c:v>
                </c:pt>
                <c:pt idx="140">
                  <c:v>69.25008096872196</c:v>
                </c:pt>
                <c:pt idx="141">
                  <c:v>69.25008096872196</c:v>
                </c:pt>
                <c:pt idx="142">
                  <c:v>69.25008096872196</c:v>
                </c:pt>
                <c:pt idx="143">
                  <c:v>69.25008096872196</c:v>
                </c:pt>
                <c:pt idx="144">
                  <c:v>69.25008096872196</c:v>
                </c:pt>
                <c:pt idx="145">
                  <c:v>69.25008096872196</c:v>
                </c:pt>
                <c:pt idx="146">
                  <c:v>69.25008096872196</c:v>
                </c:pt>
                <c:pt idx="147">
                  <c:v>69.25008096872196</c:v>
                </c:pt>
                <c:pt idx="148">
                  <c:v>69.25008096872196</c:v>
                </c:pt>
                <c:pt idx="149">
                  <c:v>69.25008096872196</c:v>
                </c:pt>
                <c:pt idx="150">
                  <c:v>69.25008096872196</c:v>
                </c:pt>
                <c:pt idx="151">
                  <c:v>69.25008096872196</c:v>
                </c:pt>
                <c:pt idx="152">
                  <c:v>69.25008096872196</c:v>
                </c:pt>
                <c:pt idx="153">
                  <c:v>69.25008096872196</c:v>
                </c:pt>
                <c:pt idx="154">
                  <c:v>69.25008096872196</c:v>
                </c:pt>
                <c:pt idx="155">
                  <c:v>69.25008096872196</c:v>
                </c:pt>
                <c:pt idx="156">
                  <c:v>69.25008096872196</c:v>
                </c:pt>
                <c:pt idx="157">
                  <c:v>69.25008096872196</c:v>
                </c:pt>
                <c:pt idx="158">
                  <c:v>69.25008096872196</c:v>
                </c:pt>
                <c:pt idx="159">
                  <c:v>69.25008096872196</c:v>
                </c:pt>
                <c:pt idx="160">
                  <c:v>69.25008096872196</c:v>
                </c:pt>
                <c:pt idx="161">
                  <c:v>69.25008096872196</c:v>
                </c:pt>
                <c:pt idx="162">
                  <c:v>69.25008096872196</c:v>
                </c:pt>
                <c:pt idx="163">
                  <c:v>69.25008096872196</c:v>
                </c:pt>
                <c:pt idx="164">
                  <c:v>69.25008096872196</c:v>
                </c:pt>
                <c:pt idx="165">
                  <c:v>69.25008096872196</c:v>
                </c:pt>
                <c:pt idx="166">
                  <c:v>69.25008096872196</c:v>
                </c:pt>
                <c:pt idx="167">
                  <c:v>69.25008096872196</c:v>
                </c:pt>
                <c:pt idx="168">
                  <c:v>69.25008096872196</c:v>
                </c:pt>
                <c:pt idx="169">
                  <c:v>69.25008096872196</c:v>
                </c:pt>
                <c:pt idx="170">
                  <c:v>69.25008096872196</c:v>
                </c:pt>
                <c:pt idx="171">
                  <c:v>69.25008096872196</c:v>
                </c:pt>
                <c:pt idx="172">
                  <c:v>69.25008096872196</c:v>
                </c:pt>
                <c:pt idx="173">
                  <c:v>69.25008096872196</c:v>
                </c:pt>
                <c:pt idx="174">
                  <c:v>69.25008096872196</c:v>
                </c:pt>
                <c:pt idx="175">
                  <c:v>69.25008096872196</c:v>
                </c:pt>
                <c:pt idx="176">
                  <c:v>69.25008096872196</c:v>
                </c:pt>
                <c:pt idx="177">
                  <c:v>69.25008096872196</c:v>
                </c:pt>
                <c:pt idx="178">
                  <c:v>69.25008096872196</c:v>
                </c:pt>
                <c:pt idx="179">
                  <c:v>69.25008096872196</c:v>
                </c:pt>
                <c:pt idx="180">
                  <c:v>69.25008096872196</c:v>
                </c:pt>
                <c:pt idx="181">
                  <c:v>69.25008096872196</c:v>
                </c:pt>
                <c:pt idx="182">
                  <c:v>69.25008096872196</c:v>
                </c:pt>
                <c:pt idx="183">
                  <c:v>69.25008096872196</c:v>
                </c:pt>
                <c:pt idx="184">
                  <c:v>69.25008096872196</c:v>
                </c:pt>
                <c:pt idx="185">
                  <c:v>69.25008096872196</c:v>
                </c:pt>
                <c:pt idx="186">
                  <c:v>69.25008096872196</c:v>
                </c:pt>
                <c:pt idx="187">
                  <c:v>69.25008096872196</c:v>
                </c:pt>
                <c:pt idx="188">
                  <c:v>69.25008096872196</c:v>
                </c:pt>
                <c:pt idx="189">
                  <c:v>69.25008096872196</c:v>
                </c:pt>
                <c:pt idx="190">
                  <c:v>69.25008096872196</c:v>
                </c:pt>
                <c:pt idx="191">
                  <c:v>69.25008096872196</c:v>
                </c:pt>
                <c:pt idx="192">
                  <c:v>69.25008096872196</c:v>
                </c:pt>
                <c:pt idx="193">
                  <c:v>69.25008096872196</c:v>
                </c:pt>
                <c:pt idx="194">
                  <c:v>69.25008096872196</c:v>
                </c:pt>
                <c:pt idx="195">
                  <c:v>69.25008096872196</c:v>
                </c:pt>
                <c:pt idx="196">
                  <c:v>69.25008096872196</c:v>
                </c:pt>
                <c:pt idx="197">
                  <c:v>69.25008096872196</c:v>
                </c:pt>
                <c:pt idx="198">
                  <c:v>69.25008096872196</c:v>
                </c:pt>
                <c:pt idx="199">
                  <c:v>69.25008096872196</c:v>
                </c:pt>
                <c:pt idx="200">
                  <c:v>69.25008096872196</c:v>
                </c:pt>
                <c:pt idx="201">
                  <c:v>69.25008096872196</c:v>
                </c:pt>
                <c:pt idx="202">
                  <c:v>69.25008096872196</c:v>
                </c:pt>
                <c:pt idx="203">
                  <c:v>69.25008096872196</c:v>
                </c:pt>
                <c:pt idx="204">
                  <c:v>69.25008096872196</c:v>
                </c:pt>
                <c:pt idx="205">
                  <c:v>69.25008096872196</c:v>
                </c:pt>
                <c:pt idx="206">
                  <c:v>69.25008096872196</c:v>
                </c:pt>
                <c:pt idx="207">
                  <c:v>69.25008096872196</c:v>
                </c:pt>
                <c:pt idx="208">
                  <c:v>69.25008096872196</c:v>
                </c:pt>
                <c:pt idx="209">
                  <c:v>69.25008096872196</c:v>
                </c:pt>
                <c:pt idx="210">
                  <c:v>69.25008096872196</c:v>
                </c:pt>
                <c:pt idx="211">
                  <c:v>69.25008096872196</c:v>
                </c:pt>
                <c:pt idx="212">
                  <c:v>69.25008096872196</c:v>
                </c:pt>
                <c:pt idx="213">
                  <c:v>69.25008096872196</c:v>
                </c:pt>
                <c:pt idx="214">
                  <c:v>69.25008096872196</c:v>
                </c:pt>
                <c:pt idx="215">
                  <c:v>69.25008096872196</c:v>
                </c:pt>
                <c:pt idx="216">
                  <c:v>69.25008096872196</c:v>
                </c:pt>
                <c:pt idx="217">
                  <c:v>69.25008096872196</c:v>
                </c:pt>
                <c:pt idx="218">
                  <c:v>69.25008096872196</c:v>
                </c:pt>
                <c:pt idx="219">
                  <c:v>69.25008096872196</c:v>
                </c:pt>
                <c:pt idx="220">
                  <c:v>69.25008096872196</c:v>
                </c:pt>
                <c:pt idx="221">
                  <c:v>69.25008096872196</c:v>
                </c:pt>
                <c:pt idx="222">
                  <c:v>69.25008096872196</c:v>
                </c:pt>
                <c:pt idx="223">
                  <c:v>69.25008096872196</c:v>
                </c:pt>
                <c:pt idx="224">
                  <c:v>69.25008096872196</c:v>
                </c:pt>
                <c:pt idx="225">
                  <c:v>69.25008096872196</c:v>
                </c:pt>
                <c:pt idx="226">
                  <c:v>69.25008096872196</c:v>
                </c:pt>
                <c:pt idx="227">
                  <c:v>69.25008096872196</c:v>
                </c:pt>
                <c:pt idx="228">
                  <c:v>69.25008096872196</c:v>
                </c:pt>
                <c:pt idx="229">
                  <c:v>69.25008096872196</c:v>
                </c:pt>
                <c:pt idx="230">
                  <c:v>69.25008096872196</c:v>
                </c:pt>
                <c:pt idx="231">
                  <c:v>69.25008096872196</c:v>
                </c:pt>
                <c:pt idx="232">
                  <c:v>69.25008096872196</c:v>
                </c:pt>
                <c:pt idx="233">
                  <c:v>69.25008096872196</c:v>
                </c:pt>
                <c:pt idx="234">
                  <c:v>69.25008096872196</c:v>
                </c:pt>
                <c:pt idx="235">
                  <c:v>69.25008096872196</c:v>
                </c:pt>
                <c:pt idx="236">
                  <c:v>69.25008096872196</c:v>
                </c:pt>
                <c:pt idx="237">
                  <c:v>69.25008096872196</c:v>
                </c:pt>
                <c:pt idx="238">
                  <c:v>69.25008096872196</c:v>
                </c:pt>
                <c:pt idx="239">
                  <c:v>69.25008096872196</c:v>
                </c:pt>
                <c:pt idx="240">
                  <c:v>69.25008096872196</c:v>
                </c:pt>
                <c:pt idx="241">
                  <c:v>69.25008096872196</c:v>
                </c:pt>
                <c:pt idx="242">
                  <c:v>69.25008096872196</c:v>
                </c:pt>
                <c:pt idx="243">
                  <c:v>69.25008096872196</c:v>
                </c:pt>
                <c:pt idx="244">
                  <c:v>69.25008096872196</c:v>
                </c:pt>
                <c:pt idx="245">
                  <c:v>69.25008096872196</c:v>
                </c:pt>
                <c:pt idx="246">
                  <c:v>69.25008096872196</c:v>
                </c:pt>
                <c:pt idx="247">
                  <c:v>69.25008096872196</c:v>
                </c:pt>
                <c:pt idx="248">
                  <c:v>69.25008096872196</c:v>
                </c:pt>
                <c:pt idx="249">
                  <c:v>69.25008096872196</c:v>
                </c:pt>
                <c:pt idx="250">
                  <c:v>69.25008096872196</c:v>
                </c:pt>
                <c:pt idx="251">
                  <c:v>69.25008096872196</c:v>
                </c:pt>
                <c:pt idx="252">
                  <c:v>69.25008096872196</c:v>
                </c:pt>
                <c:pt idx="253">
                  <c:v>69.25008096872196</c:v>
                </c:pt>
                <c:pt idx="254">
                  <c:v>69.25008096872196</c:v>
                </c:pt>
                <c:pt idx="255">
                  <c:v>69.25008096872196</c:v>
                </c:pt>
                <c:pt idx="256">
                  <c:v>69.25008096872196</c:v>
                </c:pt>
                <c:pt idx="257">
                  <c:v>69.25008096872196</c:v>
                </c:pt>
                <c:pt idx="258">
                  <c:v>69.25008096872196</c:v>
                </c:pt>
                <c:pt idx="259">
                  <c:v>69.25008096872196</c:v>
                </c:pt>
                <c:pt idx="260">
                  <c:v>69.25008096872196</c:v>
                </c:pt>
                <c:pt idx="261">
                  <c:v>69.25008096872196</c:v>
                </c:pt>
                <c:pt idx="262">
                  <c:v>69.25008096872196</c:v>
                </c:pt>
                <c:pt idx="263">
                  <c:v>69.25008096872196</c:v>
                </c:pt>
                <c:pt idx="264">
                  <c:v>69.25008096872196</c:v>
                </c:pt>
                <c:pt idx="265">
                  <c:v>69.25008096872196</c:v>
                </c:pt>
                <c:pt idx="266">
                  <c:v>69.25008096872196</c:v>
                </c:pt>
                <c:pt idx="267">
                  <c:v>69.25008096872196</c:v>
                </c:pt>
                <c:pt idx="268">
                  <c:v>69.25008096872196</c:v>
                </c:pt>
                <c:pt idx="269">
                  <c:v>69.25008096872196</c:v>
                </c:pt>
                <c:pt idx="270">
                  <c:v>69.25008096872196</c:v>
                </c:pt>
                <c:pt idx="271">
                  <c:v>69.25008096872196</c:v>
                </c:pt>
                <c:pt idx="272">
                  <c:v>69.25008096872196</c:v>
                </c:pt>
                <c:pt idx="273">
                  <c:v>69.25008096872196</c:v>
                </c:pt>
                <c:pt idx="274">
                  <c:v>69.25008096872196</c:v>
                </c:pt>
                <c:pt idx="275">
                  <c:v>69.25008096872196</c:v>
                </c:pt>
                <c:pt idx="276">
                  <c:v>69.25008096872196</c:v>
                </c:pt>
                <c:pt idx="277">
                  <c:v>69.25008096872196</c:v>
                </c:pt>
                <c:pt idx="278">
                  <c:v>69.25008096872196</c:v>
                </c:pt>
                <c:pt idx="279">
                  <c:v>69.25008096872196</c:v>
                </c:pt>
                <c:pt idx="280">
                  <c:v>69.25008096872196</c:v>
                </c:pt>
                <c:pt idx="281">
                  <c:v>69.25008096872196</c:v>
                </c:pt>
                <c:pt idx="282">
                  <c:v>69.25008096872196</c:v>
                </c:pt>
                <c:pt idx="283">
                  <c:v>69.25008096872196</c:v>
                </c:pt>
                <c:pt idx="284">
                  <c:v>69.25008096872196</c:v>
                </c:pt>
                <c:pt idx="285">
                  <c:v>69.25008096872196</c:v>
                </c:pt>
                <c:pt idx="286">
                  <c:v>69.25008096872196</c:v>
                </c:pt>
                <c:pt idx="287">
                  <c:v>69.25008096872196</c:v>
                </c:pt>
                <c:pt idx="288">
                  <c:v>69.25008096872196</c:v>
                </c:pt>
                <c:pt idx="289">
                  <c:v>69.25008096872196</c:v>
                </c:pt>
                <c:pt idx="290">
                  <c:v>69.25008096872196</c:v>
                </c:pt>
                <c:pt idx="291">
                  <c:v>69.25008096872196</c:v>
                </c:pt>
                <c:pt idx="292">
                  <c:v>69.25008096872196</c:v>
                </c:pt>
                <c:pt idx="293">
                  <c:v>69.25008096872196</c:v>
                </c:pt>
                <c:pt idx="294">
                  <c:v>69.25008096872196</c:v>
                </c:pt>
                <c:pt idx="295">
                  <c:v>69.25008096872196</c:v>
                </c:pt>
                <c:pt idx="296">
                  <c:v>69.25008096872196</c:v>
                </c:pt>
                <c:pt idx="297">
                  <c:v>69.25008096872196</c:v>
                </c:pt>
                <c:pt idx="298">
                  <c:v>69.25008096872196</c:v>
                </c:pt>
                <c:pt idx="299">
                  <c:v>69.25008096872196</c:v>
                </c:pt>
                <c:pt idx="300">
                  <c:v>69.25008096872196</c:v>
                </c:pt>
                <c:pt idx="301">
                  <c:v>69.25008096872196</c:v>
                </c:pt>
                <c:pt idx="302">
                  <c:v>69.25008096872196</c:v>
                </c:pt>
                <c:pt idx="303">
                  <c:v>69.25008096872196</c:v>
                </c:pt>
                <c:pt idx="304">
                  <c:v>69.25008096872196</c:v>
                </c:pt>
                <c:pt idx="305">
                  <c:v>69.25008096872196</c:v>
                </c:pt>
                <c:pt idx="306">
                  <c:v>69.25008096872196</c:v>
                </c:pt>
                <c:pt idx="307">
                  <c:v>69.25008096872196</c:v>
                </c:pt>
                <c:pt idx="308">
                  <c:v>69.25008096872196</c:v>
                </c:pt>
                <c:pt idx="309">
                  <c:v>69.25008096872196</c:v>
                </c:pt>
                <c:pt idx="310">
                  <c:v>69.25008096872196</c:v>
                </c:pt>
                <c:pt idx="311">
                  <c:v>69.25008096872196</c:v>
                </c:pt>
                <c:pt idx="312">
                  <c:v>69.25008096872196</c:v>
                </c:pt>
                <c:pt idx="313">
                  <c:v>69.25008096872196</c:v>
                </c:pt>
                <c:pt idx="314">
                  <c:v>69.25008096872196</c:v>
                </c:pt>
                <c:pt idx="315">
                  <c:v>69.25008096872196</c:v>
                </c:pt>
                <c:pt idx="316">
                  <c:v>69.25008096872196</c:v>
                </c:pt>
                <c:pt idx="317">
                  <c:v>69.25008096872196</c:v>
                </c:pt>
                <c:pt idx="318">
                  <c:v>69.25008096872196</c:v>
                </c:pt>
                <c:pt idx="319">
                  <c:v>69.25008096872196</c:v>
                </c:pt>
                <c:pt idx="320">
                  <c:v>69.25008096872196</c:v>
                </c:pt>
                <c:pt idx="321">
                  <c:v>69.25008096872196</c:v>
                </c:pt>
                <c:pt idx="322">
                  <c:v>69.25008096872196</c:v>
                </c:pt>
                <c:pt idx="323">
                  <c:v>69.25008096872196</c:v>
                </c:pt>
                <c:pt idx="324">
                  <c:v>69.25008096872196</c:v>
                </c:pt>
                <c:pt idx="325">
                  <c:v>69.25008096872196</c:v>
                </c:pt>
                <c:pt idx="326">
                  <c:v>69.25008096872196</c:v>
                </c:pt>
                <c:pt idx="327">
                  <c:v>69.25008096872196</c:v>
                </c:pt>
                <c:pt idx="328">
                  <c:v>69.25008096872196</c:v>
                </c:pt>
                <c:pt idx="329">
                  <c:v>69.25008096872196</c:v>
                </c:pt>
                <c:pt idx="330">
                  <c:v>69.25008096872196</c:v>
                </c:pt>
                <c:pt idx="331">
                  <c:v>69.25008096872196</c:v>
                </c:pt>
                <c:pt idx="332">
                  <c:v>69.25008096872196</c:v>
                </c:pt>
                <c:pt idx="333">
                  <c:v>69.25008096872196</c:v>
                </c:pt>
                <c:pt idx="334">
                  <c:v>69.25008096872196</c:v>
                </c:pt>
                <c:pt idx="335">
                  <c:v>69.25008096872196</c:v>
                </c:pt>
                <c:pt idx="336">
                  <c:v>69.25008096872196</c:v>
                </c:pt>
                <c:pt idx="337">
                  <c:v>69.25008096872196</c:v>
                </c:pt>
                <c:pt idx="338">
                  <c:v>69.25008096872196</c:v>
                </c:pt>
                <c:pt idx="339">
                  <c:v>69.25008096872196</c:v>
                </c:pt>
                <c:pt idx="340">
                  <c:v>69.25008096872196</c:v>
                </c:pt>
                <c:pt idx="341">
                  <c:v>69.25008096872196</c:v>
                </c:pt>
                <c:pt idx="342">
                  <c:v>69.25008096872196</c:v>
                </c:pt>
                <c:pt idx="343">
                  <c:v>69.25008096872196</c:v>
                </c:pt>
                <c:pt idx="344">
                  <c:v>69.25008096872196</c:v>
                </c:pt>
                <c:pt idx="345">
                  <c:v>69.25008096872196</c:v>
                </c:pt>
                <c:pt idx="346">
                  <c:v>69.25008096872196</c:v>
                </c:pt>
                <c:pt idx="347">
                  <c:v>69.25008096872196</c:v>
                </c:pt>
                <c:pt idx="348">
                  <c:v>69.25008096872196</c:v>
                </c:pt>
                <c:pt idx="349">
                  <c:v>69.25008096872196</c:v>
                </c:pt>
                <c:pt idx="350">
                  <c:v>69.25008096872196</c:v>
                </c:pt>
                <c:pt idx="351">
                  <c:v>69.25008096872196</c:v>
                </c:pt>
                <c:pt idx="352">
                  <c:v>69.25008096872196</c:v>
                </c:pt>
                <c:pt idx="353">
                  <c:v>69.25008096872196</c:v>
                </c:pt>
                <c:pt idx="354">
                  <c:v>69.25008096872196</c:v>
                </c:pt>
                <c:pt idx="355">
                  <c:v>69.25008096872196</c:v>
                </c:pt>
                <c:pt idx="356">
                  <c:v>69.25008096872196</c:v>
                </c:pt>
                <c:pt idx="357">
                  <c:v>69.25008096872196</c:v>
                </c:pt>
                <c:pt idx="358">
                  <c:v>69.25008096872196</c:v>
                </c:pt>
                <c:pt idx="359">
                  <c:v>69.25008096872196</c:v>
                </c:pt>
                <c:pt idx="360">
                  <c:v>69.25008096872196</c:v>
                </c:pt>
                <c:pt idx="361">
                  <c:v>69.25008096872196</c:v>
                </c:pt>
                <c:pt idx="362">
                  <c:v>69.25008096872196</c:v>
                </c:pt>
                <c:pt idx="363">
                  <c:v>69.25008096872196</c:v>
                </c:pt>
                <c:pt idx="364">
                  <c:v>69.25008096872196</c:v>
                </c:pt>
                <c:pt idx="365">
                  <c:v>69.25008096872196</c:v>
                </c:pt>
                <c:pt idx="366">
                  <c:v>69.25008096872196</c:v>
                </c:pt>
                <c:pt idx="367">
                  <c:v>69.25008096872196</c:v>
                </c:pt>
                <c:pt idx="368">
                  <c:v>69.25008096872196</c:v>
                </c:pt>
                <c:pt idx="369">
                  <c:v>69.25008096872196</c:v>
                </c:pt>
                <c:pt idx="370">
                  <c:v>69.25008096872196</c:v>
                </c:pt>
                <c:pt idx="371">
                  <c:v>69.25008096872196</c:v>
                </c:pt>
                <c:pt idx="372">
                  <c:v>69.25008096872196</c:v>
                </c:pt>
                <c:pt idx="373">
                  <c:v>69.25008096872196</c:v>
                </c:pt>
                <c:pt idx="374">
                  <c:v>69.25008096872196</c:v>
                </c:pt>
                <c:pt idx="375">
                  <c:v>69.25008096872196</c:v>
                </c:pt>
                <c:pt idx="376">
                  <c:v>69.25008096872196</c:v>
                </c:pt>
                <c:pt idx="377">
                  <c:v>69.25008096872196</c:v>
                </c:pt>
                <c:pt idx="378">
                  <c:v>69.25008096872196</c:v>
                </c:pt>
                <c:pt idx="379">
                  <c:v>69.25008096872196</c:v>
                </c:pt>
                <c:pt idx="380">
                  <c:v>69.25008096872196</c:v>
                </c:pt>
                <c:pt idx="381">
                  <c:v>69.25008096872196</c:v>
                </c:pt>
                <c:pt idx="382">
                  <c:v>69.25008096872196</c:v>
                </c:pt>
                <c:pt idx="383">
                  <c:v>69.25008096872196</c:v>
                </c:pt>
                <c:pt idx="384">
                  <c:v>69.25008096872196</c:v>
                </c:pt>
                <c:pt idx="385">
                  <c:v>69.25008096872196</c:v>
                </c:pt>
                <c:pt idx="386">
                  <c:v>69.25008096872196</c:v>
                </c:pt>
                <c:pt idx="387">
                  <c:v>69.25008096872196</c:v>
                </c:pt>
                <c:pt idx="388">
                  <c:v>69.25008096872196</c:v>
                </c:pt>
                <c:pt idx="389">
                  <c:v>69.25008096872196</c:v>
                </c:pt>
                <c:pt idx="390">
                  <c:v>69.25008096872196</c:v>
                </c:pt>
                <c:pt idx="391">
                  <c:v>69.25008096872196</c:v>
                </c:pt>
                <c:pt idx="392">
                  <c:v>69.25008096872196</c:v>
                </c:pt>
                <c:pt idx="393">
                  <c:v>69.25008096872196</c:v>
                </c:pt>
                <c:pt idx="394">
                  <c:v>69.25008096872196</c:v>
                </c:pt>
                <c:pt idx="395">
                  <c:v>69.25008096872196</c:v>
                </c:pt>
                <c:pt idx="396">
                  <c:v>69.25008096872196</c:v>
                </c:pt>
                <c:pt idx="397">
                  <c:v>69.25008096872196</c:v>
                </c:pt>
                <c:pt idx="398">
                  <c:v>69.25008096872196</c:v>
                </c:pt>
                <c:pt idx="399">
                  <c:v>69.25008096872196</c:v>
                </c:pt>
                <c:pt idx="400">
                  <c:v>69.25008096872196</c:v>
                </c:pt>
                <c:pt idx="401">
                  <c:v>69.25008096872196</c:v>
                </c:pt>
                <c:pt idx="402">
                  <c:v>69.25008096872196</c:v>
                </c:pt>
                <c:pt idx="403">
                  <c:v>69.25008096872196</c:v>
                </c:pt>
                <c:pt idx="404">
                  <c:v>69.25008096872196</c:v>
                </c:pt>
                <c:pt idx="405">
                  <c:v>69.25008096872196</c:v>
                </c:pt>
                <c:pt idx="406">
                  <c:v>69.25008096872196</c:v>
                </c:pt>
                <c:pt idx="407">
                  <c:v>69.25008096872196</c:v>
                </c:pt>
                <c:pt idx="408">
                  <c:v>69.25008096872196</c:v>
                </c:pt>
                <c:pt idx="409">
                  <c:v>69.25008096872196</c:v>
                </c:pt>
                <c:pt idx="410">
                  <c:v>69.25008096872196</c:v>
                </c:pt>
                <c:pt idx="411">
                  <c:v>69.25008096872196</c:v>
                </c:pt>
                <c:pt idx="412">
                  <c:v>69.25008096872196</c:v>
                </c:pt>
                <c:pt idx="413">
                  <c:v>69.25008096872196</c:v>
                </c:pt>
                <c:pt idx="414">
                  <c:v>69.25008096872196</c:v>
                </c:pt>
                <c:pt idx="415">
                  <c:v>69.25008096872196</c:v>
                </c:pt>
                <c:pt idx="416">
                  <c:v>69.25008096872196</c:v>
                </c:pt>
                <c:pt idx="417">
                  <c:v>69.25008096872196</c:v>
                </c:pt>
                <c:pt idx="418">
                  <c:v>69.25008096872196</c:v>
                </c:pt>
                <c:pt idx="419">
                  <c:v>69.25008096872196</c:v>
                </c:pt>
                <c:pt idx="420">
                  <c:v>69.25008096872196</c:v>
                </c:pt>
                <c:pt idx="421">
                  <c:v>69.25008096872196</c:v>
                </c:pt>
                <c:pt idx="422">
                  <c:v>69.25008096872196</c:v>
                </c:pt>
                <c:pt idx="423">
                  <c:v>69.25008096872196</c:v>
                </c:pt>
                <c:pt idx="424">
                  <c:v>69.25008096872196</c:v>
                </c:pt>
                <c:pt idx="425">
                  <c:v>69.25008096872196</c:v>
                </c:pt>
                <c:pt idx="426">
                  <c:v>69.25008096872196</c:v>
                </c:pt>
                <c:pt idx="427">
                  <c:v>69.25008096872196</c:v>
                </c:pt>
                <c:pt idx="428">
                  <c:v>69.25008096872196</c:v>
                </c:pt>
                <c:pt idx="429">
                  <c:v>69.25008096872196</c:v>
                </c:pt>
                <c:pt idx="430">
                  <c:v>69.25008096872196</c:v>
                </c:pt>
                <c:pt idx="431">
                  <c:v>69.25008096872196</c:v>
                </c:pt>
                <c:pt idx="432">
                  <c:v>69.25008096872196</c:v>
                </c:pt>
                <c:pt idx="433">
                  <c:v>69.25008096872196</c:v>
                </c:pt>
                <c:pt idx="434">
                  <c:v>69.25008096872196</c:v>
                </c:pt>
                <c:pt idx="435">
                  <c:v>69.25008096872196</c:v>
                </c:pt>
                <c:pt idx="436">
                  <c:v>69.25008096872196</c:v>
                </c:pt>
                <c:pt idx="437">
                  <c:v>69.25008096872196</c:v>
                </c:pt>
                <c:pt idx="438">
                  <c:v>69.25008096872196</c:v>
                </c:pt>
                <c:pt idx="439">
                  <c:v>69.25008096872196</c:v>
                </c:pt>
                <c:pt idx="440">
                  <c:v>69.25008096872196</c:v>
                </c:pt>
                <c:pt idx="441">
                  <c:v>69.25008096872196</c:v>
                </c:pt>
                <c:pt idx="442">
                  <c:v>69.25008096872196</c:v>
                </c:pt>
                <c:pt idx="443">
                  <c:v>69.25008096872196</c:v>
                </c:pt>
                <c:pt idx="444">
                  <c:v>69.25008096872196</c:v>
                </c:pt>
                <c:pt idx="445">
                  <c:v>69.25008096872196</c:v>
                </c:pt>
                <c:pt idx="446">
                  <c:v>69.25008096872196</c:v>
                </c:pt>
                <c:pt idx="447">
                  <c:v>69.25008096872196</c:v>
                </c:pt>
                <c:pt idx="448">
                  <c:v>69.25008096872196</c:v>
                </c:pt>
                <c:pt idx="449">
                  <c:v>69.25008096872196</c:v>
                </c:pt>
                <c:pt idx="450">
                  <c:v>69.25008096872196</c:v>
                </c:pt>
                <c:pt idx="451">
                  <c:v>69.25008096872196</c:v>
                </c:pt>
                <c:pt idx="452">
                  <c:v>69.25008096872196</c:v>
                </c:pt>
                <c:pt idx="453">
                  <c:v>69.25008096872196</c:v>
                </c:pt>
                <c:pt idx="454">
                  <c:v>69.25008096872196</c:v>
                </c:pt>
                <c:pt idx="455">
                  <c:v>69.25008096872196</c:v>
                </c:pt>
                <c:pt idx="456">
                  <c:v>69.25008096872196</c:v>
                </c:pt>
                <c:pt idx="457">
                  <c:v>69.25008096872196</c:v>
                </c:pt>
                <c:pt idx="458">
                  <c:v>69.25008096872196</c:v>
                </c:pt>
                <c:pt idx="459">
                  <c:v>69.25008096872196</c:v>
                </c:pt>
                <c:pt idx="460">
                  <c:v>69.25008096872196</c:v>
                </c:pt>
                <c:pt idx="461">
                  <c:v>69.25008096872196</c:v>
                </c:pt>
                <c:pt idx="462">
                  <c:v>69.25008096872196</c:v>
                </c:pt>
                <c:pt idx="463">
                  <c:v>69.25008096872196</c:v>
                </c:pt>
                <c:pt idx="464">
                  <c:v>69.25008096872196</c:v>
                </c:pt>
                <c:pt idx="465">
                  <c:v>69.25008096872196</c:v>
                </c:pt>
                <c:pt idx="466">
                  <c:v>69.25008096872196</c:v>
                </c:pt>
                <c:pt idx="467">
                  <c:v>69.25008096872196</c:v>
                </c:pt>
                <c:pt idx="468">
                  <c:v>69.25008096872196</c:v>
                </c:pt>
                <c:pt idx="469">
                  <c:v>69.25008096872196</c:v>
                </c:pt>
                <c:pt idx="470">
                  <c:v>69.25008096872196</c:v>
                </c:pt>
                <c:pt idx="471">
                  <c:v>69.25008096872196</c:v>
                </c:pt>
                <c:pt idx="472">
                  <c:v>69.25008096872196</c:v>
                </c:pt>
                <c:pt idx="473">
                  <c:v>69.25008096872196</c:v>
                </c:pt>
                <c:pt idx="474">
                  <c:v>69.25008096872196</c:v>
                </c:pt>
                <c:pt idx="475">
                  <c:v>69.25008096872196</c:v>
                </c:pt>
                <c:pt idx="476">
                  <c:v>69.25008096872196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320-4717-8425-13D21A371E96}"/>
            </c:ext>
          </c:extLst>
        </c:ser>
        <c:ser>
          <c:idx val="4"/>
          <c:order val="4"/>
          <c:tx>
            <c:strRef>
              <c:f>'Carte de contrôle MRI'!$S$23</c:f>
              <c:strCache>
                <c:ptCount val="1"/>
                <c:pt idx="0">
                  <c:v>LCS3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'Carte de contrôle MRI'!$A$24:$A$500</c:f>
              <c:numCache>
                <c:formatCode>m/d/yyyy</c:formatCode>
                <c:ptCount val="477"/>
                <c:pt idx="0">
                  <c:v>44587</c:v>
                </c:pt>
                <c:pt idx="1">
                  <c:v>44587</c:v>
                </c:pt>
                <c:pt idx="2">
                  <c:v>44587</c:v>
                </c:pt>
                <c:pt idx="3">
                  <c:v>44587</c:v>
                </c:pt>
                <c:pt idx="4">
                  <c:v>44587</c:v>
                </c:pt>
                <c:pt idx="5">
                  <c:v>44587</c:v>
                </c:pt>
                <c:pt idx="6">
                  <c:v>44587</c:v>
                </c:pt>
                <c:pt idx="7">
                  <c:v>44587</c:v>
                </c:pt>
                <c:pt idx="8">
                  <c:v>44587</c:v>
                </c:pt>
                <c:pt idx="9">
                  <c:v>44587</c:v>
                </c:pt>
                <c:pt idx="10">
                  <c:v>44587</c:v>
                </c:pt>
                <c:pt idx="11">
                  <c:v>44587</c:v>
                </c:pt>
                <c:pt idx="12">
                  <c:v>44588</c:v>
                </c:pt>
                <c:pt idx="13">
                  <c:v>44588</c:v>
                </c:pt>
                <c:pt idx="14">
                  <c:v>44588</c:v>
                </c:pt>
                <c:pt idx="15">
                  <c:v>44588</c:v>
                </c:pt>
                <c:pt idx="16">
                  <c:v>44588</c:v>
                </c:pt>
                <c:pt idx="17">
                  <c:v>44588</c:v>
                </c:pt>
                <c:pt idx="18">
                  <c:v>44588</c:v>
                </c:pt>
                <c:pt idx="19">
                  <c:v>44588</c:v>
                </c:pt>
                <c:pt idx="20">
                  <c:v>44588</c:v>
                </c:pt>
                <c:pt idx="21">
                  <c:v>44588</c:v>
                </c:pt>
                <c:pt idx="22">
                  <c:v>44588</c:v>
                </c:pt>
                <c:pt idx="23">
                  <c:v>44588</c:v>
                </c:pt>
                <c:pt idx="24">
                  <c:v>44588</c:v>
                </c:pt>
                <c:pt idx="25">
                  <c:v>44588</c:v>
                </c:pt>
                <c:pt idx="26">
                  <c:v>44588</c:v>
                </c:pt>
                <c:pt idx="27">
                  <c:v>44588</c:v>
                </c:pt>
                <c:pt idx="28">
                  <c:v>44589</c:v>
                </c:pt>
                <c:pt idx="29">
                  <c:v>44589</c:v>
                </c:pt>
                <c:pt idx="30">
                  <c:v>44589</c:v>
                </c:pt>
                <c:pt idx="31">
                  <c:v>44589</c:v>
                </c:pt>
                <c:pt idx="32">
                  <c:v>44592</c:v>
                </c:pt>
                <c:pt idx="33">
                  <c:v>44592</c:v>
                </c:pt>
                <c:pt idx="34">
                  <c:v>44592</c:v>
                </c:pt>
                <c:pt idx="35">
                  <c:v>44592</c:v>
                </c:pt>
                <c:pt idx="36">
                  <c:v>44592</c:v>
                </c:pt>
                <c:pt idx="37">
                  <c:v>44592</c:v>
                </c:pt>
                <c:pt idx="38">
                  <c:v>44593</c:v>
                </c:pt>
                <c:pt idx="39">
                  <c:v>44593</c:v>
                </c:pt>
                <c:pt idx="40">
                  <c:v>44593</c:v>
                </c:pt>
                <c:pt idx="41">
                  <c:v>44593</c:v>
                </c:pt>
                <c:pt idx="42">
                  <c:v>44593</c:v>
                </c:pt>
                <c:pt idx="43">
                  <c:v>44593</c:v>
                </c:pt>
                <c:pt idx="44">
                  <c:v>44593</c:v>
                </c:pt>
                <c:pt idx="45">
                  <c:v>44593</c:v>
                </c:pt>
                <c:pt idx="46">
                  <c:v>44593</c:v>
                </c:pt>
                <c:pt idx="47">
                  <c:v>44594</c:v>
                </c:pt>
                <c:pt idx="48">
                  <c:v>44594</c:v>
                </c:pt>
                <c:pt idx="49">
                  <c:v>44594</c:v>
                </c:pt>
                <c:pt idx="50">
                  <c:v>44594</c:v>
                </c:pt>
                <c:pt idx="51">
                  <c:v>44594</c:v>
                </c:pt>
                <c:pt idx="52">
                  <c:v>44594</c:v>
                </c:pt>
                <c:pt idx="53">
                  <c:v>44594</c:v>
                </c:pt>
                <c:pt idx="54">
                  <c:v>44594</c:v>
                </c:pt>
                <c:pt idx="55">
                  <c:v>44594</c:v>
                </c:pt>
                <c:pt idx="56">
                  <c:v>44594</c:v>
                </c:pt>
                <c:pt idx="57">
                  <c:v>44594</c:v>
                </c:pt>
                <c:pt idx="58">
                  <c:v>44595</c:v>
                </c:pt>
                <c:pt idx="59">
                  <c:v>44595</c:v>
                </c:pt>
                <c:pt idx="60">
                  <c:v>44595</c:v>
                </c:pt>
                <c:pt idx="61">
                  <c:v>44595</c:v>
                </c:pt>
                <c:pt idx="62">
                  <c:v>44595</c:v>
                </c:pt>
                <c:pt idx="63">
                  <c:v>44595</c:v>
                </c:pt>
                <c:pt idx="64">
                  <c:v>44595</c:v>
                </c:pt>
                <c:pt idx="65">
                  <c:v>44595</c:v>
                </c:pt>
                <c:pt idx="66">
                  <c:v>44595</c:v>
                </c:pt>
                <c:pt idx="67">
                  <c:v>44596</c:v>
                </c:pt>
                <c:pt idx="68">
                  <c:v>44596</c:v>
                </c:pt>
                <c:pt idx="69">
                  <c:v>44596</c:v>
                </c:pt>
                <c:pt idx="70">
                  <c:v>44596</c:v>
                </c:pt>
                <c:pt idx="71">
                  <c:v>44596</c:v>
                </c:pt>
                <c:pt idx="72">
                  <c:v>44596</c:v>
                </c:pt>
                <c:pt idx="73">
                  <c:v>44596</c:v>
                </c:pt>
                <c:pt idx="74">
                  <c:v>44599</c:v>
                </c:pt>
                <c:pt idx="75">
                  <c:v>44600</c:v>
                </c:pt>
                <c:pt idx="76">
                  <c:v>44600</c:v>
                </c:pt>
                <c:pt idx="77">
                  <c:v>44601</c:v>
                </c:pt>
                <c:pt idx="78">
                  <c:v>44601</c:v>
                </c:pt>
                <c:pt idx="79">
                  <c:v>44601</c:v>
                </c:pt>
                <c:pt idx="80">
                  <c:v>44601</c:v>
                </c:pt>
                <c:pt idx="81">
                  <c:v>44601</c:v>
                </c:pt>
                <c:pt idx="82">
                  <c:v>44601</c:v>
                </c:pt>
                <c:pt idx="83">
                  <c:v>44601</c:v>
                </c:pt>
                <c:pt idx="84">
                  <c:v>44601</c:v>
                </c:pt>
                <c:pt idx="85">
                  <c:v>44601</c:v>
                </c:pt>
                <c:pt idx="86">
                  <c:v>44601</c:v>
                </c:pt>
                <c:pt idx="87">
                  <c:v>44601</c:v>
                </c:pt>
                <c:pt idx="88">
                  <c:v>44601</c:v>
                </c:pt>
                <c:pt idx="89">
                  <c:v>44601</c:v>
                </c:pt>
                <c:pt idx="90">
                  <c:v>44601</c:v>
                </c:pt>
                <c:pt idx="91">
                  <c:v>44601</c:v>
                </c:pt>
                <c:pt idx="92">
                  <c:v>44601</c:v>
                </c:pt>
                <c:pt idx="93">
                  <c:v>44601</c:v>
                </c:pt>
                <c:pt idx="94">
                  <c:v>44601</c:v>
                </c:pt>
                <c:pt idx="95">
                  <c:v>44602</c:v>
                </c:pt>
                <c:pt idx="96">
                  <c:v>44602</c:v>
                </c:pt>
                <c:pt idx="97">
                  <c:v>44602</c:v>
                </c:pt>
                <c:pt idx="98">
                  <c:v>44602</c:v>
                </c:pt>
                <c:pt idx="99">
                  <c:v>44602</c:v>
                </c:pt>
                <c:pt idx="100">
                  <c:v>44602</c:v>
                </c:pt>
                <c:pt idx="101">
                  <c:v>44602</c:v>
                </c:pt>
                <c:pt idx="102">
                  <c:v>44602</c:v>
                </c:pt>
                <c:pt idx="103">
                  <c:v>44602</c:v>
                </c:pt>
                <c:pt idx="104">
                  <c:v>44603</c:v>
                </c:pt>
                <c:pt idx="105">
                  <c:v>44603</c:v>
                </c:pt>
                <c:pt idx="106">
                  <c:v>44603</c:v>
                </c:pt>
                <c:pt idx="107">
                  <c:v>44603</c:v>
                </c:pt>
                <c:pt idx="108">
                  <c:v>44603</c:v>
                </c:pt>
                <c:pt idx="109">
                  <c:v>44603</c:v>
                </c:pt>
                <c:pt idx="110">
                  <c:v>44603</c:v>
                </c:pt>
                <c:pt idx="111">
                  <c:v>44603</c:v>
                </c:pt>
                <c:pt idx="112">
                  <c:v>44606</c:v>
                </c:pt>
                <c:pt idx="113">
                  <c:v>44606</c:v>
                </c:pt>
                <c:pt idx="114">
                  <c:v>44606</c:v>
                </c:pt>
                <c:pt idx="115">
                  <c:v>44606</c:v>
                </c:pt>
                <c:pt idx="116">
                  <c:v>44606</c:v>
                </c:pt>
                <c:pt idx="117">
                  <c:v>44607</c:v>
                </c:pt>
                <c:pt idx="118">
                  <c:v>44607</c:v>
                </c:pt>
                <c:pt idx="119">
                  <c:v>44607</c:v>
                </c:pt>
                <c:pt idx="120">
                  <c:v>44607</c:v>
                </c:pt>
                <c:pt idx="121">
                  <c:v>44608</c:v>
                </c:pt>
                <c:pt idx="122">
                  <c:v>44608</c:v>
                </c:pt>
                <c:pt idx="123">
                  <c:v>44608</c:v>
                </c:pt>
                <c:pt idx="124">
                  <c:v>44608</c:v>
                </c:pt>
                <c:pt idx="125">
                  <c:v>44608</c:v>
                </c:pt>
                <c:pt idx="126">
                  <c:v>44608</c:v>
                </c:pt>
                <c:pt idx="127">
                  <c:v>44608</c:v>
                </c:pt>
                <c:pt idx="128">
                  <c:v>44608</c:v>
                </c:pt>
                <c:pt idx="129">
                  <c:v>44608</c:v>
                </c:pt>
                <c:pt idx="130">
                  <c:v>44608</c:v>
                </c:pt>
                <c:pt idx="131">
                  <c:v>44609</c:v>
                </c:pt>
                <c:pt idx="132">
                  <c:v>44609</c:v>
                </c:pt>
                <c:pt idx="133">
                  <c:v>44609</c:v>
                </c:pt>
                <c:pt idx="134">
                  <c:v>44609</c:v>
                </c:pt>
                <c:pt idx="135">
                  <c:v>44610</c:v>
                </c:pt>
                <c:pt idx="136">
                  <c:v>44610</c:v>
                </c:pt>
                <c:pt idx="137">
                  <c:v>44610</c:v>
                </c:pt>
                <c:pt idx="138">
                  <c:v>44610</c:v>
                </c:pt>
                <c:pt idx="139">
                  <c:v>44610</c:v>
                </c:pt>
                <c:pt idx="140">
                  <c:v>44610</c:v>
                </c:pt>
                <c:pt idx="141">
                  <c:v>44610</c:v>
                </c:pt>
                <c:pt idx="142">
                  <c:v>44610</c:v>
                </c:pt>
                <c:pt idx="143">
                  <c:v>44610</c:v>
                </c:pt>
                <c:pt idx="144">
                  <c:v>44610</c:v>
                </c:pt>
                <c:pt idx="145">
                  <c:v>44610</c:v>
                </c:pt>
                <c:pt idx="146">
                  <c:v>44610</c:v>
                </c:pt>
                <c:pt idx="147">
                  <c:v>44610</c:v>
                </c:pt>
                <c:pt idx="148">
                  <c:v>44610</c:v>
                </c:pt>
                <c:pt idx="149">
                  <c:v>44613</c:v>
                </c:pt>
                <c:pt idx="150">
                  <c:v>44613</c:v>
                </c:pt>
                <c:pt idx="151">
                  <c:v>44613</c:v>
                </c:pt>
                <c:pt idx="152">
                  <c:v>44613</c:v>
                </c:pt>
                <c:pt idx="153">
                  <c:v>44614</c:v>
                </c:pt>
                <c:pt idx="154">
                  <c:v>44615</c:v>
                </c:pt>
                <c:pt idx="155">
                  <c:v>44615</c:v>
                </c:pt>
                <c:pt idx="156">
                  <c:v>44615</c:v>
                </c:pt>
                <c:pt idx="157">
                  <c:v>44615</c:v>
                </c:pt>
                <c:pt idx="158">
                  <c:v>44615</c:v>
                </c:pt>
                <c:pt idx="159">
                  <c:v>44615</c:v>
                </c:pt>
                <c:pt idx="160">
                  <c:v>44615</c:v>
                </c:pt>
                <c:pt idx="161">
                  <c:v>44615</c:v>
                </c:pt>
                <c:pt idx="162">
                  <c:v>44615</c:v>
                </c:pt>
                <c:pt idx="163">
                  <c:v>44615</c:v>
                </c:pt>
                <c:pt idx="164">
                  <c:v>44615</c:v>
                </c:pt>
                <c:pt idx="165">
                  <c:v>44615</c:v>
                </c:pt>
                <c:pt idx="166">
                  <c:v>44615</c:v>
                </c:pt>
                <c:pt idx="167">
                  <c:v>44615</c:v>
                </c:pt>
                <c:pt idx="168">
                  <c:v>44616</c:v>
                </c:pt>
                <c:pt idx="169">
                  <c:v>44616</c:v>
                </c:pt>
                <c:pt idx="170">
                  <c:v>44616</c:v>
                </c:pt>
                <c:pt idx="171">
                  <c:v>44616</c:v>
                </c:pt>
                <c:pt idx="172">
                  <c:v>44616</c:v>
                </c:pt>
                <c:pt idx="173">
                  <c:v>44616</c:v>
                </c:pt>
                <c:pt idx="174">
                  <c:v>44616</c:v>
                </c:pt>
                <c:pt idx="175">
                  <c:v>44616</c:v>
                </c:pt>
                <c:pt idx="176">
                  <c:v>44617</c:v>
                </c:pt>
                <c:pt idx="177">
                  <c:v>44617</c:v>
                </c:pt>
                <c:pt idx="178">
                  <c:v>44617</c:v>
                </c:pt>
                <c:pt idx="179">
                  <c:v>44617</c:v>
                </c:pt>
                <c:pt idx="180">
                  <c:v>44617</c:v>
                </c:pt>
                <c:pt idx="181">
                  <c:v>44617</c:v>
                </c:pt>
                <c:pt idx="182">
                  <c:v>44617</c:v>
                </c:pt>
                <c:pt idx="183">
                  <c:v>44617</c:v>
                </c:pt>
                <c:pt idx="184">
                  <c:v>44620</c:v>
                </c:pt>
                <c:pt idx="185">
                  <c:v>44620</c:v>
                </c:pt>
                <c:pt idx="186">
                  <c:v>44621</c:v>
                </c:pt>
                <c:pt idx="187">
                  <c:v>44621</c:v>
                </c:pt>
                <c:pt idx="188">
                  <c:v>44621</c:v>
                </c:pt>
                <c:pt idx="189">
                  <c:v>44621</c:v>
                </c:pt>
                <c:pt idx="190">
                  <c:v>44621</c:v>
                </c:pt>
                <c:pt idx="191">
                  <c:v>44621</c:v>
                </c:pt>
                <c:pt idx="192">
                  <c:v>44621</c:v>
                </c:pt>
                <c:pt idx="193">
                  <c:v>44621</c:v>
                </c:pt>
                <c:pt idx="194">
                  <c:v>44621</c:v>
                </c:pt>
                <c:pt idx="195">
                  <c:v>44621</c:v>
                </c:pt>
                <c:pt idx="196">
                  <c:v>44621</c:v>
                </c:pt>
                <c:pt idx="197">
                  <c:v>44621</c:v>
                </c:pt>
                <c:pt idx="198">
                  <c:v>44621</c:v>
                </c:pt>
                <c:pt idx="199">
                  <c:v>44622</c:v>
                </c:pt>
                <c:pt idx="200">
                  <c:v>44622</c:v>
                </c:pt>
                <c:pt idx="201">
                  <c:v>44622</c:v>
                </c:pt>
                <c:pt idx="202">
                  <c:v>44622</c:v>
                </c:pt>
                <c:pt idx="203">
                  <c:v>44622</c:v>
                </c:pt>
                <c:pt idx="204">
                  <c:v>44622</c:v>
                </c:pt>
                <c:pt idx="205">
                  <c:v>44622</c:v>
                </c:pt>
                <c:pt idx="206">
                  <c:v>44622</c:v>
                </c:pt>
                <c:pt idx="207">
                  <c:v>44622</c:v>
                </c:pt>
                <c:pt idx="208">
                  <c:v>44622</c:v>
                </c:pt>
                <c:pt idx="209">
                  <c:v>44623</c:v>
                </c:pt>
                <c:pt idx="210">
                  <c:v>44623</c:v>
                </c:pt>
                <c:pt idx="211">
                  <c:v>44623</c:v>
                </c:pt>
                <c:pt idx="212">
                  <c:v>44623</c:v>
                </c:pt>
                <c:pt idx="213">
                  <c:v>44623</c:v>
                </c:pt>
                <c:pt idx="214">
                  <c:v>44623</c:v>
                </c:pt>
                <c:pt idx="215">
                  <c:v>44623</c:v>
                </c:pt>
                <c:pt idx="216">
                  <c:v>44624</c:v>
                </c:pt>
                <c:pt idx="217">
                  <c:v>44624</c:v>
                </c:pt>
                <c:pt idx="218">
                  <c:v>44624</c:v>
                </c:pt>
                <c:pt idx="219">
                  <c:v>44624</c:v>
                </c:pt>
                <c:pt idx="220">
                  <c:v>44627</c:v>
                </c:pt>
                <c:pt idx="221">
                  <c:v>44627</c:v>
                </c:pt>
                <c:pt idx="222">
                  <c:v>44627</c:v>
                </c:pt>
                <c:pt idx="223">
                  <c:v>44627</c:v>
                </c:pt>
                <c:pt idx="224">
                  <c:v>44627</c:v>
                </c:pt>
                <c:pt idx="225">
                  <c:v>44627</c:v>
                </c:pt>
                <c:pt idx="226">
                  <c:v>44627</c:v>
                </c:pt>
                <c:pt idx="227">
                  <c:v>44627</c:v>
                </c:pt>
                <c:pt idx="228">
                  <c:v>44627</c:v>
                </c:pt>
                <c:pt idx="229">
                  <c:v>44628</c:v>
                </c:pt>
                <c:pt idx="230">
                  <c:v>44628</c:v>
                </c:pt>
                <c:pt idx="231">
                  <c:v>44628</c:v>
                </c:pt>
                <c:pt idx="232">
                  <c:v>44628</c:v>
                </c:pt>
                <c:pt idx="233">
                  <c:v>44628</c:v>
                </c:pt>
                <c:pt idx="234">
                  <c:v>44628</c:v>
                </c:pt>
                <c:pt idx="235">
                  <c:v>44629</c:v>
                </c:pt>
                <c:pt idx="236">
                  <c:v>44629</c:v>
                </c:pt>
                <c:pt idx="237">
                  <c:v>44629</c:v>
                </c:pt>
                <c:pt idx="238">
                  <c:v>44629</c:v>
                </c:pt>
                <c:pt idx="239">
                  <c:v>44629</c:v>
                </c:pt>
                <c:pt idx="240">
                  <c:v>44629</c:v>
                </c:pt>
                <c:pt idx="241">
                  <c:v>44629</c:v>
                </c:pt>
                <c:pt idx="242">
                  <c:v>44629</c:v>
                </c:pt>
                <c:pt idx="243">
                  <c:v>44629</c:v>
                </c:pt>
                <c:pt idx="244">
                  <c:v>44630</c:v>
                </c:pt>
                <c:pt idx="245">
                  <c:v>44630</c:v>
                </c:pt>
                <c:pt idx="246">
                  <c:v>44630</c:v>
                </c:pt>
                <c:pt idx="247">
                  <c:v>44630</c:v>
                </c:pt>
                <c:pt idx="248">
                  <c:v>44630</c:v>
                </c:pt>
                <c:pt idx="249">
                  <c:v>44630</c:v>
                </c:pt>
                <c:pt idx="250">
                  <c:v>44630</c:v>
                </c:pt>
                <c:pt idx="251">
                  <c:v>44630</c:v>
                </c:pt>
                <c:pt idx="252">
                  <c:v>44630</c:v>
                </c:pt>
                <c:pt idx="253">
                  <c:v>44630</c:v>
                </c:pt>
                <c:pt idx="254">
                  <c:v>44631</c:v>
                </c:pt>
                <c:pt idx="255">
                  <c:v>44631</c:v>
                </c:pt>
                <c:pt idx="256">
                  <c:v>44631</c:v>
                </c:pt>
                <c:pt idx="257">
                  <c:v>44631</c:v>
                </c:pt>
                <c:pt idx="258">
                  <c:v>44631</c:v>
                </c:pt>
                <c:pt idx="259">
                  <c:v>44631</c:v>
                </c:pt>
                <c:pt idx="260">
                  <c:v>44634</c:v>
                </c:pt>
                <c:pt idx="261">
                  <c:v>44634</c:v>
                </c:pt>
                <c:pt idx="262">
                  <c:v>44634</c:v>
                </c:pt>
                <c:pt idx="263">
                  <c:v>44634</c:v>
                </c:pt>
                <c:pt idx="264">
                  <c:v>44635</c:v>
                </c:pt>
                <c:pt idx="265">
                  <c:v>44635</c:v>
                </c:pt>
                <c:pt idx="266">
                  <c:v>44635</c:v>
                </c:pt>
                <c:pt idx="267">
                  <c:v>44635</c:v>
                </c:pt>
                <c:pt idx="268">
                  <c:v>44635</c:v>
                </c:pt>
                <c:pt idx="269">
                  <c:v>44635</c:v>
                </c:pt>
                <c:pt idx="270">
                  <c:v>44635</c:v>
                </c:pt>
                <c:pt idx="271">
                  <c:v>44635</c:v>
                </c:pt>
                <c:pt idx="272">
                  <c:v>44636</c:v>
                </c:pt>
                <c:pt idx="273">
                  <c:v>44636</c:v>
                </c:pt>
                <c:pt idx="274">
                  <c:v>44636</c:v>
                </c:pt>
                <c:pt idx="275">
                  <c:v>44636</c:v>
                </c:pt>
                <c:pt idx="276">
                  <c:v>44636</c:v>
                </c:pt>
                <c:pt idx="277">
                  <c:v>44636</c:v>
                </c:pt>
                <c:pt idx="278">
                  <c:v>44636</c:v>
                </c:pt>
                <c:pt idx="279">
                  <c:v>44636</c:v>
                </c:pt>
                <c:pt idx="280">
                  <c:v>44636</c:v>
                </c:pt>
                <c:pt idx="281">
                  <c:v>44636</c:v>
                </c:pt>
                <c:pt idx="282">
                  <c:v>44636</c:v>
                </c:pt>
                <c:pt idx="283">
                  <c:v>44636</c:v>
                </c:pt>
                <c:pt idx="284">
                  <c:v>44636</c:v>
                </c:pt>
                <c:pt idx="285">
                  <c:v>44636</c:v>
                </c:pt>
                <c:pt idx="286">
                  <c:v>44636</c:v>
                </c:pt>
                <c:pt idx="287">
                  <c:v>44636</c:v>
                </c:pt>
                <c:pt idx="288">
                  <c:v>44636</c:v>
                </c:pt>
                <c:pt idx="289">
                  <c:v>44636</c:v>
                </c:pt>
                <c:pt idx="290">
                  <c:v>44636</c:v>
                </c:pt>
                <c:pt idx="291">
                  <c:v>44636</c:v>
                </c:pt>
                <c:pt idx="292">
                  <c:v>44637</c:v>
                </c:pt>
                <c:pt idx="293">
                  <c:v>44637</c:v>
                </c:pt>
                <c:pt idx="294">
                  <c:v>44637</c:v>
                </c:pt>
                <c:pt idx="295">
                  <c:v>44637</c:v>
                </c:pt>
                <c:pt idx="296">
                  <c:v>44637</c:v>
                </c:pt>
                <c:pt idx="297">
                  <c:v>44637</c:v>
                </c:pt>
                <c:pt idx="298">
                  <c:v>44637</c:v>
                </c:pt>
                <c:pt idx="299">
                  <c:v>44637</c:v>
                </c:pt>
                <c:pt idx="300">
                  <c:v>44637</c:v>
                </c:pt>
                <c:pt idx="301">
                  <c:v>44637</c:v>
                </c:pt>
                <c:pt idx="302">
                  <c:v>44637</c:v>
                </c:pt>
                <c:pt idx="303">
                  <c:v>44637</c:v>
                </c:pt>
                <c:pt idx="304">
                  <c:v>44637</c:v>
                </c:pt>
                <c:pt idx="305">
                  <c:v>44638</c:v>
                </c:pt>
                <c:pt idx="306">
                  <c:v>44638</c:v>
                </c:pt>
                <c:pt idx="307">
                  <c:v>44638</c:v>
                </c:pt>
                <c:pt idx="308">
                  <c:v>44638</c:v>
                </c:pt>
                <c:pt idx="309">
                  <c:v>44638</c:v>
                </c:pt>
                <c:pt idx="310">
                  <c:v>44638</c:v>
                </c:pt>
                <c:pt idx="311">
                  <c:v>44638</c:v>
                </c:pt>
                <c:pt idx="312">
                  <c:v>44638</c:v>
                </c:pt>
                <c:pt idx="313">
                  <c:v>44638</c:v>
                </c:pt>
                <c:pt idx="314">
                  <c:v>44638</c:v>
                </c:pt>
                <c:pt idx="315">
                  <c:v>44638</c:v>
                </c:pt>
                <c:pt idx="316">
                  <c:v>44638</c:v>
                </c:pt>
                <c:pt idx="317">
                  <c:v>44638</c:v>
                </c:pt>
                <c:pt idx="318">
                  <c:v>44638</c:v>
                </c:pt>
                <c:pt idx="319">
                  <c:v>44638</c:v>
                </c:pt>
                <c:pt idx="320">
                  <c:v>44638</c:v>
                </c:pt>
                <c:pt idx="321">
                  <c:v>44638</c:v>
                </c:pt>
                <c:pt idx="322">
                  <c:v>44638</c:v>
                </c:pt>
                <c:pt idx="323">
                  <c:v>44638</c:v>
                </c:pt>
                <c:pt idx="324">
                  <c:v>44641</c:v>
                </c:pt>
                <c:pt idx="325">
                  <c:v>44641</c:v>
                </c:pt>
                <c:pt idx="326">
                  <c:v>44641</c:v>
                </c:pt>
                <c:pt idx="327">
                  <c:v>44641</c:v>
                </c:pt>
                <c:pt idx="328">
                  <c:v>44641</c:v>
                </c:pt>
                <c:pt idx="329">
                  <c:v>44641</c:v>
                </c:pt>
                <c:pt idx="330">
                  <c:v>44642</c:v>
                </c:pt>
                <c:pt idx="331">
                  <c:v>44642</c:v>
                </c:pt>
                <c:pt idx="332">
                  <c:v>44642</c:v>
                </c:pt>
                <c:pt idx="333">
                  <c:v>44642</c:v>
                </c:pt>
                <c:pt idx="334">
                  <c:v>44642</c:v>
                </c:pt>
                <c:pt idx="335">
                  <c:v>44642</c:v>
                </c:pt>
                <c:pt idx="336">
                  <c:v>44642</c:v>
                </c:pt>
                <c:pt idx="337">
                  <c:v>44643</c:v>
                </c:pt>
                <c:pt idx="338">
                  <c:v>44643</c:v>
                </c:pt>
                <c:pt idx="339">
                  <c:v>44643</c:v>
                </c:pt>
                <c:pt idx="340">
                  <c:v>44643</c:v>
                </c:pt>
                <c:pt idx="341">
                  <c:v>44643</c:v>
                </c:pt>
                <c:pt idx="342">
                  <c:v>44643</c:v>
                </c:pt>
                <c:pt idx="343">
                  <c:v>44643</c:v>
                </c:pt>
                <c:pt idx="344">
                  <c:v>44643</c:v>
                </c:pt>
                <c:pt idx="345">
                  <c:v>44643</c:v>
                </c:pt>
                <c:pt idx="346">
                  <c:v>44643</c:v>
                </c:pt>
                <c:pt idx="347">
                  <c:v>44643</c:v>
                </c:pt>
                <c:pt idx="348">
                  <c:v>44643</c:v>
                </c:pt>
                <c:pt idx="349">
                  <c:v>44644</c:v>
                </c:pt>
                <c:pt idx="350">
                  <c:v>44644</c:v>
                </c:pt>
                <c:pt idx="351">
                  <c:v>44644</c:v>
                </c:pt>
                <c:pt idx="352">
                  <c:v>44644</c:v>
                </c:pt>
                <c:pt idx="353">
                  <c:v>44644</c:v>
                </c:pt>
                <c:pt idx="354">
                  <c:v>44644</c:v>
                </c:pt>
                <c:pt idx="355">
                  <c:v>44644</c:v>
                </c:pt>
                <c:pt idx="356">
                  <c:v>44645</c:v>
                </c:pt>
                <c:pt idx="357">
                  <c:v>44645</c:v>
                </c:pt>
                <c:pt idx="358">
                  <c:v>44645</c:v>
                </c:pt>
                <c:pt idx="359">
                  <c:v>44645</c:v>
                </c:pt>
                <c:pt idx="360">
                  <c:v>44645</c:v>
                </c:pt>
                <c:pt idx="361">
                  <c:v>44645</c:v>
                </c:pt>
                <c:pt idx="362">
                  <c:v>44645</c:v>
                </c:pt>
                <c:pt idx="363">
                  <c:v>44645</c:v>
                </c:pt>
                <c:pt idx="364">
                  <c:v>44645</c:v>
                </c:pt>
                <c:pt idx="365">
                  <c:v>44645</c:v>
                </c:pt>
                <c:pt idx="366">
                  <c:v>44645</c:v>
                </c:pt>
                <c:pt idx="367">
                  <c:v>44645</c:v>
                </c:pt>
                <c:pt idx="368">
                  <c:v>44645</c:v>
                </c:pt>
                <c:pt idx="369">
                  <c:v>44645</c:v>
                </c:pt>
                <c:pt idx="370">
                  <c:v>44645</c:v>
                </c:pt>
                <c:pt idx="371">
                  <c:v>44648</c:v>
                </c:pt>
                <c:pt idx="372">
                  <c:v>44648</c:v>
                </c:pt>
                <c:pt idx="373">
                  <c:v>44649</c:v>
                </c:pt>
                <c:pt idx="374">
                  <c:v>44649</c:v>
                </c:pt>
                <c:pt idx="375">
                  <c:v>44649</c:v>
                </c:pt>
                <c:pt idx="376">
                  <c:v>44649</c:v>
                </c:pt>
                <c:pt idx="377">
                  <c:v>44649</c:v>
                </c:pt>
                <c:pt idx="378">
                  <c:v>44649</c:v>
                </c:pt>
                <c:pt idx="379">
                  <c:v>44649</c:v>
                </c:pt>
                <c:pt idx="380">
                  <c:v>44649</c:v>
                </c:pt>
                <c:pt idx="381">
                  <c:v>44649</c:v>
                </c:pt>
                <c:pt idx="382">
                  <c:v>44649</c:v>
                </c:pt>
                <c:pt idx="383">
                  <c:v>44649</c:v>
                </c:pt>
                <c:pt idx="384">
                  <c:v>44649</c:v>
                </c:pt>
                <c:pt idx="385">
                  <c:v>44650</c:v>
                </c:pt>
                <c:pt idx="386">
                  <c:v>44650</c:v>
                </c:pt>
                <c:pt idx="387">
                  <c:v>44650</c:v>
                </c:pt>
                <c:pt idx="388">
                  <c:v>44650</c:v>
                </c:pt>
                <c:pt idx="389">
                  <c:v>44650</c:v>
                </c:pt>
                <c:pt idx="390">
                  <c:v>44650</c:v>
                </c:pt>
                <c:pt idx="391">
                  <c:v>44650</c:v>
                </c:pt>
                <c:pt idx="392">
                  <c:v>44650</c:v>
                </c:pt>
                <c:pt idx="393">
                  <c:v>44650</c:v>
                </c:pt>
                <c:pt idx="394">
                  <c:v>44650</c:v>
                </c:pt>
                <c:pt idx="395">
                  <c:v>44651</c:v>
                </c:pt>
                <c:pt idx="396">
                  <c:v>44651</c:v>
                </c:pt>
                <c:pt idx="397">
                  <c:v>44651</c:v>
                </c:pt>
                <c:pt idx="398">
                  <c:v>44651</c:v>
                </c:pt>
                <c:pt idx="399">
                  <c:v>44651</c:v>
                </c:pt>
                <c:pt idx="400">
                  <c:v>44651</c:v>
                </c:pt>
                <c:pt idx="401">
                  <c:v>44652</c:v>
                </c:pt>
                <c:pt idx="402">
                  <c:v>44652</c:v>
                </c:pt>
                <c:pt idx="403">
                  <c:v>44652</c:v>
                </c:pt>
                <c:pt idx="404">
                  <c:v>44652</c:v>
                </c:pt>
                <c:pt idx="405">
                  <c:v>44652</c:v>
                </c:pt>
              </c:numCache>
            </c:numRef>
          </c:xVal>
          <c:yVal>
            <c:numRef>
              <c:f>'Carte de contrôle MRI'!$S$24:$S$500</c:f>
              <c:numCache>
                <c:formatCode>0.00</c:formatCode>
                <c:ptCount val="477"/>
                <c:pt idx="0">
                  <c:v>71.471104786416277</c:v>
                </c:pt>
                <c:pt idx="1">
                  <c:v>71.471104786416277</c:v>
                </c:pt>
                <c:pt idx="2">
                  <c:v>71.471104786416277</c:v>
                </c:pt>
                <c:pt idx="3">
                  <c:v>71.471104786416277</c:v>
                </c:pt>
                <c:pt idx="4">
                  <c:v>71.471104786416277</c:v>
                </c:pt>
                <c:pt idx="5">
                  <c:v>71.471104786416277</c:v>
                </c:pt>
                <c:pt idx="6">
                  <c:v>71.471104786416277</c:v>
                </c:pt>
                <c:pt idx="7">
                  <c:v>71.471104786416277</c:v>
                </c:pt>
                <c:pt idx="8">
                  <c:v>71.471104786416277</c:v>
                </c:pt>
                <c:pt idx="9">
                  <c:v>71.471104786416277</c:v>
                </c:pt>
                <c:pt idx="10">
                  <c:v>71.471104786416277</c:v>
                </c:pt>
                <c:pt idx="11">
                  <c:v>71.471104786416277</c:v>
                </c:pt>
                <c:pt idx="12">
                  <c:v>71.471104786416277</c:v>
                </c:pt>
                <c:pt idx="13">
                  <c:v>71.471104786416277</c:v>
                </c:pt>
                <c:pt idx="14">
                  <c:v>71.471104786416277</c:v>
                </c:pt>
                <c:pt idx="15">
                  <c:v>71.471104786416277</c:v>
                </c:pt>
                <c:pt idx="16">
                  <c:v>71.471104786416277</c:v>
                </c:pt>
                <c:pt idx="17">
                  <c:v>71.471104786416277</c:v>
                </c:pt>
                <c:pt idx="18">
                  <c:v>71.471104786416277</c:v>
                </c:pt>
                <c:pt idx="19">
                  <c:v>71.471104786416277</c:v>
                </c:pt>
                <c:pt idx="20">
                  <c:v>71.471104786416277</c:v>
                </c:pt>
                <c:pt idx="21">
                  <c:v>71.471104786416277</c:v>
                </c:pt>
                <c:pt idx="22">
                  <c:v>71.471104786416277</c:v>
                </c:pt>
                <c:pt idx="23">
                  <c:v>71.471104786416277</c:v>
                </c:pt>
                <c:pt idx="24">
                  <c:v>71.471104786416277</c:v>
                </c:pt>
                <c:pt idx="25">
                  <c:v>71.471104786416277</c:v>
                </c:pt>
                <c:pt idx="26">
                  <c:v>71.471104786416277</c:v>
                </c:pt>
                <c:pt idx="27">
                  <c:v>71.471104786416277</c:v>
                </c:pt>
                <c:pt idx="28">
                  <c:v>71.471104786416277</c:v>
                </c:pt>
                <c:pt idx="29">
                  <c:v>71.471104786416277</c:v>
                </c:pt>
                <c:pt idx="30">
                  <c:v>71.471104786416277</c:v>
                </c:pt>
                <c:pt idx="31">
                  <c:v>71.471104786416277</c:v>
                </c:pt>
                <c:pt idx="32">
                  <c:v>71.471104786416277</c:v>
                </c:pt>
                <c:pt idx="33">
                  <c:v>71.471104786416277</c:v>
                </c:pt>
                <c:pt idx="34">
                  <c:v>71.471104786416277</c:v>
                </c:pt>
                <c:pt idx="35">
                  <c:v>71.471104786416277</c:v>
                </c:pt>
                <c:pt idx="36">
                  <c:v>71.471104786416277</c:v>
                </c:pt>
                <c:pt idx="37">
                  <c:v>71.471104786416277</c:v>
                </c:pt>
                <c:pt idx="38">
                  <c:v>71.471104786416277</c:v>
                </c:pt>
                <c:pt idx="39">
                  <c:v>71.471104786416277</c:v>
                </c:pt>
                <c:pt idx="40">
                  <c:v>71.471104786416277</c:v>
                </c:pt>
                <c:pt idx="41">
                  <c:v>71.471104786416277</c:v>
                </c:pt>
                <c:pt idx="42">
                  <c:v>71.471104786416277</c:v>
                </c:pt>
                <c:pt idx="43">
                  <c:v>71.471104786416277</c:v>
                </c:pt>
                <c:pt idx="44">
                  <c:v>71.471104786416277</c:v>
                </c:pt>
                <c:pt idx="45">
                  <c:v>71.471104786416277</c:v>
                </c:pt>
                <c:pt idx="46">
                  <c:v>71.471104786416277</c:v>
                </c:pt>
                <c:pt idx="47">
                  <c:v>71.471104786416277</c:v>
                </c:pt>
                <c:pt idx="48">
                  <c:v>71.471104786416277</c:v>
                </c:pt>
                <c:pt idx="49">
                  <c:v>71.471104786416277</c:v>
                </c:pt>
                <c:pt idx="50">
                  <c:v>71.471104786416277</c:v>
                </c:pt>
                <c:pt idx="51">
                  <c:v>71.471104786416277</c:v>
                </c:pt>
                <c:pt idx="52">
                  <c:v>71.471104786416277</c:v>
                </c:pt>
                <c:pt idx="53">
                  <c:v>71.471104786416277</c:v>
                </c:pt>
                <c:pt idx="54">
                  <c:v>71.471104786416277</c:v>
                </c:pt>
                <c:pt idx="55">
                  <c:v>71.471104786416277</c:v>
                </c:pt>
                <c:pt idx="56">
                  <c:v>71.471104786416277</c:v>
                </c:pt>
                <c:pt idx="57">
                  <c:v>71.471104786416277</c:v>
                </c:pt>
                <c:pt idx="58">
                  <c:v>71.471104786416277</c:v>
                </c:pt>
                <c:pt idx="59">
                  <c:v>71.471104786416277</c:v>
                </c:pt>
                <c:pt idx="60">
                  <c:v>71.471104786416277</c:v>
                </c:pt>
                <c:pt idx="61">
                  <c:v>71.471104786416277</c:v>
                </c:pt>
                <c:pt idx="62">
                  <c:v>71.471104786416277</c:v>
                </c:pt>
                <c:pt idx="63">
                  <c:v>71.471104786416277</c:v>
                </c:pt>
                <c:pt idx="64">
                  <c:v>71.471104786416277</c:v>
                </c:pt>
                <c:pt idx="65">
                  <c:v>71.471104786416277</c:v>
                </c:pt>
                <c:pt idx="66">
                  <c:v>71.471104786416277</c:v>
                </c:pt>
                <c:pt idx="67">
                  <c:v>71.471104786416277</c:v>
                </c:pt>
                <c:pt idx="68">
                  <c:v>71.471104786416277</c:v>
                </c:pt>
                <c:pt idx="69">
                  <c:v>71.471104786416277</c:v>
                </c:pt>
                <c:pt idx="70">
                  <c:v>71.471104786416277</c:v>
                </c:pt>
                <c:pt idx="71">
                  <c:v>71.471104786416277</c:v>
                </c:pt>
                <c:pt idx="72">
                  <c:v>71.471104786416277</c:v>
                </c:pt>
                <c:pt idx="73">
                  <c:v>71.471104786416277</c:v>
                </c:pt>
                <c:pt idx="74">
                  <c:v>71.471104786416277</c:v>
                </c:pt>
                <c:pt idx="75">
                  <c:v>71.471104786416277</c:v>
                </c:pt>
                <c:pt idx="76">
                  <c:v>71.471104786416277</c:v>
                </c:pt>
                <c:pt idx="77">
                  <c:v>71.471104786416277</c:v>
                </c:pt>
                <c:pt idx="78">
                  <c:v>71.471104786416277</c:v>
                </c:pt>
                <c:pt idx="79">
                  <c:v>71.471104786416277</c:v>
                </c:pt>
                <c:pt idx="80">
                  <c:v>71.471104786416277</c:v>
                </c:pt>
                <c:pt idx="81">
                  <c:v>71.471104786416277</c:v>
                </c:pt>
                <c:pt idx="82">
                  <c:v>71.471104786416277</c:v>
                </c:pt>
                <c:pt idx="83">
                  <c:v>71.471104786416277</c:v>
                </c:pt>
                <c:pt idx="84">
                  <c:v>71.471104786416277</c:v>
                </c:pt>
                <c:pt idx="85">
                  <c:v>71.471104786416277</c:v>
                </c:pt>
                <c:pt idx="86">
                  <c:v>71.471104786416277</c:v>
                </c:pt>
                <c:pt idx="87">
                  <c:v>71.471104786416277</c:v>
                </c:pt>
                <c:pt idx="88">
                  <c:v>71.471104786416277</c:v>
                </c:pt>
                <c:pt idx="89">
                  <c:v>71.471104786416277</c:v>
                </c:pt>
                <c:pt idx="90">
                  <c:v>71.471104786416277</c:v>
                </c:pt>
                <c:pt idx="91">
                  <c:v>71.471104786416277</c:v>
                </c:pt>
                <c:pt idx="92">
                  <c:v>71.471104786416277</c:v>
                </c:pt>
                <c:pt idx="93">
                  <c:v>71.471104786416277</c:v>
                </c:pt>
                <c:pt idx="94">
                  <c:v>71.471104786416277</c:v>
                </c:pt>
                <c:pt idx="95">
                  <c:v>71.471104786416277</c:v>
                </c:pt>
                <c:pt idx="96">
                  <c:v>71.471104786416277</c:v>
                </c:pt>
                <c:pt idx="97">
                  <c:v>71.471104786416277</c:v>
                </c:pt>
                <c:pt idx="98">
                  <c:v>71.471104786416277</c:v>
                </c:pt>
                <c:pt idx="99">
                  <c:v>71.471104786416277</c:v>
                </c:pt>
                <c:pt idx="100">
                  <c:v>71.471104786416277</c:v>
                </c:pt>
                <c:pt idx="101">
                  <c:v>71.471104786416277</c:v>
                </c:pt>
                <c:pt idx="102">
                  <c:v>71.471104786416277</c:v>
                </c:pt>
                <c:pt idx="103">
                  <c:v>71.471104786416277</c:v>
                </c:pt>
                <c:pt idx="104">
                  <c:v>71.471104786416277</c:v>
                </c:pt>
                <c:pt idx="105">
                  <c:v>71.471104786416277</c:v>
                </c:pt>
                <c:pt idx="106">
                  <c:v>71.471104786416277</c:v>
                </c:pt>
                <c:pt idx="107">
                  <c:v>71.471104786416277</c:v>
                </c:pt>
                <c:pt idx="108">
                  <c:v>71.471104786416277</c:v>
                </c:pt>
                <c:pt idx="109">
                  <c:v>71.471104786416277</c:v>
                </c:pt>
                <c:pt idx="110">
                  <c:v>71.471104786416277</c:v>
                </c:pt>
                <c:pt idx="111">
                  <c:v>71.471104786416277</c:v>
                </c:pt>
                <c:pt idx="112">
                  <c:v>71.471104786416277</c:v>
                </c:pt>
                <c:pt idx="113">
                  <c:v>71.471104786416277</c:v>
                </c:pt>
                <c:pt idx="114">
                  <c:v>71.471104786416277</c:v>
                </c:pt>
                <c:pt idx="115">
                  <c:v>71.471104786416277</c:v>
                </c:pt>
                <c:pt idx="116">
                  <c:v>71.471104786416277</c:v>
                </c:pt>
                <c:pt idx="117">
                  <c:v>71.471104786416277</c:v>
                </c:pt>
                <c:pt idx="118">
                  <c:v>71.471104786416277</c:v>
                </c:pt>
                <c:pt idx="119">
                  <c:v>71.471104786416277</c:v>
                </c:pt>
                <c:pt idx="120">
                  <c:v>71.471104786416277</c:v>
                </c:pt>
                <c:pt idx="121">
                  <c:v>71.471104786416277</c:v>
                </c:pt>
                <c:pt idx="122">
                  <c:v>71.471104786416277</c:v>
                </c:pt>
                <c:pt idx="123">
                  <c:v>71.471104786416277</c:v>
                </c:pt>
                <c:pt idx="124">
                  <c:v>71.471104786416277</c:v>
                </c:pt>
                <c:pt idx="125">
                  <c:v>71.471104786416277</c:v>
                </c:pt>
                <c:pt idx="126">
                  <c:v>71.471104786416277</c:v>
                </c:pt>
                <c:pt idx="127">
                  <c:v>71.471104786416277</c:v>
                </c:pt>
                <c:pt idx="128">
                  <c:v>71.471104786416277</c:v>
                </c:pt>
                <c:pt idx="129">
                  <c:v>71.471104786416277</c:v>
                </c:pt>
                <c:pt idx="130">
                  <c:v>71.471104786416277</c:v>
                </c:pt>
                <c:pt idx="131">
                  <c:v>71.471104786416277</c:v>
                </c:pt>
                <c:pt idx="132">
                  <c:v>71.471104786416277</c:v>
                </c:pt>
                <c:pt idx="133">
                  <c:v>71.471104786416277</c:v>
                </c:pt>
                <c:pt idx="134">
                  <c:v>71.471104786416277</c:v>
                </c:pt>
                <c:pt idx="135">
                  <c:v>71.471104786416277</c:v>
                </c:pt>
                <c:pt idx="136">
                  <c:v>71.471104786416277</c:v>
                </c:pt>
                <c:pt idx="137">
                  <c:v>71.471104786416277</c:v>
                </c:pt>
                <c:pt idx="138">
                  <c:v>71.471104786416277</c:v>
                </c:pt>
                <c:pt idx="139">
                  <c:v>71.471104786416277</c:v>
                </c:pt>
                <c:pt idx="140">
                  <c:v>71.471104786416277</c:v>
                </c:pt>
                <c:pt idx="141">
                  <c:v>71.471104786416277</c:v>
                </c:pt>
                <c:pt idx="142">
                  <c:v>71.471104786416277</c:v>
                </c:pt>
                <c:pt idx="143">
                  <c:v>71.471104786416277</c:v>
                </c:pt>
                <c:pt idx="144">
                  <c:v>71.471104786416277</c:v>
                </c:pt>
                <c:pt idx="145">
                  <c:v>71.471104786416277</c:v>
                </c:pt>
                <c:pt idx="146">
                  <c:v>71.471104786416277</c:v>
                </c:pt>
                <c:pt idx="147">
                  <c:v>71.471104786416277</c:v>
                </c:pt>
                <c:pt idx="148">
                  <c:v>71.471104786416277</c:v>
                </c:pt>
                <c:pt idx="149">
                  <c:v>71.471104786416277</c:v>
                </c:pt>
                <c:pt idx="150">
                  <c:v>71.471104786416277</c:v>
                </c:pt>
                <c:pt idx="151">
                  <c:v>71.471104786416277</c:v>
                </c:pt>
                <c:pt idx="152">
                  <c:v>71.471104786416277</c:v>
                </c:pt>
                <c:pt idx="153">
                  <c:v>71.471104786416277</c:v>
                </c:pt>
                <c:pt idx="154">
                  <c:v>71.471104786416277</c:v>
                </c:pt>
                <c:pt idx="155">
                  <c:v>71.471104786416277</c:v>
                </c:pt>
                <c:pt idx="156">
                  <c:v>71.471104786416277</c:v>
                </c:pt>
                <c:pt idx="157">
                  <c:v>71.471104786416277</c:v>
                </c:pt>
                <c:pt idx="158">
                  <c:v>71.471104786416277</c:v>
                </c:pt>
                <c:pt idx="159">
                  <c:v>71.471104786416277</c:v>
                </c:pt>
                <c:pt idx="160">
                  <c:v>71.471104786416277</c:v>
                </c:pt>
                <c:pt idx="161">
                  <c:v>71.471104786416277</c:v>
                </c:pt>
                <c:pt idx="162">
                  <c:v>71.471104786416277</c:v>
                </c:pt>
                <c:pt idx="163">
                  <c:v>71.471104786416277</c:v>
                </c:pt>
                <c:pt idx="164">
                  <c:v>71.471104786416277</c:v>
                </c:pt>
                <c:pt idx="165">
                  <c:v>71.471104786416277</c:v>
                </c:pt>
                <c:pt idx="166">
                  <c:v>71.471104786416277</c:v>
                </c:pt>
                <c:pt idx="167">
                  <c:v>71.471104786416277</c:v>
                </c:pt>
                <c:pt idx="168">
                  <c:v>71.471104786416277</c:v>
                </c:pt>
                <c:pt idx="169">
                  <c:v>71.471104786416277</c:v>
                </c:pt>
                <c:pt idx="170">
                  <c:v>71.471104786416277</c:v>
                </c:pt>
                <c:pt idx="171">
                  <c:v>71.471104786416277</c:v>
                </c:pt>
                <c:pt idx="172">
                  <c:v>71.471104786416277</c:v>
                </c:pt>
                <c:pt idx="173">
                  <c:v>71.471104786416277</c:v>
                </c:pt>
                <c:pt idx="174">
                  <c:v>71.471104786416277</c:v>
                </c:pt>
                <c:pt idx="175">
                  <c:v>71.471104786416277</c:v>
                </c:pt>
                <c:pt idx="176">
                  <c:v>71.471104786416277</c:v>
                </c:pt>
                <c:pt idx="177">
                  <c:v>71.471104786416277</c:v>
                </c:pt>
                <c:pt idx="178">
                  <c:v>71.471104786416277</c:v>
                </c:pt>
                <c:pt idx="179">
                  <c:v>71.471104786416277</c:v>
                </c:pt>
                <c:pt idx="180">
                  <c:v>71.471104786416277</c:v>
                </c:pt>
                <c:pt idx="181">
                  <c:v>71.471104786416277</c:v>
                </c:pt>
                <c:pt idx="182">
                  <c:v>71.471104786416277</c:v>
                </c:pt>
                <c:pt idx="183">
                  <c:v>71.471104786416277</c:v>
                </c:pt>
                <c:pt idx="184">
                  <c:v>71.471104786416277</c:v>
                </c:pt>
                <c:pt idx="185">
                  <c:v>71.471104786416277</c:v>
                </c:pt>
                <c:pt idx="186">
                  <c:v>71.471104786416277</c:v>
                </c:pt>
                <c:pt idx="187">
                  <c:v>71.471104786416277</c:v>
                </c:pt>
                <c:pt idx="188">
                  <c:v>71.471104786416277</c:v>
                </c:pt>
                <c:pt idx="189">
                  <c:v>71.471104786416277</c:v>
                </c:pt>
                <c:pt idx="190">
                  <c:v>71.471104786416277</c:v>
                </c:pt>
                <c:pt idx="191">
                  <c:v>71.471104786416277</c:v>
                </c:pt>
                <c:pt idx="192">
                  <c:v>71.471104786416277</c:v>
                </c:pt>
                <c:pt idx="193">
                  <c:v>71.471104786416277</c:v>
                </c:pt>
                <c:pt idx="194">
                  <c:v>71.471104786416277</c:v>
                </c:pt>
                <c:pt idx="195">
                  <c:v>71.471104786416277</c:v>
                </c:pt>
                <c:pt idx="196">
                  <c:v>71.471104786416277</c:v>
                </c:pt>
                <c:pt idx="197">
                  <c:v>71.471104786416277</c:v>
                </c:pt>
                <c:pt idx="198">
                  <c:v>71.471104786416277</c:v>
                </c:pt>
                <c:pt idx="199">
                  <c:v>71.471104786416277</c:v>
                </c:pt>
                <c:pt idx="200">
                  <c:v>71.471104786416277</c:v>
                </c:pt>
                <c:pt idx="201">
                  <c:v>71.471104786416277</c:v>
                </c:pt>
                <c:pt idx="202">
                  <c:v>71.471104786416277</c:v>
                </c:pt>
                <c:pt idx="203">
                  <c:v>71.471104786416277</c:v>
                </c:pt>
                <c:pt idx="204">
                  <c:v>71.471104786416277</c:v>
                </c:pt>
                <c:pt idx="205">
                  <c:v>71.471104786416277</c:v>
                </c:pt>
                <c:pt idx="206">
                  <c:v>71.471104786416277</c:v>
                </c:pt>
                <c:pt idx="207">
                  <c:v>71.471104786416277</c:v>
                </c:pt>
                <c:pt idx="208">
                  <c:v>71.471104786416277</c:v>
                </c:pt>
                <c:pt idx="209">
                  <c:v>71.471104786416277</c:v>
                </c:pt>
                <c:pt idx="210">
                  <c:v>71.471104786416277</c:v>
                </c:pt>
                <c:pt idx="211">
                  <c:v>71.471104786416277</c:v>
                </c:pt>
                <c:pt idx="212">
                  <c:v>71.471104786416277</c:v>
                </c:pt>
                <c:pt idx="213">
                  <c:v>71.471104786416277</c:v>
                </c:pt>
                <c:pt idx="214">
                  <c:v>71.471104786416277</c:v>
                </c:pt>
                <c:pt idx="215">
                  <c:v>71.471104786416277</c:v>
                </c:pt>
                <c:pt idx="216">
                  <c:v>71.471104786416277</c:v>
                </c:pt>
                <c:pt idx="217">
                  <c:v>71.471104786416277</c:v>
                </c:pt>
                <c:pt idx="218">
                  <c:v>71.471104786416277</c:v>
                </c:pt>
                <c:pt idx="219">
                  <c:v>71.471104786416277</c:v>
                </c:pt>
                <c:pt idx="220">
                  <c:v>71.471104786416277</c:v>
                </c:pt>
                <c:pt idx="221">
                  <c:v>71.471104786416277</c:v>
                </c:pt>
                <c:pt idx="222">
                  <c:v>71.471104786416277</c:v>
                </c:pt>
                <c:pt idx="223">
                  <c:v>71.471104786416277</c:v>
                </c:pt>
                <c:pt idx="224">
                  <c:v>71.471104786416277</c:v>
                </c:pt>
                <c:pt idx="225">
                  <c:v>71.471104786416277</c:v>
                </c:pt>
                <c:pt idx="226">
                  <c:v>71.471104786416277</c:v>
                </c:pt>
                <c:pt idx="227">
                  <c:v>71.471104786416277</c:v>
                </c:pt>
                <c:pt idx="228">
                  <c:v>71.471104786416277</c:v>
                </c:pt>
                <c:pt idx="229">
                  <c:v>71.471104786416277</c:v>
                </c:pt>
                <c:pt idx="230">
                  <c:v>71.471104786416277</c:v>
                </c:pt>
                <c:pt idx="231">
                  <c:v>71.471104786416277</c:v>
                </c:pt>
                <c:pt idx="232">
                  <c:v>71.471104786416277</c:v>
                </c:pt>
                <c:pt idx="233">
                  <c:v>71.471104786416277</c:v>
                </c:pt>
                <c:pt idx="234">
                  <c:v>71.471104786416277</c:v>
                </c:pt>
                <c:pt idx="235">
                  <c:v>71.471104786416277</c:v>
                </c:pt>
                <c:pt idx="236">
                  <c:v>71.471104786416277</c:v>
                </c:pt>
                <c:pt idx="237">
                  <c:v>71.471104786416277</c:v>
                </c:pt>
                <c:pt idx="238">
                  <c:v>71.471104786416277</c:v>
                </c:pt>
                <c:pt idx="239">
                  <c:v>71.471104786416277</c:v>
                </c:pt>
                <c:pt idx="240">
                  <c:v>71.471104786416277</c:v>
                </c:pt>
                <c:pt idx="241">
                  <c:v>71.471104786416277</c:v>
                </c:pt>
                <c:pt idx="242">
                  <c:v>71.471104786416277</c:v>
                </c:pt>
                <c:pt idx="243">
                  <c:v>71.471104786416277</c:v>
                </c:pt>
                <c:pt idx="244">
                  <c:v>71.471104786416277</c:v>
                </c:pt>
                <c:pt idx="245">
                  <c:v>71.471104786416277</c:v>
                </c:pt>
                <c:pt idx="246">
                  <c:v>71.471104786416277</c:v>
                </c:pt>
                <c:pt idx="247">
                  <c:v>71.471104786416277</c:v>
                </c:pt>
                <c:pt idx="248">
                  <c:v>71.471104786416277</c:v>
                </c:pt>
                <c:pt idx="249">
                  <c:v>71.471104786416277</c:v>
                </c:pt>
                <c:pt idx="250">
                  <c:v>71.471104786416277</c:v>
                </c:pt>
                <c:pt idx="251">
                  <c:v>71.471104786416277</c:v>
                </c:pt>
                <c:pt idx="252">
                  <c:v>71.471104786416277</c:v>
                </c:pt>
                <c:pt idx="253">
                  <c:v>71.471104786416277</c:v>
                </c:pt>
                <c:pt idx="254">
                  <c:v>71.471104786416277</c:v>
                </c:pt>
                <c:pt idx="255">
                  <c:v>71.471104786416277</c:v>
                </c:pt>
                <c:pt idx="256">
                  <c:v>71.471104786416277</c:v>
                </c:pt>
                <c:pt idx="257">
                  <c:v>71.471104786416277</c:v>
                </c:pt>
                <c:pt idx="258">
                  <c:v>71.471104786416277</c:v>
                </c:pt>
                <c:pt idx="259">
                  <c:v>71.471104786416277</c:v>
                </c:pt>
                <c:pt idx="260">
                  <c:v>71.471104786416277</c:v>
                </c:pt>
                <c:pt idx="261">
                  <c:v>71.471104786416277</c:v>
                </c:pt>
                <c:pt idx="262">
                  <c:v>71.471104786416277</c:v>
                </c:pt>
                <c:pt idx="263">
                  <c:v>71.471104786416277</c:v>
                </c:pt>
                <c:pt idx="264">
                  <c:v>71.471104786416277</c:v>
                </c:pt>
                <c:pt idx="265">
                  <c:v>71.471104786416277</c:v>
                </c:pt>
                <c:pt idx="266">
                  <c:v>71.471104786416277</c:v>
                </c:pt>
                <c:pt idx="267">
                  <c:v>71.471104786416277</c:v>
                </c:pt>
                <c:pt idx="268">
                  <c:v>71.471104786416277</c:v>
                </c:pt>
                <c:pt idx="269">
                  <c:v>71.471104786416277</c:v>
                </c:pt>
                <c:pt idx="270">
                  <c:v>71.471104786416277</c:v>
                </c:pt>
                <c:pt idx="271">
                  <c:v>71.471104786416277</c:v>
                </c:pt>
                <c:pt idx="272">
                  <c:v>71.471104786416277</c:v>
                </c:pt>
                <c:pt idx="273">
                  <c:v>71.471104786416277</c:v>
                </c:pt>
                <c:pt idx="274">
                  <c:v>71.471104786416277</c:v>
                </c:pt>
                <c:pt idx="275">
                  <c:v>71.471104786416277</c:v>
                </c:pt>
                <c:pt idx="276">
                  <c:v>71.471104786416277</c:v>
                </c:pt>
                <c:pt idx="277">
                  <c:v>71.471104786416277</c:v>
                </c:pt>
                <c:pt idx="278">
                  <c:v>71.471104786416277</c:v>
                </c:pt>
                <c:pt idx="279">
                  <c:v>71.471104786416277</c:v>
                </c:pt>
                <c:pt idx="280">
                  <c:v>71.471104786416277</c:v>
                </c:pt>
                <c:pt idx="281">
                  <c:v>71.471104786416277</c:v>
                </c:pt>
                <c:pt idx="282">
                  <c:v>71.471104786416277</c:v>
                </c:pt>
                <c:pt idx="283">
                  <c:v>71.471104786416277</c:v>
                </c:pt>
                <c:pt idx="284">
                  <c:v>71.471104786416277</c:v>
                </c:pt>
                <c:pt idx="285">
                  <c:v>71.471104786416277</c:v>
                </c:pt>
                <c:pt idx="286">
                  <c:v>71.471104786416277</c:v>
                </c:pt>
                <c:pt idx="287">
                  <c:v>71.471104786416277</c:v>
                </c:pt>
                <c:pt idx="288">
                  <c:v>71.471104786416277</c:v>
                </c:pt>
                <c:pt idx="289">
                  <c:v>71.471104786416277</c:v>
                </c:pt>
                <c:pt idx="290">
                  <c:v>71.471104786416277</c:v>
                </c:pt>
                <c:pt idx="291">
                  <c:v>71.471104786416277</c:v>
                </c:pt>
                <c:pt idx="292">
                  <c:v>71.471104786416277</c:v>
                </c:pt>
                <c:pt idx="293">
                  <c:v>71.471104786416277</c:v>
                </c:pt>
                <c:pt idx="294">
                  <c:v>71.471104786416277</c:v>
                </c:pt>
                <c:pt idx="295">
                  <c:v>71.471104786416277</c:v>
                </c:pt>
                <c:pt idx="296">
                  <c:v>71.471104786416277</c:v>
                </c:pt>
                <c:pt idx="297">
                  <c:v>71.471104786416277</c:v>
                </c:pt>
                <c:pt idx="298">
                  <c:v>71.471104786416277</c:v>
                </c:pt>
                <c:pt idx="299">
                  <c:v>71.471104786416277</c:v>
                </c:pt>
                <c:pt idx="300">
                  <c:v>71.471104786416277</c:v>
                </c:pt>
                <c:pt idx="301">
                  <c:v>71.471104786416277</c:v>
                </c:pt>
                <c:pt idx="302">
                  <c:v>71.471104786416277</c:v>
                </c:pt>
                <c:pt idx="303">
                  <c:v>71.471104786416277</c:v>
                </c:pt>
                <c:pt idx="304">
                  <c:v>71.471104786416277</c:v>
                </c:pt>
                <c:pt idx="305">
                  <c:v>71.471104786416277</c:v>
                </c:pt>
                <c:pt idx="306">
                  <c:v>71.471104786416277</c:v>
                </c:pt>
                <c:pt idx="307">
                  <c:v>71.471104786416277</c:v>
                </c:pt>
                <c:pt idx="308">
                  <c:v>71.471104786416277</c:v>
                </c:pt>
                <c:pt idx="309">
                  <c:v>71.471104786416277</c:v>
                </c:pt>
                <c:pt idx="310">
                  <c:v>71.471104786416277</c:v>
                </c:pt>
                <c:pt idx="311">
                  <c:v>71.471104786416277</c:v>
                </c:pt>
                <c:pt idx="312">
                  <c:v>71.471104786416277</c:v>
                </c:pt>
                <c:pt idx="313">
                  <c:v>71.471104786416277</c:v>
                </c:pt>
                <c:pt idx="314">
                  <c:v>71.471104786416277</c:v>
                </c:pt>
                <c:pt idx="315">
                  <c:v>71.471104786416277</c:v>
                </c:pt>
                <c:pt idx="316">
                  <c:v>71.471104786416277</c:v>
                </c:pt>
                <c:pt idx="317">
                  <c:v>71.471104786416277</c:v>
                </c:pt>
                <c:pt idx="318">
                  <c:v>71.471104786416277</c:v>
                </c:pt>
                <c:pt idx="319">
                  <c:v>71.471104786416277</c:v>
                </c:pt>
                <c:pt idx="320">
                  <c:v>71.471104786416277</c:v>
                </c:pt>
                <c:pt idx="321">
                  <c:v>71.471104786416277</c:v>
                </c:pt>
                <c:pt idx="322">
                  <c:v>71.471104786416277</c:v>
                </c:pt>
                <c:pt idx="323">
                  <c:v>71.471104786416277</c:v>
                </c:pt>
                <c:pt idx="324">
                  <c:v>71.471104786416277</c:v>
                </c:pt>
                <c:pt idx="325">
                  <c:v>71.471104786416277</c:v>
                </c:pt>
                <c:pt idx="326">
                  <c:v>71.471104786416277</c:v>
                </c:pt>
                <c:pt idx="327">
                  <c:v>71.471104786416277</c:v>
                </c:pt>
                <c:pt idx="328">
                  <c:v>71.471104786416277</c:v>
                </c:pt>
                <c:pt idx="329">
                  <c:v>71.471104786416277</c:v>
                </c:pt>
                <c:pt idx="330">
                  <c:v>71.471104786416277</c:v>
                </c:pt>
                <c:pt idx="331">
                  <c:v>71.471104786416277</c:v>
                </c:pt>
                <c:pt idx="332">
                  <c:v>71.471104786416277</c:v>
                </c:pt>
                <c:pt idx="333">
                  <c:v>71.471104786416277</c:v>
                </c:pt>
                <c:pt idx="334">
                  <c:v>71.471104786416277</c:v>
                </c:pt>
                <c:pt idx="335">
                  <c:v>71.471104786416277</c:v>
                </c:pt>
                <c:pt idx="336">
                  <c:v>71.471104786416277</c:v>
                </c:pt>
                <c:pt idx="337">
                  <c:v>71.471104786416277</c:v>
                </c:pt>
                <c:pt idx="338">
                  <c:v>71.471104786416277</c:v>
                </c:pt>
                <c:pt idx="339">
                  <c:v>71.471104786416277</c:v>
                </c:pt>
                <c:pt idx="340">
                  <c:v>71.471104786416277</c:v>
                </c:pt>
                <c:pt idx="341">
                  <c:v>71.471104786416277</c:v>
                </c:pt>
                <c:pt idx="342">
                  <c:v>71.471104786416277</c:v>
                </c:pt>
                <c:pt idx="343">
                  <c:v>71.471104786416277</c:v>
                </c:pt>
                <c:pt idx="344">
                  <c:v>71.471104786416277</c:v>
                </c:pt>
                <c:pt idx="345">
                  <c:v>71.471104786416277</c:v>
                </c:pt>
                <c:pt idx="346">
                  <c:v>71.471104786416277</c:v>
                </c:pt>
                <c:pt idx="347">
                  <c:v>71.471104786416277</c:v>
                </c:pt>
                <c:pt idx="348">
                  <c:v>71.471104786416277</c:v>
                </c:pt>
                <c:pt idx="349">
                  <c:v>71.471104786416277</c:v>
                </c:pt>
                <c:pt idx="350">
                  <c:v>71.471104786416277</c:v>
                </c:pt>
                <c:pt idx="351">
                  <c:v>71.471104786416277</c:v>
                </c:pt>
                <c:pt idx="352">
                  <c:v>71.471104786416277</c:v>
                </c:pt>
                <c:pt idx="353">
                  <c:v>71.471104786416277</c:v>
                </c:pt>
                <c:pt idx="354">
                  <c:v>71.471104786416277</c:v>
                </c:pt>
                <c:pt idx="355">
                  <c:v>71.471104786416277</c:v>
                </c:pt>
                <c:pt idx="356">
                  <c:v>71.471104786416277</c:v>
                </c:pt>
                <c:pt idx="357">
                  <c:v>71.471104786416277</c:v>
                </c:pt>
                <c:pt idx="358">
                  <c:v>71.471104786416277</c:v>
                </c:pt>
                <c:pt idx="359">
                  <c:v>71.471104786416277</c:v>
                </c:pt>
                <c:pt idx="360">
                  <c:v>71.471104786416277</c:v>
                </c:pt>
                <c:pt idx="361">
                  <c:v>71.471104786416277</c:v>
                </c:pt>
                <c:pt idx="362">
                  <c:v>71.471104786416277</c:v>
                </c:pt>
                <c:pt idx="363">
                  <c:v>71.471104786416277</c:v>
                </c:pt>
                <c:pt idx="364">
                  <c:v>71.471104786416277</c:v>
                </c:pt>
                <c:pt idx="365">
                  <c:v>71.471104786416277</c:v>
                </c:pt>
                <c:pt idx="366">
                  <c:v>71.471104786416277</c:v>
                </c:pt>
                <c:pt idx="367">
                  <c:v>71.471104786416277</c:v>
                </c:pt>
                <c:pt idx="368">
                  <c:v>71.471104786416277</c:v>
                </c:pt>
                <c:pt idx="369">
                  <c:v>71.471104786416277</c:v>
                </c:pt>
                <c:pt idx="370">
                  <c:v>71.471104786416277</c:v>
                </c:pt>
                <c:pt idx="371">
                  <c:v>71.471104786416277</c:v>
                </c:pt>
                <c:pt idx="372">
                  <c:v>71.471104786416277</c:v>
                </c:pt>
                <c:pt idx="373">
                  <c:v>71.471104786416277</c:v>
                </c:pt>
                <c:pt idx="374">
                  <c:v>71.471104786416277</c:v>
                </c:pt>
                <c:pt idx="375">
                  <c:v>71.471104786416277</c:v>
                </c:pt>
                <c:pt idx="376">
                  <c:v>71.471104786416277</c:v>
                </c:pt>
                <c:pt idx="377">
                  <c:v>71.471104786416277</c:v>
                </c:pt>
                <c:pt idx="378">
                  <c:v>71.471104786416277</c:v>
                </c:pt>
                <c:pt idx="379">
                  <c:v>71.471104786416277</c:v>
                </c:pt>
                <c:pt idx="380">
                  <c:v>71.471104786416277</c:v>
                </c:pt>
                <c:pt idx="381">
                  <c:v>71.471104786416277</c:v>
                </c:pt>
                <c:pt idx="382">
                  <c:v>71.471104786416277</c:v>
                </c:pt>
                <c:pt idx="383">
                  <c:v>71.471104786416277</c:v>
                </c:pt>
                <c:pt idx="384">
                  <c:v>71.471104786416277</c:v>
                </c:pt>
                <c:pt idx="385">
                  <c:v>71.471104786416277</c:v>
                </c:pt>
                <c:pt idx="386">
                  <c:v>71.471104786416277</c:v>
                </c:pt>
                <c:pt idx="387">
                  <c:v>71.471104786416277</c:v>
                </c:pt>
                <c:pt idx="388">
                  <c:v>71.471104786416277</c:v>
                </c:pt>
                <c:pt idx="389">
                  <c:v>71.471104786416277</c:v>
                </c:pt>
                <c:pt idx="390">
                  <c:v>71.471104786416277</c:v>
                </c:pt>
                <c:pt idx="391">
                  <c:v>71.471104786416277</c:v>
                </c:pt>
                <c:pt idx="392">
                  <c:v>71.471104786416277</c:v>
                </c:pt>
                <c:pt idx="393">
                  <c:v>71.471104786416277</c:v>
                </c:pt>
                <c:pt idx="394">
                  <c:v>71.471104786416277</c:v>
                </c:pt>
                <c:pt idx="395">
                  <c:v>71.471104786416277</c:v>
                </c:pt>
                <c:pt idx="396">
                  <c:v>71.471104786416277</c:v>
                </c:pt>
                <c:pt idx="397">
                  <c:v>71.471104786416277</c:v>
                </c:pt>
                <c:pt idx="398">
                  <c:v>71.471104786416277</c:v>
                </c:pt>
                <c:pt idx="399">
                  <c:v>71.471104786416277</c:v>
                </c:pt>
                <c:pt idx="400">
                  <c:v>71.471104786416277</c:v>
                </c:pt>
                <c:pt idx="401">
                  <c:v>71.471104786416277</c:v>
                </c:pt>
                <c:pt idx="402">
                  <c:v>71.471104786416277</c:v>
                </c:pt>
                <c:pt idx="403">
                  <c:v>71.471104786416277</c:v>
                </c:pt>
                <c:pt idx="404">
                  <c:v>71.471104786416277</c:v>
                </c:pt>
                <c:pt idx="405">
                  <c:v>71.471104786416277</c:v>
                </c:pt>
                <c:pt idx="406">
                  <c:v>71.471104786416277</c:v>
                </c:pt>
                <c:pt idx="407">
                  <c:v>71.471104786416277</c:v>
                </c:pt>
                <c:pt idx="408">
                  <c:v>71.471104786416277</c:v>
                </c:pt>
                <c:pt idx="409">
                  <c:v>71.471104786416277</c:v>
                </c:pt>
                <c:pt idx="410">
                  <c:v>71.471104786416277</c:v>
                </c:pt>
                <c:pt idx="411">
                  <c:v>71.471104786416277</c:v>
                </c:pt>
                <c:pt idx="412">
                  <c:v>71.471104786416277</c:v>
                </c:pt>
                <c:pt idx="413">
                  <c:v>71.471104786416277</c:v>
                </c:pt>
                <c:pt idx="414">
                  <c:v>71.471104786416277</c:v>
                </c:pt>
                <c:pt idx="415">
                  <c:v>71.471104786416277</c:v>
                </c:pt>
                <c:pt idx="416">
                  <c:v>71.471104786416277</c:v>
                </c:pt>
                <c:pt idx="417">
                  <c:v>71.471104786416277</c:v>
                </c:pt>
                <c:pt idx="418">
                  <c:v>71.471104786416277</c:v>
                </c:pt>
                <c:pt idx="419">
                  <c:v>71.471104786416277</c:v>
                </c:pt>
                <c:pt idx="420">
                  <c:v>71.471104786416277</c:v>
                </c:pt>
                <c:pt idx="421">
                  <c:v>71.471104786416277</c:v>
                </c:pt>
                <c:pt idx="422">
                  <c:v>71.471104786416277</c:v>
                </c:pt>
                <c:pt idx="423">
                  <c:v>71.471104786416277</c:v>
                </c:pt>
                <c:pt idx="424">
                  <c:v>71.471104786416277</c:v>
                </c:pt>
                <c:pt idx="425">
                  <c:v>71.471104786416277</c:v>
                </c:pt>
                <c:pt idx="426">
                  <c:v>71.471104786416277</c:v>
                </c:pt>
                <c:pt idx="427">
                  <c:v>71.471104786416277</c:v>
                </c:pt>
                <c:pt idx="428">
                  <c:v>71.471104786416277</c:v>
                </c:pt>
                <c:pt idx="429">
                  <c:v>71.471104786416277</c:v>
                </c:pt>
                <c:pt idx="430">
                  <c:v>71.471104786416277</c:v>
                </c:pt>
                <c:pt idx="431">
                  <c:v>71.471104786416277</c:v>
                </c:pt>
                <c:pt idx="432">
                  <c:v>71.471104786416277</c:v>
                </c:pt>
                <c:pt idx="433">
                  <c:v>71.471104786416277</c:v>
                </c:pt>
                <c:pt idx="434">
                  <c:v>71.471104786416277</c:v>
                </c:pt>
                <c:pt idx="435">
                  <c:v>71.471104786416277</c:v>
                </c:pt>
                <c:pt idx="436">
                  <c:v>71.471104786416277</c:v>
                </c:pt>
                <c:pt idx="437">
                  <c:v>71.471104786416277</c:v>
                </c:pt>
                <c:pt idx="438">
                  <c:v>71.471104786416277</c:v>
                </c:pt>
                <c:pt idx="439">
                  <c:v>71.471104786416277</c:v>
                </c:pt>
                <c:pt idx="440">
                  <c:v>71.471104786416277</c:v>
                </c:pt>
                <c:pt idx="441">
                  <c:v>71.471104786416277</c:v>
                </c:pt>
                <c:pt idx="442">
                  <c:v>71.471104786416277</c:v>
                </c:pt>
                <c:pt idx="443">
                  <c:v>71.471104786416277</c:v>
                </c:pt>
                <c:pt idx="444">
                  <c:v>71.471104786416277</c:v>
                </c:pt>
                <c:pt idx="445">
                  <c:v>71.471104786416277</c:v>
                </c:pt>
                <c:pt idx="446">
                  <c:v>71.471104786416277</c:v>
                </c:pt>
                <c:pt idx="447">
                  <c:v>71.471104786416277</c:v>
                </c:pt>
                <c:pt idx="448">
                  <c:v>71.471104786416277</c:v>
                </c:pt>
                <c:pt idx="449">
                  <c:v>71.471104786416277</c:v>
                </c:pt>
                <c:pt idx="450">
                  <c:v>71.471104786416277</c:v>
                </c:pt>
                <c:pt idx="451">
                  <c:v>71.471104786416277</c:v>
                </c:pt>
                <c:pt idx="452">
                  <c:v>71.471104786416277</c:v>
                </c:pt>
                <c:pt idx="453">
                  <c:v>71.471104786416277</c:v>
                </c:pt>
                <c:pt idx="454">
                  <c:v>71.471104786416277</c:v>
                </c:pt>
                <c:pt idx="455">
                  <c:v>71.471104786416277</c:v>
                </c:pt>
                <c:pt idx="456">
                  <c:v>71.471104786416277</c:v>
                </c:pt>
                <c:pt idx="457">
                  <c:v>71.471104786416277</c:v>
                </c:pt>
                <c:pt idx="458">
                  <c:v>71.471104786416277</c:v>
                </c:pt>
                <c:pt idx="459">
                  <c:v>71.471104786416277</c:v>
                </c:pt>
                <c:pt idx="460">
                  <c:v>71.471104786416277</c:v>
                </c:pt>
                <c:pt idx="461">
                  <c:v>71.471104786416277</c:v>
                </c:pt>
                <c:pt idx="462">
                  <c:v>71.471104786416277</c:v>
                </c:pt>
                <c:pt idx="463">
                  <c:v>71.471104786416277</c:v>
                </c:pt>
                <c:pt idx="464">
                  <c:v>71.471104786416277</c:v>
                </c:pt>
                <c:pt idx="465">
                  <c:v>71.471104786416277</c:v>
                </c:pt>
                <c:pt idx="466">
                  <c:v>71.471104786416277</c:v>
                </c:pt>
                <c:pt idx="467">
                  <c:v>71.471104786416277</c:v>
                </c:pt>
                <c:pt idx="468">
                  <c:v>71.471104786416277</c:v>
                </c:pt>
                <c:pt idx="469">
                  <c:v>71.471104786416277</c:v>
                </c:pt>
                <c:pt idx="470">
                  <c:v>71.471104786416277</c:v>
                </c:pt>
                <c:pt idx="471">
                  <c:v>71.471104786416277</c:v>
                </c:pt>
                <c:pt idx="472">
                  <c:v>71.471104786416277</c:v>
                </c:pt>
                <c:pt idx="473">
                  <c:v>71.471104786416277</c:v>
                </c:pt>
                <c:pt idx="474">
                  <c:v>71.471104786416277</c:v>
                </c:pt>
                <c:pt idx="475">
                  <c:v>71.471104786416277</c:v>
                </c:pt>
                <c:pt idx="476">
                  <c:v>71.471104786416277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320-4717-8425-13D21A371E96}"/>
            </c:ext>
          </c:extLst>
        </c:ser>
        <c:ser>
          <c:idx val="5"/>
          <c:order val="5"/>
          <c:tx>
            <c:strRef>
              <c:f>'Carte de contrôle MRI'!$T$23</c:f>
              <c:strCache>
                <c:ptCount val="1"/>
                <c:pt idx="0">
                  <c:v>MOYENNE</c:v>
                </c:pt>
              </c:strCache>
            </c:strRef>
          </c:tx>
          <c:spPr>
            <a:ln w="1270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'Carte de contrôle MRI'!$A$24:$A$500</c:f>
              <c:numCache>
                <c:formatCode>m/d/yyyy</c:formatCode>
                <c:ptCount val="477"/>
                <c:pt idx="0">
                  <c:v>44587</c:v>
                </c:pt>
                <c:pt idx="1">
                  <c:v>44587</c:v>
                </c:pt>
                <c:pt idx="2">
                  <c:v>44587</c:v>
                </c:pt>
                <c:pt idx="3">
                  <c:v>44587</c:v>
                </c:pt>
                <c:pt idx="4">
                  <c:v>44587</c:v>
                </c:pt>
                <c:pt idx="5">
                  <c:v>44587</c:v>
                </c:pt>
                <c:pt idx="6">
                  <c:v>44587</c:v>
                </c:pt>
                <c:pt idx="7">
                  <c:v>44587</c:v>
                </c:pt>
                <c:pt idx="8">
                  <c:v>44587</c:v>
                </c:pt>
                <c:pt idx="9">
                  <c:v>44587</c:v>
                </c:pt>
                <c:pt idx="10">
                  <c:v>44587</c:v>
                </c:pt>
                <c:pt idx="11">
                  <c:v>44587</c:v>
                </c:pt>
                <c:pt idx="12">
                  <c:v>44588</c:v>
                </c:pt>
                <c:pt idx="13">
                  <c:v>44588</c:v>
                </c:pt>
                <c:pt idx="14">
                  <c:v>44588</c:v>
                </c:pt>
                <c:pt idx="15">
                  <c:v>44588</c:v>
                </c:pt>
                <c:pt idx="16">
                  <c:v>44588</c:v>
                </c:pt>
                <c:pt idx="17">
                  <c:v>44588</c:v>
                </c:pt>
                <c:pt idx="18">
                  <c:v>44588</c:v>
                </c:pt>
                <c:pt idx="19">
                  <c:v>44588</c:v>
                </c:pt>
                <c:pt idx="20">
                  <c:v>44588</c:v>
                </c:pt>
                <c:pt idx="21">
                  <c:v>44588</c:v>
                </c:pt>
                <c:pt idx="22">
                  <c:v>44588</c:v>
                </c:pt>
                <c:pt idx="23">
                  <c:v>44588</c:v>
                </c:pt>
                <c:pt idx="24">
                  <c:v>44588</c:v>
                </c:pt>
                <c:pt idx="25">
                  <c:v>44588</c:v>
                </c:pt>
                <c:pt idx="26">
                  <c:v>44588</c:v>
                </c:pt>
                <c:pt idx="27">
                  <c:v>44588</c:v>
                </c:pt>
                <c:pt idx="28">
                  <c:v>44589</c:v>
                </c:pt>
                <c:pt idx="29">
                  <c:v>44589</c:v>
                </c:pt>
                <c:pt idx="30">
                  <c:v>44589</c:v>
                </c:pt>
                <c:pt idx="31">
                  <c:v>44589</c:v>
                </c:pt>
                <c:pt idx="32">
                  <c:v>44592</c:v>
                </c:pt>
                <c:pt idx="33">
                  <c:v>44592</c:v>
                </c:pt>
                <c:pt idx="34">
                  <c:v>44592</c:v>
                </c:pt>
                <c:pt idx="35">
                  <c:v>44592</c:v>
                </c:pt>
                <c:pt idx="36">
                  <c:v>44592</c:v>
                </c:pt>
                <c:pt idx="37">
                  <c:v>44592</c:v>
                </c:pt>
                <c:pt idx="38">
                  <c:v>44593</c:v>
                </c:pt>
                <c:pt idx="39">
                  <c:v>44593</c:v>
                </c:pt>
                <c:pt idx="40">
                  <c:v>44593</c:v>
                </c:pt>
                <c:pt idx="41">
                  <c:v>44593</c:v>
                </c:pt>
                <c:pt idx="42">
                  <c:v>44593</c:v>
                </c:pt>
                <c:pt idx="43">
                  <c:v>44593</c:v>
                </c:pt>
                <c:pt idx="44">
                  <c:v>44593</c:v>
                </c:pt>
                <c:pt idx="45">
                  <c:v>44593</c:v>
                </c:pt>
                <c:pt idx="46">
                  <c:v>44593</c:v>
                </c:pt>
                <c:pt idx="47">
                  <c:v>44594</c:v>
                </c:pt>
                <c:pt idx="48">
                  <c:v>44594</c:v>
                </c:pt>
                <c:pt idx="49">
                  <c:v>44594</c:v>
                </c:pt>
                <c:pt idx="50">
                  <c:v>44594</c:v>
                </c:pt>
                <c:pt idx="51">
                  <c:v>44594</c:v>
                </c:pt>
                <c:pt idx="52">
                  <c:v>44594</c:v>
                </c:pt>
                <c:pt idx="53">
                  <c:v>44594</c:v>
                </c:pt>
                <c:pt idx="54">
                  <c:v>44594</c:v>
                </c:pt>
                <c:pt idx="55">
                  <c:v>44594</c:v>
                </c:pt>
                <c:pt idx="56">
                  <c:v>44594</c:v>
                </c:pt>
                <c:pt idx="57">
                  <c:v>44594</c:v>
                </c:pt>
                <c:pt idx="58">
                  <c:v>44595</c:v>
                </c:pt>
                <c:pt idx="59">
                  <c:v>44595</c:v>
                </c:pt>
                <c:pt idx="60">
                  <c:v>44595</c:v>
                </c:pt>
                <c:pt idx="61">
                  <c:v>44595</c:v>
                </c:pt>
                <c:pt idx="62">
                  <c:v>44595</c:v>
                </c:pt>
                <c:pt idx="63">
                  <c:v>44595</c:v>
                </c:pt>
                <c:pt idx="64">
                  <c:v>44595</c:v>
                </c:pt>
                <c:pt idx="65">
                  <c:v>44595</c:v>
                </c:pt>
                <c:pt idx="66">
                  <c:v>44595</c:v>
                </c:pt>
                <c:pt idx="67">
                  <c:v>44596</c:v>
                </c:pt>
                <c:pt idx="68">
                  <c:v>44596</c:v>
                </c:pt>
                <c:pt idx="69">
                  <c:v>44596</c:v>
                </c:pt>
                <c:pt idx="70">
                  <c:v>44596</c:v>
                </c:pt>
                <c:pt idx="71">
                  <c:v>44596</c:v>
                </c:pt>
                <c:pt idx="72">
                  <c:v>44596</c:v>
                </c:pt>
                <c:pt idx="73">
                  <c:v>44596</c:v>
                </c:pt>
                <c:pt idx="74">
                  <c:v>44599</c:v>
                </c:pt>
                <c:pt idx="75">
                  <c:v>44600</c:v>
                </c:pt>
                <c:pt idx="76">
                  <c:v>44600</c:v>
                </c:pt>
                <c:pt idx="77">
                  <c:v>44601</c:v>
                </c:pt>
                <c:pt idx="78">
                  <c:v>44601</c:v>
                </c:pt>
                <c:pt idx="79">
                  <c:v>44601</c:v>
                </c:pt>
                <c:pt idx="80">
                  <c:v>44601</c:v>
                </c:pt>
                <c:pt idx="81">
                  <c:v>44601</c:v>
                </c:pt>
                <c:pt idx="82">
                  <c:v>44601</c:v>
                </c:pt>
                <c:pt idx="83">
                  <c:v>44601</c:v>
                </c:pt>
                <c:pt idx="84">
                  <c:v>44601</c:v>
                </c:pt>
                <c:pt idx="85">
                  <c:v>44601</c:v>
                </c:pt>
                <c:pt idx="86">
                  <c:v>44601</c:v>
                </c:pt>
                <c:pt idx="87">
                  <c:v>44601</c:v>
                </c:pt>
                <c:pt idx="88">
                  <c:v>44601</c:v>
                </c:pt>
                <c:pt idx="89">
                  <c:v>44601</c:v>
                </c:pt>
                <c:pt idx="90">
                  <c:v>44601</c:v>
                </c:pt>
                <c:pt idx="91">
                  <c:v>44601</c:v>
                </c:pt>
                <c:pt idx="92">
                  <c:v>44601</c:v>
                </c:pt>
                <c:pt idx="93">
                  <c:v>44601</c:v>
                </c:pt>
                <c:pt idx="94">
                  <c:v>44601</c:v>
                </c:pt>
                <c:pt idx="95">
                  <c:v>44602</c:v>
                </c:pt>
                <c:pt idx="96">
                  <c:v>44602</c:v>
                </c:pt>
                <c:pt idx="97">
                  <c:v>44602</c:v>
                </c:pt>
                <c:pt idx="98">
                  <c:v>44602</c:v>
                </c:pt>
                <c:pt idx="99">
                  <c:v>44602</c:v>
                </c:pt>
                <c:pt idx="100">
                  <c:v>44602</c:v>
                </c:pt>
                <c:pt idx="101">
                  <c:v>44602</c:v>
                </c:pt>
                <c:pt idx="102">
                  <c:v>44602</c:v>
                </c:pt>
                <c:pt idx="103">
                  <c:v>44602</c:v>
                </c:pt>
                <c:pt idx="104">
                  <c:v>44603</c:v>
                </c:pt>
                <c:pt idx="105">
                  <c:v>44603</c:v>
                </c:pt>
                <c:pt idx="106">
                  <c:v>44603</c:v>
                </c:pt>
                <c:pt idx="107">
                  <c:v>44603</c:v>
                </c:pt>
                <c:pt idx="108">
                  <c:v>44603</c:v>
                </c:pt>
                <c:pt idx="109">
                  <c:v>44603</c:v>
                </c:pt>
                <c:pt idx="110">
                  <c:v>44603</c:v>
                </c:pt>
                <c:pt idx="111">
                  <c:v>44603</c:v>
                </c:pt>
                <c:pt idx="112">
                  <c:v>44606</c:v>
                </c:pt>
                <c:pt idx="113">
                  <c:v>44606</c:v>
                </c:pt>
                <c:pt idx="114">
                  <c:v>44606</c:v>
                </c:pt>
                <c:pt idx="115">
                  <c:v>44606</c:v>
                </c:pt>
                <c:pt idx="116">
                  <c:v>44606</c:v>
                </c:pt>
                <c:pt idx="117">
                  <c:v>44607</c:v>
                </c:pt>
                <c:pt idx="118">
                  <c:v>44607</c:v>
                </c:pt>
                <c:pt idx="119">
                  <c:v>44607</c:v>
                </c:pt>
                <c:pt idx="120">
                  <c:v>44607</c:v>
                </c:pt>
                <c:pt idx="121">
                  <c:v>44608</c:v>
                </c:pt>
                <c:pt idx="122">
                  <c:v>44608</c:v>
                </c:pt>
                <c:pt idx="123">
                  <c:v>44608</c:v>
                </c:pt>
                <c:pt idx="124">
                  <c:v>44608</c:v>
                </c:pt>
                <c:pt idx="125">
                  <c:v>44608</c:v>
                </c:pt>
                <c:pt idx="126">
                  <c:v>44608</c:v>
                </c:pt>
                <c:pt idx="127">
                  <c:v>44608</c:v>
                </c:pt>
                <c:pt idx="128">
                  <c:v>44608</c:v>
                </c:pt>
                <c:pt idx="129">
                  <c:v>44608</c:v>
                </c:pt>
                <c:pt idx="130">
                  <c:v>44608</c:v>
                </c:pt>
                <c:pt idx="131">
                  <c:v>44609</c:v>
                </c:pt>
                <c:pt idx="132">
                  <c:v>44609</c:v>
                </c:pt>
                <c:pt idx="133">
                  <c:v>44609</c:v>
                </c:pt>
                <c:pt idx="134">
                  <c:v>44609</c:v>
                </c:pt>
                <c:pt idx="135">
                  <c:v>44610</c:v>
                </c:pt>
                <c:pt idx="136">
                  <c:v>44610</c:v>
                </c:pt>
                <c:pt idx="137">
                  <c:v>44610</c:v>
                </c:pt>
                <c:pt idx="138">
                  <c:v>44610</c:v>
                </c:pt>
                <c:pt idx="139">
                  <c:v>44610</c:v>
                </c:pt>
                <c:pt idx="140">
                  <c:v>44610</c:v>
                </c:pt>
                <c:pt idx="141">
                  <c:v>44610</c:v>
                </c:pt>
                <c:pt idx="142">
                  <c:v>44610</c:v>
                </c:pt>
                <c:pt idx="143">
                  <c:v>44610</c:v>
                </c:pt>
                <c:pt idx="144">
                  <c:v>44610</c:v>
                </c:pt>
                <c:pt idx="145">
                  <c:v>44610</c:v>
                </c:pt>
                <c:pt idx="146">
                  <c:v>44610</c:v>
                </c:pt>
                <c:pt idx="147">
                  <c:v>44610</c:v>
                </c:pt>
                <c:pt idx="148">
                  <c:v>44610</c:v>
                </c:pt>
                <c:pt idx="149">
                  <c:v>44613</c:v>
                </c:pt>
                <c:pt idx="150">
                  <c:v>44613</c:v>
                </c:pt>
                <c:pt idx="151">
                  <c:v>44613</c:v>
                </c:pt>
                <c:pt idx="152">
                  <c:v>44613</c:v>
                </c:pt>
                <c:pt idx="153">
                  <c:v>44614</c:v>
                </c:pt>
                <c:pt idx="154">
                  <c:v>44615</c:v>
                </c:pt>
                <c:pt idx="155">
                  <c:v>44615</c:v>
                </c:pt>
                <c:pt idx="156">
                  <c:v>44615</c:v>
                </c:pt>
                <c:pt idx="157">
                  <c:v>44615</c:v>
                </c:pt>
                <c:pt idx="158">
                  <c:v>44615</c:v>
                </c:pt>
                <c:pt idx="159">
                  <c:v>44615</c:v>
                </c:pt>
                <c:pt idx="160">
                  <c:v>44615</c:v>
                </c:pt>
                <c:pt idx="161">
                  <c:v>44615</c:v>
                </c:pt>
                <c:pt idx="162">
                  <c:v>44615</c:v>
                </c:pt>
                <c:pt idx="163">
                  <c:v>44615</c:v>
                </c:pt>
                <c:pt idx="164">
                  <c:v>44615</c:v>
                </c:pt>
                <c:pt idx="165">
                  <c:v>44615</c:v>
                </c:pt>
                <c:pt idx="166">
                  <c:v>44615</c:v>
                </c:pt>
                <c:pt idx="167">
                  <c:v>44615</c:v>
                </c:pt>
                <c:pt idx="168">
                  <c:v>44616</c:v>
                </c:pt>
                <c:pt idx="169">
                  <c:v>44616</c:v>
                </c:pt>
                <c:pt idx="170">
                  <c:v>44616</c:v>
                </c:pt>
                <c:pt idx="171">
                  <c:v>44616</c:v>
                </c:pt>
                <c:pt idx="172">
                  <c:v>44616</c:v>
                </c:pt>
                <c:pt idx="173">
                  <c:v>44616</c:v>
                </c:pt>
                <c:pt idx="174">
                  <c:v>44616</c:v>
                </c:pt>
                <c:pt idx="175">
                  <c:v>44616</c:v>
                </c:pt>
                <c:pt idx="176">
                  <c:v>44617</c:v>
                </c:pt>
                <c:pt idx="177">
                  <c:v>44617</c:v>
                </c:pt>
                <c:pt idx="178">
                  <c:v>44617</c:v>
                </c:pt>
                <c:pt idx="179">
                  <c:v>44617</c:v>
                </c:pt>
                <c:pt idx="180">
                  <c:v>44617</c:v>
                </c:pt>
                <c:pt idx="181">
                  <c:v>44617</c:v>
                </c:pt>
                <c:pt idx="182">
                  <c:v>44617</c:v>
                </c:pt>
                <c:pt idx="183">
                  <c:v>44617</c:v>
                </c:pt>
                <c:pt idx="184">
                  <c:v>44620</c:v>
                </c:pt>
                <c:pt idx="185">
                  <c:v>44620</c:v>
                </c:pt>
                <c:pt idx="186">
                  <c:v>44621</c:v>
                </c:pt>
                <c:pt idx="187">
                  <c:v>44621</c:v>
                </c:pt>
                <c:pt idx="188">
                  <c:v>44621</c:v>
                </c:pt>
                <c:pt idx="189">
                  <c:v>44621</c:v>
                </c:pt>
                <c:pt idx="190">
                  <c:v>44621</c:v>
                </c:pt>
                <c:pt idx="191">
                  <c:v>44621</c:v>
                </c:pt>
                <c:pt idx="192">
                  <c:v>44621</c:v>
                </c:pt>
                <c:pt idx="193">
                  <c:v>44621</c:v>
                </c:pt>
                <c:pt idx="194">
                  <c:v>44621</c:v>
                </c:pt>
                <c:pt idx="195">
                  <c:v>44621</c:v>
                </c:pt>
                <c:pt idx="196">
                  <c:v>44621</c:v>
                </c:pt>
                <c:pt idx="197">
                  <c:v>44621</c:v>
                </c:pt>
                <c:pt idx="198">
                  <c:v>44621</c:v>
                </c:pt>
                <c:pt idx="199">
                  <c:v>44622</c:v>
                </c:pt>
                <c:pt idx="200">
                  <c:v>44622</c:v>
                </c:pt>
                <c:pt idx="201">
                  <c:v>44622</c:v>
                </c:pt>
                <c:pt idx="202">
                  <c:v>44622</c:v>
                </c:pt>
                <c:pt idx="203">
                  <c:v>44622</c:v>
                </c:pt>
                <c:pt idx="204">
                  <c:v>44622</c:v>
                </c:pt>
                <c:pt idx="205">
                  <c:v>44622</c:v>
                </c:pt>
                <c:pt idx="206">
                  <c:v>44622</c:v>
                </c:pt>
                <c:pt idx="207">
                  <c:v>44622</c:v>
                </c:pt>
                <c:pt idx="208">
                  <c:v>44622</c:v>
                </c:pt>
                <c:pt idx="209">
                  <c:v>44623</c:v>
                </c:pt>
                <c:pt idx="210">
                  <c:v>44623</c:v>
                </c:pt>
                <c:pt idx="211">
                  <c:v>44623</c:v>
                </c:pt>
                <c:pt idx="212">
                  <c:v>44623</c:v>
                </c:pt>
                <c:pt idx="213">
                  <c:v>44623</c:v>
                </c:pt>
                <c:pt idx="214">
                  <c:v>44623</c:v>
                </c:pt>
                <c:pt idx="215">
                  <c:v>44623</c:v>
                </c:pt>
                <c:pt idx="216">
                  <c:v>44624</c:v>
                </c:pt>
                <c:pt idx="217">
                  <c:v>44624</c:v>
                </c:pt>
                <c:pt idx="218">
                  <c:v>44624</c:v>
                </c:pt>
                <c:pt idx="219">
                  <c:v>44624</c:v>
                </c:pt>
                <c:pt idx="220">
                  <c:v>44627</c:v>
                </c:pt>
                <c:pt idx="221">
                  <c:v>44627</c:v>
                </c:pt>
                <c:pt idx="222">
                  <c:v>44627</c:v>
                </c:pt>
                <c:pt idx="223">
                  <c:v>44627</c:v>
                </c:pt>
                <c:pt idx="224">
                  <c:v>44627</c:v>
                </c:pt>
                <c:pt idx="225">
                  <c:v>44627</c:v>
                </c:pt>
                <c:pt idx="226">
                  <c:v>44627</c:v>
                </c:pt>
                <c:pt idx="227">
                  <c:v>44627</c:v>
                </c:pt>
                <c:pt idx="228">
                  <c:v>44627</c:v>
                </c:pt>
                <c:pt idx="229">
                  <c:v>44628</c:v>
                </c:pt>
                <c:pt idx="230">
                  <c:v>44628</c:v>
                </c:pt>
                <c:pt idx="231">
                  <c:v>44628</c:v>
                </c:pt>
                <c:pt idx="232">
                  <c:v>44628</c:v>
                </c:pt>
                <c:pt idx="233">
                  <c:v>44628</c:v>
                </c:pt>
                <c:pt idx="234">
                  <c:v>44628</c:v>
                </c:pt>
                <c:pt idx="235">
                  <c:v>44629</c:v>
                </c:pt>
                <c:pt idx="236">
                  <c:v>44629</c:v>
                </c:pt>
                <c:pt idx="237">
                  <c:v>44629</c:v>
                </c:pt>
                <c:pt idx="238">
                  <c:v>44629</c:v>
                </c:pt>
                <c:pt idx="239">
                  <c:v>44629</c:v>
                </c:pt>
                <c:pt idx="240">
                  <c:v>44629</c:v>
                </c:pt>
                <c:pt idx="241">
                  <c:v>44629</c:v>
                </c:pt>
                <c:pt idx="242">
                  <c:v>44629</c:v>
                </c:pt>
                <c:pt idx="243">
                  <c:v>44629</c:v>
                </c:pt>
                <c:pt idx="244">
                  <c:v>44630</c:v>
                </c:pt>
                <c:pt idx="245">
                  <c:v>44630</c:v>
                </c:pt>
                <c:pt idx="246">
                  <c:v>44630</c:v>
                </c:pt>
                <c:pt idx="247">
                  <c:v>44630</c:v>
                </c:pt>
                <c:pt idx="248">
                  <c:v>44630</c:v>
                </c:pt>
                <c:pt idx="249">
                  <c:v>44630</c:v>
                </c:pt>
                <c:pt idx="250">
                  <c:v>44630</c:v>
                </c:pt>
                <c:pt idx="251">
                  <c:v>44630</c:v>
                </c:pt>
                <c:pt idx="252">
                  <c:v>44630</c:v>
                </c:pt>
                <c:pt idx="253">
                  <c:v>44630</c:v>
                </c:pt>
                <c:pt idx="254">
                  <c:v>44631</c:v>
                </c:pt>
                <c:pt idx="255">
                  <c:v>44631</c:v>
                </c:pt>
                <c:pt idx="256">
                  <c:v>44631</c:v>
                </c:pt>
                <c:pt idx="257">
                  <c:v>44631</c:v>
                </c:pt>
                <c:pt idx="258">
                  <c:v>44631</c:v>
                </c:pt>
                <c:pt idx="259">
                  <c:v>44631</c:v>
                </c:pt>
                <c:pt idx="260">
                  <c:v>44634</c:v>
                </c:pt>
                <c:pt idx="261">
                  <c:v>44634</c:v>
                </c:pt>
                <c:pt idx="262">
                  <c:v>44634</c:v>
                </c:pt>
                <c:pt idx="263">
                  <c:v>44634</c:v>
                </c:pt>
                <c:pt idx="264">
                  <c:v>44635</c:v>
                </c:pt>
                <c:pt idx="265">
                  <c:v>44635</c:v>
                </c:pt>
                <c:pt idx="266">
                  <c:v>44635</c:v>
                </c:pt>
                <c:pt idx="267">
                  <c:v>44635</c:v>
                </c:pt>
                <c:pt idx="268">
                  <c:v>44635</c:v>
                </c:pt>
                <c:pt idx="269">
                  <c:v>44635</c:v>
                </c:pt>
                <c:pt idx="270">
                  <c:v>44635</c:v>
                </c:pt>
                <c:pt idx="271">
                  <c:v>44635</c:v>
                </c:pt>
                <c:pt idx="272">
                  <c:v>44636</c:v>
                </c:pt>
                <c:pt idx="273">
                  <c:v>44636</c:v>
                </c:pt>
                <c:pt idx="274">
                  <c:v>44636</c:v>
                </c:pt>
                <c:pt idx="275">
                  <c:v>44636</c:v>
                </c:pt>
                <c:pt idx="276">
                  <c:v>44636</c:v>
                </c:pt>
                <c:pt idx="277">
                  <c:v>44636</c:v>
                </c:pt>
                <c:pt idx="278">
                  <c:v>44636</c:v>
                </c:pt>
                <c:pt idx="279">
                  <c:v>44636</c:v>
                </c:pt>
                <c:pt idx="280">
                  <c:v>44636</c:v>
                </c:pt>
                <c:pt idx="281">
                  <c:v>44636</c:v>
                </c:pt>
                <c:pt idx="282">
                  <c:v>44636</c:v>
                </c:pt>
                <c:pt idx="283">
                  <c:v>44636</c:v>
                </c:pt>
                <c:pt idx="284">
                  <c:v>44636</c:v>
                </c:pt>
                <c:pt idx="285">
                  <c:v>44636</c:v>
                </c:pt>
                <c:pt idx="286">
                  <c:v>44636</c:v>
                </c:pt>
                <c:pt idx="287">
                  <c:v>44636</c:v>
                </c:pt>
                <c:pt idx="288">
                  <c:v>44636</c:v>
                </c:pt>
                <c:pt idx="289">
                  <c:v>44636</c:v>
                </c:pt>
                <c:pt idx="290">
                  <c:v>44636</c:v>
                </c:pt>
                <c:pt idx="291">
                  <c:v>44636</c:v>
                </c:pt>
                <c:pt idx="292">
                  <c:v>44637</c:v>
                </c:pt>
                <c:pt idx="293">
                  <c:v>44637</c:v>
                </c:pt>
                <c:pt idx="294">
                  <c:v>44637</c:v>
                </c:pt>
                <c:pt idx="295">
                  <c:v>44637</c:v>
                </c:pt>
                <c:pt idx="296">
                  <c:v>44637</c:v>
                </c:pt>
                <c:pt idx="297">
                  <c:v>44637</c:v>
                </c:pt>
                <c:pt idx="298">
                  <c:v>44637</c:v>
                </c:pt>
                <c:pt idx="299">
                  <c:v>44637</c:v>
                </c:pt>
                <c:pt idx="300">
                  <c:v>44637</c:v>
                </c:pt>
                <c:pt idx="301">
                  <c:v>44637</c:v>
                </c:pt>
                <c:pt idx="302">
                  <c:v>44637</c:v>
                </c:pt>
                <c:pt idx="303">
                  <c:v>44637</c:v>
                </c:pt>
                <c:pt idx="304">
                  <c:v>44637</c:v>
                </c:pt>
                <c:pt idx="305">
                  <c:v>44638</c:v>
                </c:pt>
                <c:pt idx="306">
                  <c:v>44638</c:v>
                </c:pt>
                <c:pt idx="307">
                  <c:v>44638</c:v>
                </c:pt>
                <c:pt idx="308">
                  <c:v>44638</c:v>
                </c:pt>
                <c:pt idx="309">
                  <c:v>44638</c:v>
                </c:pt>
                <c:pt idx="310">
                  <c:v>44638</c:v>
                </c:pt>
                <c:pt idx="311">
                  <c:v>44638</c:v>
                </c:pt>
                <c:pt idx="312">
                  <c:v>44638</c:v>
                </c:pt>
                <c:pt idx="313">
                  <c:v>44638</c:v>
                </c:pt>
                <c:pt idx="314">
                  <c:v>44638</c:v>
                </c:pt>
                <c:pt idx="315">
                  <c:v>44638</c:v>
                </c:pt>
                <c:pt idx="316">
                  <c:v>44638</c:v>
                </c:pt>
                <c:pt idx="317">
                  <c:v>44638</c:v>
                </c:pt>
                <c:pt idx="318">
                  <c:v>44638</c:v>
                </c:pt>
                <c:pt idx="319">
                  <c:v>44638</c:v>
                </c:pt>
                <c:pt idx="320">
                  <c:v>44638</c:v>
                </c:pt>
                <c:pt idx="321">
                  <c:v>44638</c:v>
                </c:pt>
                <c:pt idx="322">
                  <c:v>44638</c:v>
                </c:pt>
                <c:pt idx="323">
                  <c:v>44638</c:v>
                </c:pt>
                <c:pt idx="324">
                  <c:v>44641</c:v>
                </c:pt>
                <c:pt idx="325">
                  <c:v>44641</c:v>
                </c:pt>
                <c:pt idx="326">
                  <c:v>44641</c:v>
                </c:pt>
                <c:pt idx="327">
                  <c:v>44641</c:v>
                </c:pt>
                <c:pt idx="328">
                  <c:v>44641</c:v>
                </c:pt>
                <c:pt idx="329">
                  <c:v>44641</c:v>
                </c:pt>
                <c:pt idx="330">
                  <c:v>44642</c:v>
                </c:pt>
                <c:pt idx="331">
                  <c:v>44642</c:v>
                </c:pt>
                <c:pt idx="332">
                  <c:v>44642</c:v>
                </c:pt>
                <c:pt idx="333">
                  <c:v>44642</c:v>
                </c:pt>
                <c:pt idx="334">
                  <c:v>44642</c:v>
                </c:pt>
                <c:pt idx="335">
                  <c:v>44642</c:v>
                </c:pt>
                <c:pt idx="336">
                  <c:v>44642</c:v>
                </c:pt>
                <c:pt idx="337">
                  <c:v>44643</c:v>
                </c:pt>
                <c:pt idx="338">
                  <c:v>44643</c:v>
                </c:pt>
                <c:pt idx="339">
                  <c:v>44643</c:v>
                </c:pt>
                <c:pt idx="340">
                  <c:v>44643</c:v>
                </c:pt>
                <c:pt idx="341">
                  <c:v>44643</c:v>
                </c:pt>
                <c:pt idx="342">
                  <c:v>44643</c:v>
                </c:pt>
                <c:pt idx="343">
                  <c:v>44643</c:v>
                </c:pt>
                <c:pt idx="344">
                  <c:v>44643</c:v>
                </c:pt>
                <c:pt idx="345">
                  <c:v>44643</c:v>
                </c:pt>
                <c:pt idx="346">
                  <c:v>44643</c:v>
                </c:pt>
                <c:pt idx="347">
                  <c:v>44643</c:v>
                </c:pt>
                <c:pt idx="348">
                  <c:v>44643</c:v>
                </c:pt>
                <c:pt idx="349">
                  <c:v>44644</c:v>
                </c:pt>
                <c:pt idx="350">
                  <c:v>44644</c:v>
                </c:pt>
                <c:pt idx="351">
                  <c:v>44644</c:v>
                </c:pt>
                <c:pt idx="352">
                  <c:v>44644</c:v>
                </c:pt>
                <c:pt idx="353">
                  <c:v>44644</c:v>
                </c:pt>
                <c:pt idx="354">
                  <c:v>44644</c:v>
                </c:pt>
                <c:pt idx="355">
                  <c:v>44644</c:v>
                </c:pt>
                <c:pt idx="356">
                  <c:v>44645</c:v>
                </c:pt>
                <c:pt idx="357">
                  <c:v>44645</c:v>
                </c:pt>
                <c:pt idx="358">
                  <c:v>44645</c:v>
                </c:pt>
                <c:pt idx="359">
                  <c:v>44645</c:v>
                </c:pt>
                <c:pt idx="360">
                  <c:v>44645</c:v>
                </c:pt>
                <c:pt idx="361">
                  <c:v>44645</c:v>
                </c:pt>
                <c:pt idx="362">
                  <c:v>44645</c:v>
                </c:pt>
                <c:pt idx="363">
                  <c:v>44645</c:v>
                </c:pt>
                <c:pt idx="364">
                  <c:v>44645</c:v>
                </c:pt>
                <c:pt idx="365">
                  <c:v>44645</c:v>
                </c:pt>
                <c:pt idx="366">
                  <c:v>44645</c:v>
                </c:pt>
                <c:pt idx="367">
                  <c:v>44645</c:v>
                </c:pt>
                <c:pt idx="368">
                  <c:v>44645</c:v>
                </c:pt>
                <c:pt idx="369">
                  <c:v>44645</c:v>
                </c:pt>
                <c:pt idx="370">
                  <c:v>44645</c:v>
                </c:pt>
                <c:pt idx="371">
                  <c:v>44648</c:v>
                </c:pt>
                <c:pt idx="372">
                  <c:v>44648</c:v>
                </c:pt>
                <c:pt idx="373">
                  <c:v>44649</c:v>
                </c:pt>
                <c:pt idx="374">
                  <c:v>44649</c:v>
                </c:pt>
                <c:pt idx="375">
                  <c:v>44649</c:v>
                </c:pt>
                <c:pt idx="376">
                  <c:v>44649</c:v>
                </c:pt>
                <c:pt idx="377">
                  <c:v>44649</c:v>
                </c:pt>
                <c:pt idx="378">
                  <c:v>44649</c:v>
                </c:pt>
                <c:pt idx="379">
                  <c:v>44649</c:v>
                </c:pt>
                <c:pt idx="380">
                  <c:v>44649</c:v>
                </c:pt>
                <c:pt idx="381">
                  <c:v>44649</c:v>
                </c:pt>
                <c:pt idx="382">
                  <c:v>44649</c:v>
                </c:pt>
                <c:pt idx="383">
                  <c:v>44649</c:v>
                </c:pt>
                <c:pt idx="384">
                  <c:v>44649</c:v>
                </c:pt>
                <c:pt idx="385">
                  <c:v>44650</c:v>
                </c:pt>
                <c:pt idx="386">
                  <c:v>44650</c:v>
                </c:pt>
                <c:pt idx="387">
                  <c:v>44650</c:v>
                </c:pt>
                <c:pt idx="388">
                  <c:v>44650</c:v>
                </c:pt>
                <c:pt idx="389">
                  <c:v>44650</c:v>
                </c:pt>
                <c:pt idx="390">
                  <c:v>44650</c:v>
                </c:pt>
                <c:pt idx="391">
                  <c:v>44650</c:v>
                </c:pt>
                <c:pt idx="392">
                  <c:v>44650</c:v>
                </c:pt>
                <c:pt idx="393">
                  <c:v>44650</c:v>
                </c:pt>
                <c:pt idx="394">
                  <c:v>44650</c:v>
                </c:pt>
                <c:pt idx="395">
                  <c:v>44651</c:v>
                </c:pt>
                <c:pt idx="396">
                  <c:v>44651</c:v>
                </c:pt>
                <c:pt idx="397">
                  <c:v>44651</c:v>
                </c:pt>
                <c:pt idx="398">
                  <c:v>44651</c:v>
                </c:pt>
                <c:pt idx="399">
                  <c:v>44651</c:v>
                </c:pt>
                <c:pt idx="400">
                  <c:v>44651</c:v>
                </c:pt>
                <c:pt idx="401">
                  <c:v>44652</c:v>
                </c:pt>
                <c:pt idx="402">
                  <c:v>44652</c:v>
                </c:pt>
                <c:pt idx="403">
                  <c:v>44652</c:v>
                </c:pt>
                <c:pt idx="404">
                  <c:v>44652</c:v>
                </c:pt>
                <c:pt idx="405">
                  <c:v>44652</c:v>
                </c:pt>
              </c:numCache>
            </c:numRef>
          </c:xVal>
          <c:yVal>
            <c:numRef>
              <c:f>'Carte de contrôle MRI'!$T$24:$T$500</c:f>
              <c:numCache>
                <c:formatCode>0.00</c:formatCode>
                <c:ptCount val="477"/>
                <c:pt idx="0">
                  <c:v>64.808033333333327</c:v>
                </c:pt>
                <c:pt idx="1">
                  <c:v>64.808033333333327</c:v>
                </c:pt>
                <c:pt idx="2">
                  <c:v>64.808033333333327</c:v>
                </c:pt>
                <c:pt idx="3">
                  <c:v>64.808033333333327</c:v>
                </c:pt>
                <c:pt idx="4">
                  <c:v>64.808033333333327</c:v>
                </c:pt>
                <c:pt idx="5">
                  <c:v>64.808033333333327</c:v>
                </c:pt>
                <c:pt idx="6">
                  <c:v>64.808033333333327</c:v>
                </c:pt>
                <c:pt idx="7">
                  <c:v>64.808033333333327</c:v>
                </c:pt>
                <c:pt idx="8">
                  <c:v>64.808033333333327</c:v>
                </c:pt>
                <c:pt idx="9">
                  <c:v>64.808033333333327</c:v>
                </c:pt>
                <c:pt idx="10">
                  <c:v>64.808033333333327</c:v>
                </c:pt>
                <c:pt idx="11">
                  <c:v>64.808033333333327</c:v>
                </c:pt>
                <c:pt idx="12">
                  <c:v>64.808033333333327</c:v>
                </c:pt>
                <c:pt idx="13">
                  <c:v>64.808033333333327</c:v>
                </c:pt>
                <c:pt idx="14">
                  <c:v>64.808033333333327</c:v>
                </c:pt>
                <c:pt idx="15">
                  <c:v>64.808033333333327</c:v>
                </c:pt>
                <c:pt idx="16">
                  <c:v>64.808033333333327</c:v>
                </c:pt>
                <c:pt idx="17">
                  <c:v>64.808033333333327</c:v>
                </c:pt>
                <c:pt idx="18">
                  <c:v>64.808033333333327</c:v>
                </c:pt>
                <c:pt idx="19">
                  <c:v>64.808033333333327</c:v>
                </c:pt>
                <c:pt idx="20">
                  <c:v>64.808033333333327</c:v>
                </c:pt>
                <c:pt idx="21">
                  <c:v>64.808033333333327</c:v>
                </c:pt>
                <c:pt idx="22">
                  <c:v>64.808033333333327</c:v>
                </c:pt>
                <c:pt idx="23">
                  <c:v>64.808033333333327</c:v>
                </c:pt>
                <c:pt idx="24">
                  <c:v>64.808033333333327</c:v>
                </c:pt>
                <c:pt idx="25">
                  <c:v>64.808033333333327</c:v>
                </c:pt>
                <c:pt idx="26">
                  <c:v>64.808033333333327</c:v>
                </c:pt>
                <c:pt idx="27">
                  <c:v>64.808033333333327</c:v>
                </c:pt>
                <c:pt idx="28">
                  <c:v>64.808033333333327</c:v>
                </c:pt>
                <c:pt idx="29">
                  <c:v>64.808033333333327</c:v>
                </c:pt>
                <c:pt idx="30">
                  <c:v>64.808033333333327</c:v>
                </c:pt>
                <c:pt idx="31">
                  <c:v>64.808033333333327</c:v>
                </c:pt>
                <c:pt idx="32">
                  <c:v>64.808033333333327</c:v>
                </c:pt>
                <c:pt idx="33">
                  <c:v>64.808033333333327</c:v>
                </c:pt>
                <c:pt idx="34">
                  <c:v>64.808033333333327</c:v>
                </c:pt>
                <c:pt idx="35">
                  <c:v>64.808033333333327</c:v>
                </c:pt>
                <c:pt idx="36">
                  <c:v>64.808033333333327</c:v>
                </c:pt>
                <c:pt idx="37">
                  <c:v>64.808033333333327</c:v>
                </c:pt>
                <c:pt idx="38">
                  <c:v>64.808033333333327</c:v>
                </c:pt>
                <c:pt idx="39">
                  <c:v>64.808033333333327</c:v>
                </c:pt>
                <c:pt idx="40">
                  <c:v>64.808033333333327</c:v>
                </c:pt>
                <c:pt idx="41">
                  <c:v>64.808033333333327</c:v>
                </c:pt>
                <c:pt idx="42">
                  <c:v>64.808033333333327</c:v>
                </c:pt>
                <c:pt idx="43">
                  <c:v>64.808033333333327</c:v>
                </c:pt>
                <c:pt idx="44">
                  <c:v>64.808033333333327</c:v>
                </c:pt>
                <c:pt idx="45">
                  <c:v>64.808033333333327</c:v>
                </c:pt>
                <c:pt idx="46">
                  <c:v>64.808033333333327</c:v>
                </c:pt>
                <c:pt idx="47">
                  <c:v>64.808033333333327</c:v>
                </c:pt>
                <c:pt idx="48">
                  <c:v>64.808033333333327</c:v>
                </c:pt>
                <c:pt idx="49">
                  <c:v>64.808033333333327</c:v>
                </c:pt>
                <c:pt idx="50">
                  <c:v>64.808033333333327</c:v>
                </c:pt>
                <c:pt idx="51">
                  <c:v>64.808033333333327</c:v>
                </c:pt>
                <c:pt idx="52">
                  <c:v>64.808033333333327</c:v>
                </c:pt>
                <c:pt idx="53">
                  <c:v>64.808033333333327</c:v>
                </c:pt>
                <c:pt idx="54">
                  <c:v>64.808033333333327</c:v>
                </c:pt>
                <c:pt idx="55">
                  <c:v>64.808033333333327</c:v>
                </c:pt>
                <c:pt idx="56">
                  <c:v>64.808033333333327</c:v>
                </c:pt>
                <c:pt idx="57">
                  <c:v>64.808033333333327</c:v>
                </c:pt>
                <c:pt idx="58">
                  <c:v>64.808033333333327</c:v>
                </c:pt>
                <c:pt idx="59">
                  <c:v>64.808033333333327</c:v>
                </c:pt>
                <c:pt idx="60">
                  <c:v>64.808033333333327</c:v>
                </c:pt>
                <c:pt idx="61">
                  <c:v>64.808033333333327</c:v>
                </c:pt>
                <c:pt idx="62">
                  <c:v>64.808033333333327</c:v>
                </c:pt>
                <c:pt idx="63">
                  <c:v>64.808033333333327</c:v>
                </c:pt>
                <c:pt idx="64">
                  <c:v>64.808033333333327</c:v>
                </c:pt>
                <c:pt idx="65">
                  <c:v>64.808033333333327</c:v>
                </c:pt>
                <c:pt idx="66">
                  <c:v>64.808033333333327</c:v>
                </c:pt>
                <c:pt idx="67">
                  <c:v>64.808033333333327</c:v>
                </c:pt>
                <c:pt idx="68">
                  <c:v>64.808033333333327</c:v>
                </c:pt>
                <c:pt idx="69">
                  <c:v>64.808033333333327</c:v>
                </c:pt>
                <c:pt idx="70">
                  <c:v>64.808033333333327</c:v>
                </c:pt>
                <c:pt idx="71">
                  <c:v>64.808033333333327</c:v>
                </c:pt>
                <c:pt idx="72">
                  <c:v>64.808033333333327</c:v>
                </c:pt>
                <c:pt idx="73">
                  <c:v>64.808033333333327</c:v>
                </c:pt>
                <c:pt idx="74">
                  <c:v>64.808033333333327</c:v>
                </c:pt>
                <c:pt idx="75">
                  <c:v>64.808033333333327</c:v>
                </c:pt>
                <c:pt idx="76">
                  <c:v>64.808033333333327</c:v>
                </c:pt>
                <c:pt idx="77">
                  <c:v>64.808033333333327</c:v>
                </c:pt>
                <c:pt idx="78">
                  <c:v>64.808033333333327</c:v>
                </c:pt>
                <c:pt idx="79">
                  <c:v>64.808033333333327</c:v>
                </c:pt>
                <c:pt idx="80">
                  <c:v>64.808033333333327</c:v>
                </c:pt>
                <c:pt idx="81">
                  <c:v>64.808033333333327</c:v>
                </c:pt>
                <c:pt idx="82">
                  <c:v>64.808033333333327</c:v>
                </c:pt>
                <c:pt idx="83">
                  <c:v>64.808033333333327</c:v>
                </c:pt>
                <c:pt idx="84">
                  <c:v>64.808033333333327</c:v>
                </c:pt>
                <c:pt idx="85">
                  <c:v>64.808033333333327</c:v>
                </c:pt>
                <c:pt idx="86">
                  <c:v>64.808033333333327</c:v>
                </c:pt>
                <c:pt idx="87">
                  <c:v>64.808033333333327</c:v>
                </c:pt>
                <c:pt idx="88">
                  <c:v>64.808033333333327</c:v>
                </c:pt>
                <c:pt idx="89">
                  <c:v>64.808033333333327</c:v>
                </c:pt>
                <c:pt idx="90">
                  <c:v>64.808033333333327</c:v>
                </c:pt>
                <c:pt idx="91">
                  <c:v>64.808033333333327</c:v>
                </c:pt>
                <c:pt idx="92">
                  <c:v>64.808033333333327</c:v>
                </c:pt>
                <c:pt idx="93">
                  <c:v>64.808033333333327</c:v>
                </c:pt>
                <c:pt idx="94">
                  <c:v>64.808033333333327</c:v>
                </c:pt>
                <c:pt idx="95">
                  <c:v>64.808033333333327</c:v>
                </c:pt>
                <c:pt idx="96">
                  <c:v>64.808033333333327</c:v>
                </c:pt>
                <c:pt idx="97">
                  <c:v>64.808033333333327</c:v>
                </c:pt>
                <c:pt idx="98">
                  <c:v>64.808033333333327</c:v>
                </c:pt>
                <c:pt idx="99">
                  <c:v>64.808033333333327</c:v>
                </c:pt>
                <c:pt idx="100">
                  <c:v>64.808033333333327</c:v>
                </c:pt>
                <c:pt idx="101">
                  <c:v>64.808033333333327</c:v>
                </c:pt>
                <c:pt idx="102">
                  <c:v>64.808033333333327</c:v>
                </c:pt>
                <c:pt idx="103">
                  <c:v>64.808033333333327</c:v>
                </c:pt>
                <c:pt idx="104">
                  <c:v>64.808033333333327</c:v>
                </c:pt>
                <c:pt idx="105">
                  <c:v>64.808033333333327</c:v>
                </c:pt>
                <c:pt idx="106">
                  <c:v>64.808033333333327</c:v>
                </c:pt>
                <c:pt idx="107">
                  <c:v>64.808033333333327</c:v>
                </c:pt>
                <c:pt idx="108">
                  <c:v>64.808033333333327</c:v>
                </c:pt>
                <c:pt idx="109">
                  <c:v>64.808033333333327</c:v>
                </c:pt>
                <c:pt idx="110">
                  <c:v>64.808033333333327</c:v>
                </c:pt>
                <c:pt idx="111">
                  <c:v>64.808033333333327</c:v>
                </c:pt>
                <c:pt idx="112">
                  <c:v>64.808033333333327</c:v>
                </c:pt>
                <c:pt idx="113">
                  <c:v>64.808033333333327</c:v>
                </c:pt>
                <c:pt idx="114">
                  <c:v>64.808033333333327</c:v>
                </c:pt>
                <c:pt idx="115">
                  <c:v>64.808033333333327</c:v>
                </c:pt>
                <c:pt idx="116">
                  <c:v>64.808033333333327</c:v>
                </c:pt>
                <c:pt idx="117">
                  <c:v>64.808033333333327</c:v>
                </c:pt>
                <c:pt idx="118">
                  <c:v>64.808033333333327</c:v>
                </c:pt>
                <c:pt idx="119">
                  <c:v>64.808033333333327</c:v>
                </c:pt>
                <c:pt idx="120">
                  <c:v>64.808033333333327</c:v>
                </c:pt>
                <c:pt idx="121">
                  <c:v>64.808033333333327</c:v>
                </c:pt>
                <c:pt idx="122">
                  <c:v>64.808033333333327</c:v>
                </c:pt>
                <c:pt idx="123">
                  <c:v>64.808033333333327</c:v>
                </c:pt>
                <c:pt idx="124">
                  <c:v>64.808033333333327</c:v>
                </c:pt>
                <c:pt idx="125">
                  <c:v>64.808033333333327</c:v>
                </c:pt>
                <c:pt idx="126">
                  <c:v>64.808033333333327</c:v>
                </c:pt>
                <c:pt idx="127">
                  <c:v>64.808033333333327</c:v>
                </c:pt>
                <c:pt idx="128">
                  <c:v>64.808033333333327</c:v>
                </c:pt>
                <c:pt idx="129">
                  <c:v>64.808033333333327</c:v>
                </c:pt>
                <c:pt idx="130">
                  <c:v>64.808033333333327</c:v>
                </c:pt>
                <c:pt idx="131">
                  <c:v>64.808033333333327</c:v>
                </c:pt>
                <c:pt idx="132">
                  <c:v>64.808033333333327</c:v>
                </c:pt>
                <c:pt idx="133">
                  <c:v>64.808033333333327</c:v>
                </c:pt>
                <c:pt idx="134">
                  <c:v>64.808033333333327</c:v>
                </c:pt>
                <c:pt idx="135">
                  <c:v>64.808033333333327</c:v>
                </c:pt>
                <c:pt idx="136">
                  <c:v>64.808033333333327</c:v>
                </c:pt>
                <c:pt idx="137">
                  <c:v>64.808033333333327</c:v>
                </c:pt>
                <c:pt idx="138">
                  <c:v>64.808033333333327</c:v>
                </c:pt>
                <c:pt idx="139">
                  <c:v>64.808033333333327</c:v>
                </c:pt>
                <c:pt idx="140">
                  <c:v>64.808033333333327</c:v>
                </c:pt>
                <c:pt idx="141">
                  <c:v>64.808033333333327</c:v>
                </c:pt>
                <c:pt idx="142">
                  <c:v>64.808033333333327</c:v>
                </c:pt>
                <c:pt idx="143">
                  <c:v>64.808033333333327</c:v>
                </c:pt>
                <c:pt idx="144">
                  <c:v>64.808033333333327</c:v>
                </c:pt>
                <c:pt idx="145">
                  <c:v>64.808033333333327</c:v>
                </c:pt>
                <c:pt idx="146">
                  <c:v>64.808033333333327</c:v>
                </c:pt>
                <c:pt idx="147">
                  <c:v>64.808033333333327</c:v>
                </c:pt>
                <c:pt idx="148">
                  <c:v>64.808033333333327</c:v>
                </c:pt>
                <c:pt idx="149">
                  <c:v>64.808033333333327</c:v>
                </c:pt>
                <c:pt idx="150">
                  <c:v>64.808033333333327</c:v>
                </c:pt>
                <c:pt idx="151">
                  <c:v>64.808033333333327</c:v>
                </c:pt>
                <c:pt idx="152">
                  <c:v>64.808033333333327</c:v>
                </c:pt>
                <c:pt idx="153">
                  <c:v>64.808033333333327</c:v>
                </c:pt>
                <c:pt idx="154">
                  <c:v>64.808033333333327</c:v>
                </c:pt>
                <c:pt idx="155">
                  <c:v>64.808033333333327</c:v>
                </c:pt>
                <c:pt idx="156">
                  <c:v>64.808033333333327</c:v>
                </c:pt>
                <c:pt idx="157">
                  <c:v>64.808033333333327</c:v>
                </c:pt>
                <c:pt idx="158">
                  <c:v>64.808033333333327</c:v>
                </c:pt>
                <c:pt idx="159">
                  <c:v>64.808033333333327</c:v>
                </c:pt>
                <c:pt idx="160">
                  <c:v>64.808033333333327</c:v>
                </c:pt>
                <c:pt idx="161">
                  <c:v>64.808033333333327</c:v>
                </c:pt>
                <c:pt idx="162">
                  <c:v>64.808033333333327</c:v>
                </c:pt>
                <c:pt idx="163">
                  <c:v>64.808033333333327</c:v>
                </c:pt>
                <c:pt idx="164">
                  <c:v>64.808033333333327</c:v>
                </c:pt>
                <c:pt idx="165">
                  <c:v>64.808033333333327</c:v>
                </c:pt>
                <c:pt idx="166">
                  <c:v>64.808033333333327</c:v>
                </c:pt>
                <c:pt idx="167">
                  <c:v>64.808033333333327</c:v>
                </c:pt>
                <c:pt idx="168">
                  <c:v>64.808033333333327</c:v>
                </c:pt>
                <c:pt idx="169">
                  <c:v>64.808033333333327</c:v>
                </c:pt>
                <c:pt idx="170">
                  <c:v>64.808033333333327</c:v>
                </c:pt>
                <c:pt idx="171">
                  <c:v>64.808033333333327</c:v>
                </c:pt>
                <c:pt idx="172">
                  <c:v>64.808033333333327</c:v>
                </c:pt>
                <c:pt idx="173">
                  <c:v>64.808033333333327</c:v>
                </c:pt>
                <c:pt idx="174">
                  <c:v>64.808033333333327</c:v>
                </c:pt>
                <c:pt idx="175">
                  <c:v>64.808033333333327</c:v>
                </c:pt>
                <c:pt idx="176">
                  <c:v>64.808033333333327</c:v>
                </c:pt>
                <c:pt idx="177">
                  <c:v>64.808033333333327</c:v>
                </c:pt>
                <c:pt idx="178">
                  <c:v>64.808033333333327</c:v>
                </c:pt>
                <c:pt idx="179">
                  <c:v>64.808033333333327</c:v>
                </c:pt>
                <c:pt idx="180">
                  <c:v>64.808033333333327</c:v>
                </c:pt>
                <c:pt idx="181">
                  <c:v>64.808033333333327</c:v>
                </c:pt>
                <c:pt idx="182">
                  <c:v>64.808033333333327</c:v>
                </c:pt>
                <c:pt idx="183">
                  <c:v>64.808033333333327</c:v>
                </c:pt>
                <c:pt idx="184">
                  <c:v>64.808033333333327</c:v>
                </c:pt>
                <c:pt idx="185">
                  <c:v>64.808033333333327</c:v>
                </c:pt>
                <c:pt idx="186">
                  <c:v>64.808033333333327</c:v>
                </c:pt>
                <c:pt idx="187">
                  <c:v>64.808033333333327</c:v>
                </c:pt>
                <c:pt idx="188">
                  <c:v>64.808033333333327</c:v>
                </c:pt>
                <c:pt idx="189">
                  <c:v>64.808033333333327</c:v>
                </c:pt>
                <c:pt idx="190">
                  <c:v>64.808033333333327</c:v>
                </c:pt>
                <c:pt idx="191">
                  <c:v>64.808033333333327</c:v>
                </c:pt>
                <c:pt idx="192">
                  <c:v>64.808033333333327</c:v>
                </c:pt>
                <c:pt idx="193">
                  <c:v>64.808033333333327</c:v>
                </c:pt>
                <c:pt idx="194">
                  <c:v>64.808033333333327</c:v>
                </c:pt>
                <c:pt idx="195">
                  <c:v>64.808033333333327</c:v>
                </c:pt>
                <c:pt idx="196">
                  <c:v>64.808033333333327</c:v>
                </c:pt>
                <c:pt idx="197">
                  <c:v>64.808033333333327</c:v>
                </c:pt>
                <c:pt idx="198">
                  <c:v>64.808033333333327</c:v>
                </c:pt>
                <c:pt idx="199">
                  <c:v>64.808033333333327</c:v>
                </c:pt>
                <c:pt idx="200">
                  <c:v>64.808033333333327</c:v>
                </c:pt>
                <c:pt idx="201">
                  <c:v>64.808033333333327</c:v>
                </c:pt>
                <c:pt idx="202">
                  <c:v>64.808033333333327</c:v>
                </c:pt>
                <c:pt idx="203">
                  <c:v>64.808033333333327</c:v>
                </c:pt>
                <c:pt idx="204">
                  <c:v>64.808033333333327</c:v>
                </c:pt>
                <c:pt idx="205">
                  <c:v>64.808033333333327</c:v>
                </c:pt>
                <c:pt idx="206">
                  <c:v>64.808033333333327</c:v>
                </c:pt>
                <c:pt idx="207">
                  <c:v>64.808033333333327</c:v>
                </c:pt>
                <c:pt idx="208">
                  <c:v>64.808033333333327</c:v>
                </c:pt>
                <c:pt idx="209">
                  <c:v>64.808033333333327</c:v>
                </c:pt>
                <c:pt idx="210">
                  <c:v>64.808033333333327</c:v>
                </c:pt>
                <c:pt idx="211">
                  <c:v>64.808033333333327</c:v>
                </c:pt>
                <c:pt idx="212">
                  <c:v>64.808033333333327</c:v>
                </c:pt>
                <c:pt idx="213">
                  <c:v>64.808033333333327</c:v>
                </c:pt>
                <c:pt idx="214">
                  <c:v>64.808033333333327</c:v>
                </c:pt>
                <c:pt idx="215">
                  <c:v>64.808033333333327</c:v>
                </c:pt>
                <c:pt idx="216">
                  <c:v>64.808033333333327</c:v>
                </c:pt>
                <c:pt idx="217">
                  <c:v>64.808033333333327</c:v>
                </c:pt>
                <c:pt idx="218">
                  <c:v>64.808033333333327</c:v>
                </c:pt>
                <c:pt idx="219">
                  <c:v>64.808033333333327</c:v>
                </c:pt>
                <c:pt idx="220">
                  <c:v>64.808033333333327</c:v>
                </c:pt>
                <c:pt idx="221">
                  <c:v>64.808033333333327</c:v>
                </c:pt>
                <c:pt idx="222">
                  <c:v>64.808033333333327</c:v>
                </c:pt>
                <c:pt idx="223">
                  <c:v>64.808033333333327</c:v>
                </c:pt>
                <c:pt idx="224">
                  <c:v>64.808033333333327</c:v>
                </c:pt>
                <c:pt idx="225">
                  <c:v>64.808033333333327</c:v>
                </c:pt>
                <c:pt idx="226">
                  <c:v>64.808033333333327</c:v>
                </c:pt>
                <c:pt idx="227">
                  <c:v>64.808033333333327</c:v>
                </c:pt>
                <c:pt idx="228">
                  <c:v>64.808033333333327</c:v>
                </c:pt>
                <c:pt idx="229">
                  <c:v>64.808033333333327</c:v>
                </c:pt>
                <c:pt idx="230">
                  <c:v>64.808033333333327</c:v>
                </c:pt>
                <c:pt idx="231">
                  <c:v>64.808033333333327</c:v>
                </c:pt>
                <c:pt idx="232">
                  <c:v>64.808033333333327</c:v>
                </c:pt>
                <c:pt idx="233">
                  <c:v>64.808033333333327</c:v>
                </c:pt>
                <c:pt idx="234">
                  <c:v>64.808033333333327</c:v>
                </c:pt>
                <c:pt idx="235">
                  <c:v>64.808033333333327</c:v>
                </c:pt>
                <c:pt idx="236">
                  <c:v>64.808033333333327</c:v>
                </c:pt>
                <c:pt idx="237">
                  <c:v>64.808033333333327</c:v>
                </c:pt>
                <c:pt idx="238">
                  <c:v>64.808033333333327</c:v>
                </c:pt>
                <c:pt idx="239">
                  <c:v>64.808033333333327</c:v>
                </c:pt>
                <c:pt idx="240">
                  <c:v>64.808033333333327</c:v>
                </c:pt>
                <c:pt idx="241">
                  <c:v>64.808033333333327</c:v>
                </c:pt>
                <c:pt idx="242">
                  <c:v>64.808033333333327</c:v>
                </c:pt>
                <c:pt idx="243">
                  <c:v>64.808033333333327</c:v>
                </c:pt>
                <c:pt idx="244">
                  <c:v>64.808033333333327</c:v>
                </c:pt>
                <c:pt idx="245">
                  <c:v>64.808033333333327</c:v>
                </c:pt>
                <c:pt idx="246">
                  <c:v>64.808033333333327</c:v>
                </c:pt>
                <c:pt idx="247">
                  <c:v>64.808033333333327</c:v>
                </c:pt>
                <c:pt idx="248">
                  <c:v>64.808033333333327</c:v>
                </c:pt>
                <c:pt idx="249">
                  <c:v>64.808033333333327</c:v>
                </c:pt>
                <c:pt idx="250">
                  <c:v>64.808033333333327</c:v>
                </c:pt>
                <c:pt idx="251">
                  <c:v>64.808033333333327</c:v>
                </c:pt>
                <c:pt idx="252">
                  <c:v>64.808033333333327</c:v>
                </c:pt>
                <c:pt idx="253">
                  <c:v>64.808033333333327</c:v>
                </c:pt>
                <c:pt idx="254">
                  <c:v>64.808033333333327</c:v>
                </c:pt>
                <c:pt idx="255">
                  <c:v>64.808033333333327</c:v>
                </c:pt>
                <c:pt idx="256">
                  <c:v>64.808033333333327</c:v>
                </c:pt>
                <c:pt idx="257">
                  <c:v>64.808033333333327</c:v>
                </c:pt>
                <c:pt idx="258">
                  <c:v>64.808033333333327</c:v>
                </c:pt>
                <c:pt idx="259">
                  <c:v>64.808033333333327</c:v>
                </c:pt>
                <c:pt idx="260">
                  <c:v>64.808033333333327</c:v>
                </c:pt>
                <c:pt idx="261">
                  <c:v>64.808033333333327</c:v>
                </c:pt>
                <c:pt idx="262">
                  <c:v>64.808033333333327</c:v>
                </c:pt>
                <c:pt idx="263">
                  <c:v>64.808033333333327</c:v>
                </c:pt>
                <c:pt idx="264">
                  <c:v>64.808033333333327</c:v>
                </c:pt>
                <c:pt idx="265">
                  <c:v>64.808033333333327</c:v>
                </c:pt>
                <c:pt idx="266">
                  <c:v>64.808033333333327</c:v>
                </c:pt>
                <c:pt idx="267">
                  <c:v>64.808033333333327</c:v>
                </c:pt>
                <c:pt idx="268">
                  <c:v>64.808033333333327</c:v>
                </c:pt>
                <c:pt idx="269">
                  <c:v>64.808033333333327</c:v>
                </c:pt>
                <c:pt idx="270">
                  <c:v>64.808033333333327</c:v>
                </c:pt>
                <c:pt idx="271">
                  <c:v>64.808033333333327</c:v>
                </c:pt>
                <c:pt idx="272">
                  <c:v>64.808033333333327</c:v>
                </c:pt>
                <c:pt idx="273">
                  <c:v>64.808033333333327</c:v>
                </c:pt>
                <c:pt idx="274">
                  <c:v>64.808033333333327</c:v>
                </c:pt>
                <c:pt idx="275">
                  <c:v>64.808033333333327</c:v>
                </c:pt>
                <c:pt idx="276">
                  <c:v>64.808033333333327</c:v>
                </c:pt>
                <c:pt idx="277">
                  <c:v>64.808033333333327</c:v>
                </c:pt>
                <c:pt idx="278">
                  <c:v>64.808033333333327</c:v>
                </c:pt>
                <c:pt idx="279">
                  <c:v>64.808033333333327</c:v>
                </c:pt>
                <c:pt idx="280">
                  <c:v>64.808033333333327</c:v>
                </c:pt>
                <c:pt idx="281">
                  <c:v>64.808033333333327</c:v>
                </c:pt>
                <c:pt idx="282">
                  <c:v>64.808033333333327</c:v>
                </c:pt>
                <c:pt idx="283">
                  <c:v>64.808033333333327</c:v>
                </c:pt>
                <c:pt idx="284">
                  <c:v>64.808033333333327</c:v>
                </c:pt>
                <c:pt idx="285">
                  <c:v>64.808033333333327</c:v>
                </c:pt>
                <c:pt idx="286">
                  <c:v>64.808033333333327</c:v>
                </c:pt>
                <c:pt idx="287">
                  <c:v>64.808033333333327</c:v>
                </c:pt>
                <c:pt idx="288">
                  <c:v>64.808033333333327</c:v>
                </c:pt>
                <c:pt idx="289">
                  <c:v>64.808033333333327</c:v>
                </c:pt>
                <c:pt idx="290">
                  <c:v>64.808033333333327</c:v>
                </c:pt>
                <c:pt idx="291">
                  <c:v>64.808033333333327</c:v>
                </c:pt>
                <c:pt idx="292">
                  <c:v>64.808033333333327</c:v>
                </c:pt>
                <c:pt idx="293">
                  <c:v>64.808033333333327</c:v>
                </c:pt>
                <c:pt idx="294">
                  <c:v>64.808033333333327</c:v>
                </c:pt>
                <c:pt idx="295">
                  <c:v>64.808033333333327</c:v>
                </c:pt>
                <c:pt idx="296">
                  <c:v>64.808033333333327</c:v>
                </c:pt>
                <c:pt idx="297">
                  <c:v>64.808033333333327</c:v>
                </c:pt>
                <c:pt idx="298">
                  <c:v>64.808033333333327</c:v>
                </c:pt>
                <c:pt idx="299">
                  <c:v>64.808033333333327</c:v>
                </c:pt>
                <c:pt idx="300">
                  <c:v>64.808033333333327</c:v>
                </c:pt>
                <c:pt idx="301">
                  <c:v>64.808033333333327</c:v>
                </c:pt>
                <c:pt idx="302">
                  <c:v>64.808033333333327</c:v>
                </c:pt>
                <c:pt idx="303">
                  <c:v>64.808033333333327</c:v>
                </c:pt>
                <c:pt idx="304">
                  <c:v>64.808033333333327</c:v>
                </c:pt>
                <c:pt idx="305">
                  <c:v>64.808033333333327</c:v>
                </c:pt>
                <c:pt idx="306">
                  <c:v>64.808033333333327</c:v>
                </c:pt>
                <c:pt idx="307">
                  <c:v>64.808033333333327</c:v>
                </c:pt>
                <c:pt idx="308">
                  <c:v>64.808033333333327</c:v>
                </c:pt>
                <c:pt idx="309">
                  <c:v>64.808033333333327</c:v>
                </c:pt>
                <c:pt idx="310">
                  <c:v>64.808033333333327</c:v>
                </c:pt>
                <c:pt idx="311">
                  <c:v>64.808033333333327</c:v>
                </c:pt>
                <c:pt idx="312">
                  <c:v>64.808033333333327</c:v>
                </c:pt>
                <c:pt idx="313">
                  <c:v>64.808033333333327</c:v>
                </c:pt>
                <c:pt idx="314">
                  <c:v>64.808033333333327</c:v>
                </c:pt>
                <c:pt idx="315">
                  <c:v>64.808033333333327</c:v>
                </c:pt>
                <c:pt idx="316">
                  <c:v>64.808033333333327</c:v>
                </c:pt>
                <c:pt idx="317">
                  <c:v>64.808033333333327</c:v>
                </c:pt>
                <c:pt idx="318">
                  <c:v>64.808033333333327</c:v>
                </c:pt>
                <c:pt idx="319">
                  <c:v>64.808033333333327</c:v>
                </c:pt>
                <c:pt idx="320">
                  <c:v>64.808033333333327</c:v>
                </c:pt>
                <c:pt idx="321">
                  <c:v>64.808033333333327</c:v>
                </c:pt>
                <c:pt idx="322">
                  <c:v>64.808033333333327</c:v>
                </c:pt>
                <c:pt idx="323">
                  <c:v>64.808033333333327</c:v>
                </c:pt>
                <c:pt idx="324">
                  <c:v>64.808033333333327</c:v>
                </c:pt>
                <c:pt idx="325">
                  <c:v>64.808033333333327</c:v>
                </c:pt>
                <c:pt idx="326">
                  <c:v>64.808033333333327</c:v>
                </c:pt>
                <c:pt idx="327">
                  <c:v>64.808033333333327</c:v>
                </c:pt>
                <c:pt idx="328">
                  <c:v>64.808033333333327</c:v>
                </c:pt>
                <c:pt idx="329">
                  <c:v>64.808033333333327</c:v>
                </c:pt>
                <c:pt idx="330">
                  <c:v>64.808033333333327</c:v>
                </c:pt>
                <c:pt idx="331">
                  <c:v>64.808033333333327</c:v>
                </c:pt>
                <c:pt idx="332">
                  <c:v>64.808033333333327</c:v>
                </c:pt>
                <c:pt idx="333">
                  <c:v>64.808033333333327</c:v>
                </c:pt>
                <c:pt idx="334">
                  <c:v>64.808033333333327</c:v>
                </c:pt>
                <c:pt idx="335">
                  <c:v>64.808033333333327</c:v>
                </c:pt>
                <c:pt idx="336">
                  <c:v>64.808033333333327</c:v>
                </c:pt>
                <c:pt idx="337">
                  <c:v>64.808033333333327</c:v>
                </c:pt>
                <c:pt idx="338">
                  <c:v>64.808033333333327</c:v>
                </c:pt>
                <c:pt idx="339">
                  <c:v>64.808033333333327</c:v>
                </c:pt>
                <c:pt idx="340">
                  <c:v>64.808033333333327</c:v>
                </c:pt>
                <c:pt idx="341">
                  <c:v>64.808033333333327</c:v>
                </c:pt>
                <c:pt idx="342">
                  <c:v>64.808033333333327</c:v>
                </c:pt>
                <c:pt idx="343">
                  <c:v>64.808033333333327</c:v>
                </c:pt>
                <c:pt idx="344">
                  <c:v>64.808033333333327</c:v>
                </c:pt>
                <c:pt idx="345">
                  <c:v>64.808033333333327</c:v>
                </c:pt>
                <c:pt idx="346">
                  <c:v>64.808033333333327</c:v>
                </c:pt>
                <c:pt idx="347">
                  <c:v>64.808033333333327</c:v>
                </c:pt>
                <c:pt idx="348">
                  <c:v>64.808033333333327</c:v>
                </c:pt>
                <c:pt idx="349">
                  <c:v>64.808033333333327</c:v>
                </c:pt>
                <c:pt idx="350">
                  <c:v>64.808033333333327</c:v>
                </c:pt>
                <c:pt idx="351">
                  <c:v>64.808033333333327</c:v>
                </c:pt>
                <c:pt idx="352">
                  <c:v>64.808033333333327</c:v>
                </c:pt>
                <c:pt idx="353">
                  <c:v>64.808033333333327</c:v>
                </c:pt>
                <c:pt idx="354">
                  <c:v>64.808033333333327</c:v>
                </c:pt>
                <c:pt idx="355">
                  <c:v>64.808033333333327</c:v>
                </c:pt>
                <c:pt idx="356">
                  <c:v>64.808033333333327</c:v>
                </c:pt>
                <c:pt idx="357">
                  <c:v>64.808033333333327</c:v>
                </c:pt>
                <c:pt idx="358">
                  <c:v>64.808033333333327</c:v>
                </c:pt>
                <c:pt idx="359">
                  <c:v>64.808033333333327</c:v>
                </c:pt>
                <c:pt idx="360">
                  <c:v>64.808033333333327</c:v>
                </c:pt>
                <c:pt idx="361">
                  <c:v>64.808033333333327</c:v>
                </c:pt>
                <c:pt idx="362">
                  <c:v>64.808033333333327</c:v>
                </c:pt>
                <c:pt idx="363">
                  <c:v>64.808033333333327</c:v>
                </c:pt>
                <c:pt idx="364">
                  <c:v>64.808033333333327</c:v>
                </c:pt>
                <c:pt idx="365">
                  <c:v>64.808033333333327</c:v>
                </c:pt>
                <c:pt idx="366">
                  <c:v>64.808033333333327</c:v>
                </c:pt>
                <c:pt idx="367">
                  <c:v>64.808033333333327</c:v>
                </c:pt>
                <c:pt idx="368">
                  <c:v>64.808033333333327</c:v>
                </c:pt>
                <c:pt idx="369">
                  <c:v>64.808033333333327</c:v>
                </c:pt>
                <c:pt idx="370">
                  <c:v>64.808033333333327</c:v>
                </c:pt>
                <c:pt idx="371">
                  <c:v>64.808033333333327</c:v>
                </c:pt>
                <c:pt idx="372">
                  <c:v>64.808033333333327</c:v>
                </c:pt>
                <c:pt idx="373">
                  <c:v>64.808033333333327</c:v>
                </c:pt>
                <c:pt idx="374">
                  <c:v>64.808033333333327</c:v>
                </c:pt>
                <c:pt idx="375">
                  <c:v>64.808033333333327</c:v>
                </c:pt>
                <c:pt idx="376">
                  <c:v>64.808033333333327</c:v>
                </c:pt>
                <c:pt idx="377">
                  <c:v>64.808033333333327</c:v>
                </c:pt>
                <c:pt idx="378">
                  <c:v>64.808033333333327</c:v>
                </c:pt>
                <c:pt idx="379">
                  <c:v>64.808033333333327</c:v>
                </c:pt>
                <c:pt idx="380">
                  <c:v>64.808033333333327</c:v>
                </c:pt>
                <c:pt idx="381">
                  <c:v>64.808033333333327</c:v>
                </c:pt>
                <c:pt idx="382">
                  <c:v>64.808033333333327</c:v>
                </c:pt>
                <c:pt idx="383">
                  <c:v>64.808033333333327</c:v>
                </c:pt>
                <c:pt idx="384">
                  <c:v>64.808033333333327</c:v>
                </c:pt>
                <c:pt idx="385">
                  <c:v>64.808033333333327</c:v>
                </c:pt>
                <c:pt idx="386">
                  <c:v>64.808033333333327</c:v>
                </c:pt>
                <c:pt idx="387">
                  <c:v>64.808033333333327</c:v>
                </c:pt>
                <c:pt idx="388">
                  <c:v>64.808033333333327</c:v>
                </c:pt>
                <c:pt idx="389">
                  <c:v>64.808033333333327</c:v>
                </c:pt>
                <c:pt idx="390">
                  <c:v>64.808033333333327</c:v>
                </c:pt>
                <c:pt idx="391">
                  <c:v>64.808033333333327</c:v>
                </c:pt>
                <c:pt idx="392">
                  <c:v>64.808033333333327</c:v>
                </c:pt>
                <c:pt idx="393">
                  <c:v>64.808033333333327</c:v>
                </c:pt>
                <c:pt idx="394">
                  <c:v>64.808033333333327</c:v>
                </c:pt>
                <c:pt idx="395">
                  <c:v>64.808033333333327</c:v>
                </c:pt>
                <c:pt idx="396">
                  <c:v>64.808033333333327</c:v>
                </c:pt>
                <c:pt idx="397">
                  <c:v>64.808033333333327</c:v>
                </c:pt>
                <c:pt idx="398">
                  <c:v>64.808033333333327</c:v>
                </c:pt>
                <c:pt idx="399">
                  <c:v>64.808033333333327</c:v>
                </c:pt>
                <c:pt idx="400">
                  <c:v>64.808033333333327</c:v>
                </c:pt>
                <c:pt idx="401">
                  <c:v>64.808033333333327</c:v>
                </c:pt>
                <c:pt idx="402">
                  <c:v>64.808033333333327</c:v>
                </c:pt>
                <c:pt idx="403">
                  <c:v>64.808033333333327</c:v>
                </c:pt>
                <c:pt idx="404">
                  <c:v>64.808033333333327</c:v>
                </c:pt>
                <c:pt idx="405">
                  <c:v>64.808033333333327</c:v>
                </c:pt>
                <c:pt idx="406">
                  <c:v>64.808033333333327</c:v>
                </c:pt>
                <c:pt idx="407">
                  <c:v>64.808033333333327</c:v>
                </c:pt>
                <c:pt idx="408">
                  <c:v>64.808033333333327</c:v>
                </c:pt>
                <c:pt idx="409">
                  <c:v>64.808033333333327</c:v>
                </c:pt>
                <c:pt idx="410">
                  <c:v>64.808033333333327</c:v>
                </c:pt>
                <c:pt idx="411">
                  <c:v>64.808033333333327</c:v>
                </c:pt>
                <c:pt idx="412">
                  <c:v>64.808033333333327</c:v>
                </c:pt>
                <c:pt idx="413">
                  <c:v>64.808033333333327</c:v>
                </c:pt>
                <c:pt idx="414">
                  <c:v>64.808033333333327</c:v>
                </c:pt>
                <c:pt idx="415">
                  <c:v>64.808033333333327</c:v>
                </c:pt>
                <c:pt idx="416">
                  <c:v>64.808033333333327</c:v>
                </c:pt>
                <c:pt idx="417">
                  <c:v>64.808033333333327</c:v>
                </c:pt>
                <c:pt idx="418">
                  <c:v>64.808033333333327</c:v>
                </c:pt>
                <c:pt idx="419">
                  <c:v>64.808033333333327</c:v>
                </c:pt>
                <c:pt idx="420">
                  <c:v>64.808033333333327</c:v>
                </c:pt>
                <c:pt idx="421">
                  <c:v>64.808033333333327</c:v>
                </c:pt>
                <c:pt idx="422">
                  <c:v>64.808033333333327</c:v>
                </c:pt>
                <c:pt idx="423">
                  <c:v>64.808033333333327</c:v>
                </c:pt>
                <c:pt idx="424">
                  <c:v>64.808033333333327</c:v>
                </c:pt>
                <c:pt idx="425">
                  <c:v>64.808033333333327</c:v>
                </c:pt>
                <c:pt idx="426">
                  <c:v>64.808033333333327</c:v>
                </c:pt>
                <c:pt idx="427">
                  <c:v>64.808033333333327</c:v>
                </c:pt>
                <c:pt idx="428">
                  <c:v>64.808033333333327</c:v>
                </c:pt>
                <c:pt idx="429">
                  <c:v>64.808033333333327</c:v>
                </c:pt>
                <c:pt idx="430">
                  <c:v>64.808033333333327</c:v>
                </c:pt>
                <c:pt idx="431">
                  <c:v>64.808033333333327</c:v>
                </c:pt>
                <c:pt idx="432">
                  <c:v>64.808033333333327</c:v>
                </c:pt>
                <c:pt idx="433">
                  <c:v>64.808033333333327</c:v>
                </c:pt>
                <c:pt idx="434">
                  <c:v>64.808033333333327</c:v>
                </c:pt>
                <c:pt idx="435">
                  <c:v>64.808033333333327</c:v>
                </c:pt>
                <c:pt idx="436">
                  <c:v>64.808033333333327</c:v>
                </c:pt>
                <c:pt idx="437">
                  <c:v>64.808033333333327</c:v>
                </c:pt>
                <c:pt idx="438">
                  <c:v>64.808033333333327</c:v>
                </c:pt>
                <c:pt idx="439">
                  <c:v>64.808033333333327</c:v>
                </c:pt>
                <c:pt idx="440">
                  <c:v>64.808033333333327</c:v>
                </c:pt>
                <c:pt idx="441">
                  <c:v>64.808033333333327</c:v>
                </c:pt>
                <c:pt idx="442">
                  <c:v>64.808033333333327</c:v>
                </c:pt>
                <c:pt idx="443">
                  <c:v>64.808033333333327</c:v>
                </c:pt>
                <c:pt idx="444">
                  <c:v>64.808033333333327</c:v>
                </c:pt>
                <c:pt idx="445">
                  <c:v>64.808033333333327</c:v>
                </c:pt>
                <c:pt idx="446">
                  <c:v>64.808033333333327</c:v>
                </c:pt>
                <c:pt idx="447">
                  <c:v>64.808033333333327</c:v>
                </c:pt>
                <c:pt idx="448">
                  <c:v>64.808033333333327</c:v>
                </c:pt>
                <c:pt idx="449">
                  <c:v>64.808033333333327</c:v>
                </c:pt>
                <c:pt idx="450">
                  <c:v>64.808033333333327</c:v>
                </c:pt>
                <c:pt idx="451">
                  <c:v>64.808033333333327</c:v>
                </c:pt>
                <c:pt idx="452">
                  <c:v>64.808033333333327</c:v>
                </c:pt>
                <c:pt idx="453">
                  <c:v>64.808033333333327</c:v>
                </c:pt>
                <c:pt idx="454">
                  <c:v>64.808033333333327</c:v>
                </c:pt>
                <c:pt idx="455">
                  <c:v>64.808033333333327</c:v>
                </c:pt>
                <c:pt idx="456">
                  <c:v>64.808033333333327</c:v>
                </c:pt>
                <c:pt idx="457">
                  <c:v>64.808033333333327</c:v>
                </c:pt>
                <c:pt idx="458">
                  <c:v>64.808033333333327</c:v>
                </c:pt>
                <c:pt idx="459">
                  <c:v>64.808033333333327</c:v>
                </c:pt>
                <c:pt idx="460">
                  <c:v>64.808033333333327</c:v>
                </c:pt>
                <c:pt idx="461">
                  <c:v>64.808033333333327</c:v>
                </c:pt>
                <c:pt idx="462">
                  <c:v>64.808033333333327</c:v>
                </c:pt>
                <c:pt idx="463">
                  <c:v>64.808033333333327</c:v>
                </c:pt>
                <c:pt idx="464">
                  <c:v>64.808033333333327</c:v>
                </c:pt>
                <c:pt idx="465">
                  <c:v>64.808033333333327</c:v>
                </c:pt>
                <c:pt idx="466">
                  <c:v>64.808033333333327</c:v>
                </c:pt>
                <c:pt idx="467">
                  <c:v>64.808033333333327</c:v>
                </c:pt>
                <c:pt idx="468">
                  <c:v>64.808033333333327</c:v>
                </c:pt>
                <c:pt idx="469">
                  <c:v>64.808033333333327</c:v>
                </c:pt>
                <c:pt idx="470">
                  <c:v>64.808033333333327</c:v>
                </c:pt>
                <c:pt idx="471">
                  <c:v>64.808033333333327</c:v>
                </c:pt>
                <c:pt idx="472">
                  <c:v>64.808033333333327</c:v>
                </c:pt>
                <c:pt idx="473">
                  <c:v>64.808033333333327</c:v>
                </c:pt>
                <c:pt idx="474">
                  <c:v>64.808033333333327</c:v>
                </c:pt>
                <c:pt idx="475">
                  <c:v>64.808033333333327</c:v>
                </c:pt>
                <c:pt idx="476">
                  <c:v>64.808033333333327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320-4717-8425-13D21A371E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0779480"/>
        <c:axId val="880776856"/>
      </c:scatterChart>
      <c:scatterChart>
        <c:scatterStyle val="smoothMarker"/>
        <c:varyColors val="0"/>
        <c:ser>
          <c:idx val="6"/>
          <c:order val="6"/>
          <c:tx>
            <c:strRef>
              <c:f>'Carte de contrôle MRI'!$W$23</c:f>
              <c:strCache>
                <c:ptCount val="1"/>
                <c:pt idx="0">
                  <c:v>Moyenne de Valeur du MRI (%)</c:v>
                </c:pt>
              </c:strCache>
            </c:strRef>
          </c:tx>
          <c:spPr>
            <a:ln w="25400" cap="rnd">
              <a:solidFill>
                <a:srgbClr val="FF0000"/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'Carte de contrôle MRI'!$X$24:$X$500</c:f>
              <c:numCache>
                <c:formatCode>m/d/yyyy</c:formatCode>
                <c:ptCount val="477"/>
                <c:pt idx="0">
                  <c:v>44587</c:v>
                </c:pt>
                <c:pt idx="1">
                  <c:v>44588</c:v>
                </c:pt>
                <c:pt idx="2">
                  <c:v>44589</c:v>
                </c:pt>
                <c:pt idx="3">
                  <c:v>44592</c:v>
                </c:pt>
                <c:pt idx="4">
                  <c:v>44593</c:v>
                </c:pt>
                <c:pt idx="5">
                  <c:v>44594</c:v>
                </c:pt>
                <c:pt idx="6">
                  <c:v>44595</c:v>
                </c:pt>
                <c:pt idx="7">
                  <c:v>44596</c:v>
                </c:pt>
                <c:pt idx="8">
                  <c:v>44599</c:v>
                </c:pt>
                <c:pt idx="9">
                  <c:v>44600</c:v>
                </c:pt>
                <c:pt idx="10">
                  <c:v>44601</c:v>
                </c:pt>
                <c:pt idx="11">
                  <c:v>44602</c:v>
                </c:pt>
                <c:pt idx="12">
                  <c:v>44603</c:v>
                </c:pt>
                <c:pt idx="13">
                  <c:v>44606</c:v>
                </c:pt>
                <c:pt idx="14">
                  <c:v>44607</c:v>
                </c:pt>
                <c:pt idx="15">
                  <c:v>44608</c:v>
                </c:pt>
                <c:pt idx="16">
                  <c:v>44609</c:v>
                </c:pt>
                <c:pt idx="17">
                  <c:v>44610</c:v>
                </c:pt>
                <c:pt idx="18">
                  <c:v>44613</c:v>
                </c:pt>
                <c:pt idx="19">
                  <c:v>44614</c:v>
                </c:pt>
                <c:pt idx="20">
                  <c:v>44615</c:v>
                </c:pt>
                <c:pt idx="21">
                  <c:v>44616</c:v>
                </c:pt>
                <c:pt idx="22">
                  <c:v>44617</c:v>
                </c:pt>
                <c:pt idx="23">
                  <c:v>44620</c:v>
                </c:pt>
                <c:pt idx="24">
                  <c:v>44621</c:v>
                </c:pt>
                <c:pt idx="25">
                  <c:v>44622</c:v>
                </c:pt>
                <c:pt idx="26">
                  <c:v>44623</c:v>
                </c:pt>
                <c:pt idx="27">
                  <c:v>44624</c:v>
                </c:pt>
                <c:pt idx="28">
                  <c:v>44627</c:v>
                </c:pt>
                <c:pt idx="29">
                  <c:v>44628</c:v>
                </c:pt>
                <c:pt idx="30">
                  <c:v>44629</c:v>
                </c:pt>
                <c:pt idx="31">
                  <c:v>44630</c:v>
                </c:pt>
                <c:pt idx="32">
                  <c:v>44631</c:v>
                </c:pt>
                <c:pt idx="33">
                  <c:v>44634</c:v>
                </c:pt>
                <c:pt idx="34">
                  <c:v>44635</c:v>
                </c:pt>
                <c:pt idx="35">
                  <c:v>44636</c:v>
                </c:pt>
                <c:pt idx="36">
                  <c:v>44637</c:v>
                </c:pt>
                <c:pt idx="37">
                  <c:v>44638</c:v>
                </c:pt>
                <c:pt idx="38">
                  <c:v>44641</c:v>
                </c:pt>
                <c:pt idx="39">
                  <c:v>44642</c:v>
                </c:pt>
                <c:pt idx="40">
                  <c:v>44643</c:v>
                </c:pt>
                <c:pt idx="41">
                  <c:v>44644</c:v>
                </c:pt>
                <c:pt idx="42">
                  <c:v>44645</c:v>
                </c:pt>
                <c:pt idx="43">
                  <c:v>44648</c:v>
                </c:pt>
                <c:pt idx="44">
                  <c:v>44649</c:v>
                </c:pt>
                <c:pt idx="45">
                  <c:v>44650</c:v>
                </c:pt>
                <c:pt idx="46">
                  <c:v>44651</c:v>
                </c:pt>
                <c:pt idx="47">
                  <c:v>44652</c:v>
                </c:pt>
              </c:numCache>
            </c:numRef>
          </c:xVal>
          <c:yVal>
            <c:numRef>
              <c:f>'Carte de contrôle MRI'!$W$24:$W$500</c:f>
              <c:numCache>
                <c:formatCode>General</c:formatCode>
                <c:ptCount val="477"/>
                <c:pt idx="0">
                  <c:v>70</c:v>
                </c:pt>
                <c:pt idx="1">
                  <c:v>70</c:v>
                </c:pt>
                <c:pt idx="2">
                  <c:v>70</c:v>
                </c:pt>
                <c:pt idx="3">
                  <c:v>68.666666666666671</c:v>
                </c:pt>
                <c:pt idx="4">
                  <c:v>67.777777777777771</c:v>
                </c:pt>
                <c:pt idx="5">
                  <c:v>67.545454545454547</c:v>
                </c:pt>
                <c:pt idx="6">
                  <c:v>67.044555555555561</c:v>
                </c:pt>
                <c:pt idx="7">
                  <c:v>68.714285714285708</c:v>
                </c:pt>
                <c:pt idx="8">
                  <c:v>76</c:v>
                </c:pt>
                <c:pt idx="9">
                  <c:v>70</c:v>
                </c:pt>
                <c:pt idx="10">
                  <c:v>68.166666666666671</c:v>
                </c:pt>
                <c:pt idx="11">
                  <c:v>71.666666666666671</c:v>
                </c:pt>
                <c:pt idx="12">
                  <c:v>75.391249999999999</c:v>
                </c:pt>
                <c:pt idx="13">
                  <c:v>70.400000000000006</c:v>
                </c:pt>
                <c:pt idx="14">
                  <c:v>58.25</c:v>
                </c:pt>
                <c:pt idx="15">
                  <c:v>64.5</c:v>
                </c:pt>
                <c:pt idx="16">
                  <c:v>64.25</c:v>
                </c:pt>
                <c:pt idx="17">
                  <c:v>65.857142857142861</c:v>
                </c:pt>
                <c:pt idx="18">
                  <c:v>72.6935</c:v>
                </c:pt>
                <c:pt idx="19">
                  <c:v>48.094000000000001</c:v>
                </c:pt>
                <c:pt idx="20">
                  <c:v>64.642857142857139</c:v>
                </c:pt>
                <c:pt idx="21">
                  <c:v>70.44487500000001</c:v>
                </c:pt>
                <c:pt idx="22">
                  <c:v>75.343499999999992</c:v>
                </c:pt>
                <c:pt idx="23">
                  <c:v>71</c:v>
                </c:pt>
                <c:pt idx="24">
                  <c:v>69.394461538461528</c:v>
                </c:pt>
                <c:pt idx="25">
                  <c:v>65.505899999999997</c:v>
                </c:pt>
                <c:pt idx="26">
                  <c:v>69.357571428571433</c:v>
                </c:pt>
                <c:pt idx="27">
                  <c:v>58.153500000000001</c:v>
                </c:pt>
                <c:pt idx="28">
                  <c:v>65.242333333333335</c:v>
                </c:pt>
                <c:pt idx="29">
                  <c:v>65.009333333333345</c:v>
                </c:pt>
                <c:pt idx="30">
                  <c:v>65.777777777777771</c:v>
                </c:pt>
                <c:pt idx="31">
                  <c:v>65.496600000000001</c:v>
                </c:pt>
                <c:pt idx="32">
                  <c:v>68.703500000000005</c:v>
                </c:pt>
                <c:pt idx="33">
                  <c:v>67.262999999999991</c:v>
                </c:pt>
                <c:pt idx="34">
                  <c:v>66.091250000000002</c:v>
                </c:pt>
                <c:pt idx="35">
                  <c:v>64.014150000000001</c:v>
                </c:pt>
                <c:pt idx="36">
                  <c:v>67.895692307692315</c:v>
                </c:pt>
                <c:pt idx="37">
                  <c:v>63.123315789473686</c:v>
                </c:pt>
                <c:pt idx="38">
                  <c:v>65.698166666666665</c:v>
                </c:pt>
                <c:pt idx="39">
                  <c:v>65.89828571428572</c:v>
                </c:pt>
                <c:pt idx="40">
                  <c:v>64.921666666666667</c:v>
                </c:pt>
                <c:pt idx="41">
                  <c:v>70.718285714285713</c:v>
                </c:pt>
                <c:pt idx="42">
                  <c:v>63.086600000000004</c:v>
                </c:pt>
                <c:pt idx="43">
                  <c:v>61.444500000000005</c:v>
                </c:pt>
                <c:pt idx="44">
                  <c:v>67.74433333333333</c:v>
                </c:pt>
                <c:pt idx="45">
                  <c:v>68.135400000000018</c:v>
                </c:pt>
                <c:pt idx="46">
                  <c:v>68.642499999999998</c:v>
                </c:pt>
                <c:pt idx="47">
                  <c:v>62.6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9320-4717-8425-13D21A371E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6778992"/>
        <c:axId val="496770136"/>
      </c:scatterChart>
      <c:valAx>
        <c:axId val="88077948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0776856"/>
        <c:crosses val="autoZero"/>
        <c:crossBetween val="midCat"/>
      </c:valAx>
      <c:valAx>
        <c:axId val="880776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100" b="1" u="none">
                    <a:latin typeface="Arial" panose="020B0604020202020204" pitchFamily="34" charset="0"/>
                    <a:cs typeface="Arial" panose="020B0604020202020204" pitchFamily="34" charset="0"/>
                  </a:rPr>
                  <a:t>MRI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0779480"/>
        <c:crosses val="autoZero"/>
        <c:crossBetween val="midCat"/>
      </c:valAx>
      <c:valAx>
        <c:axId val="496770136"/>
        <c:scaling>
          <c:orientation val="minMax"/>
          <c:max val="120"/>
        </c:scaling>
        <c:delete val="1"/>
        <c:axPos val="l"/>
        <c:numFmt formatCode="General" sourceLinked="1"/>
        <c:majorTickMark val="out"/>
        <c:minorTickMark val="none"/>
        <c:tickLblPos val="nextTo"/>
        <c:crossAx val="496778992"/>
        <c:crosses val="autoZero"/>
        <c:crossBetween val="midCat"/>
      </c:valAx>
      <c:valAx>
        <c:axId val="49677899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496770136"/>
        <c:crossesAt val="90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571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7990241543928015E-2"/>
          <c:y val="9.6525278499936848E-2"/>
          <c:w val="0.9031873554153208"/>
          <c:h val="0.76448020571949982"/>
        </c:manualLayout>
      </c:layout>
      <c:lineChart>
        <c:grouping val="standard"/>
        <c:varyColors val="0"/>
        <c:ser>
          <c:idx val="1"/>
          <c:order val="0"/>
          <c:tx>
            <c:strRef>
              <c:f>'carte controle TEST'!$C$10</c:f>
              <c:strCache>
                <c:ptCount val="1"/>
                <c:pt idx="0">
                  <c:v>%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0000"/>
              </a:solidFill>
              <a:ln w="6350">
                <a:noFill/>
              </a:ln>
            </c:spPr>
          </c:marker>
          <c:cat>
            <c:numRef>
              <c:f>'carte controle TEST'!$B$11:$B$49</c:f>
              <c:numCache>
                <c:formatCode>0</c:formatCode>
                <c:ptCount val="39"/>
              </c:numCache>
            </c:numRef>
          </c:cat>
          <c:val>
            <c:numRef>
              <c:f>'carte controle TEST'!$C$11:$C$49</c:f>
              <c:numCache>
                <c:formatCode>0</c:formatCode>
                <c:ptCount val="3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6-4C39-A12D-636CDB7DDBE6}"/>
            </c:ext>
          </c:extLst>
        </c:ser>
        <c:ser>
          <c:idx val="0"/>
          <c:order val="1"/>
          <c:tx>
            <c:strRef>
              <c:f>'carte controle TEST'!$F$10</c:f>
              <c:strCache>
                <c:ptCount val="1"/>
                <c:pt idx="0">
                  <c:v>E T2 -</c:v>
                </c:pt>
              </c:strCache>
            </c:strRef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numRef>
              <c:f>'carte controle TEST'!$B$11:$B$49</c:f>
              <c:numCache>
                <c:formatCode>0</c:formatCode>
                <c:ptCount val="39"/>
              </c:numCache>
            </c:numRef>
          </c:cat>
          <c:val>
            <c:numRef>
              <c:f>'carte controle TEST'!$F$11:$F$49</c:f>
              <c:numCache>
                <c:formatCode>0</c:formatCode>
                <c:ptCount val="3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6-4C39-A12D-636CDB7DDBE6}"/>
            </c:ext>
          </c:extLst>
        </c:ser>
        <c:ser>
          <c:idx val="5"/>
          <c:order val="2"/>
          <c:tx>
            <c:strRef>
              <c:f>'carte controle TEST'!$E$10</c:f>
              <c:strCache>
                <c:ptCount val="1"/>
                <c:pt idx="0">
                  <c:v>E T 3-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'carte controle TEST'!$B$11:$B$49</c:f>
              <c:numCache>
                <c:formatCode>0</c:formatCode>
                <c:ptCount val="39"/>
              </c:numCache>
            </c:numRef>
          </c:cat>
          <c:val>
            <c:numRef>
              <c:f>'carte controle TEST'!$E$11:$E$49</c:f>
              <c:numCache>
                <c:formatCode>0</c:formatCode>
                <c:ptCount val="3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6-4C39-A12D-636CDB7DDBE6}"/>
            </c:ext>
          </c:extLst>
        </c:ser>
        <c:ser>
          <c:idx val="6"/>
          <c:order val="3"/>
          <c:tx>
            <c:strRef>
              <c:f>'carte controle TEST'!$I$10</c:f>
              <c:strCache>
                <c:ptCount val="1"/>
                <c:pt idx="0">
                  <c:v>MOYENNE</c:v>
                </c:pt>
              </c:strCache>
            </c:strRef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plus"/>
            <c:size val="5"/>
            <c:spPr>
              <a:noFill/>
              <a:ln>
                <a:solidFill>
                  <a:srgbClr val="008080"/>
                </a:solidFill>
                <a:prstDash val="solid"/>
              </a:ln>
            </c:spPr>
          </c:marker>
          <c:cat>
            <c:numRef>
              <c:f>'carte controle TEST'!$B$11:$B$49</c:f>
              <c:numCache>
                <c:formatCode>0</c:formatCode>
                <c:ptCount val="39"/>
              </c:numCache>
            </c:numRef>
          </c:cat>
          <c:val>
            <c:numRef>
              <c:f>'carte controle TEST'!$I$11:$I$49</c:f>
              <c:numCache>
                <c:formatCode>0</c:formatCode>
                <c:ptCount val="3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576-4C39-A12D-636CDB7DDBE6}"/>
            </c:ext>
          </c:extLst>
        </c:ser>
        <c:ser>
          <c:idx val="2"/>
          <c:order val="4"/>
          <c:tx>
            <c:strRef>
              <c:f>'carte controle TEST'!$H$10</c:f>
              <c:strCache>
                <c:ptCount val="1"/>
                <c:pt idx="0">
                  <c:v>ET 3+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'carte controle TEST'!$B$11:$B$49</c:f>
              <c:numCache>
                <c:formatCode>0</c:formatCode>
                <c:ptCount val="39"/>
              </c:numCache>
            </c:numRef>
          </c:cat>
          <c:val>
            <c:numRef>
              <c:f>'carte controle TEST'!$H$11:$H$49</c:f>
              <c:numCache>
                <c:formatCode>0</c:formatCode>
                <c:ptCount val="3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576-4C39-A12D-636CDB7DDBE6}"/>
            </c:ext>
          </c:extLst>
        </c:ser>
        <c:ser>
          <c:idx val="3"/>
          <c:order val="5"/>
          <c:tx>
            <c:strRef>
              <c:f>'carte controle TEST'!$G$10</c:f>
              <c:strCache>
                <c:ptCount val="1"/>
                <c:pt idx="0">
                  <c:v>E T2+</c:v>
                </c:pt>
              </c:strCache>
            </c:strRef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numRef>
              <c:f>'carte controle TEST'!$B$11:$B$49</c:f>
              <c:numCache>
                <c:formatCode>0</c:formatCode>
                <c:ptCount val="39"/>
              </c:numCache>
            </c:numRef>
          </c:cat>
          <c:val>
            <c:numRef>
              <c:f>'carte controle TEST'!$G$11:$G$49</c:f>
              <c:numCache>
                <c:formatCode>0</c:formatCode>
                <c:ptCount val="3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B576-4C39-A12D-636CDB7DDB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2279824"/>
        <c:axId val="562280216"/>
      </c:lineChart>
      <c:lineChart>
        <c:grouping val="standard"/>
        <c:varyColors val="0"/>
        <c:ser>
          <c:idx val="4"/>
          <c:order val="6"/>
          <c:tx>
            <c:strRef>
              <c:f>'carte controle TEST'!$D$10</c:f>
              <c:strCache>
                <c:ptCount val="1"/>
                <c:pt idx="0">
                  <c:v>T. KIT</c:v>
                </c:pt>
              </c:strCache>
            </c:strRef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star"/>
            <c:size val="5"/>
            <c:spPr>
              <a:noFill/>
              <a:ln>
                <a:solidFill>
                  <a:srgbClr val="0000FF"/>
                </a:solidFill>
                <a:prstDash val="solid"/>
              </a:ln>
            </c:spPr>
          </c:marker>
          <c:val>
            <c:numRef>
              <c:f>'carte controle TEST'!$D$11:$D$49</c:f>
              <c:numCache>
                <c:formatCode>0.000</c:formatCode>
                <c:ptCount val="3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B576-4C39-A12D-636CDB7DDBE6}"/>
            </c:ext>
          </c:extLst>
        </c:ser>
        <c:ser>
          <c:idx val="7"/>
          <c:order val="7"/>
          <c:tx>
            <c:strRef>
              <c:f>'carte controle TEST'!$J$10</c:f>
              <c:strCache>
                <c:ptCount val="1"/>
                <c:pt idx="0">
                  <c:v>T.KIT FOUR</c:v>
                </c:pt>
              </c:strCache>
            </c:strRef>
          </c:tx>
          <c:spPr>
            <a:ln w="38100">
              <a:solidFill>
                <a:srgbClr val="0000FF"/>
              </a:solidFill>
              <a:prstDash val="lgDashDot"/>
            </a:ln>
          </c:spPr>
          <c:marker>
            <c:symbol val="none"/>
          </c:marker>
          <c:val>
            <c:numRef>
              <c:f>'carte controle TEST'!$J$11:$J$49</c:f>
              <c:numCache>
                <c:formatCode>General</c:formatCode>
                <c:ptCount val="3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B576-4C39-A12D-636CDB7DDB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3362696"/>
        <c:axId val="563363088"/>
      </c:lineChart>
      <c:catAx>
        <c:axId val="5622798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MRI</a:t>
                </a:r>
              </a:p>
            </c:rich>
          </c:tx>
          <c:layout>
            <c:manualLayout>
              <c:xMode val="edge"/>
              <c:yMode val="edge"/>
              <c:x val="5.1470649833708922E-2"/>
              <c:y val="2.7027077979982318E-2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62280216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562280216"/>
        <c:scaling>
          <c:orientation val="minMax"/>
          <c:max val="98"/>
          <c:min val="45"/>
        </c:scaling>
        <c:delete val="0"/>
        <c:axPos val="l"/>
        <c:numFmt formatCode="0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62279824"/>
        <c:crosses val="autoZero"/>
        <c:crossBetween val="between"/>
      </c:valAx>
      <c:catAx>
        <c:axId val="563362696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FF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Témoin</a:t>
                </a:r>
              </a:p>
            </c:rich>
          </c:tx>
          <c:layout>
            <c:manualLayout>
              <c:xMode val="edge"/>
              <c:yMode val="edge"/>
              <c:x val="0.85049121391890448"/>
              <c:y val="1.9305055699987368E-2"/>
            </c:manualLayout>
          </c:layout>
          <c:overlay val="0"/>
          <c:spPr>
            <a:noFill/>
            <a:ln w="25400">
              <a:noFill/>
            </a:ln>
          </c:spPr>
        </c:title>
        <c:majorTickMark val="out"/>
        <c:minorTickMark val="none"/>
        <c:tickLblPos val="nextTo"/>
        <c:crossAx val="563363088"/>
        <c:crosses val="autoZero"/>
        <c:auto val="0"/>
        <c:lblAlgn val="ctr"/>
        <c:lblOffset val="100"/>
        <c:noMultiLvlLbl val="0"/>
      </c:catAx>
      <c:valAx>
        <c:axId val="563363088"/>
        <c:scaling>
          <c:orientation val="minMax"/>
          <c:max val="5"/>
          <c:min val="1"/>
        </c:scaling>
        <c:delete val="0"/>
        <c:axPos val="r"/>
        <c:numFmt formatCode="0.000" sourceLinked="1"/>
        <c:majorTickMark val="cross"/>
        <c:minorTickMark val="none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63362696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6.1274583135367761E-3"/>
          <c:y val="0.91892065131939871"/>
          <c:w val="0.78063818914458527"/>
          <c:h val="6.563718937995705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5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24</xdr:row>
      <xdr:rowOff>142875</xdr:rowOff>
    </xdr:from>
    <xdr:to>
      <xdr:col>7</xdr:col>
      <xdr:colOff>514350</xdr:colOff>
      <xdr:row>31</xdr:row>
      <xdr:rowOff>152400</xdr:rowOff>
    </xdr:to>
    <xdr:sp macro="" textlink="">
      <xdr:nvSpPr>
        <xdr:cNvPr id="7169" name="Text Box 1">
          <a:extLst>
            <a:ext uri="{FF2B5EF4-FFF2-40B4-BE49-F238E27FC236}">
              <a16:creationId xmlns:a16="http://schemas.microsoft.com/office/drawing/2014/main" id="{00000000-0008-0000-0000-0000011C0000}"/>
            </a:ext>
          </a:extLst>
        </xdr:cNvPr>
        <xdr:cNvSpPr txBox="1">
          <a:spLocks noChangeArrowheads="1"/>
        </xdr:cNvSpPr>
      </xdr:nvSpPr>
      <xdr:spPr bwMode="auto">
        <a:xfrm>
          <a:off x="209550" y="4114800"/>
          <a:ext cx="11277600" cy="1143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p = jours de répétition (4)     n = répétitions/jour     ( 3 ) 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Chaque jour on réalise la </a:t>
          </a:r>
          <a:r>
            <a:rPr lang="fr-FR" sz="800" b="0" i="1" u="none" strike="noStrike" baseline="0">
              <a:solidFill>
                <a:srgbClr val="0000FF"/>
              </a:solidFill>
              <a:latin typeface="Arial"/>
              <a:cs typeface="Arial"/>
            </a:rPr>
            <a:t>moyenne journalière</a:t>
          </a: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  et la </a:t>
          </a:r>
          <a:r>
            <a:rPr lang="fr-FR" sz="800" b="0" i="1" u="none" strike="noStrike" baseline="0">
              <a:solidFill>
                <a:srgbClr val="0000FF"/>
              </a:solidFill>
              <a:latin typeface="Arial"/>
              <a:cs typeface="Arial"/>
            </a:rPr>
            <a:t>variance</a:t>
          </a: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 sur les observations.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A la fin de l'expérimentation on réalise la</a:t>
          </a:r>
          <a:r>
            <a:rPr lang="fr-FR" sz="800" b="0" i="1" u="none" strike="noStrike" baseline="0">
              <a:solidFill>
                <a:srgbClr val="0000FF"/>
              </a:solidFill>
              <a:latin typeface="Arial"/>
              <a:cs typeface="Arial"/>
            </a:rPr>
            <a:t> somme des variances</a:t>
          </a: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 journalières et la </a:t>
          </a:r>
          <a:r>
            <a:rPr lang="fr-FR" sz="800" b="0" i="1" u="none" strike="noStrike" baseline="0">
              <a:solidFill>
                <a:srgbClr val="0000FF"/>
              </a:solidFill>
              <a:latin typeface="Arial"/>
              <a:cs typeface="Arial"/>
            </a:rPr>
            <a:t>variance des moyennes journalières</a:t>
          </a: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 obtenues.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Résultats: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variance de répétabilité            = somme des variances journalières/p    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écart type de répétabilité          = racine carrée de la variance de répétabilité      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Variance de reproductibilité      = variance des moyennes/jour + variance de répétabilité - (variance de répétabilité/n)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Ecart type de reproductibilité     = racine de la variance de reproductibilité </a:t>
          </a:r>
        </a:p>
      </xdr:txBody>
    </xdr:sp>
    <xdr:clientData/>
  </xdr:twoCellAnchor>
  <xdr:twoCellAnchor>
    <xdr:from>
      <xdr:col>1</xdr:col>
      <xdr:colOff>57150</xdr:colOff>
      <xdr:row>3</xdr:row>
      <xdr:rowOff>0</xdr:rowOff>
    </xdr:from>
    <xdr:to>
      <xdr:col>3</xdr:col>
      <xdr:colOff>733425</xdr:colOff>
      <xdr:row>3</xdr:row>
      <xdr:rowOff>0</xdr:rowOff>
    </xdr:to>
    <xdr:sp macro="" textlink="">
      <xdr:nvSpPr>
        <xdr:cNvPr id="7170" name="Line 2">
          <a:extLst>
            <a:ext uri="{FF2B5EF4-FFF2-40B4-BE49-F238E27FC236}">
              <a16:creationId xmlns:a16="http://schemas.microsoft.com/office/drawing/2014/main" id="{00000000-0008-0000-0000-0000021C0000}"/>
            </a:ext>
          </a:extLst>
        </xdr:cNvPr>
        <xdr:cNvSpPr>
          <a:spLocks noChangeShapeType="1"/>
        </xdr:cNvSpPr>
      </xdr:nvSpPr>
      <xdr:spPr bwMode="auto">
        <a:xfrm>
          <a:off x="838200" y="485775"/>
          <a:ext cx="2857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FF00" mc:Ignorable="a14" a14:legacySpreadsheetColorIndex="11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1</xdr:row>
      <xdr:rowOff>123825</xdr:rowOff>
    </xdr:from>
    <xdr:to>
      <xdr:col>2</xdr:col>
      <xdr:colOff>504825</xdr:colOff>
      <xdr:row>2</xdr:row>
      <xdr:rowOff>133350</xdr:rowOff>
    </xdr:to>
    <xdr:sp macro="" textlink="">
      <xdr:nvSpPr>
        <xdr:cNvPr id="7171" name="Text Box 3">
          <a:extLst>
            <a:ext uri="{FF2B5EF4-FFF2-40B4-BE49-F238E27FC236}">
              <a16:creationId xmlns:a16="http://schemas.microsoft.com/office/drawing/2014/main" id="{00000000-0008-0000-0000-0000031C0000}"/>
            </a:ext>
          </a:extLst>
        </xdr:cNvPr>
        <xdr:cNvSpPr txBox="1">
          <a:spLocks noChangeArrowheads="1"/>
        </xdr:cNvSpPr>
      </xdr:nvSpPr>
      <xdr:spPr bwMode="auto">
        <a:xfrm>
          <a:off x="1162050" y="285750"/>
          <a:ext cx="723900" cy="1714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1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1" u="none" strike="noStrike" baseline="0">
              <a:solidFill>
                <a:srgbClr val="000000"/>
              </a:solidFill>
              <a:latin typeface="Arial"/>
              <a:cs typeface="Arial"/>
            </a:rPr>
            <a:t>n</a:t>
          </a:r>
        </a:p>
      </xdr:txBody>
    </xdr:sp>
    <xdr:clientData/>
  </xdr:twoCellAnchor>
  <xdr:twoCellAnchor>
    <xdr:from>
      <xdr:col>0</xdr:col>
      <xdr:colOff>561975</xdr:colOff>
      <xdr:row>6</xdr:row>
      <xdr:rowOff>0</xdr:rowOff>
    </xdr:from>
    <xdr:to>
      <xdr:col>0</xdr:col>
      <xdr:colOff>581025</xdr:colOff>
      <xdr:row>9</xdr:row>
      <xdr:rowOff>200025</xdr:rowOff>
    </xdr:to>
    <xdr:sp macro="" textlink="">
      <xdr:nvSpPr>
        <xdr:cNvPr id="7172" name="Line 4">
          <a:extLst>
            <a:ext uri="{FF2B5EF4-FFF2-40B4-BE49-F238E27FC236}">
              <a16:creationId xmlns:a16="http://schemas.microsoft.com/office/drawing/2014/main" id="{00000000-0008-0000-0000-0000041C0000}"/>
            </a:ext>
          </a:extLst>
        </xdr:cNvPr>
        <xdr:cNvSpPr>
          <a:spLocks noChangeShapeType="1"/>
        </xdr:cNvSpPr>
      </xdr:nvSpPr>
      <xdr:spPr bwMode="auto">
        <a:xfrm flipH="1">
          <a:off x="723900" y="1000125"/>
          <a:ext cx="0" cy="657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FF00" mc:Ignorable="a14" a14:legacySpreadsheetColorIndex="11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619125</xdr:colOff>
      <xdr:row>7</xdr:row>
      <xdr:rowOff>95250</xdr:rowOff>
    </xdr:from>
    <xdr:to>
      <xdr:col>0</xdr:col>
      <xdr:colOff>723900</xdr:colOff>
      <xdr:row>9</xdr:row>
      <xdr:rowOff>9525</xdr:rowOff>
    </xdr:to>
    <xdr:sp macro="" textlink="">
      <xdr:nvSpPr>
        <xdr:cNvPr id="7173" name="Rectangle 5">
          <a:extLst>
            <a:ext uri="{FF2B5EF4-FFF2-40B4-BE49-F238E27FC236}">
              <a16:creationId xmlns:a16="http://schemas.microsoft.com/office/drawing/2014/main" id="{00000000-0008-0000-0000-0000051C0000}"/>
            </a:ext>
          </a:extLst>
        </xdr:cNvPr>
        <xdr:cNvSpPr>
          <a:spLocks noChangeArrowheads="1"/>
        </xdr:cNvSpPr>
      </xdr:nvSpPr>
      <xdr:spPr bwMode="auto">
        <a:xfrm>
          <a:off x="723900" y="1266825"/>
          <a:ext cx="0" cy="238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1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</a:t>
          </a:r>
        </a:p>
      </xdr:txBody>
    </xdr:sp>
    <xdr:clientData/>
  </xdr:twoCellAnchor>
  <xdr:twoCellAnchor>
    <xdr:from>
      <xdr:col>6</xdr:col>
      <xdr:colOff>28575</xdr:colOff>
      <xdr:row>7</xdr:row>
      <xdr:rowOff>9525</xdr:rowOff>
    </xdr:from>
    <xdr:to>
      <xdr:col>9</xdr:col>
      <xdr:colOff>638175</xdr:colOff>
      <xdr:row>11</xdr:row>
      <xdr:rowOff>9525</xdr:rowOff>
    </xdr:to>
    <xdr:sp macro="" textlink="">
      <xdr:nvSpPr>
        <xdr:cNvPr id="7174" name="Text Box 6">
          <a:extLst>
            <a:ext uri="{FF2B5EF4-FFF2-40B4-BE49-F238E27FC236}">
              <a16:creationId xmlns:a16="http://schemas.microsoft.com/office/drawing/2014/main" id="{00000000-0008-0000-0000-0000061C0000}"/>
            </a:ext>
          </a:extLst>
        </xdr:cNvPr>
        <xdr:cNvSpPr txBox="1">
          <a:spLocks noChangeArrowheads="1"/>
        </xdr:cNvSpPr>
      </xdr:nvSpPr>
      <xdr:spPr bwMode="auto">
        <a:xfrm>
          <a:off x="8820150" y="1181100"/>
          <a:ext cx="5600700" cy="647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Variance de reproductibilité=variance de changement de condition +variance de répétabilité.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Variance reproductibilité= variance moyenne journalière+variance répétabilité - (variance répétabilité/n)</a:t>
          </a:r>
        </a:p>
      </xdr:txBody>
    </xdr:sp>
    <xdr:clientData/>
  </xdr:twoCellAnchor>
  <xdr:twoCellAnchor>
    <xdr:from>
      <xdr:col>6</xdr:col>
      <xdr:colOff>47625</xdr:colOff>
      <xdr:row>11</xdr:row>
      <xdr:rowOff>47625</xdr:rowOff>
    </xdr:from>
    <xdr:to>
      <xdr:col>9</xdr:col>
      <xdr:colOff>647700</xdr:colOff>
      <xdr:row>18</xdr:row>
      <xdr:rowOff>19050</xdr:rowOff>
    </xdr:to>
    <xdr:sp macro="" textlink="">
      <xdr:nvSpPr>
        <xdr:cNvPr id="7175" name="Text Box 7">
          <a:extLst>
            <a:ext uri="{FF2B5EF4-FFF2-40B4-BE49-F238E27FC236}">
              <a16:creationId xmlns:a16="http://schemas.microsoft.com/office/drawing/2014/main" id="{00000000-0008-0000-0000-0000071C0000}"/>
            </a:ext>
          </a:extLst>
        </xdr:cNvPr>
        <xdr:cNvSpPr txBox="1">
          <a:spLocks noChangeArrowheads="1"/>
        </xdr:cNvSpPr>
      </xdr:nvSpPr>
      <xdr:spPr bwMode="auto">
        <a:xfrm>
          <a:off x="8858250" y="1866900"/>
          <a:ext cx="5562600" cy="11525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définitions:</a:t>
          </a:r>
        </a:p>
        <a:p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Répétabilité</a:t>
          </a:r>
          <a:r>
            <a:rPr lang="fr-FR" sz="800" b="1" i="1" u="none" strike="noStrike" baseline="0">
              <a:solidFill>
                <a:srgbClr val="000080"/>
              </a:solidFill>
              <a:latin typeface="Arial"/>
              <a:cs typeface="Arial"/>
            </a:rPr>
            <a:t> </a:t>
          </a:r>
          <a:r>
            <a:rPr lang="fr-FR" sz="800" b="0" i="1" u="none" strike="noStrike" baseline="0">
              <a:solidFill>
                <a:srgbClr val="000000"/>
              </a:solidFill>
              <a:latin typeface="Arial"/>
              <a:cs typeface="Arial"/>
            </a:rPr>
            <a:t>(ou limite de)</a:t>
          </a:r>
        </a:p>
        <a:p>
          <a:pPr algn="l" rtl="0">
            <a:defRPr sz="1000"/>
          </a:pPr>
          <a:r>
            <a:rPr lang="fr-FR" sz="800" b="0" i="1" u="none" strike="noStrike" baseline="0">
              <a:solidFill>
                <a:srgbClr val="000000"/>
              </a:solidFill>
              <a:latin typeface="Arial"/>
              <a:cs typeface="Arial"/>
            </a:rPr>
            <a:t>Valeur au dessous de laquelle est située avec une probaibilté de 95% la valeur absolue de la différence entre 2 résultats d'essai, obtenus dans les conditions de répétabilité.</a:t>
          </a:r>
          <a:endParaRPr lang="fr-FR" sz="8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Reproductibilité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800" b="0" i="1" u="none" strike="noStrike" baseline="0">
              <a:solidFill>
                <a:srgbClr val="000000"/>
              </a:solidFill>
              <a:latin typeface="Arial"/>
              <a:cs typeface="Arial"/>
            </a:rPr>
            <a:t>(ou limite de)</a:t>
          </a:r>
        </a:p>
        <a:p>
          <a:pPr algn="l" rtl="0">
            <a:defRPr sz="1000"/>
          </a:pPr>
          <a:r>
            <a:rPr lang="fr-FR" sz="800" b="0" i="1" u="none" strike="noStrike" baseline="0">
              <a:solidFill>
                <a:srgbClr val="000000"/>
              </a:solidFill>
              <a:latin typeface="Arial"/>
              <a:cs typeface="Arial"/>
            </a:rPr>
            <a:t>Valeur au dessous de laquelle est située avec une probaibilté de 95% la valeur absolue de la différence entre 2 résultats d'essai, obtenus dans les conditions de Reproductibilité.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37</xdr:row>
          <xdr:rowOff>47625</xdr:rowOff>
        </xdr:from>
        <xdr:to>
          <xdr:col>2</xdr:col>
          <xdr:colOff>800100</xdr:colOff>
          <xdr:row>39</xdr:row>
          <xdr:rowOff>133350</xdr:rowOff>
        </xdr:to>
        <xdr:sp macro="" textlink="">
          <xdr:nvSpPr>
            <xdr:cNvPr id="7176" name="Object 8" hidden="1">
              <a:extLst>
                <a:ext uri="{63B3BB69-23CF-44E3-9099-C40C66FF867C}">
                  <a14:compatExt spid="_x0000_s7176"/>
                </a:ext>
                <a:ext uri="{FF2B5EF4-FFF2-40B4-BE49-F238E27FC236}">
                  <a16:creationId xmlns:a16="http://schemas.microsoft.com/office/drawing/2014/main" id="{00000000-0008-0000-0000-00000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32</xdr:row>
          <xdr:rowOff>66675</xdr:rowOff>
        </xdr:from>
        <xdr:to>
          <xdr:col>4</xdr:col>
          <xdr:colOff>600075</xdr:colOff>
          <xdr:row>33</xdr:row>
          <xdr:rowOff>133350</xdr:rowOff>
        </xdr:to>
        <xdr:sp macro="" textlink="">
          <xdr:nvSpPr>
            <xdr:cNvPr id="7177" name="Object 9" hidden="1">
              <a:extLst>
                <a:ext uri="{63B3BB69-23CF-44E3-9099-C40C66FF867C}">
                  <a14:compatExt spid="_x0000_s7177"/>
                </a:ext>
                <a:ext uri="{FF2B5EF4-FFF2-40B4-BE49-F238E27FC236}">
                  <a16:creationId xmlns:a16="http://schemas.microsoft.com/office/drawing/2014/main" id="{00000000-0008-0000-0000-00000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34</xdr:row>
          <xdr:rowOff>57150</xdr:rowOff>
        </xdr:from>
        <xdr:to>
          <xdr:col>4</xdr:col>
          <xdr:colOff>781050</xdr:colOff>
          <xdr:row>36</xdr:row>
          <xdr:rowOff>123825</xdr:rowOff>
        </xdr:to>
        <xdr:sp macro="" textlink="">
          <xdr:nvSpPr>
            <xdr:cNvPr id="7178" name="Object 10" hidden="1">
              <a:extLst>
                <a:ext uri="{63B3BB69-23CF-44E3-9099-C40C66FF867C}">
                  <a14:compatExt spid="_x0000_s7178"/>
                </a:ext>
                <a:ext uri="{FF2B5EF4-FFF2-40B4-BE49-F238E27FC236}">
                  <a16:creationId xmlns:a16="http://schemas.microsoft.com/office/drawing/2014/main" id="{00000000-0008-0000-0000-00000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552450</xdr:colOff>
      <xdr:row>18</xdr:row>
      <xdr:rowOff>57150</xdr:rowOff>
    </xdr:from>
    <xdr:to>
      <xdr:col>3</xdr:col>
      <xdr:colOff>333375</xdr:colOff>
      <xdr:row>19</xdr:row>
      <xdr:rowOff>85725</xdr:rowOff>
    </xdr:to>
    <xdr:sp macro="" textlink="">
      <xdr:nvSpPr>
        <xdr:cNvPr id="7179" name="Text Box 11">
          <a:extLst>
            <a:ext uri="{FF2B5EF4-FFF2-40B4-BE49-F238E27FC236}">
              <a16:creationId xmlns:a16="http://schemas.microsoft.com/office/drawing/2014/main" id="{00000000-0008-0000-0000-00000B1C0000}"/>
            </a:ext>
          </a:extLst>
        </xdr:cNvPr>
        <xdr:cNvSpPr txBox="1">
          <a:spLocks noChangeArrowheads="1"/>
        </xdr:cNvSpPr>
      </xdr:nvSpPr>
      <xdr:spPr bwMode="auto">
        <a:xfrm>
          <a:off x="876300" y="3057525"/>
          <a:ext cx="28194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Moyenne de référence</a:t>
          </a:r>
        </a:p>
      </xdr:txBody>
    </xdr:sp>
    <xdr:clientData/>
  </xdr:twoCellAnchor>
  <xdr:twoCellAnchor>
    <xdr:from>
      <xdr:col>3</xdr:col>
      <xdr:colOff>619125</xdr:colOff>
      <xdr:row>0</xdr:row>
      <xdr:rowOff>104775</xdr:rowOff>
    </xdr:from>
    <xdr:to>
      <xdr:col>5</xdr:col>
      <xdr:colOff>438150</xdr:colOff>
      <xdr:row>1</xdr:row>
      <xdr:rowOff>133350</xdr:rowOff>
    </xdr:to>
    <xdr:sp macro="" textlink="">
      <xdr:nvSpPr>
        <xdr:cNvPr id="7180" name="Text Box 12">
          <a:extLst>
            <a:ext uri="{FF2B5EF4-FFF2-40B4-BE49-F238E27FC236}">
              <a16:creationId xmlns:a16="http://schemas.microsoft.com/office/drawing/2014/main" id="{00000000-0008-0000-0000-00000C1C0000}"/>
            </a:ext>
          </a:extLst>
        </xdr:cNvPr>
        <xdr:cNvSpPr txBox="1">
          <a:spLocks noChangeArrowheads="1"/>
        </xdr:cNvSpPr>
      </xdr:nvSpPr>
      <xdr:spPr bwMode="auto">
        <a:xfrm>
          <a:off x="3695700" y="104775"/>
          <a:ext cx="48387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Ecart-type de référence</a:t>
          </a:r>
        </a:p>
      </xdr:txBody>
    </xdr:sp>
    <xdr:clientData/>
  </xdr:twoCellAnchor>
  <xdr:twoCellAnchor>
    <xdr:from>
      <xdr:col>5</xdr:col>
      <xdr:colOff>438150</xdr:colOff>
      <xdr:row>1</xdr:row>
      <xdr:rowOff>47625</xdr:rowOff>
    </xdr:from>
    <xdr:to>
      <xdr:col>7</xdr:col>
      <xdr:colOff>200025</xdr:colOff>
      <xdr:row>4</xdr:row>
      <xdr:rowOff>104775</xdr:rowOff>
    </xdr:to>
    <xdr:sp macro="" textlink="">
      <xdr:nvSpPr>
        <xdr:cNvPr id="7181" name="Line 13">
          <a:extLst>
            <a:ext uri="{FF2B5EF4-FFF2-40B4-BE49-F238E27FC236}">
              <a16:creationId xmlns:a16="http://schemas.microsoft.com/office/drawing/2014/main" id="{00000000-0008-0000-0000-00000D1C0000}"/>
            </a:ext>
          </a:extLst>
        </xdr:cNvPr>
        <xdr:cNvSpPr>
          <a:spLocks noChangeShapeType="1"/>
        </xdr:cNvSpPr>
      </xdr:nvSpPr>
      <xdr:spPr bwMode="auto">
        <a:xfrm>
          <a:off x="8534400" y="209550"/>
          <a:ext cx="232410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285750</xdr:colOff>
      <xdr:row>2</xdr:row>
      <xdr:rowOff>85725</xdr:rowOff>
    </xdr:from>
    <xdr:to>
      <xdr:col>5</xdr:col>
      <xdr:colOff>161925</xdr:colOff>
      <xdr:row>3</xdr:row>
      <xdr:rowOff>104775</xdr:rowOff>
    </xdr:to>
    <xdr:sp macro="" textlink="">
      <xdr:nvSpPr>
        <xdr:cNvPr id="7182" name="Text Box 14">
          <a:extLst>
            <a:ext uri="{FF2B5EF4-FFF2-40B4-BE49-F238E27FC236}">
              <a16:creationId xmlns:a16="http://schemas.microsoft.com/office/drawing/2014/main" id="{00000000-0008-0000-0000-00000E1C0000}"/>
            </a:ext>
          </a:extLst>
        </xdr:cNvPr>
        <xdr:cNvSpPr txBox="1">
          <a:spLocks noChangeArrowheads="1"/>
        </xdr:cNvSpPr>
      </xdr:nvSpPr>
      <xdr:spPr bwMode="auto">
        <a:xfrm>
          <a:off x="4267200" y="409575"/>
          <a:ext cx="3714750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Incertitude </a:t>
          </a:r>
        </a:p>
      </xdr:txBody>
    </xdr:sp>
    <xdr:clientData/>
  </xdr:twoCellAnchor>
  <xdr:twoCellAnchor>
    <xdr:from>
      <xdr:col>5</xdr:col>
      <xdr:colOff>161925</xdr:colOff>
      <xdr:row>3</xdr:row>
      <xdr:rowOff>0</xdr:rowOff>
    </xdr:from>
    <xdr:to>
      <xdr:col>7</xdr:col>
      <xdr:colOff>152400</xdr:colOff>
      <xdr:row>6</xdr:row>
      <xdr:rowOff>114300</xdr:rowOff>
    </xdr:to>
    <xdr:sp macro="" textlink="">
      <xdr:nvSpPr>
        <xdr:cNvPr id="7183" name="Line 15">
          <a:extLst>
            <a:ext uri="{FF2B5EF4-FFF2-40B4-BE49-F238E27FC236}">
              <a16:creationId xmlns:a16="http://schemas.microsoft.com/office/drawing/2014/main" id="{00000000-0008-0000-0000-00000F1C0000}"/>
            </a:ext>
          </a:extLst>
        </xdr:cNvPr>
        <xdr:cNvSpPr>
          <a:spLocks noChangeShapeType="1"/>
        </xdr:cNvSpPr>
      </xdr:nvSpPr>
      <xdr:spPr bwMode="auto">
        <a:xfrm>
          <a:off x="7981950" y="485775"/>
          <a:ext cx="27813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276225</xdr:colOff>
      <xdr:row>13</xdr:row>
      <xdr:rowOff>76200</xdr:rowOff>
    </xdr:from>
    <xdr:to>
      <xdr:col>4</xdr:col>
      <xdr:colOff>95250</xdr:colOff>
      <xdr:row>18</xdr:row>
      <xdr:rowOff>47625</xdr:rowOff>
    </xdr:to>
    <xdr:sp macro="" textlink="">
      <xdr:nvSpPr>
        <xdr:cNvPr id="7184" name="Line 16">
          <a:extLst>
            <a:ext uri="{FF2B5EF4-FFF2-40B4-BE49-F238E27FC236}">
              <a16:creationId xmlns:a16="http://schemas.microsoft.com/office/drawing/2014/main" id="{00000000-0008-0000-0000-0000101C0000}"/>
            </a:ext>
          </a:extLst>
        </xdr:cNvPr>
        <xdr:cNvSpPr>
          <a:spLocks noChangeShapeType="1"/>
        </xdr:cNvSpPr>
      </xdr:nvSpPr>
      <xdr:spPr bwMode="auto">
        <a:xfrm flipV="1">
          <a:off x="3695700" y="2238375"/>
          <a:ext cx="190500" cy="8096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504825</xdr:colOff>
      <xdr:row>23</xdr:row>
      <xdr:rowOff>114300</xdr:rowOff>
    </xdr:from>
    <xdr:to>
      <xdr:col>19</xdr:col>
      <xdr:colOff>400050</xdr:colOff>
      <xdr:row>30</xdr:row>
      <xdr:rowOff>123825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10287000" y="3571875"/>
          <a:ext cx="6962775" cy="1143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p = jours de répétition (4)     n = répétitions/jour     ( 3 ) 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Chaque jour on réalise la </a:t>
          </a:r>
          <a:r>
            <a:rPr lang="fr-FR" sz="800" b="0" i="1" u="none" strike="noStrike" baseline="0">
              <a:solidFill>
                <a:srgbClr val="0000FF"/>
              </a:solidFill>
              <a:latin typeface="Arial"/>
              <a:cs typeface="Arial"/>
            </a:rPr>
            <a:t>moyenne journalière</a:t>
          </a: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  et la </a:t>
          </a:r>
          <a:r>
            <a:rPr lang="fr-FR" sz="800" b="0" i="1" u="none" strike="noStrike" baseline="0">
              <a:solidFill>
                <a:srgbClr val="0000FF"/>
              </a:solidFill>
              <a:latin typeface="Arial"/>
              <a:cs typeface="Arial"/>
            </a:rPr>
            <a:t>variance</a:t>
          </a: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 sur les observations.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A la fin de l'expérimentation on réalise la</a:t>
          </a:r>
          <a:r>
            <a:rPr lang="fr-FR" sz="800" b="0" i="1" u="none" strike="noStrike" baseline="0">
              <a:solidFill>
                <a:srgbClr val="0000FF"/>
              </a:solidFill>
              <a:latin typeface="Arial"/>
              <a:cs typeface="Arial"/>
            </a:rPr>
            <a:t> somme des variances</a:t>
          </a: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 journalières et la </a:t>
          </a:r>
          <a:r>
            <a:rPr lang="fr-FR" sz="800" b="0" i="1" u="none" strike="noStrike" baseline="0">
              <a:solidFill>
                <a:srgbClr val="0000FF"/>
              </a:solidFill>
              <a:latin typeface="Arial"/>
              <a:cs typeface="Arial"/>
            </a:rPr>
            <a:t>variance des moyennes journalières</a:t>
          </a: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 obtenues.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Résultats: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variance de répétabilité            = somme des variances journalières/p    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écart type de répétabilité          = racine carrée de la variance de répétabilité      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Variance de reproductibilité      = variance des moyennes/jour + variance de répétabilité - (variance de répétabilité/n)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Ecart type de reproductibilité     = racine de la variance de reproductibilité </a:t>
          </a:r>
        </a:p>
      </xdr:txBody>
    </xdr:sp>
    <xdr:clientData/>
  </xdr:twoCellAnchor>
  <xdr:twoCellAnchor>
    <xdr:from>
      <xdr:col>11</xdr:col>
      <xdr:colOff>495300</xdr:colOff>
      <xdr:row>10</xdr:row>
      <xdr:rowOff>95250</xdr:rowOff>
    </xdr:from>
    <xdr:to>
      <xdr:col>15</xdr:col>
      <xdr:colOff>619125</xdr:colOff>
      <xdr:row>14</xdr:row>
      <xdr:rowOff>85725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10391775" y="1428750"/>
          <a:ext cx="4143375" cy="6572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Variance de reproductibilité=variance de changement de condition +variance de répétabilité.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Variance reproductibilité= variance moyenne journalière+variance répétabilité - (variance répétabilité/n)</a:t>
          </a:r>
        </a:p>
      </xdr:txBody>
    </xdr:sp>
    <xdr:clientData/>
  </xdr:twoCellAnchor>
  <xdr:twoCellAnchor>
    <xdr:from>
      <xdr:col>11</xdr:col>
      <xdr:colOff>533400</xdr:colOff>
      <xdr:row>15</xdr:row>
      <xdr:rowOff>104775</xdr:rowOff>
    </xdr:from>
    <xdr:to>
      <xdr:col>15</xdr:col>
      <xdr:colOff>647700</xdr:colOff>
      <xdr:row>22</xdr:row>
      <xdr:rowOff>85725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10429875" y="2266950"/>
          <a:ext cx="4133850" cy="11334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définitions:</a:t>
          </a:r>
        </a:p>
        <a:p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Répétabilité</a:t>
          </a:r>
          <a:r>
            <a:rPr lang="fr-FR" sz="800" b="1" i="1" u="none" strike="noStrike" baseline="0">
              <a:solidFill>
                <a:srgbClr val="000080"/>
              </a:solidFill>
              <a:latin typeface="Arial"/>
              <a:cs typeface="Arial"/>
            </a:rPr>
            <a:t> </a:t>
          </a:r>
          <a:r>
            <a:rPr lang="fr-FR" sz="800" b="0" i="1" u="none" strike="noStrike" baseline="0">
              <a:solidFill>
                <a:srgbClr val="000000"/>
              </a:solidFill>
              <a:latin typeface="Arial"/>
              <a:cs typeface="Arial"/>
            </a:rPr>
            <a:t>(ou limite de)</a:t>
          </a:r>
        </a:p>
        <a:p>
          <a:pPr algn="l" rtl="0">
            <a:defRPr sz="1000"/>
          </a:pPr>
          <a:r>
            <a:rPr lang="fr-FR" sz="800" b="0" i="1" u="none" strike="noStrike" baseline="0">
              <a:solidFill>
                <a:srgbClr val="000000"/>
              </a:solidFill>
              <a:latin typeface="Arial"/>
              <a:cs typeface="Arial"/>
            </a:rPr>
            <a:t>Valeur au dessous de laquelle est située avec une probaibilté de 95% la valeur absolue de la différence entre 2 résultats d'essai, obtenus dans les conditions de répétabilité.</a:t>
          </a:r>
          <a:endParaRPr lang="fr-FR" sz="8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Reproductibilité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800" b="0" i="1" u="none" strike="noStrike" baseline="0">
              <a:solidFill>
                <a:srgbClr val="000000"/>
              </a:solidFill>
              <a:latin typeface="Arial"/>
              <a:cs typeface="Arial"/>
            </a:rPr>
            <a:t>(ou limite de)</a:t>
          </a:r>
        </a:p>
        <a:p>
          <a:pPr algn="l" rtl="0">
            <a:defRPr sz="1000"/>
          </a:pPr>
          <a:r>
            <a:rPr lang="fr-FR" sz="800" b="0" i="1" u="none" strike="noStrike" baseline="0">
              <a:solidFill>
                <a:srgbClr val="000000"/>
              </a:solidFill>
              <a:latin typeface="Arial"/>
              <a:cs typeface="Arial"/>
            </a:rPr>
            <a:t>Valeur au dessous de laquelle est située avec une probaibilté de 95% la valeur absolue de la différence entre 2 résultats d'essai, obtenus dans les conditions de Reproductibilité.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609600</xdr:colOff>
          <xdr:row>38</xdr:row>
          <xdr:rowOff>95250</xdr:rowOff>
        </xdr:from>
        <xdr:to>
          <xdr:col>13</xdr:col>
          <xdr:colOff>628650</xdr:colOff>
          <xdr:row>41</xdr:row>
          <xdr:rowOff>104775</xdr:rowOff>
        </xdr:to>
        <xdr:sp macro="" textlink="">
          <xdr:nvSpPr>
            <xdr:cNvPr id="12289" name="Object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1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619125</xdr:colOff>
          <xdr:row>31</xdr:row>
          <xdr:rowOff>76200</xdr:rowOff>
        </xdr:from>
        <xdr:to>
          <xdr:col>17</xdr:col>
          <xdr:colOff>276225</xdr:colOff>
          <xdr:row>33</xdr:row>
          <xdr:rowOff>28575</xdr:rowOff>
        </xdr:to>
        <xdr:sp macro="" textlink="">
          <xdr:nvSpPr>
            <xdr:cNvPr id="12290" name="Object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1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561975</xdr:colOff>
          <xdr:row>34</xdr:row>
          <xdr:rowOff>47625</xdr:rowOff>
        </xdr:from>
        <xdr:to>
          <xdr:col>17</xdr:col>
          <xdr:colOff>647700</xdr:colOff>
          <xdr:row>37</xdr:row>
          <xdr:rowOff>28575</xdr:rowOff>
        </xdr:to>
        <xdr:sp macro="" textlink="">
          <xdr:nvSpPr>
            <xdr:cNvPr id="12291" name="Object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1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571500</xdr:colOff>
      <xdr:row>24</xdr:row>
      <xdr:rowOff>38100</xdr:rowOff>
    </xdr:from>
    <xdr:to>
      <xdr:col>20</xdr:col>
      <xdr:colOff>495300</xdr:colOff>
      <xdr:row>31</xdr:row>
      <xdr:rowOff>38100</xdr:rowOff>
    </xdr:to>
    <xdr:sp macro="" textlink="">
      <xdr:nvSpPr>
        <xdr:cNvPr id="3073" name="Text Box 1">
          <a:extLst>
            <a:ext uri="{FF2B5EF4-FFF2-40B4-BE49-F238E27FC236}">
              <a16:creationId xmlns:a16="http://schemas.microsoft.com/office/drawing/2014/main" id="{00000000-0008-0000-0200-0000010C0000}"/>
            </a:ext>
          </a:extLst>
        </xdr:cNvPr>
        <xdr:cNvSpPr txBox="1">
          <a:spLocks noChangeArrowheads="1"/>
        </xdr:cNvSpPr>
      </xdr:nvSpPr>
      <xdr:spPr bwMode="auto">
        <a:xfrm>
          <a:off x="11410950" y="4162425"/>
          <a:ext cx="6991350" cy="11525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p = jours de répétition (10)     n = répétitions/jour     ( 3 ) 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Chaque jour on réalise la </a:t>
          </a:r>
          <a:r>
            <a:rPr lang="fr-FR" sz="800" b="0" i="1" u="none" strike="noStrike" baseline="0">
              <a:solidFill>
                <a:srgbClr val="0000FF"/>
              </a:solidFill>
              <a:latin typeface="Arial"/>
              <a:cs typeface="Arial"/>
            </a:rPr>
            <a:t>moyenne journalière</a:t>
          </a: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  et la </a:t>
          </a:r>
          <a:r>
            <a:rPr lang="fr-FR" sz="800" b="0" i="1" u="none" strike="noStrike" baseline="0">
              <a:solidFill>
                <a:srgbClr val="0000FF"/>
              </a:solidFill>
              <a:latin typeface="Arial"/>
              <a:cs typeface="Arial"/>
            </a:rPr>
            <a:t>variance</a:t>
          </a: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 sur les observations.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A la fin de l'expérimentation on réalise la</a:t>
          </a:r>
          <a:r>
            <a:rPr lang="fr-FR" sz="800" b="0" i="1" u="none" strike="noStrike" baseline="0">
              <a:solidFill>
                <a:srgbClr val="0000FF"/>
              </a:solidFill>
              <a:latin typeface="Arial"/>
              <a:cs typeface="Arial"/>
            </a:rPr>
            <a:t> somme des variances</a:t>
          </a: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 journalières et la </a:t>
          </a:r>
          <a:r>
            <a:rPr lang="fr-FR" sz="800" b="0" i="1" u="none" strike="noStrike" baseline="0">
              <a:solidFill>
                <a:srgbClr val="0000FF"/>
              </a:solidFill>
              <a:latin typeface="Arial"/>
              <a:cs typeface="Arial"/>
            </a:rPr>
            <a:t>variance des moyennes journalières</a:t>
          </a: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 obtenues.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Résultats: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variance de répétabilité            = somme des variances journalières/p   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écart type de répétabilité          = racine carrée de la variance de répétabilité     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Variance de reproductibilité      = variance des moyennes/jour + variance de répétabilité - (variance de répétabilité/n)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Ecart type de reproductibilité     = racine de la variance de reproductibilité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495300</xdr:colOff>
          <xdr:row>40</xdr:row>
          <xdr:rowOff>133350</xdr:rowOff>
        </xdr:from>
        <xdr:to>
          <xdr:col>14</xdr:col>
          <xdr:colOff>514350</xdr:colOff>
          <xdr:row>43</xdr:row>
          <xdr:rowOff>142875</xdr:rowOff>
        </xdr:to>
        <xdr:sp macro="" textlink="">
          <xdr:nvSpPr>
            <xdr:cNvPr id="3078" name="Object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32</xdr:row>
          <xdr:rowOff>123825</xdr:rowOff>
        </xdr:from>
        <xdr:to>
          <xdr:col>18</xdr:col>
          <xdr:colOff>219075</xdr:colOff>
          <xdr:row>34</xdr:row>
          <xdr:rowOff>76200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2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76200</xdr:rowOff>
        </xdr:from>
        <xdr:to>
          <xdr:col>18</xdr:col>
          <xdr:colOff>619125</xdr:colOff>
          <xdr:row>38</xdr:row>
          <xdr:rowOff>57150</xdr:rowOff>
        </xdr:to>
        <xdr:sp macro="" textlink="">
          <xdr:nvSpPr>
            <xdr:cNvPr id="3080" name="Object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2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12</xdr:col>
      <xdr:colOff>590550</xdr:colOff>
      <xdr:row>10</xdr:row>
      <xdr:rowOff>85725</xdr:rowOff>
    </xdr:from>
    <xdr:to>
      <xdr:col>16</xdr:col>
      <xdr:colOff>714375</xdr:colOff>
      <xdr:row>14</xdr:row>
      <xdr:rowOff>142875</xdr:rowOff>
    </xdr:to>
    <xdr:sp macro="" textlink="">
      <xdr:nvSpPr>
        <xdr:cNvPr id="3081" name="Text Box 9">
          <a:extLst>
            <a:ext uri="{FF2B5EF4-FFF2-40B4-BE49-F238E27FC236}">
              <a16:creationId xmlns:a16="http://schemas.microsoft.com/office/drawing/2014/main" id="{00000000-0008-0000-0200-0000090C0000}"/>
            </a:ext>
          </a:extLst>
        </xdr:cNvPr>
        <xdr:cNvSpPr txBox="1">
          <a:spLocks noChangeArrowheads="1"/>
        </xdr:cNvSpPr>
      </xdr:nvSpPr>
      <xdr:spPr bwMode="auto">
        <a:xfrm>
          <a:off x="11430000" y="1924050"/>
          <a:ext cx="4143375" cy="7048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Variance de reproductibilité=variance de changement de condition +variance de répétabilité.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Variance reproductibilité= variance moyenne journalière+variance répétabilité - (variance répétabilité/n)</a:t>
          </a:r>
        </a:p>
      </xdr:txBody>
    </xdr:sp>
    <xdr:clientData/>
  </xdr:twoCellAnchor>
  <xdr:twoCellAnchor>
    <xdr:from>
      <xdr:col>12</xdr:col>
      <xdr:colOff>533400</xdr:colOff>
      <xdr:row>15</xdr:row>
      <xdr:rowOff>142875</xdr:rowOff>
    </xdr:from>
    <xdr:to>
      <xdr:col>16</xdr:col>
      <xdr:colOff>647700</xdr:colOff>
      <xdr:row>22</xdr:row>
      <xdr:rowOff>123825</xdr:rowOff>
    </xdr:to>
    <xdr:sp macro="" textlink="">
      <xdr:nvSpPr>
        <xdr:cNvPr id="3082" name="Text Box 10">
          <a:extLst>
            <a:ext uri="{FF2B5EF4-FFF2-40B4-BE49-F238E27FC236}">
              <a16:creationId xmlns:a16="http://schemas.microsoft.com/office/drawing/2014/main" id="{00000000-0008-0000-0200-00000A0C0000}"/>
            </a:ext>
          </a:extLst>
        </xdr:cNvPr>
        <xdr:cNvSpPr txBox="1">
          <a:spLocks noChangeArrowheads="1"/>
        </xdr:cNvSpPr>
      </xdr:nvSpPr>
      <xdr:spPr bwMode="auto">
        <a:xfrm>
          <a:off x="11372850" y="2790825"/>
          <a:ext cx="4133850" cy="11334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définitions:</a:t>
          </a:r>
        </a:p>
        <a:p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Répétabilité</a:t>
          </a:r>
          <a:r>
            <a:rPr lang="fr-FR" sz="800" b="1" i="1" u="none" strike="noStrike" baseline="0">
              <a:solidFill>
                <a:srgbClr val="000080"/>
              </a:solidFill>
              <a:latin typeface="Arial"/>
              <a:cs typeface="Arial"/>
            </a:rPr>
            <a:t> </a:t>
          </a:r>
          <a:r>
            <a:rPr lang="fr-FR" sz="800" b="0" i="1" u="none" strike="noStrike" baseline="0">
              <a:solidFill>
                <a:srgbClr val="000000"/>
              </a:solidFill>
              <a:latin typeface="Arial"/>
              <a:cs typeface="Arial"/>
            </a:rPr>
            <a:t>(ou limite de)</a:t>
          </a:r>
        </a:p>
        <a:p>
          <a:pPr algn="l" rtl="0">
            <a:defRPr sz="1000"/>
          </a:pPr>
          <a:r>
            <a:rPr lang="fr-FR" sz="800" b="0" i="1" u="none" strike="noStrike" baseline="0">
              <a:solidFill>
                <a:srgbClr val="000000"/>
              </a:solidFill>
              <a:latin typeface="Arial"/>
              <a:cs typeface="Arial"/>
            </a:rPr>
            <a:t>Valeur au dessous de laquelle est située avec une probaibilté de 95% la valeur absolue de la différence entre 2 résultats d'essai, obtenus dans les conditions de répétabilité.</a:t>
          </a:r>
          <a:endParaRPr lang="fr-FR" sz="8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Reproductibilité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800" b="0" i="1" u="none" strike="noStrike" baseline="0">
              <a:solidFill>
                <a:srgbClr val="000000"/>
              </a:solidFill>
              <a:latin typeface="Arial"/>
              <a:cs typeface="Arial"/>
            </a:rPr>
            <a:t>(ou limite de)</a:t>
          </a:r>
        </a:p>
        <a:p>
          <a:pPr algn="l" rtl="0">
            <a:defRPr sz="1000"/>
          </a:pPr>
          <a:r>
            <a:rPr lang="fr-FR" sz="800" b="0" i="1" u="none" strike="noStrike" baseline="0">
              <a:solidFill>
                <a:srgbClr val="000000"/>
              </a:solidFill>
              <a:latin typeface="Arial"/>
              <a:cs typeface="Arial"/>
            </a:rPr>
            <a:t>Valeur au dessous de laquelle est située avec une probaibilté de 95% la valeur absolue de la différence entre 2 résultats d'essai, obtenus dans les conditions de Reproductibilité.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26</xdr:row>
      <xdr:rowOff>104775</xdr:rowOff>
    </xdr:from>
    <xdr:to>
      <xdr:col>7</xdr:col>
      <xdr:colOff>542925</xdr:colOff>
      <xdr:row>33</xdr:row>
      <xdr:rowOff>123825</xdr:rowOff>
    </xdr:to>
    <xdr:sp macro="" textlink="">
      <xdr:nvSpPr>
        <xdr:cNvPr id="8193" name="Text Box 1">
          <a:extLst>
            <a:ext uri="{FF2B5EF4-FFF2-40B4-BE49-F238E27FC236}">
              <a16:creationId xmlns:a16="http://schemas.microsoft.com/office/drawing/2014/main" id="{00000000-0008-0000-0300-000001200000}"/>
            </a:ext>
          </a:extLst>
        </xdr:cNvPr>
        <xdr:cNvSpPr txBox="1">
          <a:spLocks noChangeArrowheads="1"/>
        </xdr:cNvSpPr>
      </xdr:nvSpPr>
      <xdr:spPr bwMode="auto">
        <a:xfrm>
          <a:off x="266700" y="4419600"/>
          <a:ext cx="11525250" cy="11525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p = jours de répétition (10)     n = répétitions/jour     ( 3 ) 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Chaque jour on réalise la </a:t>
          </a:r>
          <a:r>
            <a:rPr lang="fr-FR" sz="800" b="0" i="1" u="none" strike="noStrike" baseline="0">
              <a:solidFill>
                <a:srgbClr val="0000FF"/>
              </a:solidFill>
              <a:latin typeface="Arial"/>
              <a:cs typeface="Arial"/>
            </a:rPr>
            <a:t>moyenne journalière</a:t>
          </a: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  et la </a:t>
          </a:r>
          <a:r>
            <a:rPr lang="fr-FR" sz="800" b="0" i="1" u="none" strike="noStrike" baseline="0">
              <a:solidFill>
                <a:srgbClr val="0000FF"/>
              </a:solidFill>
              <a:latin typeface="Arial"/>
              <a:cs typeface="Arial"/>
            </a:rPr>
            <a:t>variance</a:t>
          </a: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 sur les observations.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A la fin de l'expérimentation on réalise la</a:t>
          </a:r>
          <a:r>
            <a:rPr lang="fr-FR" sz="800" b="0" i="1" u="none" strike="noStrike" baseline="0">
              <a:solidFill>
                <a:srgbClr val="0000FF"/>
              </a:solidFill>
              <a:latin typeface="Arial"/>
              <a:cs typeface="Arial"/>
            </a:rPr>
            <a:t> somme des variances</a:t>
          </a: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 journalières et la </a:t>
          </a:r>
          <a:r>
            <a:rPr lang="fr-FR" sz="800" b="0" i="1" u="none" strike="noStrike" baseline="0">
              <a:solidFill>
                <a:srgbClr val="0000FF"/>
              </a:solidFill>
              <a:latin typeface="Arial"/>
              <a:cs typeface="Arial"/>
            </a:rPr>
            <a:t>variance des moyennes journalières</a:t>
          </a: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 obtenues.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Résultats: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variance de répétabilité            = somme des variances journalières/p   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écart type de répétabilité          = racine carrée de la variance de répétabilité     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Variance de reproductibilité      = variance des moyennes/jour + variance de répétabilité - (variance de répétabilité/n)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Ecart type de reproductibilité     = racine de la variance de reproductibilité </a:t>
          </a:r>
        </a:p>
      </xdr:txBody>
    </xdr:sp>
    <xdr:clientData/>
  </xdr:twoCellAnchor>
  <xdr:twoCellAnchor>
    <xdr:from>
      <xdr:col>1</xdr:col>
      <xdr:colOff>57150</xdr:colOff>
      <xdr:row>3</xdr:row>
      <xdr:rowOff>0</xdr:rowOff>
    </xdr:from>
    <xdr:to>
      <xdr:col>3</xdr:col>
      <xdr:colOff>733425</xdr:colOff>
      <xdr:row>3</xdr:row>
      <xdr:rowOff>0</xdr:rowOff>
    </xdr:to>
    <xdr:sp macro="" textlink="">
      <xdr:nvSpPr>
        <xdr:cNvPr id="8194" name="Line 2">
          <a:extLst>
            <a:ext uri="{FF2B5EF4-FFF2-40B4-BE49-F238E27FC236}">
              <a16:creationId xmlns:a16="http://schemas.microsoft.com/office/drawing/2014/main" id="{00000000-0008-0000-0300-000002200000}"/>
            </a:ext>
          </a:extLst>
        </xdr:cNvPr>
        <xdr:cNvSpPr>
          <a:spLocks noChangeShapeType="1"/>
        </xdr:cNvSpPr>
      </xdr:nvSpPr>
      <xdr:spPr bwMode="auto">
        <a:xfrm>
          <a:off x="1085850" y="485775"/>
          <a:ext cx="2857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FF00" mc:Ignorable="a14" a14:legacySpreadsheetColorIndex="11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1</xdr:row>
      <xdr:rowOff>123825</xdr:rowOff>
    </xdr:from>
    <xdr:to>
      <xdr:col>2</xdr:col>
      <xdr:colOff>504825</xdr:colOff>
      <xdr:row>2</xdr:row>
      <xdr:rowOff>133350</xdr:rowOff>
    </xdr:to>
    <xdr:sp macro="" textlink="">
      <xdr:nvSpPr>
        <xdr:cNvPr id="8195" name="Text Box 3">
          <a:extLst>
            <a:ext uri="{FF2B5EF4-FFF2-40B4-BE49-F238E27FC236}">
              <a16:creationId xmlns:a16="http://schemas.microsoft.com/office/drawing/2014/main" id="{00000000-0008-0000-0300-000003200000}"/>
            </a:ext>
          </a:extLst>
        </xdr:cNvPr>
        <xdr:cNvSpPr txBox="1">
          <a:spLocks noChangeArrowheads="1"/>
        </xdr:cNvSpPr>
      </xdr:nvSpPr>
      <xdr:spPr bwMode="auto">
        <a:xfrm>
          <a:off x="1409700" y="285750"/>
          <a:ext cx="723900" cy="1714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1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1" u="none" strike="noStrike" baseline="0">
              <a:solidFill>
                <a:srgbClr val="000000"/>
              </a:solidFill>
              <a:latin typeface="Arial"/>
              <a:cs typeface="Arial"/>
            </a:rPr>
            <a:t>n</a:t>
          </a:r>
        </a:p>
      </xdr:txBody>
    </xdr:sp>
    <xdr:clientData/>
  </xdr:twoCellAnchor>
  <xdr:twoCellAnchor>
    <xdr:from>
      <xdr:col>0</xdr:col>
      <xdr:colOff>581025</xdr:colOff>
      <xdr:row>6</xdr:row>
      <xdr:rowOff>0</xdr:rowOff>
    </xdr:from>
    <xdr:to>
      <xdr:col>0</xdr:col>
      <xdr:colOff>590550</xdr:colOff>
      <xdr:row>15</xdr:row>
      <xdr:rowOff>152400</xdr:rowOff>
    </xdr:to>
    <xdr:sp macro="" textlink="">
      <xdr:nvSpPr>
        <xdr:cNvPr id="8196" name="Line 4">
          <a:extLst>
            <a:ext uri="{FF2B5EF4-FFF2-40B4-BE49-F238E27FC236}">
              <a16:creationId xmlns:a16="http://schemas.microsoft.com/office/drawing/2014/main" id="{00000000-0008-0000-0300-000004200000}"/>
            </a:ext>
          </a:extLst>
        </xdr:cNvPr>
        <xdr:cNvSpPr>
          <a:spLocks noChangeShapeType="1"/>
        </xdr:cNvSpPr>
      </xdr:nvSpPr>
      <xdr:spPr bwMode="auto">
        <a:xfrm>
          <a:off x="971550" y="1000125"/>
          <a:ext cx="0" cy="16192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FF00" mc:Ignorable="a14" a14:legacySpreadsheetColorIndex="11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619125</xdr:colOff>
      <xdr:row>10</xdr:row>
      <xdr:rowOff>85725</xdr:rowOff>
    </xdr:from>
    <xdr:to>
      <xdr:col>0</xdr:col>
      <xdr:colOff>723900</xdr:colOff>
      <xdr:row>11</xdr:row>
      <xdr:rowOff>133350</xdr:rowOff>
    </xdr:to>
    <xdr:sp macro="" textlink="">
      <xdr:nvSpPr>
        <xdr:cNvPr id="8197" name="Rectangle 5">
          <a:extLst>
            <a:ext uri="{FF2B5EF4-FFF2-40B4-BE49-F238E27FC236}">
              <a16:creationId xmlns:a16="http://schemas.microsoft.com/office/drawing/2014/main" id="{00000000-0008-0000-0300-000005200000}"/>
            </a:ext>
          </a:extLst>
        </xdr:cNvPr>
        <xdr:cNvSpPr>
          <a:spLocks noChangeArrowheads="1"/>
        </xdr:cNvSpPr>
      </xdr:nvSpPr>
      <xdr:spPr bwMode="auto">
        <a:xfrm>
          <a:off x="971550" y="1743075"/>
          <a:ext cx="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1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39</xdr:row>
          <xdr:rowOff>57150</xdr:rowOff>
        </xdr:from>
        <xdr:to>
          <xdr:col>2</xdr:col>
          <xdr:colOff>647700</xdr:colOff>
          <xdr:row>41</xdr:row>
          <xdr:rowOff>142875</xdr:rowOff>
        </xdr:to>
        <xdr:sp macro="" textlink="">
          <xdr:nvSpPr>
            <xdr:cNvPr id="8198" name="Object 6" hidden="1">
              <a:extLst>
                <a:ext uri="{63B3BB69-23CF-44E3-9099-C40C66FF867C}">
                  <a14:compatExt spid="_x0000_s8198"/>
                </a:ext>
                <a:ext uri="{FF2B5EF4-FFF2-40B4-BE49-F238E27FC236}">
                  <a16:creationId xmlns:a16="http://schemas.microsoft.com/office/drawing/2014/main" id="{00000000-0008-0000-0300-00000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34</xdr:row>
          <xdr:rowOff>57150</xdr:rowOff>
        </xdr:from>
        <xdr:to>
          <xdr:col>4</xdr:col>
          <xdr:colOff>476250</xdr:colOff>
          <xdr:row>35</xdr:row>
          <xdr:rowOff>123825</xdr:rowOff>
        </xdr:to>
        <xdr:sp macro="" textlink="">
          <xdr:nvSpPr>
            <xdr:cNvPr id="8199" name="Object 7" hidden="1">
              <a:extLst>
                <a:ext uri="{63B3BB69-23CF-44E3-9099-C40C66FF867C}">
                  <a14:compatExt spid="_x0000_s8199"/>
                </a:ext>
                <a:ext uri="{FF2B5EF4-FFF2-40B4-BE49-F238E27FC236}">
                  <a16:creationId xmlns:a16="http://schemas.microsoft.com/office/drawing/2014/main" id="{00000000-0008-0000-0300-00000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36</xdr:row>
          <xdr:rowOff>66675</xdr:rowOff>
        </xdr:from>
        <xdr:to>
          <xdr:col>4</xdr:col>
          <xdr:colOff>657225</xdr:colOff>
          <xdr:row>38</xdr:row>
          <xdr:rowOff>133350</xdr:rowOff>
        </xdr:to>
        <xdr:sp macro="" textlink="">
          <xdr:nvSpPr>
            <xdr:cNvPr id="8200" name="Object 8" hidden="1">
              <a:extLst>
                <a:ext uri="{63B3BB69-23CF-44E3-9099-C40C66FF867C}">
                  <a14:compatExt spid="_x0000_s8200"/>
                </a:ext>
                <a:ext uri="{FF2B5EF4-FFF2-40B4-BE49-F238E27FC236}">
                  <a16:creationId xmlns:a16="http://schemas.microsoft.com/office/drawing/2014/main" id="{00000000-0008-0000-0300-00000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6</xdr:col>
      <xdr:colOff>38100</xdr:colOff>
      <xdr:row>7</xdr:row>
      <xdr:rowOff>19050</xdr:rowOff>
    </xdr:from>
    <xdr:to>
      <xdr:col>9</xdr:col>
      <xdr:colOff>647700</xdr:colOff>
      <xdr:row>11</xdr:row>
      <xdr:rowOff>76200</xdr:rowOff>
    </xdr:to>
    <xdr:sp macro="" textlink="">
      <xdr:nvSpPr>
        <xdr:cNvPr id="8201" name="Text Box 9">
          <a:extLst>
            <a:ext uri="{FF2B5EF4-FFF2-40B4-BE49-F238E27FC236}">
              <a16:creationId xmlns:a16="http://schemas.microsoft.com/office/drawing/2014/main" id="{00000000-0008-0000-0300-000009200000}"/>
            </a:ext>
          </a:extLst>
        </xdr:cNvPr>
        <xdr:cNvSpPr txBox="1">
          <a:spLocks noChangeArrowheads="1"/>
        </xdr:cNvSpPr>
      </xdr:nvSpPr>
      <xdr:spPr bwMode="auto">
        <a:xfrm>
          <a:off x="9086850" y="1190625"/>
          <a:ext cx="5581650" cy="7048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Variance de reproductibilité=variance de changement de condition +variance de répétabilité.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Variance reproductibilité= variance moyenne journalière+variance répétabilité - (variance répétabilité/n)</a:t>
          </a:r>
        </a:p>
      </xdr:txBody>
    </xdr:sp>
    <xdr:clientData/>
  </xdr:twoCellAnchor>
  <xdr:twoCellAnchor>
    <xdr:from>
      <xdr:col>6</xdr:col>
      <xdr:colOff>57150</xdr:colOff>
      <xdr:row>11</xdr:row>
      <xdr:rowOff>114300</xdr:rowOff>
    </xdr:from>
    <xdr:to>
      <xdr:col>9</xdr:col>
      <xdr:colOff>657225</xdr:colOff>
      <xdr:row>18</xdr:row>
      <xdr:rowOff>95250</xdr:rowOff>
    </xdr:to>
    <xdr:sp macro="" textlink="">
      <xdr:nvSpPr>
        <xdr:cNvPr id="8202" name="Text Box 10">
          <a:extLst>
            <a:ext uri="{FF2B5EF4-FFF2-40B4-BE49-F238E27FC236}">
              <a16:creationId xmlns:a16="http://schemas.microsoft.com/office/drawing/2014/main" id="{00000000-0008-0000-0300-00000A200000}"/>
            </a:ext>
          </a:extLst>
        </xdr:cNvPr>
        <xdr:cNvSpPr txBox="1">
          <a:spLocks noChangeArrowheads="1"/>
        </xdr:cNvSpPr>
      </xdr:nvSpPr>
      <xdr:spPr bwMode="auto">
        <a:xfrm>
          <a:off x="9124950" y="1933575"/>
          <a:ext cx="5543550" cy="11239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définitions:</a:t>
          </a:r>
        </a:p>
        <a:p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Répétabilité</a:t>
          </a:r>
          <a:r>
            <a:rPr lang="fr-FR" sz="800" b="1" i="1" u="none" strike="noStrike" baseline="0">
              <a:solidFill>
                <a:srgbClr val="000080"/>
              </a:solidFill>
              <a:latin typeface="Arial"/>
              <a:cs typeface="Arial"/>
            </a:rPr>
            <a:t> </a:t>
          </a:r>
          <a:r>
            <a:rPr lang="fr-FR" sz="800" b="0" i="1" u="none" strike="noStrike" baseline="0">
              <a:solidFill>
                <a:srgbClr val="000000"/>
              </a:solidFill>
              <a:latin typeface="Arial"/>
              <a:cs typeface="Arial"/>
            </a:rPr>
            <a:t>(ou limite de)</a:t>
          </a:r>
        </a:p>
        <a:p>
          <a:pPr algn="l" rtl="0">
            <a:defRPr sz="1000"/>
          </a:pPr>
          <a:r>
            <a:rPr lang="fr-FR" sz="800" b="0" i="1" u="none" strike="noStrike" baseline="0">
              <a:solidFill>
                <a:srgbClr val="000000"/>
              </a:solidFill>
              <a:latin typeface="Arial"/>
              <a:cs typeface="Arial"/>
            </a:rPr>
            <a:t>Valeur au dessous de laquelle est située avec une probaibilté de 95% la valeur absolue de la différence entre 2 résultats d'essai, obtenus dans les conditions de répétabilité.</a:t>
          </a:r>
          <a:endParaRPr lang="fr-FR" sz="8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Reproductibilité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800" b="0" i="1" u="none" strike="noStrike" baseline="0">
              <a:solidFill>
                <a:srgbClr val="000000"/>
              </a:solidFill>
              <a:latin typeface="Arial"/>
              <a:cs typeface="Arial"/>
            </a:rPr>
            <a:t>(ou limite de)</a:t>
          </a:r>
        </a:p>
        <a:p>
          <a:pPr algn="l" rtl="0">
            <a:defRPr sz="1000"/>
          </a:pPr>
          <a:r>
            <a:rPr lang="fr-FR" sz="800" b="0" i="1" u="none" strike="noStrike" baseline="0">
              <a:solidFill>
                <a:srgbClr val="000000"/>
              </a:solidFill>
              <a:latin typeface="Arial"/>
              <a:cs typeface="Arial"/>
            </a:rPr>
            <a:t>Valeur au dessous de laquelle est située avec une probaibilté de 95% la valeur absolue de la différence entre 2 résultats d'essai, obtenus dans les conditions de Reproductibilité.</a:t>
          </a:r>
        </a:p>
      </xdr:txBody>
    </xdr:sp>
    <xdr:clientData/>
  </xdr:twoCellAnchor>
  <xdr:twoCellAnchor>
    <xdr:from>
      <xdr:col>3</xdr:col>
      <xdr:colOff>238125</xdr:colOff>
      <xdr:row>19</xdr:row>
      <xdr:rowOff>57150</xdr:rowOff>
    </xdr:from>
    <xdr:to>
      <xdr:col>4</xdr:col>
      <xdr:colOff>57150</xdr:colOff>
      <xdr:row>24</xdr:row>
      <xdr:rowOff>28575</xdr:rowOff>
    </xdr:to>
    <xdr:sp macro="" textlink="">
      <xdr:nvSpPr>
        <xdr:cNvPr id="8203" name="Line 11">
          <a:extLst>
            <a:ext uri="{FF2B5EF4-FFF2-40B4-BE49-F238E27FC236}">
              <a16:creationId xmlns:a16="http://schemas.microsoft.com/office/drawing/2014/main" id="{00000000-0008-0000-0300-00000B200000}"/>
            </a:ext>
          </a:extLst>
        </xdr:cNvPr>
        <xdr:cNvSpPr>
          <a:spLocks noChangeShapeType="1"/>
        </xdr:cNvSpPr>
      </xdr:nvSpPr>
      <xdr:spPr bwMode="auto">
        <a:xfrm flipV="1">
          <a:off x="3943350" y="3190875"/>
          <a:ext cx="114300" cy="8096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23</xdr:row>
      <xdr:rowOff>104775</xdr:rowOff>
    </xdr:from>
    <xdr:to>
      <xdr:col>3</xdr:col>
      <xdr:colOff>333375</xdr:colOff>
      <xdr:row>24</xdr:row>
      <xdr:rowOff>123825</xdr:rowOff>
    </xdr:to>
    <xdr:sp macro="" textlink="">
      <xdr:nvSpPr>
        <xdr:cNvPr id="8204" name="Text Box 12">
          <a:extLst>
            <a:ext uri="{FF2B5EF4-FFF2-40B4-BE49-F238E27FC236}">
              <a16:creationId xmlns:a16="http://schemas.microsoft.com/office/drawing/2014/main" id="{00000000-0008-0000-0300-00000C200000}"/>
            </a:ext>
          </a:extLst>
        </xdr:cNvPr>
        <xdr:cNvSpPr txBox="1">
          <a:spLocks noChangeArrowheads="1"/>
        </xdr:cNvSpPr>
      </xdr:nvSpPr>
      <xdr:spPr bwMode="auto">
        <a:xfrm>
          <a:off x="1123950" y="3905250"/>
          <a:ext cx="28194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Moyenne de référence</a:t>
          </a:r>
        </a:p>
      </xdr:txBody>
    </xdr:sp>
    <xdr:clientData/>
  </xdr:twoCellAnchor>
  <xdr:twoCellAnchor>
    <xdr:from>
      <xdr:col>3</xdr:col>
      <xdr:colOff>552450</xdr:colOff>
      <xdr:row>0</xdr:row>
      <xdr:rowOff>95250</xdr:rowOff>
    </xdr:from>
    <xdr:to>
      <xdr:col>5</xdr:col>
      <xdr:colOff>266700</xdr:colOff>
      <xdr:row>2</xdr:row>
      <xdr:rowOff>0</xdr:rowOff>
    </xdr:to>
    <xdr:sp macro="" textlink="">
      <xdr:nvSpPr>
        <xdr:cNvPr id="8205" name="Text Box 13">
          <a:extLst>
            <a:ext uri="{FF2B5EF4-FFF2-40B4-BE49-F238E27FC236}">
              <a16:creationId xmlns:a16="http://schemas.microsoft.com/office/drawing/2014/main" id="{00000000-0008-0000-0300-00000D200000}"/>
            </a:ext>
          </a:extLst>
        </xdr:cNvPr>
        <xdr:cNvSpPr txBox="1">
          <a:spLocks noChangeArrowheads="1"/>
        </xdr:cNvSpPr>
      </xdr:nvSpPr>
      <xdr:spPr bwMode="auto">
        <a:xfrm>
          <a:off x="3943350" y="95250"/>
          <a:ext cx="4495800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Ecart-type de référence</a:t>
          </a:r>
        </a:p>
      </xdr:txBody>
    </xdr:sp>
    <xdr:clientData/>
  </xdr:twoCellAnchor>
  <xdr:twoCellAnchor>
    <xdr:from>
      <xdr:col>5</xdr:col>
      <xdr:colOff>266700</xdr:colOff>
      <xdr:row>1</xdr:row>
      <xdr:rowOff>66675</xdr:rowOff>
    </xdr:from>
    <xdr:to>
      <xdr:col>7</xdr:col>
      <xdr:colOff>123825</xdr:colOff>
      <xdr:row>4</xdr:row>
      <xdr:rowOff>85725</xdr:rowOff>
    </xdr:to>
    <xdr:sp macro="" textlink="">
      <xdr:nvSpPr>
        <xdr:cNvPr id="8206" name="Line 14">
          <a:extLst>
            <a:ext uri="{FF2B5EF4-FFF2-40B4-BE49-F238E27FC236}">
              <a16:creationId xmlns:a16="http://schemas.microsoft.com/office/drawing/2014/main" id="{00000000-0008-0000-0300-00000E200000}"/>
            </a:ext>
          </a:extLst>
        </xdr:cNvPr>
        <xdr:cNvSpPr>
          <a:spLocks noChangeShapeType="1"/>
        </xdr:cNvSpPr>
      </xdr:nvSpPr>
      <xdr:spPr bwMode="auto">
        <a:xfrm>
          <a:off x="8439150" y="228600"/>
          <a:ext cx="25146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209550</xdr:colOff>
      <xdr:row>2</xdr:row>
      <xdr:rowOff>57150</xdr:rowOff>
    </xdr:from>
    <xdr:to>
      <xdr:col>5</xdr:col>
      <xdr:colOff>57150</xdr:colOff>
      <xdr:row>3</xdr:row>
      <xdr:rowOff>66675</xdr:rowOff>
    </xdr:to>
    <xdr:sp macro="" textlink="">
      <xdr:nvSpPr>
        <xdr:cNvPr id="8207" name="Text Box 15">
          <a:extLst>
            <a:ext uri="{FF2B5EF4-FFF2-40B4-BE49-F238E27FC236}">
              <a16:creationId xmlns:a16="http://schemas.microsoft.com/office/drawing/2014/main" id="{00000000-0008-0000-0300-00000F200000}"/>
            </a:ext>
          </a:extLst>
        </xdr:cNvPr>
        <xdr:cNvSpPr txBox="1">
          <a:spLocks noChangeArrowheads="1"/>
        </xdr:cNvSpPr>
      </xdr:nvSpPr>
      <xdr:spPr bwMode="auto">
        <a:xfrm>
          <a:off x="4362450" y="381000"/>
          <a:ext cx="3657600" cy="1714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Incertitude</a:t>
          </a:r>
        </a:p>
      </xdr:txBody>
    </xdr:sp>
    <xdr:clientData/>
  </xdr:twoCellAnchor>
  <xdr:twoCellAnchor>
    <xdr:from>
      <xdr:col>5</xdr:col>
      <xdr:colOff>66675</xdr:colOff>
      <xdr:row>2</xdr:row>
      <xdr:rowOff>133350</xdr:rowOff>
    </xdr:from>
    <xdr:to>
      <xdr:col>7</xdr:col>
      <xdr:colOff>161925</xdr:colOff>
      <xdr:row>6</xdr:row>
      <xdr:rowOff>114300</xdr:rowOff>
    </xdr:to>
    <xdr:sp macro="" textlink="">
      <xdr:nvSpPr>
        <xdr:cNvPr id="8208" name="Line 16">
          <a:extLst>
            <a:ext uri="{FF2B5EF4-FFF2-40B4-BE49-F238E27FC236}">
              <a16:creationId xmlns:a16="http://schemas.microsoft.com/office/drawing/2014/main" id="{00000000-0008-0000-0300-000010200000}"/>
            </a:ext>
          </a:extLst>
        </xdr:cNvPr>
        <xdr:cNvSpPr>
          <a:spLocks noChangeShapeType="1"/>
        </xdr:cNvSpPr>
      </xdr:nvSpPr>
      <xdr:spPr bwMode="auto">
        <a:xfrm>
          <a:off x="8039100" y="457200"/>
          <a:ext cx="2990850" cy="657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-1</xdr:rowOff>
    </xdr:from>
    <xdr:to>
      <xdr:col>12</xdr:col>
      <xdr:colOff>1411941</xdr:colOff>
      <xdr:row>21</xdr:row>
      <xdr:rowOff>302558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683559</xdr:colOff>
      <xdr:row>6</xdr:row>
      <xdr:rowOff>44824</xdr:rowOff>
    </xdr:from>
    <xdr:to>
      <xdr:col>15</xdr:col>
      <xdr:colOff>73959</xdr:colOff>
      <xdr:row>11</xdr:row>
      <xdr:rowOff>40342</xdr:rowOff>
    </xdr:to>
    <xdr:grpSp>
      <xdr:nvGrpSpPr>
        <xdr:cNvPr id="6" name="Graphique 4" descr="Répéter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GrpSpPr/>
      </xdr:nvGrpSpPr>
      <xdr:grpSpPr>
        <a:xfrm>
          <a:off x="14466794" y="1199030"/>
          <a:ext cx="914400" cy="914400"/>
          <a:chOff x="15195176" y="1176618"/>
          <a:chExt cx="914400" cy="914400"/>
        </a:xfrm>
        <a:solidFill>
          <a:schemeClr val="accent1"/>
        </a:solidFill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0000" endA="300" endPos="55000" dir="5400000" sy="-100000" algn="bl" rotWithShape="0"/>
        </a:effectLst>
        <a:scene3d>
          <a:camera prst="isometricOffAxis2Left"/>
          <a:lightRig rig="freezing" dir="t"/>
        </a:scene3d>
      </xdr:grpSpPr>
      <xdr:sp macro="[0]!ActualisationTCD1" textlink="">
        <xdr:nvSpPr>
          <xdr:cNvPr id="7" name="Forme libre : forme 6">
            <a:extLst>
              <a:ext uri="{FF2B5EF4-FFF2-40B4-BE49-F238E27FC236}">
                <a16:creationId xmlns:a16="http://schemas.microsoft.com/office/drawing/2014/main" id="{00000000-0008-0000-0600-000007000000}"/>
              </a:ext>
            </a:extLst>
          </xdr:cNvPr>
          <xdr:cNvSpPr/>
        </xdr:nvSpPr>
        <xdr:spPr>
          <a:xfrm>
            <a:off x="15204225" y="1274249"/>
            <a:ext cx="771525" cy="457200"/>
          </a:xfrm>
          <a:custGeom>
            <a:avLst/>
            <a:gdLst>
              <a:gd name="connsiteX0" fmla="*/ 190024 w 771525"/>
              <a:gd name="connsiteY0" fmla="*/ 451009 h 457200"/>
              <a:gd name="connsiteX1" fmla="*/ 372904 w 771525"/>
              <a:gd name="connsiteY1" fmla="*/ 268129 h 457200"/>
              <a:gd name="connsiteX2" fmla="*/ 270986 w 771525"/>
              <a:gd name="connsiteY2" fmla="*/ 268129 h 457200"/>
              <a:gd name="connsiteX3" fmla="*/ 450056 w 771525"/>
              <a:gd name="connsiteY3" fmla="*/ 158591 h 457200"/>
              <a:gd name="connsiteX4" fmla="*/ 582454 w 771525"/>
              <a:gd name="connsiteY4" fmla="*/ 209074 h 457200"/>
              <a:gd name="connsiteX5" fmla="*/ 768191 w 771525"/>
              <a:gd name="connsiteY5" fmla="*/ 209074 h 457200"/>
              <a:gd name="connsiteX6" fmla="*/ 450056 w 771525"/>
              <a:gd name="connsiteY6" fmla="*/ 7144 h 457200"/>
              <a:gd name="connsiteX7" fmla="*/ 110014 w 771525"/>
              <a:gd name="connsiteY7" fmla="*/ 268129 h 457200"/>
              <a:gd name="connsiteX8" fmla="*/ 7144 w 771525"/>
              <a:gd name="connsiteY8" fmla="*/ 268129 h 457200"/>
              <a:gd name="connsiteX9" fmla="*/ 190024 w 771525"/>
              <a:gd name="connsiteY9" fmla="*/ 451009 h 4572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771525" h="457200">
                <a:moveTo>
                  <a:pt x="190024" y="451009"/>
                </a:moveTo>
                <a:lnTo>
                  <a:pt x="372904" y="268129"/>
                </a:lnTo>
                <a:lnTo>
                  <a:pt x="270986" y="268129"/>
                </a:lnTo>
                <a:cubicBezTo>
                  <a:pt x="304324" y="203359"/>
                  <a:pt x="371951" y="158591"/>
                  <a:pt x="450056" y="158591"/>
                </a:cubicBezTo>
                <a:cubicBezTo>
                  <a:pt x="500539" y="158591"/>
                  <a:pt x="547211" y="177641"/>
                  <a:pt x="582454" y="209074"/>
                </a:cubicBezTo>
                <a:lnTo>
                  <a:pt x="768191" y="209074"/>
                </a:lnTo>
                <a:cubicBezTo>
                  <a:pt x="711994" y="89059"/>
                  <a:pt x="590074" y="7144"/>
                  <a:pt x="450056" y="7144"/>
                </a:cubicBezTo>
                <a:cubicBezTo>
                  <a:pt x="287179" y="7144"/>
                  <a:pt x="150019" y="117634"/>
                  <a:pt x="110014" y="268129"/>
                </a:cubicBezTo>
                <a:lnTo>
                  <a:pt x="7144" y="268129"/>
                </a:lnTo>
                <a:lnTo>
                  <a:pt x="190024" y="451009"/>
                </a:lnTo>
                <a:close/>
              </a:path>
            </a:pathLst>
          </a:custGeom>
          <a:grpFill/>
          <a:ln w="9525" cap="flat">
            <a:noFill/>
            <a:prstDash val="solid"/>
            <a:miter/>
          </a:ln>
          <a:sp3d extrusionH="76200" prstMaterial="dkEdge">
            <a:bevelT w="139700" prst="cross"/>
            <a:bevelB/>
            <a:extrusionClr>
              <a:schemeClr val="tx1"/>
            </a:extrusionClr>
          </a:sp3d>
        </xdr:spPr>
        <xdr:txBody>
          <a:bodyPr rtlCol="0" anchor="ctr"/>
          <a:lstStyle/>
          <a:p>
            <a:endParaRPr lang="fr-FR"/>
          </a:p>
        </xdr:txBody>
      </xdr:sp>
      <xdr:sp macro="[0]!ActualisationTCD1" textlink="">
        <xdr:nvSpPr>
          <xdr:cNvPr id="8" name="Forme libre : forme 7">
            <a:extLst>
              <a:ext uri="{FF2B5EF4-FFF2-40B4-BE49-F238E27FC236}">
                <a16:creationId xmlns:a16="http://schemas.microsoft.com/office/drawing/2014/main" id="{00000000-0008-0000-0600-000008000000}"/>
              </a:ext>
            </a:extLst>
          </xdr:cNvPr>
          <xdr:cNvSpPr/>
        </xdr:nvSpPr>
        <xdr:spPr>
          <a:xfrm>
            <a:off x="15328050" y="1535234"/>
            <a:ext cx="771525" cy="457200"/>
          </a:xfrm>
          <a:custGeom>
            <a:avLst/>
            <a:gdLst>
              <a:gd name="connsiteX0" fmla="*/ 768191 w 771525"/>
              <a:gd name="connsiteY0" fmla="*/ 190024 h 457200"/>
              <a:gd name="connsiteX1" fmla="*/ 585311 w 771525"/>
              <a:gd name="connsiteY1" fmla="*/ 7144 h 457200"/>
              <a:gd name="connsiteX2" fmla="*/ 402431 w 771525"/>
              <a:gd name="connsiteY2" fmla="*/ 190024 h 457200"/>
              <a:gd name="connsiteX3" fmla="*/ 505301 w 771525"/>
              <a:gd name="connsiteY3" fmla="*/ 190024 h 457200"/>
              <a:gd name="connsiteX4" fmla="*/ 326231 w 771525"/>
              <a:gd name="connsiteY4" fmla="*/ 299561 h 457200"/>
              <a:gd name="connsiteX5" fmla="*/ 193834 w 771525"/>
              <a:gd name="connsiteY5" fmla="*/ 249079 h 457200"/>
              <a:gd name="connsiteX6" fmla="*/ 7144 w 771525"/>
              <a:gd name="connsiteY6" fmla="*/ 249079 h 457200"/>
              <a:gd name="connsiteX7" fmla="*/ 326231 w 771525"/>
              <a:gd name="connsiteY7" fmla="*/ 451009 h 457200"/>
              <a:gd name="connsiteX8" fmla="*/ 666274 w 771525"/>
              <a:gd name="connsiteY8" fmla="*/ 190024 h 457200"/>
              <a:gd name="connsiteX9" fmla="*/ 768191 w 771525"/>
              <a:gd name="connsiteY9" fmla="*/ 190024 h 4572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771525" h="457200">
                <a:moveTo>
                  <a:pt x="768191" y="190024"/>
                </a:moveTo>
                <a:lnTo>
                  <a:pt x="585311" y="7144"/>
                </a:lnTo>
                <a:lnTo>
                  <a:pt x="402431" y="190024"/>
                </a:lnTo>
                <a:lnTo>
                  <a:pt x="505301" y="190024"/>
                </a:lnTo>
                <a:cubicBezTo>
                  <a:pt x="471964" y="254794"/>
                  <a:pt x="404336" y="299561"/>
                  <a:pt x="326231" y="299561"/>
                </a:cubicBezTo>
                <a:cubicBezTo>
                  <a:pt x="275749" y="299561"/>
                  <a:pt x="229076" y="280511"/>
                  <a:pt x="193834" y="249079"/>
                </a:cubicBezTo>
                <a:lnTo>
                  <a:pt x="7144" y="249079"/>
                </a:lnTo>
                <a:cubicBezTo>
                  <a:pt x="64294" y="369094"/>
                  <a:pt x="185261" y="451009"/>
                  <a:pt x="326231" y="451009"/>
                </a:cubicBezTo>
                <a:cubicBezTo>
                  <a:pt x="489109" y="451009"/>
                  <a:pt x="626269" y="340519"/>
                  <a:pt x="666274" y="190024"/>
                </a:cubicBezTo>
                <a:lnTo>
                  <a:pt x="768191" y="190024"/>
                </a:lnTo>
                <a:close/>
              </a:path>
            </a:pathLst>
          </a:custGeom>
          <a:grpFill/>
          <a:ln w="9525" cap="flat">
            <a:noFill/>
            <a:prstDash val="solid"/>
            <a:miter/>
          </a:ln>
          <a:sp3d extrusionH="76200" prstMaterial="dkEdge">
            <a:bevelT w="139700" prst="cross"/>
            <a:bevelB/>
            <a:extrusionClr>
              <a:schemeClr val="tx1"/>
            </a:extrusionClr>
          </a:sp3d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49</xdr:row>
      <xdr:rowOff>104775</xdr:rowOff>
    </xdr:from>
    <xdr:to>
      <xdr:col>10</xdr:col>
      <xdr:colOff>676275</xdr:colOff>
      <xdr:row>64</xdr:row>
      <xdr:rowOff>142875</xdr:rowOff>
    </xdr:to>
    <xdr:graphicFrame macro="">
      <xdr:nvGraphicFramePr>
        <xdr:cNvPr id="9217" name="Graphique 1">
          <a:extLst>
            <a:ext uri="{FF2B5EF4-FFF2-40B4-BE49-F238E27FC236}">
              <a16:creationId xmlns:a16="http://schemas.microsoft.com/office/drawing/2014/main" id="{00000000-0008-0000-0800-000001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ero 3" refreshedDate="44698.585085995372" createdVersion="6" refreshedVersion="6" minRefreshableVersion="3" recordCount="477" xr:uid="{4CE0C790-6C1F-4C2C-8A9F-381CE6F65B63}">
  <cacheSource type="worksheet">
    <worksheetSource ref="A23:D500" sheet="Carte de contrôle MRI"/>
  </cacheSource>
  <cacheFields count="4">
    <cacheField name="Date" numFmtId="14">
      <sharedItems containsNonDate="0" containsDate="1" containsString="0" containsBlank="1" minDate="2021-03-10T00:00:00" maxDate="2026-03-12T00:00:00" count="66">
        <d v="2022-01-26T00:00:00"/>
        <d v="2022-01-27T00:00:00"/>
        <d v="2022-01-28T00:00:00"/>
        <d v="2022-01-31T00:00:00"/>
        <d v="2022-02-01T00:00:00"/>
        <d v="2022-02-02T00:00:00"/>
        <d v="2022-02-03T00:00:00"/>
        <d v="2022-02-04T00:00:00"/>
        <d v="2022-02-07T00:00:00"/>
        <d v="2022-02-08T00:00:00"/>
        <d v="2022-02-09T00:00:00"/>
        <d v="2022-02-10T00:00:00"/>
        <d v="2022-02-11T00:00:00"/>
        <d v="2022-02-14T00:00:00"/>
        <d v="2022-02-15T00:00:00"/>
        <d v="2022-02-16T00:00:00"/>
        <d v="2022-02-17T00:00:00"/>
        <d v="2022-02-18T00:00:00"/>
        <d v="2022-02-21T00:00:00"/>
        <d v="2022-02-22T00:00:00"/>
        <d v="2022-02-23T00:00:00"/>
        <d v="2022-02-24T00:00:00"/>
        <d v="2022-02-25T00:00:00"/>
        <d v="2022-02-28T00:00:00"/>
        <d v="2022-03-01T00:00:00"/>
        <d v="2022-03-02T00:00:00"/>
        <d v="2022-03-03T00:00:00"/>
        <d v="2022-03-04T00:00:00"/>
        <d v="2022-03-07T00:00:00"/>
        <d v="2022-03-08T00:00:00"/>
        <d v="2022-03-09T00:00:00"/>
        <d v="2022-03-10T00:00:00"/>
        <d v="2022-03-11T00:00:00"/>
        <d v="2022-03-14T00:00:00"/>
        <d v="2022-03-15T00:00:00"/>
        <d v="2022-03-16T00:00:00"/>
        <d v="2022-03-17T00:00:00"/>
        <d v="2022-03-18T00:00:00"/>
        <d v="2022-03-21T00:00:00"/>
        <d v="2022-03-22T00:00:00"/>
        <d v="2022-03-23T00:00:00"/>
        <d v="2022-03-24T00:00:00"/>
        <d v="2022-03-25T00:00:00"/>
        <d v="2022-03-28T00:00:00"/>
        <d v="2022-03-29T00:00:00"/>
        <d v="2022-03-30T00:00:00"/>
        <d v="2022-03-31T00:00:00"/>
        <d v="2022-04-01T00:00:00"/>
        <m/>
        <d v="2022-04-07T00:00:00" u="1"/>
        <d v="2022-05-05T00:00:00" u="1"/>
        <d v="2022-03-26T00:00:00" u="1"/>
        <d v="2022-04-05T00:00:00" u="1"/>
        <d v="2022-04-10T00:00:00" u="1"/>
        <d v="2022-04-03T00:00:00" u="1"/>
        <d v="2021-03-10T00:00:00" u="1"/>
        <d v="2022-04-08T00:00:00" u="1"/>
        <d v="2022-04-11T00:00:00" u="1"/>
        <d v="2022-04-04T00:00:00" u="1"/>
        <d v="2021-03-11T00:00:00" u="1"/>
        <d v="2023-03-11T00:00:00" u="1"/>
        <d v="2024-03-11T00:00:00" u="1"/>
        <d v="2025-03-11T00:00:00" u="1"/>
        <d v="2022-04-09T00:00:00" u="1"/>
        <d v="2026-03-11T00:00:00" u="1"/>
        <d v="2022-04-02T00:00:00" u="1"/>
      </sharedItems>
    </cacheField>
    <cacheField name="Lot du kit" numFmtId="14">
      <sharedItems containsBlank="1"/>
    </cacheField>
    <cacheField name="N° Plaque" numFmtId="1">
      <sharedItems containsBlank="1"/>
    </cacheField>
    <cacheField name="Valeur du MRI (%)" numFmtId="0">
      <sharedItems containsString="0" containsBlank="1" containsNumber="1" minValue="46.167000000000002" maxValue="91.06900000000000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77">
  <r>
    <x v="0"/>
    <s v="H63"/>
    <s v="SGT22308"/>
    <n v="70"/>
  </r>
  <r>
    <x v="0"/>
    <s v="H63"/>
    <s v="SGT22359"/>
    <n v="70"/>
  </r>
  <r>
    <x v="0"/>
    <s v="H63"/>
    <s v="SGT22360"/>
    <n v="70"/>
  </r>
  <r>
    <x v="0"/>
    <s v="H63"/>
    <s v="SGT22361"/>
    <n v="70"/>
  </r>
  <r>
    <x v="0"/>
    <s v="H63"/>
    <s v="SGT21358"/>
    <n v="70"/>
  </r>
  <r>
    <x v="0"/>
    <m/>
    <s v="SGT22364"/>
    <n v="70"/>
  </r>
  <r>
    <x v="0"/>
    <m/>
    <s v="SGT22367"/>
    <n v="70"/>
  </r>
  <r>
    <x v="0"/>
    <m/>
    <s v="SGT22366"/>
    <n v="70"/>
  </r>
  <r>
    <x v="0"/>
    <m/>
    <s v="SGT22365"/>
    <n v="70"/>
  </r>
  <r>
    <x v="0"/>
    <m/>
    <s v="SGT22368"/>
    <n v="70"/>
  </r>
  <r>
    <x v="0"/>
    <m/>
    <s v="SGT22369"/>
    <n v="70"/>
  </r>
  <r>
    <x v="0"/>
    <m/>
    <s v="SGT22363"/>
    <n v="70"/>
  </r>
  <r>
    <x v="1"/>
    <m/>
    <s v="SGT22336"/>
    <n v="70"/>
  </r>
  <r>
    <x v="1"/>
    <m/>
    <s v="SGT22337"/>
    <n v="70"/>
  </r>
  <r>
    <x v="1"/>
    <m/>
    <s v="SGT22338"/>
    <n v="70"/>
  </r>
  <r>
    <x v="1"/>
    <m/>
    <s v="SGT22340"/>
    <n v="70"/>
  </r>
  <r>
    <x v="1"/>
    <m/>
    <s v="SGT22339"/>
    <n v="70"/>
  </r>
  <r>
    <x v="1"/>
    <m/>
    <s v="SGT22341"/>
    <n v="70"/>
  </r>
  <r>
    <x v="1"/>
    <m/>
    <s v="SGT22388"/>
    <n v="70"/>
  </r>
  <r>
    <x v="1"/>
    <m/>
    <s v="SGT22387"/>
    <n v="70"/>
  </r>
  <r>
    <x v="1"/>
    <m/>
    <s v="SGT22407"/>
    <n v="70"/>
  </r>
  <r>
    <x v="1"/>
    <m/>
    <s v="SGT22408"/>
    <n v="70"/>
  </r>
  <r>
    <x v="1"/>
    <m/>
    <s v="SGT22409"/>
    <n v="70"/>
  </r>
  <r>
    <x v="1"/>
    <m/>
    <s v="SGT22410"/>
    <n v="70"/>
  </r>
  <r>
    <x v="1"/>
    <m/>
    <s v="SGT22411"/>
    <n v="70"/>
  </r>
  <r>
    <x v="1"/>
    <m/>
    <s v="SGT22412"/>
    <n v="70"/>
  </r>
  <r>
    <x v="1"/>
    <m/>
    <s v="SGT22413"/>
    <n v="70"/>
  </r>
  <r>
    <x v="1"/>
    <m/>
    <s v="SGT22414"/>
    <n v="70"/>
  </r>
  <r>
    <x v="2"/>
    <m/>
    <s v="SGT22432"/>
    <n v="70"/>
  </r>
  <r>
    <x v="2"/>
    <m/>
    <s v="SGT22433"/>
    <n v="70"/>
  </r>
  <r>
    <x v="2"/>
    <m/>
    <s v="SGT22434"/>
    <n v="70"/>
  </r>
  <r>
    <x v="2"/>
    <m/>
    <s v="SGT22442"/>
    <n v="70"/>
  </r>
  <r>
    <x v="3"/>
    <m/>
    <s v="SGT22452"/>
    <n v="64"/>
  </r>
  <r>
    <x v="3"/>
    <m/>
    <s v="SGT22453"/>
    <n v="66"/>
  </r>
  <r>
    <x v="3"/>
    <m/>
    <s v="SGT22458"/>
    <n v="78"/>
  </r>
  <r>
    <x v="3"/>
    <m/>
    <s v="SGT22467"/>
    <n v="66"/>
  </r>
  <r>
    <x v="3"/>
    <m/>
    <s v="SGT22457"/>
    <n v="71"/>
  </r>
  <r>
    <x v="3"/>
    <m/>
    <s v="PLQ04502"/>
    <n v="67"/>
  </r>
  <r>
    <x v="4"/>
    <m/>
    <s v="SGT22477"/>
    <n v="62"/>
  </r>
  <r>
    <x v="4"/>
    <m/>
    <s v="SGT22478"/>
    <n v="61"/>
  </r>
  <r>
    <x v="4"/>
    <m/>
    <s v="SGT22479"/>
    <n v="63"/>
  </r>
  <r>
    <x v="4"/>
    <m/>
    <s v="SGT22489"/>
    <n v="72"/>
  </r>
  <r>
    <x v="4"/>
    <m/>
    <s v="SGT22490"/>
    <n v="67"/>
  </r>
  <r>
    <x v="4"/>
    <m/>
    <s v="SGT22491"/>
    <n v="67"/>
  </r>
  <r>
    <x v="4"/>
    <m/>
    <s v="SGT22492"/>
    <n v="78"/>
  </r>
  <r>
    <x v="4"/>
    <m/>
    <s v="SGT22527"/>
    <n v="70"/>
  </r>
  <r>
    <x v="4"/>
    <m/>
    <s v="SGT22528"/>
    <n v="70"/>
  </r>
  <r>
    <x v="5"/>
    <m/>
    <s v="SGT22551"/>
    <n v="57"/>
  </r>
  <r>
    <x v="5"/>
    <m/>
    <s v="SGT22585"/>
    <n v="65"/>
  </r>
  <r>
    <x v="5"/>
    <m/>
    <s v="SGT22579"/>
    <n v="67"/>
  </r>
  <r>
    <x v="5"/>
    <m/>
    <s v="SGT22587"/>
    <n v="77"/>
  </r>
  <r>
    <x v="5"/>
    <m/>
    <s v="SGT22583"/>
    <n v="65"/>
  </r>
  <r>
    <x v="5"/>
    <m/>
    <s v="SGT22588"/>
    <n v="74"/>
  </r>
  <r>
    <x v="5"/>
    <m/>
    <s v="SGT22584"/>
    <n v="65"/>
  </r>
  <r>
    <x v="5"/>
    <m/>
    <s v="SGT22586"/>
    <n v="78"/>
  </r>
  <r>
    <x v="5"/>
    <m/>
    <s v="SGT22581"/>
    <n v="62"/>
  </r>
  <r>
    <x v="5"/>
    <m/>
    <s v="SGT22580"/>
    <n v="72"/>
  </r>
  <r>
    <x v="5"/>
    <m/>
    <s v="SGT22582"/>
    <n v="61"/>
  </r>
  <r>
    <x v="6"/>
    <m/>
    <s v="SGT22613"/>
    <n v="72.400999999999996"/>
  </r>
  <r>
    <x v="6"/>
    <m/>
    <s v="SGT22614"/>
    <n v="76"/>
  </r>
  <r>
    <x v="6"/>
    <m/>
    <s v="SGT22615"/>
    <n v="72"/>
  </r>
  <r>
    <x v="6"/>
    <m/>
    <s v="SGT22640"/>
    <n v="56"/>
  </r>
  <r>
    <x v="6"/>
    <m/>
    <s v="SGT22638"/>
    <n v="64"/>
  </r>
  <r>
    <x v="6"/>
    <m/>
    <s v="SGT22648"/>
    <n v="55"/>
  </r>
  <r>
    <x v="6"/>
    <m/>
    <s v="SGT22639"/>
    <n v="64"/>
  </r>
  <r>
    <x v="6"/>
    <m/>
    <s v="SGT22647"/>
    <n v="73"/>
  </r>
  <r>
    <x v="6"/>
    <m/>
    <s v="SGT22646"/>
    <n v="71"/>
  </r>
  <r>
    <x v="7"/>
    <m/>
    <s v="SGT22671"/>
    <n v="64"/>
  </r>
  <r>
    <x v="7"/>
    <m/>
    <s v="SGT22672"/>
    <n v="78"/>
  </r>
  <r>
    <x v="7"/>
    <m/>
    <s v="SGT22673"/>
    <n v="62"/>
  </r>
  <r>
    <x v="7"/>
    <m/>
    <s v="SGT22679"/>
    <n v="78"/>
  </r>
  <r>
    <x v="7"/>
    <m/>
    <s v="SGT22687"/>
    <n v="63"/>
  </r>
  <r>
    <x v="7"/>
    <m/>
    <s v="SGT22688"/>
    <n v="75"/>
  </r>
  <r>
    <x v="7"/>
    <m/>
    <s v="SGT22692"/>
    <n v="61"/>
  </r>
  <r>
    <x v="8"/>
    <m/>
    <s v="SGT22706"/>
    <n v="76"/>
  </r>
  <r>
    <x v="9"/>
    <m/>
    <s v="SGT22725"/>
    <n v="70"/>
  </r>
  <r>
    <x v="9"/>
    <m/>
    <s v="SGT22726"/>
    <n v="70"/>
  </r>
  <r>
    <x v="10"/>
    <m/>
    <s v="SGT22783"/>
    <n v="79"/>
  </r>
  <r>
    <x v="10"/>
    <m/>
    <s v="SGT22793"/>
    <n v="59"/>
  </r>
  <r>
    <x v="10"/>
    <m/>
    <s v="SGT22794"/>
    <n v="58"/>
  </r>
  <r>
    <x v="10"/>
    <m/>
    <s v="SGT22795"/>
    <n v="63"/>
  </r>
  <r>
    <x v="10"/>
    <m/>
    <s v="SGT22811"/>
    <n v="81"/>
  </r>
  <r>
    <x v="10"/>
    <m/>
    <s v="SGT22792"/>
    <n v="58"/>
  </r>
  <r>
    <x v="10"/>
    <m/>
    <s v="SGT22784"/>
    <n v="56"/>
  </r>
  <r>
    <x v="10"/>
    <m/>
    <s v="SGT22785"/>
    <n v="67"/>
  </r>
  <r>
    <x v="10"/>
    <m/>
    <s v="SGT22811"/>
    <n v="83"/>
  </r>
  <r>
    <x v="10"/>
    <m/>
    <s v="SGT22787"/>
    <n v="59"/>
  </r>
  <r>
    <x v="10"/>
    <m/>
    <s v="SGT22788"/>
    <n v="61"/>
  </r>
  <r>
    <x v="10"/>
    <m/>
    <s v="SGT22813"/>
    <n v="82"/>
  </r>
  <r>
    <x v="10"/>
    <m/>
    <s v="SGT22814"/>
    <n v="76"/>
  </r>
  <r>
    <x v="10"/>
    <m/>
    <s v="SGT22815"/>
    <n v="78"/>
  </r>
  <r>
    <x v="10"/>
    <m/>
    <s v="SGT22796"/>
    <n v="56"/>
  </r>
  <r>
    <x v="10"/>
    <m/>
    <s v="SGT22786"/>
    <n v="60"/>
  </r>
  <r>
    <x v="10"/>
    <m/>
    <s v="SGT22810"/>
    <n v="82"/>
  </r>
  <r>
    <x v="10"/>
    <m/>
    <s v="SGT22812"/>
    <n v="69"/>
  </r>
  <r>
    <x v="11"/>
    <m/>
    <s v="SGT22834"/>
    <n v="73"/>
  </r>
  <r>
    <x v="11"/>
    <m/>
    <s v="SGT22835"/>
    <n v="72"/>
  </r>
  <r>
    <x v="11"/>
    <m/>
    <s v="SGT22830"/>
    <n v="73"/>
  </r>
  <r>
    <x v="11"/>
    <m/>
    <s v="SGT22831"/>
    <n v="77"/>
  </r>
  <r>
    <x v="11"/>
    <m/>
    <s v="SGT22832"/>
    <n v="70"/>
  </r>
  <r>
    <x v="11"/>
    <m/>
    <s v="SGT22868"/>
    <n v="78"/>
  </r>
  <r>
    <x v="11"/>
    <m/>
    <s v="SGT22833"/>
    <n v="69"/>
  </r>
  <r>
    <x v="11"/>
    <m/>
    <s v="SGT22867"/>
    <n v="78"/>
  </r>
  <r>
    <x v="11"/>
    <m/>
    <s v="SGT22860"/>
    <n v="55"/>
  </r>
  <r>
    <x v="12"/>
    <m/>
    <s v="SGT22850"/>
    <n v="74.893000000000001"/>
  </r>
  <r>
    <x v="12"/>
    <m/>
    <s v="SGT22851"/>
    <n v="78.864999999999995"/>
  </r>
  <r>
    <x v="12"/>
    <m/>
    <s v="SGT22852"/>
    <n v="77.372"/>
  </r>
  <r>
    <x v="12"/>
    <m/>
    <s v="SGT22853"/>
    <n v="77"/>
  </r>
  <r>
    <x v="12"/>
    <m/>
    <s v="SGT22854"/>
    <n v="76"/>
  </r>
  <r>
    <x v="12"/>
    <m/>
    <s v="SGT22892"/>
    <n v="69"/>
  </r>
  <r>
    <x v="12"/>
    <m/>
    <s v="SGT22893"/>
    <n v="71"/>
  </r>
  <r>
    <x v="12"/>
    <m/>
    <s v="SGT22891"/>
    <n v="79"/>
  </r>
  <r>
    <x v="13"/>
    <m/>
    <s v="SGT22882"/>
    <n v="69"/>
  </r>
  <r>
    <x v="13"/>
    <m/>
    <s v="SGT22883"/>
    <n v="65"/>
  </r>
  <r>
    <x v="13"/>
    <m/>
    <s v="SGT22884"/>
    <n v="66"/>
  </r>
  <r>
    <x v="13"/>
    <m/>
    <s v="SGT22917"/>
    <n v="75"/>
  </r>
  <r>
    <x v="13"/>
    <m/>
    <s v="SGT22920"/>
    <n v="77"/>
  </r>
  <r>
    <x v="14"/>
    <m/>
    <s v="SGT22933"/>
    <n v="58"/>
  </r>
  <r>
    <x v="14"/>
    <m/>
    <s v="SGT22934"/>
    <n v="60"/>
  </r>
  <r>
    <x v="14"/>
    <m/>
    <s v="SGT22935"/>
    <n v="58"/>
  </r>
  <r>
    <x v="14"/>
    <m/>
    <s v="SGT22936"/>
    <n v="57"/>
  </r>
  <r>
    <x v="15"/>
    <m/>
    <s v="SGT22984"/>
    <n v="64"/>
  </r>
  <r>
    <x v="15"/>
    <m/>
    <s v="SGT22976"/>
    <n v="63"/>
  </r>
  <r>
    <x v="15"/>
    <m/>
    <s v="SGT22977"/>
    <n v="61"/>
  </r>
  <r>
    <x v="15"/>
    <m/>
    <s v="SGT22978"/>
    <n v="62"/>
  </r>
  <r>
    <x v="15"/>
    <m/>
    <s v="SGT22982"/>
    <n v="60"/>
  </r>
  <r>
    <x v="15"/>
    <m/>
    <s v="SGT22983"/>
    <n v="63"/>
  </r>
  <r>
    <x v="15"/>
    <m/>
    <s v="SGT22979"/>
    <n v="58"/>
  </r>
  <r>
    <x v="15"/>
    <m/>
    <s v="SGT22980"/>
    <n v="74"/>
  </r>
  <r>
    <x v="15"/>
    <m/>
    <s v="SGT22981"/>
    <n v="74"/>
  </r>
  <r>
    <x v="15"/>
    <m/>
    <s v="SGT22975"/>
    <n v="66"/>
  </r>
  <r>
    <x v="16"/>
    <m/>
    <s v="SGT23034"/>
    <n v="60"/>
  </r>
  <r>
    <x v="16"/>
    <m/>
    <s v="SGT23035"/>
    <n v="58"/>
  </r>
  <r>
    <x v="16"/>
    <m/>
    <s v="SGT23011"/>
    <n v="64"/>
  </r>
  <r>
    <x v="16"/>
    <m/>
    <s v="SGT23036"/>
    <n v="75"/>
  </r>
  <r>
    <x v="17"/>
    <m/>
    <s v="SGT23059"/>
    <n v="72"/>
  </r>
  <r>
    <x v="17"/>
    <m/>
    <s v="SGT23026"/>
    <n v="59"/>
  </r>
  <r>
    <x v="17"/>
    <m/>
    <s v="SGT23027"/>
    <n v="61"/>
  </r>
  <r>
    <x v="17"/>
    <m/>
    <s v="SGT23056"/>
    <n v="62"/>
  </r>
  <r>
    <x v="17"/>
    <m/>
    <s v="SGT23057"/>
    <n v="65"/>
  </r>
  <r>
    <x v="17"/>
    <m/>
    <s v="SGT23058"/>
    <n v="71"/>
  </r>
  <r>
    <x v="17"/>
    <m/>
    <s v="SGT23028"/>
    <n v="66"/>
  </r>
  <r>
    <x v="17"/>
    <m/>
    <s v="SGT23051"/>
    <n v="59"/>
  </r>
  <r>
    <x v="17"/>
    <m/>
    <s v="SGT23049"/>
    <n v="64"/>
  </r>
  <r>
    <x v="17"/>
    <m/>
    <s v="SGT23050"/>
    <n v="66"/>
  </r>
  <r>
    <x v="17"/>
    <m/>
    <s v="SGT23053"/>
    <n v="67"/>
  </r>
  <r>
    <x v="17"/>
    <m/>
    <s v="SGT23054"/>
    <n v="71"/>
  </r>
  <r>
    <x v="17"/>
    <m/>
    <s v="SGT23066"/>
    <n v="74"/>
  </r>
  <r>
    <x v="17"/>
    <m/>
    <s v="SGT23065"/>
    <n v="65"/>
  </r>
  <r>
    <x v="18"/>
    <m/>
    <s v="SGT23083"/>
    <n v="50"/>
  </r>
  <r>
    <x v="18"/>
    <m/>
    <s v="SGT23091"/>
    <n v="84"/>
  </r>
  <r>
    <x v="18"/>
    <m/>
    <s v="SGT23084"/>
    <n v="74"/>
  </r>
  <r>
    <x v="18"/>
    <m/>
    <s v="SGT23090"/>
    <n v="82.774000000000001"/>
  </r>
  <r>
    <x v="19"/>
    <m/>
    <s v="SGT23113"/>
    <n v="48.094000000000001"/>
  </r>
  <r>
    <x v="20"/>
    <m/>
    <s v="SGT23129"/>
    <n v="54"/>
  </r>
  <r>
    <x v="20"/>
    <m/>
    <s v="SGT23130"/>
    <n v="55"/>
  </r>
  <r>
    <x v="20"/>
    <m/>
    <s v="SGT23144"/>
    <n v="57"/>
  </r>
  <r>
    <x v="20"/>
    <m/>
    <s v="SGT23128"/>
    <n v="55"/>
  </r>
  <r>
    <x v="20"/>
    <m/>
    <s v="SGT23145"/>
    <n v="61"/>
  </r>
  <r>
    <x v="20"/>
    <m/>
    <s v="SGT23131"/>
    <n v="83"/>
  </r>
  <r>
    <x v="20"/>
    <m/>
    <s v="SGT23157"/>
    <n v="65"/>
  </r>
  <r>
    <x v="20"/>
    <m/>
    <s v="SGT23158"/>
    <n v="60"/>
  </r>
  <r>
    <x v="20"/>
    <m/>
    <s v="SGT23159"/>
    <n v="65"/>
  </r>
  <r>
    <x v="20"/>
    <m/>
    <s v="SGT23160"/>
    <n v="61"/>
  </r>
  <r>
    <x v="20"/>
    <m/>
    <s v="SGT23166"/>
    <n v="71"/>
  </r>
  <r>
    <x v="20"/>
    <m/>
    <s v="SGT23163"/>
    <n v="73"/>
  </r>
  <r>
    <x v="20"/>
    <m/>
    <s v="SGT23161"/>
    <n v="67"/>
  </r>
  <r>
    <x v="20"/>
    <m/>
    <s v="SGT23164"/>
    <n v="78"/>
  </r>
  <r>
    <x v="21"/>
    <m/>
    <s v="SGT23190"/>
    <n v="62.790999999999997"/>
  </r>
  <r>
    <x v="21"/>
    <m/>
    <s v="SGT23189"/>
    <n v="73.581999999999994"/>
  </r>
  <r>
    <x v="21"/>
    <m/>
    <s v="SGT23188"/>
    <n v="82.704999999999998"/>
  </r>
  <r>
    <x v="21"/>
    <m/>
    <s v="SGT23194"/>
    <n v="67.849999999999994"/>
  </r>
  <r>
    <x v="21"/>
    <m/>
    <s v="SGT23187"/>
    <n v="84.363"/>
  </r>
  <r>
    <x v="21"/>
    <m/>
    <s v="SGT23195"/>
    <n v="64.929000000000002"/>
  </r>
  <r>
    <x v="21"/>
    <m/>
    <s v="SGT23196"/>
    <n v="63.48"/>
  </r>
  <r>
    <x v="21"/>
    <m/>
    <s v="SGT23197"/>
    <n v="63.859000000000002"/>
  </r>
  <r>
    <x v="22"/>
    <m/>
    <s v="SGT23246"/>
    <n v="78.823999999999998"/>
  </r>
  <r>
    <x v="22"/>
    <m/>
    <s v="SGT23208"/>
    <n v="72.733999999999995"/>
  </r>
  <r>
    <x v="22"/>
    <m/>
    <s v="SGT23207"/>
    <n v="79.349000000000004"/>
  </r>
  <r>
    <x v="22"/>
    <m/>
    <s v="SGT21232"/>
    <n v="75"/>
  </r>
  <r>
    <x v="22"/>
    <m/>
    <s v="SGT21234"/>
    <n v="79"/>
  </r>
  <r>
    <x v="22"/>
    <m/>
    <s v="SGT21233"/>
    <n v="68"/>
  </r>
  <r>
    <x v="22"/>
    <m/>
    <s v="SGT23247"/>
    <n v="84.840999999999994"/>
  </r>
  <r>
    <x v="22"/>
    <m/>
    <s v="SGT23209"/>
    <n v="65"/>
  </r>
  <r>
    <x v="23"/>
    <m/>
    <s v="SGT23259"/>
    <n v="71"/>
  </r>
  <r>
    <x v="23"/>
    <m/>
    <s v="SGT23264"/>
    <n v="71"/>
  </r>
  <r>
    <x v="24"/>
    <m/>
    <s v="SGT23283"/>
    <n v="67"/>
  </r>
  <r>
    <x v="24"/>
    <m/>
    <s v="SGT23282"/>
    <n v="65"/>
  </r>
  <r>
    <x v="24"/>
    <m/>
    <s v="SGT23279"/>
    <n v="73"/>
  </r>
  <r>
    <x v="24"/>
    <m/>
    <s v="SGT23281"/>
    <n v="71"/>
  </r>
  <r>
    <x v="24"/>
    <m/>
    <s v="SGT23280"/>
    <n v="66"/>
  </r>
  <r>
    <x v="24"/>
    <m/>
    <s v="SGT23288"/>
    <n v="62"/>
  </r>
  <r>
    <x v="24"/>
    <m/>
    <s v="SGT23284"/>
    <n v="67"/>
  </r>
  <r>
    <x v="24"/>
    <m/>
    <s v="SGT23285"/>
    <n v="76"/>
  </r>
  <r>
    <x v="24"/>
    <m/>
    <s v="SGT23286"/>
    <n v="67"/>
  </r>
  <r>
    <x v="24"/>
    <m/>
    <s v="SGT23287"/>
    <n v="71"/>
  </r>
  <r>
    <x v="24"/>
    <m/>
    <s v="SGT23304"/>
    <n v="73.617000000000004"/>
  </r>
  <r>
    <x v="24"/>
    <m/>
    <s v="SGT23303"/>
    <n v="80.510999999999996"/>
  </r>
  <r>
    <x v="24"/>
    <m/>
    <s v="SGT23307"/>
    <n v="63"/>
  </r>
  <r>
    <x v="25"/>
    <m/>
    <s v="SGT23330"/>
    <n v="67.376000000000005"/>
  </r>
  <r>
    <x v="25"/>
    <m/>
    <s v="SGT23331"/>
    <n v="74.591999999999999"/>
  </r>
  <r>
    <x v="25"/>
    <m/>
    <s v="SGT23332"/>
    <n v="67.402000000000001"/>
  </r>
  <r>
    <x v="25"/>
    <m/>
    <s v="SGT23333"/>
    <n v="49.689"/>
  </r>
  <r>
    <x v="25"/>
    <m/>
    <s v="SGT23341"/>
    <n v="68"/>
  </r>
  <r>
    <x v="25"/>
    <m/>
    <s v="SGT23342"/>
    <n v="64"/>
  </r>
  <r>
    <x v="25"/>
    <m/>
    <s v="SGT23340"/>
    <n v="67"/>
  </r>
  <r>
    <x v="25"/>
    <m/>
    <s v="SGT23343"/>
    <n v="75"/>
  </r>
  <r>
    <x v="25"/>
    <m/>
    <s v="SGT23344"/>
    <n v="61"/>
  </r>
  <r>
    <x v="25"/>
    <m/>
    <s v="SGT23345"/>
    <n v="61"/>
  </r>
  <r>
    <x v="26"/>
    <m/>
    <s v="SGT23359"/>
    <n v="69.046000000000006"/>
  </r>
  <r>
    <x v="26"/>
    <m/>
    <s v="SGT23350"/>
    <n v="79.05"/>
  </r>
  <r>
    <x v="26"/>
    <m/>
    <s v="SGT23376"/>
    <n v="67.606999999999999"/>
  </r>
  <r>
    <x v="26"/>
    <m/>
    <s v="SGT23377"/>
    <n v="78.873999999999995"/>
  </r>
  <r>
    <x v="26"/>
    <m/>
    <s v="SGT23378"/>
    <n v="59.716000000000001"/>
  </r>
  <r>
    <x v="26"/>
    <m/>
    <s v="SGT23379"/>
    <n v="68.668999999999997"/>
  </r>
  <r>
    <x v="26"/>
    <m/>
    <s v="SGT23380"/>
    <n v="62.540999999999997"/>
  </r>
  <r>
    <x v="27"/>
    <m/>
    <s v="SGT23372"/>
    <n v="60.262"/>
  </r>
  <r>
    <x v="27"/>
    <m/>
    <s v="SGT23373"/>
    <n v="55.375999999999998"/>
  </r>
  <r>
    <x v="27"/>
    <m/>
    <s v="SGT23401"/>
    <n v="59.045999999999999"/>
  </r>
  <r>
    <x v="27"/>
    <m/>
    <s v="SGT23400"/>
    <n v="57.93"/>
  </r>
  <r>
    <x v="28"/>
    <m/>
    <s v="SGT23435"/>
    <n v="58"/>
  </r>
  <r>
    <x v="28"/>
    <m/>
    <s v="SGT23420"/>
    <n v="58"/>
  </r>
  <r>
    <x v="28"/>
    <m/>
    <s v="SGT23422"/>
    <n v="65"/>
  </r>
  <r>
    <x v="28"/>
    <m/>
    <s v="SGT23407"/>
    <n v="81"/>
  </r>
  <r>
    <x v="28"/>
    <m/>
    <s v="SGT23421"/>
    <n v="69"/>
  </r>
  <r>
    <x v="28"/>
    <m/>
    <s v="SGT23439"/>
    <n v="71.165999999999997"/>
  </r>
  <r>
    <x v="28"/>
    <m/>
    <s v="SGT23440"/>
    <n v="48.536999999999999"/>
  </r>
  <r>
    <x v="28"/>
    <m/>
    <s v="SGT23426"/>
    <n v="62.728999999999999"/>
  </r>
  <r>
    <x v="28"/>
    <m/>
    <s v="SGT23441"/>
    <n v="73.748999999999995"/>
  </r>
  <r>
    <x v="29"/>
    <m/>
    <s v="SGT23452"/>
    <n v="71.834999999999994"/>
  </r>
  <r>
    <x v="29"/>
    <m/>
    <s v="SGT23453"/>
    <n v="53.485999999999997"/>
  </r>
  <r>
    <x v="29"/>
    <m/>
    <s v="SGT23454"/>
    <n v="55.9"/>
  </r>
  <r>
    <x v="29"/>
    <m/>
    <s v="SGT23455"/>
    <n v="49.201999999999998"/>
  </r>
  <r>
    <x v="29"/>
    <m/>
    <s v="SGT23484"/>
    <n v="91.069000000000003"/>
  </r>
  <r>
    <x v="29"/>
    <m/>
    <s v="SGT23480"/>
    <n v="68.563999999999993"/>
  </r>
  <r>
    <x v="30"/>
    <m/>
    <s v="SGT23512"/>
    <n v="66"/>
  </r>
  <r>
    <x v="30"/>
    <m/>
    <s v="SGT23511"/>
    <n v="70"/>
  </r>
  <r>
    <x v="30"/>
    <m/>
    <s v="SGT23517"/>
    <n v="61"/>
  </r>
  <r>
    <x v="30"/>
    <m/>
    <s v="SGT23513"/>
    <n v="65"/>
  </r>
  <r>
    <x v="30"/>
    <m/>
    <s v="SGT23514"/>
    <n v="69"/>
  </r>
  <r>
    <x v="30"/>
    <m/>
    <s v="SGT23515"/>
    <n v="65"/>
  </r>
  <r>
    <x v="30"/>
    <m/>
    <s v="SGT23516"/>
    <n v="63"/>
  </r>
  <r>
    <x v="30"/>
    <m/>
    <s v="SGT23519"/>
    <n v="61"/>
  </r>
  <r>
    <x v="30"/>
    <m/>
    <s v="SGT23510"/>
    <n v="72"/>
  </r>
  <r>
    <x v="31"/>
    <m/>
    <s v="SGT23545"/>
    <n v="67"/>
  </r>
  <r>
    <x v="31"/>
    <m/>
    <s v="SGT23546"/>
    <n v="65"/>
  </r>
  <r>
    <x v="31"/>
    <m/>
    <s v="SGT23547"/>
    <n v="63"/>
  </r>
  <r>
    <x v="31"/>
    <m/>
    <s v="SGT23548"/>
    <n v="69"/>
  </r>
  <r>
    <x v="31"/>
    <m/>
    <s v="SGT23549"/>
    <n v="72"/>
  </r>
  <r>
    <x v="31"/>
    <m/>
    <s v="SGT23550"/>
    <n v="68"/>
  </r>
  <r>
    <x v="31"/>
    <m/>
    <s v="SGT23561"/>
    <n v="65.495000000000005"/>
  </r>
  <r>
    <x v="31"/>
    <m/>
    <s v="SGT23562"/>
    <n v="46.167000000000002"/>
  </r>
  <r>
    <x v="31"/>
    <m/>
    <s v="SGT23563"/>
    <n v="70.203000000000003"/>
  </r>
  <r>
    <x v="31"/>
    <m/>
    <s v="SGT23564"/>
    <n v="69.100999999999999"/>
  </r>
  <r>
    <x v="32"/>
    <m/>
    <s v="sgt23575"/>
    <n v="61.808999999999997"/>
  </r>
  <r>
    <x v="32"/>
    <m/>
    <s v="SGT23576"/>
    <n v="71.564999999999998"/>
  </r>
  <r>
    <x v="32"/>
    <m/>
    <s v="SGT23597"/>
    <n v="66.655000000000001"/>
  </r>
  <r>
    <x v="32"/>
    <m/>
    <s v="SGT23583"/>
    <n v="79.760999999999996"/>
  </r>
  <r>
    <x v="32"/>
    <m/>
    <s v="SGT23590"/>
    <n v="68.061999999999998"/>
  </r>
  <r>
    <x v="32"/>
    <m/>
    <s v="SGT23596"/>
    <n v="64.369"/>
  </r>
  <r>
    <x v="33"/>
    <m/>
    <s v="SGT23617"/>
    <n v="65.406999999999996"/>
  </r>
  <r>
    <x v="33"/>
    <m/>
    <s v="SGT23618"/>
    <n v="69.081999999999994"/>
  </r>
  <r>
    <x v="33"/>
    <m/>
    <s v="SGT23619"/>
    <n v="64.540999999999997"/>
  </r>
  <r>
    <x v="33"/>
    <m/>
    <s v="SGT23620"/>
    <n v="70.022000000000006"/>
  </r>
  <r>
    <x v="34"/>
    <m/>
    <s v="SGT23609"/>
    <n v="65.323999999999998"/>
  </r>
  <r>
    <x v="34"/>
    <m/>
    <s v="SGT23608"/>
    <n v="65.878"/>
  </r>
  <r>
    <x v="34"/>
    <m/>
    <s v="SGT23610"/>
    <n v="61.994999999999997"/>
  </r>
  <r>
    <x v="34"/>
    <m/>
    <s v="SGT23611"/>
    <n v="62.77"/>
  </r>
  <r>
    <x v="34"/>
    <m/>
    <s v="SGT23612"/>
    <n v="64.912000000000006"/>
  </r>
  <r>
    <x v="34"/>
    <m/>
    <s v="SGT23613"/>
    <n v="64.906000000000006"/>
  </r>
  <r>
    <x v="34"/>
    <m/>
    <s v="SGT23643"/>
    <n v="64.798000000000002"/>
  </r>
  <r>
    <x v="34"/>
    <m/>
    <s v="SGT23644"/>
    <n v="78.147000000000006"/>
  </r>
  <r>
    <x v="35"/>
    <m/>
    <s v="SGT23665"/>
    <n v="65"/>
  </r>
  <r>
    <x v="35"/>
    <m/>
    <s v="SGT23666"/>
    <n v="68"/>
  </r>
  <r>
    <x v="35"/>
    <m/>
    <s v="SGT23667"/>
    <n v="63"/>
  </r>
  <r>
    <x v="35"/>
    <m/>
    <s v="SGT23668"/>
    <n v="60"/>
  </r>
  <r>
    <x v="35"/>
    <m/>
    <s v="SGT23669"/>
    <n v="58"/>
  </r>
  <r>
    <x v="35"/>
    <m/>
    <s v="SGT23670"/>
    <n v="57"/>
  </r>
  <r>
    <x v="35"/>
    <m/>
    <s v="SGT23671"/>
    <n v="59"/>
  </r>
  <r>
    <x v="35"/>
    <m/>
    <s v="SGT23672"/>
    <n v="63"/>
  </r>
  <r>
    <x v="35"/>
    <m/>
    <s v="SGT23683"/>
    <n v="78"/>
  </r>
  <r>
    <x v="35"/>
    <m/>
    <s v="SGT23684"/>
    <n v="73"/>
  </r>
  <r>
    <x v="35"/>
    <m/>
    <s v="SGT23689"/>
    <n v="59.453000000000003"/>
  </r>
  <r>
    <x v="35"/>
    <m/>
    <s v="SGT23690"/>
    <n v="60.95"/>
  </r>
  <r>
    <x v="35"/>
    <m/>
    <s v="SGT23694"/>
    <n v="65.808000000000007"/>
  </r>
  <r>
    <x v="35"/>
    <m/>
    <s v="SGT23687"/>
    <n v="67.997"/>
  </r>
  <r>
    <x v="35"/>
    <m/>
    <s v="SGT23697"/>
    <n v="61.231999999999999"/>
  </r>
  <r>
    <x v="35"/>
    <m/>
    <s v="SGT23692"/>
    <n v="65.08"/>
  </r>
  <r>
    <x v="35"/>
    <m/>
    <s v="SGT23693"/>
    <n v="65.064999999999998"/>
  </r>
  <r>
    <x v="35"/>
    <m/>
    <s v="SGT23691"/>
    <n v="60.639000000000003"/>
  </r>
  <r>
    <x v="35"/>
    <m/>
    <s v="SGT23688"/>
    <n v="64.484999999999999"/>
  </r>
  <r>
    <x v="35"/>
    <m/>
    <s v="SGT23696"/>
    <n v="65.573999999999998"/>
  </r>
  <r>
    <x v="36"/>
    <m/>
    <s v="SGT23712"/>
    <n v="62"/>
  </r>
  <r>
    <x v="36"/>
    <m/>
    <s v="SGT23713"/>
    <n v="61"/>
  </r>
  <r>
    <x v="36"/>
    <m/>
    <s v="SGT23714"/>
    <n v="64"/>
  </r>
  <r>
    <x v="36"/>
    <m/>
    <s v="SGT23728"/>
    <n v="82.05"/>
  </r>
  <r>
    <x v="36"/>
    <m/>
    <s v="SGT23729"/>
    <n v="64.013999999999996"/>
  </r>
  <r>
    <x v="36"/>
    <m/>
    <s v="SGT23730"/>
    <n v="64.558000000000007"/>
  </r>
  <r>
    <x v="36"/>
    <m/>
    <s v="SGT23731"/>
    <n v="63.595999999999997"/>
  </r>
  <r>
    <x v="36"/>
    <m/>
    <s v="SGT23732"/>
    <n v="60.890999999999998"/>
  </r>
  <r>
    <x v="36"/>
    <m/>
    <s v="SGT23733"/>
    <n v="62.863999999999997"/>
  </r>
  <r>
    <x v="36"/>
    <m/>
    <s v="SGT23739"/>
    <n v="71.036000000000001"/>
  </r>
  <r>
    <x v="36"/>
    <m/>
    <s v="SGT23740"/>
    <n v="72.936999999999998"/>
  </r>
  <r>
    <x v="36"/>
    <m/>
    <s v="SGT23741"/>
    <n v="73.909000000000006"/>
  </r>
  <r>
    <x v="36"/>
    <m/>
    <s v="SGT23742"/>
    <n v="79.789000000000001"/>
  </r>
  <r>
    <x v="37"/>
    <m/>
    <s v="SGT23758"/>
    <n v="63.024999999999999"/>
  </r>
  <r>
    <x v="37"/>
    <m/>
    <s v="SGT23759"/>
    <n v="59.344000000000001"/>
  </r>
  <r>
    <x v="37"/>
    <m/>
    <s v="SGT23760"/>
    <n v="58.764000000000003"/>
  </r>
  <r>
    <x v="37"/>
    <m/>
    <s v="SGT23761"/>
    <n v="57.039000000000001"/>
  </r>
  <r>
    <x v="37"/>
    <m/>
    <s v="SGT23762"/>
    <n v="59.91"/>
  </r>
  <r>
    <x v="37"/>
    <m/>
    <s v="SGT23763"/>
    <n v="62.945"/>
  </r>
  <r>
    <x v="37"/>
    <m/>
    <s v="SGT23764"/>
    <n v="60.572000000000003"/>
  </r>
  <r>
    <x v="37"/>
    <m/>
    <s v="SGT23765"/>
    <n v="63.262999999999998"/>
  </r>
  <r>
    <x v="37"/>
    <m/>
    <s v="SGT23766"/>
    <n v="59.258000000000003"/>
  </r>
  <r>
    <x v="37"/>
    <m/>
    <s v="SGT23767"/>
    <n v="61.12"/>
  </r>
  <r>
    <x v="37"/>
    <m/>
    <s v="SGT23768"/>
    <n v="72.064999999999998"/>
  </r>
  <r>
    <x v="37"/>
    <m/>
    <s v="SGT23790"/>
    <n v="63.966000000000001"/>
  </r>
  <r>
    <x v="37"/>
    <m/>
    <s v="SGT23791"/>
    <n v="59.329000000000001"/>
  </r>
  <r>
    <x v="37"/>
    <m/>
    <s v="SGT23792"/>
    <n v="61.698"/>
  </r>
  <r>
    <x v="37"/>
    <m/>
    <s v="SGT23793"/>
    <n v="64.286000000000001"/>
  </r>
  <r>
    <x v="37"/>
    <m/>
    <s v="SGT23794"/>
    <n v="78.759"/>
  </r>
  <r>
    <x v="37"/>
    <m/>
    <s v="SGT23778"/>
    <n v="64"/>
  </r>
  <r>
    <x v="37"/>
    <m/>
    <s v="SGT23777"/>
    <n v="65"/>
  </r>
  <r>
    <x v="37"/>
    <m/>
    <s v="SGT23779"/>
    <n v="65"/>
  </r>
  <r>
    <x v="38"/>
    <m/>
    <s v="SGT23807"/>
    <n v="69"/>
  </r>
  <r>
    <x v="38"/>
    <m/>
    <s v="SGT23812"/>
    <n v="67.991"/>
  </r>
  <r>
    <x v="38"/>
    <m/>
    <s v="SGT23813"/>
    <n v="66.585999999999999"/>
  </r>
  <r>
    <x v="38"/>
    <m/>
    <s v="SGT238121"/>
    <n v="61.328000000000003"/>
  </r>
  <r>
    <x v="38"/>
    <m/>
    <s v="SGT238122"/>
    <n v="64.959000000000003"/>
  </r>
  <r>
    <x v="38"/>
    <m/>
    <s v="SGT238123"/>
    <n v="64.325000000000003"/>
  </r>
  <r>
    <x v="39"/>
    <m/>
    <s v="SGT23835"/>
    <n v="60.691000000000003"/>
  </r>
  <r>
    <x v="39"/>
    <m/>
    <s v="SGT23836"/>
    <n v="64.373999999999995"/>
  </r>
  <r>
    <x v="39"/>
    <m/>
    <s v="SGT23837"/>
    <n v="69.677999999999997"/>
  </r>
  <r>
    <x v="39"/>
    <m/>
    <s v="SGT23838"/>
    <n v="65.262"/>
  </r>
  <r>
    <x v="39"/>
    <m/>
    <s v="SGT23839"/>
    <n v="66.676000000000002"/>
  </r>
  <r>
    <x v="39"/>
    <m/>
    <s v="SGT23840"/>
    <n v="62.177999999999997"/>
  </r>
  <r>
    <x v="39"/>
    <m/>
    <s v="SGT23856"/>
    <n v="72.429000000000002"/>
  </r>
  <r>
    <x v="40"/>
    <m/>
    <s v="SGT23888"/>
    <n v="66.655000000000001"/>
  </r>
  <r>
    <x v="40"/>
    <m/>
    <s v="SGT23889"/>
    <n v="65.027000000000001"/>
  </r>
  <r>
    <x v="40"/>
    <m/>
    <s v="SGT23890"/>
    <n v="59.96"/>
  </r>
  <r>
    <x v="40"/>
    <m/>
    <s v="SGT23891"/>
    <n v="65.11"/>
  </r>
  <r>
    <x v="40"/>
    <m/>
    <s v="SGT23892"/>
    <n v="62.982999999999997"/>
  </r>
  <r>
    <x v="40"/>
    <m/>
    <s v="SGT23880"/>
    <n v="75.394000000000005"/>
  </r>
  <r>
    <x v="40"/>
    <m/>
    <s v="SGT23881"/>
    <n v="60.124000000000002"/>
  </r>
  <r>
    <x v="40"/>
    <m/>
    <s v="SGT23882"/>
    <n v="62.546999999999997"/>
  </r>
  <r>
    <x v="40"/>
    <m/>
    <s v="SGT23883"/>
    <n v="65.716999999999999"/>
  </r>
  <r>
    <x v="40"/>
    <m/>
    <s v="SGT23884"/>
    <n v="67.972999999999999"/>
  </r>
  <r>
    <x v="40"/>
    <m/>
    <s v="SGT23885"/>
    <n v="63.561"/>
  </r>
  <r>
    <x v="40"/>
    <m/>
    <s v="SGT23886"/>
    <n v="64.009"/>
  </r>
  <r>
    <x v="41"/>
    <m/>
    <s v="SGT23910"/>
    <n v="81"/>
  </r>
  <r>
    <x v="41"/>
    <m/>
    <s v="SGT23911"/>
    <n v="69"/>
  </r>
  <r>
    <x v="41"/>
    <m/>
    <s v="SGT23913"/>
    <n v="71.475999999999999"/>
  </r>
  <r>
    <x v="41"/>
    <m/>
    <s v="SGT23914"/>
    <n v="61"/>
  </r>
  <r>
    <x v="41"/>
    <m/>
    <s v="SGT23915"/>
    <n v="59.433"/>
  </r>
  <r>
    <x v="41"/>
    <m/>
    <s v="SGT23912"/>
    <n v="80.984999999999999"/>
  </r>
  <r>
    <x v="41"/>
    <m/>
    <s v="SGT23926"/>
    <n v="72.134"/>
  </r>
  <r>
    <x v="42"/>
    <m/>
    <s v="SGT23942"/>
    <n v="63.802"/>
  </r>
  <r>
    <x v="42"/>
    <m/>
    <s v="SGT23941"/>
    <n v="63.473999999999997"/>
  </r>
  <r>
    <x v="42"/>
    <m/>
    <s v="SGT23939"/>
    <n v="66.108000000000004"/>
  </r>
  <r>
    <x v="42"/>
    <m/>
    <s v="SGT23940"/>
    <n v="60.414000000000001"/>
  </r>
  <r>
    <x v="42"/>
    <m/>
    <s v="SGT23943"/>
    <n v="61.417000000000002"/>
  </r>
  <r>
    <x v="42"/>
    <m/>
    <s v="SGT23946"/>
    <n v="61.966000000000001"/>
  </r>
  <r>
    <x v="42"/>
    <m/>
    <s v="SGT23944"/>
    <n v="61.433999999999997"/>
  </r>
  <r>
    <x v="42"/>
    <m/>
    <s v="SGT23945"/>
    <n v="61.475000000000001"/>
  </r>
  <r>
    <x v="42"/>
    <m/>
    <s v="SGT23954"/>
    <n v="48.441000000000003"/>
  </r>
  <r>
    <x v="42"/>
    <m/>
    <s v="SGT23955"/>
    <n v="64.584000000000003"/>
  </r>
  <r>
    <x v="42"/>
    <m/>
    <s v="SGT23956"/>
    <n v="66.613"/>
  </r>
  <r>
    <x v="42"/>
    <m/>
    <s v="SGT23957"/>
    <n v="66.251999999999995"/>
  </r>
  <r>
    <x v="42"/>
    <m/>
    <s v="SGT23958"/>
    <n v="67.831000000000003"/>
  </r>
  <r>
    <x v="42"/>
    <m/>
    <s v="SGT23959"/>
    <n v="67.316999999999993"/>
  </r>
  <r>
    <x v="42"/>
    <m/>
    <s v="SGT23960"/>
    <n v="65.171000000000006"/>
  </r>
  <r>
    <x v="43"/>
    <m/>
    <s v="SGT23974"/>
    <n v="60.832000000000001"/>
  </r>
  <r>
    <x v="43"/>
    <m/>
    <s v="SGT23975"/>
    <n v="62.057000000000002"/>
  </r>
  <r>
    <x v="44"/>
    <m/>
    <s v="SGT23987"/>
    <n v="69.643000000000001"/>
  </r>
  <r>
    <x v="44"/>
    <m/>
    <s v="SGT23988"/>
    <n v="68.376000000000005"/>
  </r>
  <r>
    <x v="44"/>
    <m/>
    <s v="SGT23989"/>
    <n v="66.605999999999995"/>
  </r>
  <r>
    <x v="44"/>
    <m/>
    <s v="SGT23990"/>
    <n v="65.424000000000007"/>
  </r>
  <r>
    <x v="44"/>
    <m/>
    <s v="SGT23991"/>
    <n v="65.480999999999995"/>
  </r>
  <r>
    <x v="44"/>
    <m/>
    <s v="SGT23992"/>
    <n v="67.638000000000005"/>
  </r>
  <r>
    <x v="44"/>
    <m/>
    <s v="SGT23993"/>
    <n v="67.138000000000005"/>
  </r>
  <r>
    <x v="44"/>
    <m/>
    <s v="SGT23994"/>
    <n v="64.942999999999998"/>
  </r>
  <r>
    <x v="44"/>
    <m/>
    <s v="SGT29014"/>
    <n v="73.739000000000004"/>
  </r>
  <r>
    <x v="44"/>
    <m/>
    <s v="SGT29015"/>
    <n v="67.947000000000003"/>
  </r>
  <r>
    <x v="44"/>
    <m/>
    <s v="SGT29016"/>
    <n v="68.341999999999999"/>
  </r>
  <r>
    <x v="44"/>
    <m/>
    <s v="SGT29017"/>
    <n v="67.655000000000001"/>
  </r>
  <r>
    <x v="45"/>
    <m/>
    <s v="SGT24033"/>
    <n v="63"/>
  </r>
  <r>
    <x v="45"/>
    <m/>
    <s v="SGT24037"/>
    <n v="67.619"/>
  </r>
  <r>
    <x v="45"/>
    <m/>
    <s v="SGT24038"/>
    <n v="64.587000000000003"/>
  </r>
  <r>
    <x v="45"/>
    <m/>
    <s v="SGT24039"/>
    <n v="60.959000000000003"/>
  </r>
  <r>
    <x v="45"/>
    <m/>
    <s v="SGT24040"/>
    <n v="68.186999999999998"/>
  </r>
  <r>
    <x v="45"/>
    <m/>
    <s v="SGT24041"/>
    <n v="77.947000000000003"/>
  </r>
  <r>
    <x v="45"/>
    <m/>
    <s v="SGT24043"/>
    <n v="68.879000000000005"/>
  </r>
  <r>
    <x v="45"/>
    <m/>
    <s v="SGT24044"/>
    <n v="72.28"/>
  </r>
  <r>
    <x v="45"/>
    <m/>
    <s v="SGT24045"/>
    <n v="68.051000000000002"/>
  </r>
  <r>
    <x v="45"/>
    <m/>
    <s v="SGT24046"/>
    <n v="69.844999999999999"/>
  </r>
  <r>
    <x v="46"/>
    <m/>
    <s v="SGT24058"/>
    <n v="72"/>
  </r>
  <r>
    <x v="46"/>
    <m/>
    <s v="SGT24065"/>
    <n v="65"/>
  </r>
  <r>
    <x v="46"/>
    <m/>
    <s v="SGT24064"/>
    <n v="69"/>
  </r>
  <r>
    <x v="46"/>
    <m/>
    <s v="SGT24057"/>
    <n v="72.257000000000005"/>
  </r>
  <r>
    <x v="46"/>
    <m/>
    <s v="SGT24061"/>
    <n v="68"/>
  </r>
  <r>
    <x v="46"/>
    <m/>
    <s v="SGT24060"/>
    <n v="65.597999999999999"/>
  </r>
  <r>
    <x v="47"/>
    <m/>
    <s v="SGT24082"/>
    <n v="63"/>
  </r>
  <r>
    <x v="47"/>
    <m/>
    <s v="SGT24083"/>
    <n v="63"/>
  </r>
  <r>
    <x v="47"/>
    <m/>
    <s v="SGT24084"/>
    <n v="59"/>
  </r>
  <r>
    <x v="47"/>
    <m/>
    <s v="SGT24085"/>
    <n v="62"/>
  </r>
  <r>
    <x v="47"/>
    <m/>
    <s v="SGT24089"/>
    <n v="66"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68E0F24-A580-4297-A413-BF64AB442B1E}" name="Tableau croisé dynamique4" cacheId="0" applyNumberFormats="0" applyBorderFormats="0" applyFontFormats="0" applyPatternFormats="0" applyAlignmentFormats="0" applyWidthHeightFormats="1" dataCaption="Valeurs" showError="1" updatedVersion="6" minRefreshableVersion="3" useAutoFormatting="1" rowGrandTotals="0" colGrandTotals="0" itemPrintTitles="1" createdVersion="6" indent="0" outline="1" outlineData="1" multipleFieldFilters="0">
  <location ref="V23:X72" firstHeaderRow="0" firstDataRow="1" firstDataCol="1"/>
  <pivotFields count="4">
    <pivotField axis="axisRow" dataField="1" showAll="0" sortType="ascending">
      <items count="67">
        <item m="1" x="55"/>
        <item m="1" x="5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m="1" x="51"/>
        <item x="43"/>
        <item x="44"/>
        <item x="45"/>
        <item x="46"/>
        <item x="47"/>
        <item m="1" x="65"/>
        <item m="1" x="54"/>
        <item m="1" x="58"/>
        <item m="1" x="52"/>
        <item m="1" x="49"/>
        <item m="1" x="56"/>
        <item m="1" x="63"/>
        <item m="1" x="53"/>
        <item m="1" x="57"/>
        <item m="1" x="50"/>
        <item m="1" x="60"/>
        <item m="1" x="61"/>
        <item m="1" x="62"/>
        <item m="1" x="64"/>
        <item x="48"/>
        <item t="default"/>
      </items>
    </pivotField>
    <pivotField showAll="0"/>
    <pivotField showAll="0"/>
    <pivotField dataField="1" showAll="0"/>
  </pivotFields>
  <rowFields count="1">
    <field x="0"/>
  </rowFields>
  <rowItems count="49"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6"/>
    </i>
    <i>
      <x v="47"/>
    </i>
    <i>
      <x v="48"/>
    </i>
    <i>
      <x v="49"/>
    </i>
    <i>
      <x v="50"/>
    </i>
    <i>
      <x v="65"/>
    </i>
  </rowItems>
  <colFields count="1">
    <field x="-2"/>
  </colFields>
  <colItems count="2">
    <i>
      <x/>
    </i>
    <i i="1">
      <x v="1"/>
    </i>
  </colItems>
  <dataFields count="2">
    <dataField name="Moyenne de Valeur du MRI (%)" fld="3" subtotal="average" baseField="0" baseItem="0"/>
    <dataField name="Moyenne de Date" fld="0" subtotal="average" baseField="0" baseItem="0" numFmtId="14"/>
  </dataFields>
  <formats count="2">
    <format dxfId="8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7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3.bin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6.bin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5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4.bin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9.bin"/><Relationship Id="rId3" Type="http://schemas.openxmlformats.org/officeDocument/2006/relationships/vmlDrawing" Target="../drawings/vmlDrawing3.vml"/><Relationship Id="rId7" Type="http://schemas.openxmlformats.org/officeDocument/2006/relationships/image" Target="../media/image2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8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7.bin"/><Relationship Id="rId9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12.bin"/><Relationship Id="rId3" Type="http://schemas.openxmlformats.org/officeDocument/2006/relationships/vmlDrawing" Target="../drawings/vmlDrawing4.vml"/><Relationship Id="rId7" Type="http://schemas.openxmlformats.org/officeDocument/2006/relationships/image" Target="../media/image2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oleObject1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0.bin"/><Relationship Id="rId9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J24"/>
  <sheetViews>
    <sheetView showFormulas="1" topLeftCell="F1" workbookViewId="0">
      <selection activeCell="H1" sqref="H1"/>
    </sheetView>
  </sheetViews>
  <sheetFormatPr baseColWidth="10" defaultColWidth="11.42578125" defaultRowHeight="12.75" x14ac:dyDescent="0.2"/>
  <cols>
    <col min="1" max="1" width="5.42578125" style="1" bestFit="1" customWidth="1"/>
    <col min="2" max="2" width="1.140625" style="1" bestFit="1" customWidth="1"/>
    <col min="3" max="3" width="20" style="1" bestFit="1" customWidth="1"/>
    <col min="4" max="4" width="1.140625" style="1" bestFit="1" customWidth="1"/>
    <col min="5" max="5" width="29.7109375" style="1" bestFit="1" customWidth="1"/>
    <col min="6" max="6" width="8.28515625" style="1" bestFit="1" customWidth="1"/>
    <col min="7" max="7" width="12.7109375" style="1" bestFit="1" customWidth="1"/>
    <col min="8" max="8" width="11.7109375" style="1" bestFit="1" customWidth="1"/>
    <col min="9" max="10" width="9" style="1" bestFit="1" customWidth="1"/>
    <col min="11" max="12" width="11.42578125" style="1"/>
    <col min="13" max="13" width="26" style="1" bestFit="1" customWidth="1"/>
    <col min="14" max="16384" width="11.42578125" style="1"/>
  </cols>
  <sheetData>
    <row r="1" spans="1:10" x14ac:dyDescent="0.2">
      <c r="B1" s="2"/>
      <c r="C1" s="3"/>
      <c r="D1" s="4"/>
      <c r="G1" s="24" t="s">
        <v>24</v>
      </c>
      <c r="H1" s="25" t="e">
        <f>E14</f>
        <v>#DIV/0!</v>
      </c>
    </row>
    <row r="2" spans="1:10" x14ac:dyDescent="0.2">
      <c r="A2" s="5"/>
      <c r="B2" s="2"/>
      <c r="C2" s="3"/>
      <c r="D2" s="4"/>
      <c r="F2" s="6"/>
      <c r="G2" s="26" t="s">
        <v>25</v>
      </c>
      <c r="H2" s="27" t="e">
        <f>F12/COUNT(A7:A10)</f>
        <v>#DIV/0!</v>
      </c>
    </row>
    <row r="3" spans="1:10" x14ac:dyDescent="0.2">
      <c r="A3" s="5"/>
      <c r="B3" s="2"/>
      <c r="C3" s="3"/>
      <c r="D3" s="4"/>
      <c r="G3" s="26" t="s">
        <v>26</v>
      </c>
      <c r="H3" s="27" t="e">
        <f>SQRT(H2)</f>
        <v>#DIV/0!</v>
      </c>
      <c r="I3" s="28" t="s">
        <v>27</v>
      </c>
      <c r="J3" s="29" t="e">
        <f>H3*2*(SQRT(2))</f>
        <v>#DIV/0!</v>
      </c>
    </row>
    <row r="4" spans="1:10" ht="13.5" thickBot="1" x14ac:dyDescent="0.25">
      <c r="B4" s="7"/>
      <c r="C4" s="4"/>
      <c r="D4" s="4"/>
      <c r="E4" s="8"/>
      <c r="F4" s="8"/>
      <c r="G4" s="26" t="s">
        <v>28</v>
      </c>
      <c r="H4" s="27" t="e">
        <f>E12+H2-(H2/COUNT(B6:D6))</f>
        <v>#DIV/0!</v>
      </c>
      <c r="J4" s="30"/>
    </row>
    <row r="5" spans="1:10" ht="13.5" thickBot="1" x14ac:dyDescent="0.25">
      <c r="A5" s="9"/>
      <c r="B5" s="10"/>
      <c r="C5" s="11" t="s">
        <v>29</v>
      </c>
      <c r="D5" s="12"/>
      <c r="E5" s="13"/>
      <c r="F5" s="14"/>
      <c r="G5" s="26" t="s">
        <v>30</v>
      </c>
      <c r="H5" s="113" t="e">
        <f>SQRT(H4)</f>
        <v>#DIV/0!</v>
      </c>
      <c r="I5" s="28" t="s">
        <v>31</v>
      </c>
      <c r="J5" s="29" t="e">
        <f>H5*2*SQRT(2)</f>
        <v>#DIV/0!</v>
      </c>
    </row>
    <row r="6" spans="1:10" ht="13.5" thickBot="1" x14ac:dyDescent="0.25">
      <c r="A6" s="15" t="s">
        <v>32</v>
      </c>
      <c r="B6" s="16">
        <v>1</v>
      </c>
      <c r="C6" s="17">
        <v>2</v>
      </c>
      <c r="D6" s="18">
        <v>3</v>
      </c>
      <c r="E6" s="19" t="s">
        <v>33</v>
      </c>
      <c r="F6" s="19" t="s">
        <v>34</v>
      </c>
      <c r="G6" s="31" t="s">
        <v>35</v>
      </c>
      <c r="H6" s="32" t="e">
        <f>H5*2</f>
        <v>#DIV/0!</v>
      </c>
      <c r="I6" s="28" t="s">
        <v>36</v>
      </c>
      <c r="J6" s="33" t="e">
        <f>E14-H1</f>
        <v>#DIV/0!</v>
      </c>
    </row>
    <row r="7" spans="1:10" ht="13.5" thickBot="1" x14ac:dyDescent="0.25">
      <c r="A7" s="15">
        <v>1</v>
      </c>
      <c r="B7" s="109"/>
      <c r="C7" s="110"/>
      <c r="D7" s="111"/>
      <c r="E7" s="20" t="str">
        <f>IF(AND(B7="",C7="",D7="") = TRUE,"",AVERAGE(B7,C7,D7))</f>
        <v/>
      </c>
      <c r="F7" s="20" t="e">
        <f>VAR(B7:D7)</f>
        <v>#DIV/0!</v>
      </c>
      <c r="G7" s="31" t="s">
        <v>37</v>
      </c>
      <c r="H7" s="114" t="e">
        <f>(H6/E14)*100</f>
        <v>#DIV/0!</v>
      </c>
      <c r="J7" s="34"/>
    </row>
    <row r="8" spans="1:10" x14ac:dyDescent="0.2">
      <c r="A8" s="15">
        <v>2</v>
      </c>
      <c r="B8" s="101"/>
      <c r="C8" s="102"/>
      <c r="D8" s="103"/>
      <c r="E8" s="20" t="str">
        <f>IF(AND(B8="",C8="",D8="") = TRUE,"",AVERAGE(B8,C8,D8))</f>
        <v/>
      </c>
      <c r="F8" s="20" t="e">
        <f>VAR(B8:D8)</f>
        <v>#DIV/0!</v>
      </c>
    </row>
    <row r="9" spans="1:10" x14ac:dyDescent="0.2">
      <c r="A9" s="15">
        <v>3</v>
      </c>
      <c r="B9" s="101"/>
      <c r="C9" s="102"/>
      <c r="D9" s="103"/>
      <c r="E9" s="20" t="str">
        <f>IF(AND(B9="",C9="",D9="") = TRUE,"",AVERAGE(B9,C9,D9))</f>
        <v/>
      </c>
      <c r="F9" s="20" t="e">
        <f>VAR(B9:D9)</f>
        <v>#DIV/0!</v>
      </c>
    </row>
    <row r="10" spans="1:10" x14ac:dyDescent="0.2">
      <c r="A10" s="15">
        <v>4</v>
      </c>
      <c r="B10" s="101"/>
      <c r="C10" s="102"/>
      <c r="D10" s="103"/>
      <c r="E10" s="20" t="str">
        <f>IF(AND(B10="",C10="",D10="") = TRUE,"",AVERAGE(B10,C10,D10))</f>
        <v/>
      </c>
      <c r="F10" s="20" t="e">
        <f>VAR(B10:D10)</f>
        <v>#DIV/0!</v>
      </c>
    </row>
    <row r="11" spans="1:10" x14ac:dyDescent="0.2">
      <c r="B11" s="116"/>
      <c r="C11" s="116"/>
      <c r="D11" s="116"/>
      <c r="E11" s="35" t="s">
        <v>38</v>
      </c>
      <c r="F11" s="22" t="s">
        <v>39</v>
      </c>
    </row>
    <row r="12" spans="1:10" ht="13.5" thickBot="1" x14ac:dyDescent="0.25">
      <c r="E12" s="21" t="e">
        <f>VAR(E7:E10)</f>
        <v>#DIV/0!</v>
      </c>
      <c r="F12" s="23" t="e">
        <f>SUM(F7:F10)</f>
        <v>#DIV/0!</v>
      </c>
    </row>
    <row r="13" spans="1:10" ht="13.5" thickBot="1" x14ac:dyDescent="0.25">
      <c r="A13" s="36"/>
      <c r="B13" s="37"/>
      <c r="C13" s="38"/>
      <c r="D13" s="39"/>
      <c r="E13" s="35" t="s">
        <v>40</v>
      </c>
    </row>
    <row r="14" spans="1:10" ht="13.5" thickBot="1" x14ac:dyDescent="0.25">
      <c r="A14" s="40" t="s">
        <v>14</v>
      </c>
      <c r="B14" s="41"/>
      <c r="C14" s="42" t="str">
        <f>IF('Carte de contrôle MRI'!C4="","",'Carte de contrôle MRI'!C4)</f>
        <v/>
      </c>
      <c r="D14" s="43"/>
      <c r="E14" s="115" t="e">
        <f>AVERAGE(E7:E10)</f>
        <v>#DIV/0!</v>
      </c>
    </row>
    <row r="15" spans="1:10" x14ac:dyDescent="0.2">
      <c r="A15" s="368" t="s">
        <v>15</v>
      </c>
      <c r="B15" s="369"/>
      <c r="C15" s="44" t="str">
        <f>IF('Carte de contrôle MRI'!C5="","",'Carte de contrôle MRI'!C5)</f>
        <v/>
      </c>
      <c r="D15" s="39"/>
      <c r="E15" s="45" t="s">
        <v>41</v>
      </c>
    </row>
    <row r="16" spans="1:10" x14ac:dyDescent="0.2">
      <c r="A16" s="40" t="s">
        <v>16</v>
      </c>
      <c r="B16" s="43"/>
      <c r="C16" s="44" t="e">
        <f>IF('Carte de contrôle MRI'!#REF!="","",'Carte de contrôle MRI'!#REF!)</f>
        <v>#REF!</v>
      </c>
      <c r="D16" s="39"/>
      <c r="E16" s="46" t="e">
        <f>$E$14+3*$H$5/COUNT($B$6:$D$6)^(1/2)</f>
        <v>#DIV/0!</v>
      </c>
    </row>
    <row r="17" spans="1:9" ht="13.5" thickBot="1" x14ac:dyDescent="0.25">
      <c r="A17" s="47" t="s">
        <v>43</v>
      </c>
      <c r="B17" s="48"/>
      <c r="C17" s="49" t="e">
        <f>IF('Carte de contrôle MRI'!#REF!="","",'Carte de contrôle MRI'!#REF!)</f>
        <v>#REF!</v>
      </c>
      <c r="D17" s="39"/>
      <c r="E17" s="50" t="s">
        <v>42</v>
      </c>
    </row>
    <row r="18" spans="1:9" ht="13.5" thickBot="1" x14ac:dyDescent="0.25">
      <c r="E18" s="51" t="e">
        <f>$E$14-3*$H$5/COUNT($B$6:$D$6)^(1/2)</f>
        <v>#DIV/0!</v>
      </c>
    </row>
    <row r="20" spans="1:9" x14ac:dyDescent="0.2">
      <c r="G20" s="370" t="s">
        <v>45</v>
      </c>
      <c r="H20" s="371"/>
      <c r="I20" s="372"/>
    </row>
    <row r="21" spans="1:9" x14ac:dyDescent="0.2">
      <c r="G21" s="365" t="s">
        <v>50</v>
      </c>
      <c r="H21" s="366"/>
      <c r="I21" s="367"/>
    </row>
    <row r="22" spans="1:9" x14ac:dyDescent="0.2">
      <c r="G22" s="107"/>
      <c r="H22" s="108" t="s">
        <v>46</v>
      </c>
      <c r="I22" s="108" t="s">
        <v>47</v>
      </c>
    </row>
    <row r="23" spans="1:9" x14ac:dyDescent="0.2">
      <c r="G23" s="107" t="s">
        <v>48</v>
      </c>
      <c r="H23" s="107"/>
      <c r="I23" s="112" t="e">
        <f>H23-(H23*H7/100)</f>
        <v>#DIV/0!</v>
      </c>
    </row>
    <row r="24" spans="1:9" x14ac:dyDescent="0.2">
      <c r="G24" s="107" t="s">
        <v>49</v>
      </c>
      <c r="H24" s="107"/>
      <c r="I24" s="112" t="e">
        <f>H24+(H24*H7/100)</f>
        <v>#DIV/0!</v>
      </c>
    </row>
  </sheetData>
  <sheetProtection sheet="1" objects="1" scenarios="1"/>
  <mergeCells count="3">
    <mergeCell ref="G21:I21"/>
    <mergeCell ref="A15:B15"/>
    <mergeCell ref="G20:I20"/>
  </mergeCells>
  <phoneticPr fontId="19" type="noConversion"/>
  <pageMargins left="0.43307086614173229" right="0.59055118110236227" top="0.73" bottom="0.44" header="0.27" footer="0.51181102362204722"/>
  <pageSetup paperSize="9" orientation="landscape" r:id="rId1"/>
  <headerFooter alignWithMargins="0">
    <oddHeader>&amp;L&amp;"Arial,Gras"&amp;8LDA71
267 rue des Epinoches
71009 MACON CEDEX&amp;C&amp;"Arial,Gras"&amp;11&amp;UPLAN D'EXPERIENCE - CARTE DE CONTROLE</oddHeader>
    <oddFooter>&amp;R&amp;8Référence : FISEAN44
Fichier : &amp;F
Révision : 01
Date : 22/11/2013
Impression le : &amp;D
Page : &amp;P/&amp;N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7176" r:id="rId4">
          <objectPr defaultSize="0" r:id="rId5">
            <anchor moveWithCells="1">
              <from>
                <xdr:col>0</xdr:col>
                <xdr:colOff>123825</xdr:colOff>
                <xdr:row>37</xdr:row>
                <xdr:rowOff>47625</xdr:rowOff>
              </from>
              <to>
                <xdr:col>2</xdr:col>
                <xdr:colOff>800100</xdr:colOff>
                <xdr:row>39</xdr:row>
                <xdr:rowOff>133350</xdr:rowOff>
              </to>
            </anchor>
          </objectPr>
        </oleObject>
      </mc:Choice>
      <mc:Fallback>
        <oleObject progId="Equation.3" shapeId="7176" r:id="rId4"/>
      </mc:Fallback>
    </mc:AlternateContent>
    <mc:AlternateContent xmlns:mc="http://schemas.openxmlformats.org/markup-compatibility/2006">
      <mc:Choice Requires="x14">
        <oleObject progId="Equation.3" shapeId="7177" r:id="rId6">
          <objectPr defaultSize="0" r:id="rId7">
            <anchor moveWithCells="1">
              <from>
                <xdr:col>0</xdr:col>
                <xdr:colOff>133350</xdr:colOff>
                <xdr:row>32</xdr:row>
                <xdr:rowOff>66675</xdr:rowOff>
              </from>
              <to>
                <xdr:col>4</xdr:col>
                <xdr:colOff>600075</xdr:colOff>
                <xdr:row>33</xdr:row>
                <xdr:rowOff>133350</xdr:rowOff>
              </to>
            </anchor>
          </objectPr>
        </oleObject>
      </mc:Choice>
      <mc:Fallback>
        <oleObject progId="Equation.3" shapeId="7177" r:id="rId6"/>
      </mc:Fallback>
    </mc:AlternateContent>
    <mc:AlternateContent xmlns:mc="http://schemas.openxmlformats.org/markup-compatibility/2006">
      <mc:Choice Requires="x14">
        <oleObject progId="Equation.3" shapeId="7178" r:id="rId8">
          <objectPr defaultSize="0" r:id="rId9">
            <anchor moveWithCells="1">
              <from>
                <xdr:col>0</xdr:col>
                <xdr:colOff>123825</xdr:colOff>
                <xdr:row>34</xdr:row>
                <xdr:rowOff>57150</xdr:rowOff>
              </from>
              <to>
                <xdr:col>4</xdr:col>
                <xdr:colOff>781050</xdr:colOff>
                <xdr:row>36</xdr:row>
                <xdr:rowOff>123825</xdr:rowOff>
              </to>
            </anchor>
          </objectPr>
        </oleObject>
      </mc:Choice>
      <mc:Fallback>
        <oleObject progId="Equation.3" shapeId="7178" r:id="rId8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B20D0-8B47-43A6-96B9-C5DC5ECC979D}">
  <sheetPr codeName="Feuil1"/>
  <dimension ref="A1:K40"/>
  <sheetViews>
    <sheetView zoomScaleNormal="100" workbookViewId="0">
      <selection activeCell="A9" sqref="A9:D12"/>
    </sheetView>
  </sheetViews>
  <sheetFormatPr baseColWidth="10" defaultColWidth="11.42578125" defaultRowHeight="12.75" x14ac:dyDescent="0.2"/>
  <cols>
    <col min="1" max="1" width="16.85546875" style="179" bestFit="1" customWidth="1"/>
    <col min="2" max="4" width="11.5703125" style="179" bestFit="1" customWidth="1"/>
    <col min="5" max="5" width="20" style="179" bestFit="1" customWidth="1"/>
    <col min="6" max="6" width="32.28515625" style="179" bestFit="1" customWidth="1"/>
    <col min="7" max="7" width="10.5703125" style="179" customWidth="1"/>
    <col min="8" max="8" width="15.85546875" style="179" customWidth="1"/>
    <col min="9" max="9" width="8.42578125" style="179" customWidth="1"/>
    <col min="10" max="10" width="12.7109375" style="179" bestFit="1" customWidth="1"/>
    <col min="11" max="12" width="11.42578125" style="179"/>
    <col min="13" max="13" width="26" style="179" bestFit="1" customWidth="1"/>
    <col min="14" max="16384" width="11.42578125" style="179"/>
  </cols>
  <sheetData>
    <row r="1" spans="1:11" ht="20.25" x14ac:dyDescent="0.3">
      <c r="A1" s="376" t="s">
        <v>70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</row>
    <row r="2" spans="1:11" ht="13.5" thickBot="1" x14ac:dyDescent="0.25">
      <c r="A2" s="202"/>
      <c r="B2" s="202"/>
      <c r="C2" s="202"/>
      <c r="D2" s="202"/>
      <c r="E2" s="202"/>
      <c r="F2" s="202"/>
      <c r="G2" s="202"/>
      <c r="H2" s="202"/>
      <c r="I2" s="202"/>
      <c r="J2" s="202"/>
      <c r="K2" s="202"/>
    </row>
    <row r="3" spans="1:11" ht="15" x14ac:dyDescent="0.25">
      <c r="A3" s="224" t="s">
        <v>14</v>
      </c>
      <c r="B3" s="317"/>
      <c r="C3" s="202"/>
      <c r="D3" s="202"/>
      <c r="E3" s="202"/>
      <c r="F3" s="202"/>
      <c r="G3" s="202"/>
      <c r="H3" s="202"/>
      <c r="I3" s="202"/>
      <c r="J3" s="202"/>
      <c r="K3" s="202"/>
    </row>
    <row r="4" spans="1:11" ht="15" x14ac:dyDescent="0.25">
      <c r="A4" s="225" t="s">
        <v>15</v>
      </c>
      <c r="B4" s="318"/>
      <c r="C4" s="202"/>
      <c r="D4" s="203"/>
      <c r="E4" s="202"/>
      <c r="F4" s="202"/>
      <c r="G4" s="202"/>
      <c r="H4" s="204"/>
      <c r="I4" s="202"/>
      <c r="J4" s="202"/>
      <c r="K4" s="202"/>
    </row>
    <row r="5" spans="1:11" ht="15.75" thickBot="1" x14ac:dyDescent="0.3">
      <c r="A5" s="226" t="s">
        <v>68</v>
      </c>
      <c r="B5" s="355"/>
      <c r="C5" s="202"/>
      <c r="D5" s="203"/>
      <c r="E5" s="202"/>
      <c r="F5" s="202"/>
      <c r="G5" s="202"/>
      <c r="H5" s="202"/>
      <c r="I5" s="202"/>
      <c r="J5" s="202"/>
      <c r="K5" s="202"/>
    </row>
    <row r="6" spans="1:11" ht="13.5" thickBot="1" x14ac:dyDescent="0.25">
      <c r="A6" s="202"/>
      <c r="B6" s="205"/>
      <c r="C6" s="203"/>
      <c r="D6" s="203"/>
      <c r="E6" s="291"/>
      <c r="F6" s="291"/>
      <c r="G6" s="202"/>
      <c r="H6" s="202"/>
      <c r="I6" s="202"/>
      <c r="J6" s="202"/>
      <c r="K6" s="202"/>
    </row>
    <row r="7" spans="1:11" ht="15.75" thickBot="1" x14ac:dyDescent="0.3">
      <c r="A7" s="206"/>
      <c r="B7" s="180"/>
      <c r="C7" s="223" t="s">
        <v>29</v>
      </c>
      <c r="D7" s="181"/>
      <c r="E7" s="207"/>
      <c r="F7" s="292"/>
      <c r="G7" s="202"/>
      <c r="H7" s="202"/>
      <c r="I7" s="202"/>
      <c r="J7" s="202"/>
      <c r="K7" s="202"/>
    </row>
    <row r="8" spans="1:11" ht="15" x14ac:dyDescent="0.25">
      <c r="A8" s="222" t="s">
        <v>0</v>
      </c>
      <c r="B8" s="182">
        <v>1</v>
      </c>
      <c r="C8" s="182">
        <v>2</v>
      </c>
      <c r="D8" s="183">
        <v>3</v>
      </c>
      <c r="E8" s="184" t="s">
        <v>33</v>
      </c>
      <c r="F8" s="190" t="s">
        <v>34</v>
      </c>
      <c r="G8" s="208"/>
      <c r="H8" s="209"/>
      <c r="I8" s="210"/>
      <c r="J8" s="217"/>
      <c r="K8" s="202"/>
    </row>
    <row r="9" spans="1:11" x14ac:dyDescent="0.2">
      <c r="A9" s="353"/>
      <c r="B9" s="198"/>
      <c r="C9" s="198"/>
      <c r="D9" s="199"/>
      <c r="E9" s="187" t="str">
        <f>IF(AND(B9="",C9="",D9="") = TRUE,"",AVERAGE(B9,C9,D9))</f>
        <v/>
      </c>
      <c r="F9" s="188" t="str">
        <f>IF(B9="","",VAR(B9:D9))</f>
        <v/>
      </c>
      <c r="G9" s="208"/>
      <c r="H9" s="209"/>
      <c r="I9" s="202"/>
      <c r="J9" s="218"/>
      <c r="K9" s="202"/>
    </row>
    <row r="10" spans="1:11" x14ac:dyDescent="0.2">
      <c r="A10" s="353"/>
      <c r="B10" s="198"/>
      <c r="C10" s="198"/>
      <c r="D10" s="199"/>
      <c r="E10" s="187" t="str">
        <f>IF(AND(B10="",C10="",D10="") = TRUE,"",AVERAGE(B10,C10,D10))</f>
        <v/>
      </c>
      <c r="F10" s="188" t="str">
        <f>IF(B10="","",VAR(B10:D10))</f>
        <v/>
      </c>
      <c r="G10" s="202"/>
      <c r="H10" s="202"/>
      <c r="I10" s="202"/>
      <c r="J10" s="202"/>
      <c r="K10" s="202"/>
    </row>
    <row r="11" spans="1:11" x14ac:dyDescent="0.2">
      <c r="A11" s="353"/>
      <c r="B11" s="198"/>
      <c r="C11" s="198"/>
      <c r="D11" s="199"/>
      <c r="E11" s="187" t="str">
        <f>IF(AND(B11="",C11="",D11="") = TRUE,"",AVERAGE(B11,C11,D11))</f>
        <v/>
      </c>
      <c r="F11" s="188" t="str">
        <f t="shared" ref="F11" si="0">IF(B11="","",VAR(B11:D11))</f>
        <v/>
      </c>
      <c r="G11" s="202"/>
      <c r="H11" s="202"/>
      <c r="I11" s="202"/>
      <c r="J11" s="202"/>
      <c r="K11" s="202"/>
    </row>
    <row r="12" spans="1:11" ht="13.5" thickBot="1" x14ac:dyDescent="0.25">
      <c r="A12" s="354"/>
      <c r="B12" s="200"/>
      <c r="C12" s="200"/>
      <c r="D12" s="201"/>
      <c r="E12" s="187" t="str">
        <f>IF(AND(B12="",C12="",D12="") = TRUE,"",AVERAGE(B12,C12,D12))</f>
        <v/>
      </c>
      <c r="F12" s="188" t="str">
        <f>IF(B12="","",VAR(B12:D12))</f>
        <v/>
      </c>
      <c r="G12" s="202"/>
      <c r="H12" s="202"/>
      <c r="I12" s="202"/>
      <c r="J12" s="202"/>
      <c r="K12" s="202"/>
    </row>
    <row r="13" spans="1:11" x14ac:dyDescent="0.2">
      <c r="A13" s="202"/>
      <c r="B13" s="202"/>
      <c r="C13" s="202"/>
      <c r="D13" s="202"/>
      <c r="E13" s="185" t="s">
        <v>67</v>
      </c>
      <c r="F13" s="186" t="s">
        <v>61</v>
      </c>
      <c r="G13" s="202"/>
      <c r="H13" s="202"/>
      <c r="I13" s="202"/>
      <c r="J13" s="202"/>
      <c r="K13" s="202"/>
    </row>
    <row r="14" spans="1:11" ht="13.5" thickBot="1" x14ac:dyDescent="0.25">
      <c r="A14" s="202"/>
      <c r="B14" s="202"/>
      <c r="C14" s="202"/>
      <c r="D14" s="202"/>
      <c r="E14" s="191" t="str">
        <f>IF(E12="","",VAR(E9:E12))</f>
        <v/>
      </c>
      <c r="F14" s="189" t="str">
        <f>IF(F12="","",SUM(F9:F12))</f>
        <v/>
      </c>
      <c r="G14" s="202"/>
      <c r="H14" s="202"/>
      <c r="I14" s="202"/>
      <c r="J14" s="202"/>
      <c r="K14" s="202"/>
    </row>
    <row r="15" spans="1:11" ht="13.5" thickBot="1" x14ac:dyDescent="0.25">
      <c r="A15" s="213"/>
      <c r="B15" s="213"/>
      <c r="C15" s="213"/>
      <c r="D15" s="213"/>
      <c r="E15" s="202"/>
      <c r="F15" s="192" t="s">
        <v>64</v>
      </c>
      <c r="G15" s="288" t="str">
        <f>IF(F14="","",F14/COUNT(A9:A12))</f>
        <v/>
      </c>
      <c r="H15" s="211"/>
      <c r="I15" s="211"/>
      <c r="J15" s="202"/>
      <c r="K15" s="202"/>
    </row>
    <row r="16" spans="1:11" x14ac:dyDescent="0.2">
      <c r="A16" s="291"/>
      <c r="B16" s="291"/>
      <c r="C16" s="291"/>
      <c r="D16" s="214"/>
      <c r="E16" s="202"/>
      <c r="F16" s="194" t="s">
        <v>65</v>
      </c>
      <c r="G16" s="195" t="str">
        <f>IF(G15="","",SQRT(G15))</f>
        <v/>
      </c>
      <c r="H16" s="192" t="s">
        <v>62</v>
      </c>
      <c r="I16" s="193" t="str">
        <f>IF(G16="","",G16*2*(SQRT(2)))</f>
        <v/>
      </c>
      <c r="J16" s="202"/>
      <c r="K16" s="202"/>
    </row>
    <row r="17" spans="1:11" ht="13.5" thickBot="1" x14ac:dyDescent="0.25">
      <c r="A17" s="291"/>
      <c r="B17" s="291"/>
      <c r="C17" s="291"/>
      <c r="D17" s="213"/>
      <c r="E17" s="215"/>
      <c r="F17" s="196" t="s">
        <v>66</v>
      </c>
      <c r="G17" s="197" t="str">
        <f>IF(G15="","",E14+G15-(G15/COUNT(B8:D8)))</f>
        <v/>
      </c>
      <c r="H17" s="196" t="s">
        <v>31</v>
      </c>
      <c r="I17" s="197" t="str">
        <f>IF(F19="","",F19*2*SQRT(2))</f>
        <v/>
      </c>
      <c r="J17" s="202"/>
      <c r="K17" s="202"/>
    </row>
    <row r="18" spans="1:11" ht="22.5" customHeight="1" x14ac:dyDescent="0.2">
      <c r="A18" s="291"/>
      <c r="B18" s="291"/>
      <c r="C18" s="291"/>
      <c r="D18" s="213"/>
      <c r="E18" s="227" t="s">
        <v>40</v>
      </c>
      <c r="F18" s="228" t="s">
        <v>63</v>
      </c>
      <c r="G18" s="202"/>
      <c r="H18" s="202"/>
      <c r="I18" s="202"/>
      <c r="J18" s="202"/>
      <c r="K18" s="202"/>
    </row>
    <row r="19" spans="1:11" ht="15.75" thickBot="1" x14ac:dyDescent="0.3">
      <c r="A19" s="291"/>
      <c r="B19" s="291"/>
      <c r="C19" s="291"/>
      <c r="D19" s="213"/>
      <c r="E19" s="256" t="str">
        <f>IF(E9="","",AVERAGE(E9:E12))</f>
        <v/>
      </c>
      <c r="F19" s="257" t="str">
        <f>IF(G17="","",SQRT(G17))</f>
        <v/>
      </c>
      <c r="G19" s="202"/>
      <c r="H19" s="202"/>
      <c r="I19" s="202"/>
      <c r="J19" s="202"/>
      <c r="K19" s="202"/>
    </row>
    <row r="20" spans="1:11" x14ac:dyDescent="0.2">
      <c r="A20" s="202"/>
      <c r="B20" s="202"/>
      <c r="C20" s="202"/>
      <c r="D20" s="202"/>
      <c r="E20" s="212"/>
      <c r="F20" s="202"/>
      <c r="G20" s="202"/>
      <c r="H20" s="202"/>
      <c r="I20" s="202"/>
      <c r="J20" s="202"/>
      <c r="K20" s="202"/>
    </row>
    <row r="21" spans="1:11" x14ac:dyDescent="0.2">
      <c r="A21" s="202"/>
      <c r="B21" s="202"/>
      <c r="C21" s="202"/>
      <c r="D21" s="202"/>
      <c r="E21" s="202"/>
      <c r="F21" s="202"/>
      <c r="G21" s="202"/>
      <c r="H21" s="202"/>
      <c r="I21" s="202"/>
      <c r="J21" s="202"/>
      <c r="K21" s="202"/>
    </row>
    <row r="22" spans="1:11" x14ac:dyDescent="0.2">
      <c r="A22" s="202"/>
      <c r="B22" s="202"/>
      <c r="C22" s="202"/>
      <c r="D22" s="202"/>
      <c r="E22" s="202"/>
      <c r="F22" s="202"/>
      <c r="G22" s="373"/>
      <c r="H22" s="374"/>
      <c r="I22" s="374"/>
      <c r="J22" s="202"/>
      <c r="K22" s="202"/>
    </row>
    <row r="23" spans="1:11" x14ac:dyDescent="0.2">
      <c r="A23" s="202"/>
      <c r="B23" s="202"/>
      <c r="C23" s="202"/>
      <c r="D23" s="202"/>
      <c r="E23" s="202"/>
      <c r="F23" s="202"/>
      <c r="G23" s="375"/>
      <c r="H23" s="374"/>
      <c r="I23" s="374"/>
      <c r="J23" s="202"/>
      <c r="K23" s="202"/>
    </row>
    <row r="24" spans="1:11" x14ac:dyDescent="0.2">
      <c r="A24" s="202"/>
      <c r="B24" s="202"/>
      <c r="C24" s="202"/>
      <c r="D24" s="202"/>
      <c r="E24" s="202"/>
      <c r="F24" s="202"/>
      <c r="G24" s="291"/>
      <c r="H24" s="292"/>
      <c r="I24" s="292"/>
      <c r="J24" s="202"/>
      <c r="K24" s="202"/>
    </row>
    <row r="25" spans="1:11" x14ac:dyDescent="0.2">
      <c r="A25" s="202"/>
      <c r="B25" s="202"/>
      <c r="C25" s="202"/>
      <c r="D25" s="202"/>
      <c r="E25" s="202"/>
      <c r="F25" s="202"/>
      <c r="G25" s="291"/>
      <c r="H25" s="291"/>
      <c r="I25" s="216"/>
      <c r="J25" s="202"/>
      <c r="K25" s="202"/>
    </row>
    <row r="26" spans="1:11" x14ac:dyDescent="0.2">
      <c r="A26" s="202"/>
      <c r="B26" s="202"/>
      <c r="C26" s="202"/>
      <c r="D26" s="202"/>
      <c r="E26" s="202"/>
      <c r="F26" s="202"/>
      <c r="G26" s="291"/>
      <c r="H26" s="291"/>
      <c r="I26" s="216"/>
      <c r="J26" s="202"/>
      <c r="K26" s="202"/>
    </row>
    <row r="27" spans="1:11" x14ac:dyDescent="0.2">
      <c r="A27" s="202"/>
      <c r="B27" s="202"/>
      <c r="C27" s="202"/>
      <c r="D27" s="202"/>
      <c r="E27" s="202"/>
      <c r="F27" s="202"/>
      <c r="G27" s="202"/>
      <c r="H27" s="202"/>
      <c r="I27" s="202"/>
      <c r="J27" s="202"/>
      <c r="K27" s="202"/>
    </row>
    <row r="28" spans="1:11" x14ac:dyDescent="0.2">
      <c r="A28" s="202"/>
      <c r="B28" s="202"/>
      <c r="C28" s="202"/>
      <c r="D28" s="202"/>
      <c r="E28" s="202"/>
      <c r="F28" s="202"/>
      <c r="G28" s="202"/>
      <c r="H28" s="202"/>
      <c r="I28" s="202"/>
      <c r="J28" s="202"/>
      <c r="K28" s="202"/>
    </row>
    <row r="29" spans="1:11" x14ac:dyDescent="0.2">
      <c r="A29" s="202"/>
      <c r="B29" s="202"/>
      <c r="C29" s="202"/>
      <c r="D29" s="202"/>
      <c r="E29" s="202"/>
      <c r="F29" s="202"/>
      <c r="G29" s="202"/>
      <c r="H29" s="202"/>
      <c r="I29" s="202"/>
      <c r="J29" s="202"/>
      <c r="K29" s="202"/>
    </row>
    <row r="30" spans="1:11" x14ac:dyDescent="0.2">
      <c r="A30" s="202"/>
      <c r="B30" s="202"/>
      <c r="C30" s="202"/>
      <c r="D30" s="202"/>
      <c r="E30" s="202"/>
      <c r="F30" s="202"/>
      <c r="G30" s="202"/>
      <c r="H30" s="202"/>
      <c r="I30" s="202"/>
      <c r="J30" s="202"/>
      <c r="K30" s="202"/>
    </row>
    <row r="31" spans="1:11" x14ac:dyDescent="0.2">
      <c r="A31" s="202"/>
      <c r="B31" s="202"/>
      <c r="C31" s="202"/>
      <c r="D31" s="202"/>
      <c r="E31" s="202"/>
      <c r="F31" s="202"/>
      <c r="G31" s="202"/>
      <c r="H31" s="202"/>
      <c r="I31" s="202"/>
      <c r="J31" s="202"/>
      <c r="K31" s="202"/>
    </row>
    <row r="32" spans="1:11" x14ac:dyDescent="0.2">
      <c r="A32" s="202"/>
      <c r="B32" s="202"/>
      <c r="C32" s="202"/>
      <c r="D32" s="202"/>
      <c r="E32" s="202"/>
      <c r="F32" s="202"/>
      <c r="G32" s="202"/>
      <c r="H32" s="202"/>
      <c r="I32" s="202"/>
      <c r="J32" s="202"/>
      <c r="K32" s="202"/>
    </row>
    <row r="33" spans="1:11" x14ac:dyDescent="0.2">
      <c r="A33" s="202"/>
      <c r="B33" s="202"/>
      <c r="C33" s="202"/>
      <c r="D33" s="202"/>
      <c r="E33" s="202"/>
      <c r="F33" s="202"/>
      <c r="G33" s="202"/>
      <c r="H33" s="202"/>
      <c r="I33" s="202"/>
      <c r="J33" s="202"/>
      <c r="K33" s="202"/>
    </row>
    <row r="34" spans="1:11" x14ac:dyDescent="0.2">
      <c r="A34" s="202"/>
      <c r="B34" s="202"/>
      <c r="C34" s="202"/>
      <c r="D34" s="202"/>
      <c r="E34" s="202"/>
      <c r="F34" s="202"/>
      <c r="G34" s="202"/>
      <c r="H34" s="202"/>
      <c r="I34" s="202"/>
      <c r="J34" s="202"/>
      <c r="K34" s="202"/>
    </row>
    <row r="35" spans="1:11" x14ac:dyDescent="0.2">
      <c r="A35" s="202"/>
      <c r="B35" s="202"/>
      <c r="C35" s="202"/>
      <c r="D35" s="202"/>
      <c r="E35" s="202"/>
      <c r="F35" s="202"/>
      <c r="G35" s="202"/>
      <c r="H35" s="202"/>
      <c r="I35" s="202"/>
      <c r="J35" s="202"/>
      <c r="K35" s="202"/>
    </row>
    <row r="36" spans="1:11" x14ac:dyDescent="0.2">
      <c r="A36" s="202"/>
      <c r="B36" s="202"/>
      <c r="C36" s="202"/>
      <c r="D36" s="202"/>
      <c r="E36" s="202"/>
      <c r="F36" s="202"/>
      <c r="G36" s="202"/>
      <c r="H36" s="202"/>
      <c r="I36" s="202"/>
      <c r="J36" s="202"/>
      <c r="K36" s="202"/>
    </row>
    <row r="37" spans="1:11" x14ac:dyDescent="0.2">
      <c r="A37" s="202"/>
      <c r="B37" s="202"/>
      <c r="C37" s="202"/>
      <c r="D37" s="202"/>
      <c r="E37" s="202"/>
      <c r="F37" s="202"/>
      <c r="G37" s="202"/>
      <c r="H37" s="202"/>
      <c r="I37" s="202"/>
      <c r="J37" s="202"/>
      <c r="K37" s="202"/>
    </row>
    <row r="38" spans="1:11" x14ac:dyDescent="0.2">
      <c r="A38" s="202"/>
      <c r="B38" s="202"/>
      <c r="C38" s="202"/>
      <c r="D38" s="202"/>
      <c r="E38" s="202"/>
      <c r="F38" s="202"/>
      <c r="G38" s="202"/>
      <c r="H38" s="202"/>
      <c r="I38" s="202"/>
      <c r="J38" s="202"/>
      <c r="K38" s="202"/>
    </row>
    <row r="39" spans="1:11" x14ac:dyDescent="0.2">
      <c r="A39" s="202"/>
      <c r="B39" s="202"/>
      <c r="C39" s="202"/>
      <c r="D39" s="202"/>
      <c r="E39" s="202"/>
      <c r="F39" s="202"/>
      <c r="G39" s="202"/>
      <c r="H39" s="202"/>
      <c r="I39" s="202"/>
      <c r="J39" s="202"/>
      <c r="K39" s="202"/>
    </row>
    <row r="40" spans="1:11" x14ac:dyDescent="0.2">
      <c r="A40" s="202"/>
      <c r="B40" s="202"/>
      <c r="C40" s="202"/>
      <c r="D40" s="202"/>
      <c r="E40" s="202"/>
      <c r="F40" s="202"/>
      <c r="G40" s="202"/>
      <c r="H40" s="202"/>
      <c r="I40" s="202"/>
      <c r="J40" s="202"/>
      <c r="K40" s="202"/>
    </row>
  </sheetData>
  <sheetProtection algorithmName="SHA-512" hashValue="o87etDLaw41oHP5LXGg7xM0NhDLd693FDRSaxPbS/O/hx3R9VC4Msl9tAfn9bVVxYMm+g9yKKHWNyjetBLUa1w==" saltValue="f1VZk1G/uM0HdLR+Tx5qhg==" spinCount="100000" sheet="1" objects="1" scenarios="1"/>
  <mergeCells count="3">
    <mergeCell ref="G22:I22"/>
    <mergeCell ref="G23:I23"/>
    <mergeCell ref="A1:K1"/>
  </mergeCells>
  <pageMargins left="0.43307086614173229" right="0.59055118110236227" top="0.74803149606299213" bottom="0.23622047244094491" header="0.27559055118110237" footer="0.51181102362204722"/>
  <pageSetup paperSize="9" scale="85" orientation="landscape" r:id="rId1"/>
  <headerFooter alignWithMargins="0">
    <oddHeader>&amp;L&amp;8AGRIVALYS 71 – 18 rue de Flacé
71009 MÂCON Cedex
Tél. : 03 85 33 52 20 
Fax : 03 85 33 52 25
Courriel : contact@agrivalys71.fr 
Site Internet : www.saoneetloire71.fr&amp;C&amp;"Arial,Gras"&amp;UPLAN D'EXPERIENCE - CARTE DE CONTROLE</oddHeader>
    <oddFooter>&amp;R&amp;8Référence : FISEAN44-03
Fichier : &amp;F
Révision : D
Date : 16/07/2019
Impression le : &amp;D
Page : &amp;P/&amp;N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12289" r:id="rId4">
          <objectPr defaultSize="0" autoPict="0" r:id="rId5">
            <anchor moveWithCells="1">
              <from>
                <xdr:col>11</xdr:col>
                <xdr:colOff>609600</xdr:colOff>
                <xdr:row>38</xdr:row>
                <xdr:rowOff>95250</xdr:rowOff>
              </from>
              <to>
                <xdr:col>13</xdr:col>
                <xdr:colOff>628650</xdr:colOff>
                <xdr:row>41</xdr:row>
                <xdr:rowOff>104775</xdr:rowOff>
              </to>
            </anchor>
          </objectPr>
        </oleObject>
      </mc:Choice>
      <mc:Fallback>
        <oleObject progId="Equation.3" shapeId="12289" r:id="rId4"/>
      </mc:Fallback>
    </mc:AlternateContent>
    <mc:AlternateContent xmlns:mc="http://schemas.openxmlformats.org/markup-compatibility/2006">
      <mc:Choice Requires="x14">
        <oleObject progId="Equation.3" shapeId="12290" r:id="rId6">
          <objectPr defaultSize="0" autoPict="0" r:id="rId7">
            <anchor moveWithCells="1">
              <from>
                <xdr:col>11</xdr:col>
                <xdr:colOff>619125</xdr:colOff>
                <xdr:row>31</xdr:row>
                <xdr:rowOff>76200</xdr:rowOff>
              </from>
              <to>
                <xdr:col>17</xdr:col>
                <xdr:colOff>276225</xdr:colOff>
                <xdr:row>33</xdr:row>
                <xdr:rowOff>28575</xdr:rowOff>
              </to>
            </anchor>
          </objectPr>
        </oleObject>
      </mc:Choice>
      <mc:Fallback>
        <oleObject progId="Equation.3" shapeId="12290" r:id="rId6"/>
      </mc:Fallback>
    </mc:AlternateContent>
    <mc:AlternateContent xmlns:mc="http://schemas.openxmlformats.org/markup-compatibility/2006">
      <mc:Choice Requires="x14">
        <oleObject progId="Equation.3" shapeId="12291" r:id="rId8">
          <objectPr defaultSize="0" autoPict="0" r:id="rId9">
            <anchor moveWithCells="1">
              <from>
                <xdr:col>11</xdr:col>
                <xdr:colOff>561975</xdr:colOff>
                <xdr:row>34</xdr:row>
                <xdr:rowOff>47625</xdr:rowOff>
              </from>
              <to>
                <xdr:col>17</xdr:col>
                <xdr:colOff>647700</xdr:colOff>
                <xdr:row>37</xdr:row>
                <xdr:rowOff>28575</xdr:rowOff>
              </to>
            </anchor>
          </objectPr>
        </oleObject>
      </mc:Choice>
      <mc:Fallback>
        <oleObject progId="Equation.3" shapeId="12291" r:id="rId8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K28"/>
  <sheetViews>
    <sheetView zoomScaleNormal="100" workbookViewId="0">
      <selection activeCell="F10" sqref="F10"/>
    </sheetView>
  </sheetViews>
  <sheetFormatPr baseColWidth="10" defaultColWidth="11.42578125" defaultRowHeight="12.75" x14ac:dyDescent="0.2"/>
  <cols>
    <col min="1" max="1" width="16.85546875" style="1" bestFit="1" customWidth="1"/>
    <col min="2" max="4" width="11.5703125" style="1" bestFit="1" customWidth="1"/>
    <col min="5" max="5" width="20.85546875" style="1" customWidth="1"/>
    <col min="6" max="6" width="32.28515625" style="1" bestFit="1" customWidth="1"/>
    <col min="7" max="7" width="10.85546875" style="1" bestFit="1" customWidth="1"/>
    <col min="8" max="8" width="15.42578125" style="1" bestFit="1" customWidth="1"/>
    <col min="9" max="9" width="10.5703125" style="1" customWidth="1"/>
    <col min="10" max="10" width="12.7109375" style="1" bestFit="1" customWidth="1"/>
    <col min="11" max="12" width="11.42578125" style="1"/>
    <col min="13" max="13" width="26" style="1" bestFit="1" customWidth="1"/>
    <col min="14" max="16384" width="11.42578125" style="1"/>
  </cols>
  <sheetData>
    <row r="1" spans="1:11" ht="20.25" x14ac:dyDescent="0.3">
      <c r="A1" s="376" t="s">
        <v>71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</row>
    <row r="2" spans="1:11" ht="13.5" thickBot="1" x14ac:dyDescent="0.25">
      <c r="A2" s="260"/>
      <c r="B2" s="260"/>
      <c r="C2" s="260"/>
      <c r="D2" s="260"/>
      <c r="E2" s="260"/>
      <c r="F2" s="260"/>
      <c r="G2" s="260"/>
      <c r="H2" s="260"/>
      <c r="I2" s="260"/>
      <c r="J2" s="260"/>
      <c r="K2" s="260"/>
    </row>
    <row r="3" spans="1:11" ht="15" x14ac:dyDescent="0.25">
      <c r="A3" s="285" t="s">
        <v>14</v>
      </c>
      <c r="B3" s="326" t="s">
        <v>88</v>
      </c>
      <c r="C3" s="260"/>
      <c r="D3" s="260"/>
      <c r="E3" s="260"/>
      <c r="F3" s="260"/>
      <c r="G3" s="260"/>
      <c r="H3" s="260"/>
      <c r="I3" s="260"/>
      <c r="J3" s="260"/>
      <c r="K3" s="260"/>
    </row>
    <row r="4" spans="1:11" ht="15" x14ac:dyDescent="0.25">
      <c r="A4" s="286" t="s">
        <v>15</v>
      </c>
      <c r="B4" s="327" t="s">
        <v>89</v>
      </c>
      <c r="C4" s="260"/>
      <c r="D4" s="260"/>
      <c r="E4" s="260"/>
      <c r="F4" s="260"/>
      <c r="G4" s="260"/>
      <c r="H4" s="260"/>
      <c r="I4" s="260"/>
      <c r="J4" s="260"/>
      <c r="K4" s="260"/>
    </row>
    <row r="5" spans="1:11" ht="15.75" thickBot="1" x14ac:dyDescent="0.3">
      <c r="A5" s="287" t="s">
        <v>20</v>
      </c>
      <c r="B5" s="328"/>
      <c r="C5" s="260"/>
      <c r="D5" s="261"/>
      <c r="E5" s="260"/>
      <c r="F5" s="260"/>
      <c r="G5" s="260"/>
      <c r="H5" s="262"/>
      <c r="I5" s="260"/>
      <c r="J5" s="260"/>
      <c r="K5" s="260"/>
    </row>
    <row r="6" spans="1:11" x14ac:dyDescent="0.2">
      <c r="A6" s="264"/>
      <c r="B6" s="265"/>
      <c r="C6" s="266"/>
      <c r="D6" s="261"/>
      <c r="E6" s="260"/>
      <c r="F6" s="260"/>
      <c r="G6" s="260"/>
      <c r="H6" s="260"/>
      <c r="I6" s="260"/>
      <c r="J6" s="260"/>
      <c r="K6" s="260"/>
    </row>
    <row r="7" spans="1:11" ht="13.5" thickBot="1" x14ac:dyDescent="0.25">
      <c r="A7" s="260"/>
      <c r="B7" s="267"/>
      <c r="C7" s="261"/>
      <c r="D7" s="261"/>
      <c r="E7" s="268"/>
      <c r="F7" s="268"/>
      <c r="G7" s="260"/>
      <c r="H7" s="260"/>
      <c r="I7" s="260"/>
      <c r="J7" s="260"/>
      <c r="K7" s="260"/>
    </row>
    <row r="8" spans="1:11" ht="13.5" thickBot="1" x14ac:dyDescent="0.25">
      <c r="A8" s="269"/>
      <c r="B8" s="230"/>
      <c r="C8" s="231" t="s">
        <v>29</v>
      </c>
      <c r="D8" s="232"/>
      <c r="E8" s="270"/>
      <c r="F8" s="271"/>
      <c r="G8" s="260"/>
      <c r="H8" s="260"/>
      <c r="I8" s="260"/>
      <c r="J8" s="260"/>
      <c r="K8" s="260"/>
    </row>
    <row r="9" spans="1:11" x14ac:dyDescent="0.2">
      <c r="A9" s="233" t="s">
        <v>0</v>
      </c>
      <c r="B9" s="235">
        <v>1</v>
      </c>
      <c r="C9" s="235">
        <v>2</v>
      </c>
      <c r="D9" s="236">
        <v>3</v>
      </c>
      <c r="E9" s="239" t="s">
        <v>33</v>
      </c>
      <c r="F9" s="240" t="s">
        <v>34</v>
      </c>
      <c r="G9" s="272"/>
      <c r="H9" s="273"/>
      <c r="I9" s="274"/>
      <c r="J9" s="275"/>
      <c r="K9" s="260"/>
    </row>
    <row r="10" spans="1:11" x14ac:dyDescent="0.2">
      <c r="A10" s="360">
        <v>44686</v>
      </c>
      <c r="B10" s="229">
        <v>64.527000000000001</v>
      </c>
      <c r="C10" s="229">
        <v>67.456000000000003</v>
      </c>
      <c r="D10" s="237">
        <v>65.025999999999996</v>
      </c>
      <c r="E10" s="241">
        <f>IF(AND(B10="",C10="",D10="") = TRUE,"",AVERAGE(B10,C10,D10))</f>
        <v>65.669666666666672</v>
      </c>
      <c r="F10" s="242">
        <f>IF(B10="","",VAR(B10:D10))</f>
        <v>2.4554903333333402</v>
      </c>
      <c r="G10" s="272"/>
      <c r="H10" s="276"/>
      <c r="I10" s="260"/>
      <c r="J10" s="277"/>
      <c r="K10" s="260"/>
    </row>
    <row r="11" spans="1:11" x14ac:dyDescent="0.2">
      <c r="A11" s="360">
        <v>44687</v>
      </c>
      <c r="B11" s="229">
        <v>62.216000000000001</v>
      </c>
      <c r="C11" s="229">
        <v>59.097999999999999</v>
      </c>
      <c r="D11" s="237">
        <v>64.917000000000002</v>
      </c>
      <c r="E11" s="241">
        <f t="shared" ref="E11:E19" si="0">IF(AND(B11="",C11="",D11="") = TRUE,"",AVERAGE(B11,C11,D11))</f>
        <v>62.076999999999998</v>
      </c>
      <c r="F11" s="242">
        <f t="shared" ref="F11:F18" si="1">IF(B11="","",VAR(B11:D11))</f>
        <v>8.4796810000000082</v>
      </c>
      <c r="G11" s="260"/>
      <c r="H11" s="260"/>
      <c r="I11" s="260"/>
      <c r="J11" s="260"/>
      <c r="K11" s="260"/>
    </row>
    <row r="12" spans="1:11" x14ac:dyDescent="0.2">
      <c r="A12" s="360">
        <v>44688</v>
      </c>
      <c r="B12" s="229">
        <v>67.382000000000005</v>
      </c>
      <c r="C12" s="229">
        <v>67.569000000000003</v>
      </c>
      <c r="D12" s="237">
        <v>63.918999999999997</v>
      </c>
      <c r="E12" s="241">
        <f t="shared" si="0"/>
        <v>66.290000000000006</v>
      </c>
      <c r="F12" s="242">
        <f t="shared" si="1"/>
        <v>4.2249730000000163</v>
      </c>
      <c r="G12" s="260"/>
      <c r="H12" s="260"/>
      <c r="I12" s="260"/>
      <c r="J12" s="260"/>
      <c r="K12" s="260"/>
    </row>
    <row r="13" spans="1:11" x14ac:dyDescent="0.2">
      <c r="A13" s="360">
        <v>44689</v>
      </c>
      <c r="B13" s="229">
        <v>61.929000000000002</v>
      </c>
      <c r="C13" s="229">
        <v>67.418000000000006</v>
      </c>
      <c r="D13" s="237">
        <v>66.864999999999995</v>
      </c>
      <c r="E13" s="241">
        <f t="shared" si="0"/>
        <v>65.403999999999996</v>
      </c>
      <c r="F13" s="242">
        <f t="shared" si="1"/>
        <v>9.1331709999999973</v>
      </c>
      <c r="G13" s="260"/>
      <c r="H13" s="260"/>
      <c r="I13" s="260"/>
      <c r="J13" s="260"/>
      <c r="K13" s="260"/>
    </row>
    <row r="14" spans="1:11" x14ac:dyDescent="0.2">
      <c r="A14" s="360">
        <v>44690</v>
      </c>
      <c r="B14" s="229">
        <v>67.331999999999994</v>
      </c>
      <c r="C14" s="229">
        <v>65.369</v>
      </c>
      <c r="D14" s="237">
        <v>64.710999999999999</v>
      </c>
      <c r="E14" s="241">
        <f t="shared" si="0"/>
        <v>65.803999999999988</v>
      </c>
      <c r="F14" s="242">
        <f t="shared" si="1"/>
        <v>1.859328999999992</v>
      </c>
      <c r="G14" s="260"/>
      <c r="H14" s="260"/>
      <c r="I14" s="260"/>
      <c r="J14" s="260"/>
      <c r="K14" s="260"/>
    </row>
    <row r="15" spans="1:11" x14ac:dyDescent="0.2">
      <c r="A15" s="360">
        <v>44691</v>
      </c>
      <c r="B15" s="229">
        <v>68.117000000000004</v>
      </c>
      <c r="C15" s="229">
        <v>65.954999999999998</v>
      </c>
      <c r="D15" s="237">
        <v>60.404000000000003</v>
      </c>
      <c r="E15" s="241">
        <f t="shared" si="0"/>
        <v>64.825333333333333</v>
      </c>
      <c r="F15" s="242">
        <f t="shared" si="1"/>
        <v>15.82970233333333</v>
      </c>
      <c r="G15" s="260"/>
      <c r="H15" s="260"/>
      <c r="I15" s="260"/>
      <c r="J15" s="260"/>
      <c r="K15" s="260"/>
    </row>
    <row r="16" spans="1:11" x14ac:dyDescent="0.2">
      <c r="A16" s="360">
        <v>44692</v>
      </c>
      <c r="B16" s="229">
        <v>61.768000000000001</v>
      </c>
      <c r="C16" s="229">
        <v>65.491</v>
      </c>
      <c r="D16" s="237">
        <v>63.92</v>
      </c>
      <c r="E16" s="241">
        <f t="shared" si="0"/>
        <v>63.726333333333336</v>
      </c>
      <c r="F16" s="242">
        <f t="shared" si="1"/>
        <v>3.4933123333333311</v>
      </c>
      <c r="G16" s="260"/>
      <c r="H16" s="260"/>
      <c r="I16" s="260"/>
      <c r="J16" s="260"/>
      <c r="K16" s="260"/>
    </row>
    <row r="17" spans="1:11" x14ac:dyDescent="0.2">
      <c r="A17" s="360">
        <v>44693</v>
      </c>
      <c r="B17" s="229">
        <v>65.625</v>
      </c>
      <c r="C17" s="229">
        <v>66.793999999999997</v>
      </c>
      <c r="D17" s="237">
        <v>64.625</v>
      </c>
      <c r="E17" s="241">
        <f t="shared" si="0"/>
        <v>65.681333333333328</v>
      </c>
      <c r="F17" s="242">
        <f t="shared" si="1"/>
        <v>1.1785203333333301</v>
      </c>
      <c r="G17" s="260"/>
      <c r="H17" s="260"/>
      <c r="I17" s="260"/>
      <c r="J17" s="260"/>
      <c r="K17" s="260"/>
    </row>
    <row r="18" spans="1:11" x14ac:dyDescent="0.2">
      <c r="A18" s="360">
        <v>44694</v>
      </c>
      <c r="B18" s="229">
        <v>62.393999999999998</v>
      </c>
      <c r="C18" s="229">
        <v>63.628</v>
      </c>
      <c r="D18" s="237">
        <v>65.438999999999993</v>
      </c>
      <c r="E18" s="241">
        <f t="shared" si="0"/>
        <v>63.82033333333333</v>
      </c>
      <c r="F18" s="242">
        <f t="shared" si="1"/>
        <v>2.3457503333333243</v>
      </c>
      <c r="G18" s="260"/>
      <c r="H18" s="260"/>
      <c r="I18" s="260"/>
      <c r="J18" s="260"/>
      <c r="K18" s="260"/>
    </row>
    <row r="19" spans="1:11" ht="13.5" thickBot="1" x14ac:dyDescent="0.25">
      <c r="A19" s="360">
        <v>44695</v>
      </c>
      <c r="B19" s="234">
        <v>64.796999999999997</v>
      </c>
      <c r="C19" s="234">
        <v>65.531000000000006</v>
      </c>
      <c r="D19" s="238">
        <v>64.019000000000005</v>
      </c>
      <c r="E19" s="241">
        <f t="shared" si="0"/>
        <v>64.782333333333341</v>
      </c>
      <c r="F19" s="242">
        <f>IF(B19="","",VAR(B19:D19))</f>
        <v>0.5716973333333335</v>
      </c>
      <c r="G19" s="260"/>
      <c r="H19" s="260"/>
      <c r="I19" s="260"/>
      <c r="J19" s="260"/>
      <c r="K19" s="260"/>
    </row>
    <row r="20" spans="1:11" x14ac:dyDescent="0.2">
      <c r="A20" s="260"/>
      <c r="B20" s="260"/>
      <c r="C20" s="260"/>
      <c r="D20" s="260"/>
      <c r="E20" s="185" t="s">
        <v>67</v>
      </c>
      <c r="F20" s="186" t="s">
        <v>61</v>
      </c>
      <c r="G20" s="260"/>
      <c r="H20" s="260"/>
      <c r="I20" s="260"/>
      <c r="J20" s="260"/>
      <c r="K20" s="260"/>
    </row>
    <row r="21" spans="1:11" ht="13.5" thickBot="1" x14ac:dyDescent="0.25">
      <c r="A21" s="263"/>
      <c r="B21" s="263"/>
      <c r="C21" s="283"/>
      <c r="D21" s="260"/>
      <c r="E21" s="243">
        <f>IF(E19="","",VAR(E10:E19))</f>
        <v>1.6281716654320981</v>
      </c>
      <c r="F21" s="246">
        <f>IF(F19="","",SUM(F10:F19))</f>
        <v>49.571627000000007</v>
      </c>
      <c r="G21" s="260"/>
      <c r="H21" s="260"/>
      <c r="I21" s="260"/>
      <c r="J21" s="260"/>
      <c r="K21" s="260"/>
    </row>
    <row r="22" spans="1:11" ht="13.5" thickBot="1" x14ac:dyDescent="0.25">
      <c r="A22" s="260"/>
      <c r="B22" s="260"/>
      <c r="C22" s="260"/>
      <c r="D22" s="260"/>
      <c r="E22" s="260"/>
      <c r="F22" s="245" t="s">
        <v>64</v>
      </c>
      <c r="G22" s="247">
        <f>IF(F21="","",F21/COUNT(A10:A19))</f>
        <v>4.9571627000000005</v>
      </c>
      <c r="H22" s="260"/>
      <c r="I22" s="260"/>
      <c r="J22" s="260"/>
      <c r="K22" s="260"/>
    </row>
    <row r="23" spans="1:11" x14ac:dyDescent="0.2">
      <c r="A23" s="260"/>
      <c r="B23" s="260"/>
      <c r="C23" s="260"/>
      <c r="D23" s="260"/>
      <c r="E23" s="260"/>
      <c r="F23" s="244" t="s">
        <v>65</v>
      </c>
      <c r="G23" s="248">
        <f>IF(G22="","",SQRT(G22))</f>
        <v>2.226468661355915</v>
      </c>
      <c r="H23" s="250" t="s">
        <v>62</v>
      </c>
      <c r="I23" s="251">
        <f>IF(G23="","",G23*2*(SQRT(2)))</f>
        <v>6.2974043541764102</v>
      </c>
      <c r="J23" s="260"/>
      <c r="K23" s="260"/>
    </row>
    <row r="24" spans="1:11" ht="23.25" customHeight="1" thickBot="1" x14ac:dyDescent="0.25">
      <c r="A24" s="260"/>
      <c r="B24" s="260"/>
      <c r="C24" s="260"/>
      <c r="D24" s="260"/>
      <c r="E24" s="284"/>
      <c r="F24" s="255" t="s">
        <v>66</v>
      </c>
      <c r="G24" s="249">
        <f>IF(G22="","",E21+G22-(G22/COUNT(B9:D9)))</f>
        <v>4.9329467987654319</v>
      </c>
      <c r="H24" s="252" t="s">
        <v>31</v>
      </c>
      <c r="I24" s="253">
        <f>IF(F26="","",F26*2*SQRT(2))</f>
        <v>6.2820040106739397</v>
      </c>
      <c r="J24" s="260"/>
      <c r="K24" s="260"/>
    </row>
    <row r="25" spans="1:11" ht="15" x14ac:dyDescent="0.2">
      <c r="A25" s="260"/>
      <c r="B25" s="260"/>
      <c r="C25" s="260"/>
      <c r="D25" s="260"/>
      <c r="E25" s="227" t="s">
        <v>40</v>
      </c>
      <c r="F25" s="254" t="s">
        <v>63</v>
      </c>
      <c r="G25" s="260"/>
      <c r="H25" s="260"/>
      <c r="I25" s="260"/>
      <c r="J25" s="260"/>
      <c r="K25" s="260"/>
    </row>
    <row r="26" spans="1:11" ht="15.75" thickBot="1" x14ac:dyDescent="0.3">
      <c r="A26" s="260"/>
      <c r="B26" s="260"/>
      <c r="C26" s="260"/>
      <c r="D26" s="260"/>
      <c r="E26" s="258">
        <f>IF(E10="","",AVERAGE(E10:E19))</f>
        <v>64.808033333333327</v>
      </c>
      <c r="F26" s="259">
        <f>IF(G24="","",SQRT(G24))</f>
        <v>2.2210238176943156</v>
      </c>
      <c r="G26" s="268"/>
      <c r="H26" s="271"/>
      <c r="I26" s="271"/>
      <c r="J26" s="260"/>
      <c r="K26" s="260"/>
    </row>
    <row r="27" spans="1:11" x14ac:dyDescent="0.2">
      <c r="A27" s="260"/>
      <c r="B27" s="260"/>
      <c r="C27" s="260"/>
      <c r="D27" s="260"/>
      <c r="E27" s="260"/>
      <c r="F27" s="260"/>
      <c r="G27" s="268"/>
      <c r="H27" s="268"/>
      <c r="I27" s="278"/>
      <c r="J27" s="260"/>
      <c r="K27" s="260"/>
    </row>
    <row r="28" spans="1:11" ht="14.25" customHeight="1" x14ac:dyDescent="0.2">
      <c r="A28" s="279"/>
      <c r="B28" s="280"/>
      <c r="C28" s="281"/>
      <c r="D28" s="260"/>
      <c r="E28" s="282"/>
      <c r="F28" s="260"/>
      <c r="G28" s="268"/>
      <c r="H28" s="268"/>
      <c r="I28" s="278"/>
      <c r="J28" s="260"/>
      <c r="K28" s="260"/>
    </row>
  </sheetData>
  <sheetProtection algorithmName="SHA-512" hashValue="7ohVshbsu8UgGDd+rWCsmyvvJazudNwapDEQOHoQQ4g3LoKLTa327LB/KltTJ3CUFkAyJ80jLSwCjwsSyA4uDQ==" saltValue="1QQYMXayzS/CRxWO/VmerQ==" spinCount="100000" sheet="1" objects="1" scenarios="1"/>
  <mergeCells count="1">
    <mergeCell ref="A1:K1"/>
  </mergeCells>
  <phoneticPr fontId="19" type="noConversion"/>
  <pageMargins left="0.43307086614173229" right="0.59055118110236227" top="0.74803149606299213" bottom="0.23622047244094491" header="0.27559055118110237" footer="0.51181102362204722"/>
  <pageSetup paperSize="9" scale="85" orientation="landscape" r:id="rId1"/>
  <headerFooter alignWithMargins="0">
    <oddHeader>&amp;L&amp;8AGRIVALYS 71 – 18 rue de Flacé
71009 MÂCON Cedex
Tél. : 03 85 33 52 20 
Fax : 03 85 33 52 25
Courriel : contact@agrivalys71.fr 
Site Internet : www.saoneetloire71.fr&amp;C&amp;"Arial,Gras"&amp;UPLAN D'EXPERIENCE - CARTE DE CONTROLE</oddHeader>
    <oddFooter>&amp;R&amp;8Référence : FISEAN44-03
Fichier : &amp;F
Révision : D
Date : 16/07/2019
Impression le : &amp;D
Page : &amp;P/&amp;N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3078" r:id="rId4">
          <objectPr defaultSize="0" autoPict="0" r:id="rId5">
            <anchor moveWithCells="1">
              <from>
                <xdr:col>12</xdr:col>
                <xdr:colOff>495300</xdr:colOff>
                <xdr:row>40</xdr:row>
                <xdr:rowOff>133350</xdr:rowOff>
              </from>
              <to>
                <xdr:col>14</xdr:col>
                <xdr:colOff>514350</xdr:colOff>
                <xdr:row>43</xdr:row>
                <xdr:rowOff>142875</xdr:rowOff>
              </to>
            </anchor>
          </objectPr>
        </oleObject>
      </mc:Choice>
      <mc:Fallback>
        <oleObject progId="Equation.3" shapeId="3078" r:id="rId4"/>
      </mc:Fallback>
    </mc:AlternateContent>
    <mc:AlternateContent xmlns:mc="http://schemas.openxmlformats.org/markup-compatibility/2006">
      <mc:Choice Requires="x14">
        <oleObject progId="Equation.3" shapeId="3079" r:id="rId6">
          <objectPr defaultSize="0" autoPict="0" r:id="rId7">
            <anchor moveWithCells="1">
              <from>
                <xdr:col>12</xdr:col>
                <xdr:colOff>561975</xdr:colOff>
                <xdr:row>32</xdr:row>
                <xdr:rowOff>123825</xdr:rowOff>
              </from>
              <to>
                <xdr:col>18</xdr:col>
                <xdr:colOff>219075</xdr:colOff>
                <xdr:row>34</xdr:row>
                <xdr:rowOff>76200</xdr:rowOff>
              </to>
            </anchor>
          </objectPr>
        </oleObject>
      </mc:Choice>
      <mc:Fallback>
        <oleObject progId="Equation.3" shapeId="3079" r:id="rId6"/>
      </mc:Fallback>
    </mc:AlternateContent>
    <mc:AlternateContent xmlns:mc="http://schemas.openxmlformats.org/markup-compatibility/2006">
      <mc:Choice Requires="x14">
        <oleObject progId="Equation.3" shapeId="3080" r:id="rId8">
          <objectPr defaultSize="0" autoPict="0" r:id="rId9">
            <anchor moveWithCells="1">
              <from>
                <xdr:col>12</xdr:col>
                <xdr:colOff>533400</xdr:colOff>
                <xdr:row>35</xdr:row>
                <xdr:rowOff>76200</xdr:rowOff>
              </from>
              <to>
                <xdr:col>18</xdr:col>
                <xdr:colOff>619125</xdr:colOff>
                <xdr:row>38</xdr:row>
                <xdr:rowOff>57150</xdr:rowOff>
              </to>
            </anchor>
          </objectPr>
        </oleObject>
      </mc:Choice>
      <mc:Fallback>
        <oleObject progId="Equation.3" shapeId="3080" r:id="rId8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J26"/>
  <sheetViews>
    <sheetView showFormulas="1" workbookViewId="0">
      <selection activeCell="F22" sqref="F22"/>
    </sheetView>
  </sheetViews>
  <sheetFormatPr baseColWidth="10" defaultColWidth="11.42578125" defaultRowHeight="12.75" x14ac:dyDescent="0.2"/>
  <cols>
    <col min="1" max="1" width="7.28515625" style="1" bestFit="1" customWidth="1"/>
    <col min="2" max="2" width="1.140625" style="1" bestFit="1" customWidth="1"/>
    <col min="3" max="3" width="20" style="1" bestFit="1" customWidth="1"/>
    <col min="4" max="4" width="1.140625" style="1" bestFit="1" customWidth="1"/>
    <col min="5" max="5" width="29.7109375" style="1" bestFit="1" customWidth="1"/>
    <col min="6" max="6" width="8.28515625" style="1" bestFit="1" customWidth="1"/>
    <col min="7" max="7" width="12.7109375" style="1" bestFit="1" customWidth="1"/>
    <col min="8" max="8" width="11.7109375" style="1" bestFit="1" customWidth="1"/>
    <col min="9" max="10" width="9" style="1" bestFit="1" customWidth="1"/>
    <col min="11" max="12" width="11.42578125" style="1"/>
    <col min="13" max="13" width="26" style="1" bestFit="1" customWidth="1"/>
    <col min="14" max="16384" width="11.42578125" style="1"/>
  </cols>
  <sheetData>
    <row r="1" spans="1:10" x14ac:dyDescent="0.2">
      <c r="B1" s="2"/>
      <c r="C1" s="3"/>
      <c r="D1" s="4"/>
      <c r="G1" s="24" t="s">
        <v>24</v>
      </c>
      <c r="H1" s="25" t="e">
        <f>E20</f>
        <v>#DIV/0!</v>
      </c>
    </row>
    <row r="2" spans="1:10" x14ac:dyDescent="0.2">
      <c r="A2" s="5"/>
      <c r="B2" s="2"/>
      <c r="C2" s="3"/>
      <c r="D2" s="4"/>
      <c r="F2" s="6"/>
      <c r="G2" s="26" t="s">
        <v>25</v>
      </c>
      <c r="H2" s="27" t="e">
        <f>F18/COUNT(A7:A16)</f>
        <v>#DIV/0!</v>
      </c>
    </row>
    <row r="3" spans="1:10" x14ac:dyDescent="0.2">
      <c r="A3" s="5"/>
      <c r="B3" s="2"/>
      <c r="C3" s="3"/>
      <c r="D3" s="4"/>
      <c r="G3" s="26" t="s">
        <v>26</v>
      </c>
      <c r="H3" s="27" t="e">
        <f>SQRT(H2)</f>
        <v>#DIV/0!</v>
      </c>
      <c r="I3" s="28" t="s">
        <v>27</v>
      </c>
      <c r="J3" s="29" t="e">
        <f>H3*2*(SQRT(2))</f>
        <v>#DIV/0!</v>
      </c>
    </row>
    <row r="4" spans="1:10" ht="13.5" thickBot="1" x14ac:dyDescent="0.25">
      <c r="B4" s="7"/>
      <c r="C4" s="4"/>
      <c r="D4" s="4"/>
      <c r="E4" s="8"/>
      <c r="F4" s="8"/>
      <c r="G4" s="26" t="s">
        <v>28</v>
      </c>
      <c r="H4" s="27" t="e">
        <f>E18+H2-(H2/COUNT(B6:D6))</f>
        <v>#DIV/0!</v>
      </c>
      <c r="J4" s="30"/>
    </row>
    <row r="5" spans="1:10" ht="13.5" thickBot="1" x14ac:dyDescent="0.25">
      <c r="A5" s="9"/>
      <c r="B5" s="10"/>
      <c r="C5" s="11" t="s">
        <v>29</v>
      </c>
      <c r="D5" s="12"/>
      <c r="E5" s="13"/>
      <c r="F5" s="14"/>
      <c r="G5" s="26" t="s">
        <v>30</v>
      </c>
      <c r="H5" s="113" t="e">
        <f>SQRT(H4)</f>
        <v>#DIV/0!</v>
      </c>
      <c r="I5" s="28" t="s">
        <v>31</v>
      </c>
      <c r="J5" s="29" t="e">
        <f>H5*2*SQRT(2)</f>
        <v>#DIV/0!</v>
      </c>
    </row>
    <row r="6" spans="1:10" ht="13.5" thickBot="1" x14ac:dyDescent="0.25">
      <c r="A6" s="15" t="s">
        <v>32</v>
      </c>
      <c r="B6" s="16">
        <v>1</v>
      </c>
      <c r="C6" s="17">
        <v>2</v>
      </c>
      <c r="D6" s="18">
        <v>3</v>
      </c>
      <c r="E6" s="19" t="s">
        <v>33</v>
      </c>
      <c r="F6" s="19" t="s">
        <v>34</v>
      </c>
      <c r="G6" s="31" t="s">
        <v>35</v>
      </c>
      <c r="H6" s="32" t="e">
        <f>H5*2</f>
        <v>#DIV/0!</v>
      </c>
      <c r="I6" s="28" t="s">
        <v>36</v>
      </c>
      <c r="J6" s="33" t="e">
        <f>E20-H1</f>
        <v>#DIV/0!</v>
      </c>
    </row>
    <row r="7" spans="1:10" ht="13.5" thickBot="1" x14ac:dyDescent="0.25">
      <c r="A7" s="15">
        <v>1</v>
      </c>
      <c r="B7" s="104"/>
      <c r="C7" s="105"/>
      <c r="D7" s="106"/>
      <c r="E7" s="20" t="str">
        <f t="shared" ref="E7:E16" si="0">IF(AND(B7="",C7="",D7="") = TRUE,"",AVERAGE(B7,C7,D7))</f>
        <v/>
      </c>
      <c r="F7" s="20" t="e">
        <f t="shared" ref="F7:F16" si="1">VAR(B7:D7)</f>
        <v>#DIV/0!</v>
      </c>
      <c r="G7" s="31" t="s">
        <v>37</v>
      </c>
      <c r="H7" s="114" t="e">
        <f>(H6/E20)*100</f>
        <v>#DIV/0!</v>
      </c>
      <c r="J7" s="34"/>
    </row>
    <row r="8" spans="1:10" x14ac:dyDescent="0.2">
      <c r="A8" s="15">
        <v>2</v>
      </c>
      <c r="B8" s="104"/>
      <c r="C8" s="105"/>
      <c r="D8" s="106"/>
      <c r="E8" s="20" t="str">
        <f t="shared" si="0"/>
        <v/>
      </c>
      <c r="F8" s="20" t="e">
        <f t="shared" si="1"/>
        <v>#DIV/0!</v>
      </c>
    </row>
    <row r="9" spans="1:10" x14ac:dyDescent="0.2">
      <c r="A9" s="15">
        <v>3</v>
      </c>
      <c r="B9" s="104"/>
      <c r="C9" s="105"/>
      <c r="D9" s="106"/>
      <c r="E9" s="20" t="str">
        <f t="shared" si="0"/>
        <v/>
      </c>
      <c r="F9" s="20" t="e">
        <f t="shared" si="1"/>
        <v>#DIV/0!</v>
      </c>
    </row>
    <row r="10" spans="1:10" x14ac:dyDescent="0.2">
      <c r="A10" s="15">
        <v>4</v>
      </c>
      <c r="B10" s="104"/>
      <c r="C10" s="105"/>
      <c r="D10" s="106"/>
      <c r="E10" s="20" t="str">
        <f t="shared" si="0"/>
        <v/>
      </c>
      <c r="F10" s="20" t="e">
        <f t="shared" si="1"/>
        <v>#DIV/0!</v>
      </c>
    </row>
    <row r="11" spans="1:10" x14ac:dyDescent="0.2">
      <c r="A11" s="15">
        <v>5</v>
      </c>
      <c r="B11" s="104"/>
      <c r="C11" s="105"/>
      <c r="D11" s="106"/>
      <c r="E11" s="20" t="str">
        <f t="shared" si="0"/>
        <v/>
      </c>
      <c r="F11" s="20" t="e">
        <f t="shared" si="1"/>
        <v>#DIV/0!</v>
      </c>
    </row>
    <row r="12" spans="1:10" x14ac:dyDescent="0.2">
      <c r="A12" s="15">
        <v>6</v>
      </c>
      <c r="B12" s="104"/>
      <c r="C12" s="105"/>
      <c r="D12" s="106"/>
      <c r="E12" s="20" t="str">
        <f t="shared" si="0"/>
        <v/>
      </c>
      <c r="F12" s="20" t="e">
        <f t="shared" si="1"/>
        <v>#DIV/0!</v>
      </c>
    </row>
    <row r="13" spans="1:10" x14ac:dyDescent="0.2">
      <c r="A13" s="15">
        <v>7</v>
      </c>
      <c r="B13" s="104"/>
      <c r="C13" s="105"/>
      <c r="D13" s="106"/>
      <c r="E13" s="20" t="str">
        <f t="shared" si="0"/>
        <v/>
      </c>
      <c r="F13" s="20" t="e">
        <f t="shared" si="1"/>
        <v>#DIV/0!</v>
      </c>
    </row>
    <row r="14" spans="1:10" x14ac:dyDescent="0.2">
      <c r="A14" s="15">
        <v>8</v>
      </c>
      <c r="B14" s="104"/>
      <c r="C14" s="105"/>
      <c r="D14" s="106"/>
      <c r="E14" s="20" t="str">
        <f t="shared" si="0"/>
        <v/>
      </c>
      <c r="F14" s="20" t="e">
        <f t="shared" si="1"/>
        <v>#DIV/0!</v>
      </c>
    </row>
    <row r="15" spans="1:10" x14ac:dyDescent="0.2">
      <c r="A15" s="15">
        <v>9</v>
      </c>
      <c r="B15" s="104"/>
      <c r="C15" s="105"/>
      <c r="D15" s="106"/>
      <c r="E15" s="20" t="str">
        <f t="shared" si="0"/>
        <v/>
      </c>
      <c r="F15" s="20" t="e">
        <f t="shared" si="1"/>
        <v>#DIV/0!</v>
      </c>
    </row>
    <row r="16" spans="1:10" x14ac:dyDescent="0.2">
      <c r="A16" s="15">
        <v>10</v>
      </c>
      <c r="B16" s="101"/>
      <c r="C16" s="102"/>
      <c r="D16" s="103"/>
      <c r="E16" s="20" t="str">
        <f t="shared" si="0"/>
        <v/>
      </c>
      <c r="F16" s="20" t="e">
        <f t="shared" si="1"/>
        <v>#DIV/0!</v>
      </c>
    </row>
    <row r="17" spans="1:9" ht="13.5" thickBot="1" x14ac:dyDescent="0.25">
      <c r="E17" s="35" t="s">
        <v>38</v>
      </c>
      <c r="F17" s="22" t="s">
        <v>39</v>
      </c>
    </row>
    <row r="18" spans="1:9" x14ac:dyDescent="0.2">
      <c r="A18" s="36"/>
      <c r="B18" s="37"/>
      <c r="C18" s="52"/>
      <c r="E18" s="21" t="e">
        <f>VAR(E7:E16)</f>
        <v>#DIV/0!</v>
      </c>
      <c r="F18" s="23" t="e">
        <f>SUM(F7:F16)</f>
        <v>#DIV/0!</v>
      </c>
    </row>
    <row r="19" spans="1:9" ht="13.5" thickBot="1" x14ac:dyDescent="0.25">
      <c r="A19" s="40" t="s">
        <v>14</v>
      </c>
      <c r="B19" s="41"/>
      <c r="C19" s="42" t="str">
        <f>IF('Carte de contrôle MRI'!C4="","",'Carte de contrôle MRI'!C4)</f>
        <v/>
      </c>
      <c r="E19" s="35" t="s">
        <v>40</v>
      </c>
    </row>
    <row r="20" spans="1:9" ht="13.5" thickBot="1" x14ac:dyDescent="0.25">
      <c r="A20" s="40" t="s">
        <v>15</v>
      </c>
      <c r="B20" s="41"/>
      <c r="C20" s="44" t="str">
        <f>IF('Carte de contrôle MRI'!C5="","",'Carte de contrôle MRI'!C5)</f>
        <v/>
      </c>
      <c r="E20" s="115" t="e">
        <f>AVERAGE(E7:E16)</f>
        <v>#DIV/0!</v>
      </c>
    </row>
    <row r="21" spans="1:9" x14ac:dyDescent="0.2">
      <c r="A21" s="40" t="s">
        <v>16</v>
      </c>
      <c r="B21" s="43"/>
      <c r="C21" s="44" t="e">
        <f>IF('Carte de contrôle MRI'!#REF!="","",'Carte de contrôle MRI'!#REF!)</f>
        <v>#REF!</v>
      </c>
      <c r="E21" s="53" t="s">
        <v>41</v>
      </c>
      <c r="G21" s="370" t="s">
        <v>45</v>
      </c>
      <c r="H21" s="371"/>
      <c r="I21" s="372"/>
    </row>
    <row r="22" spans="1:9" ht="13.5" thickBot="1" x14ac:dyDescent="0.25">
      <c r="A22" s="47" t="s">
        <v>43</v>
      </c>
      <c r="B22" s="48"/>
      <c r="C22" s="49" t="e">
        <f>IF('Carte de contrôle MRI'!#REF!="","",'Carte de contrôle MRI'!#REF!)</f>
        <v>#REF!</v>
      </c>
      <c r="E22" s="54" t="e">
        <f>$E$20+3*$H$5/COUNT($B$6:$D$6)^(1/2)</f>
        <v>#DIV/0!</v>
      </c>
      <c r="G22" s="365" t="s">
        <v>50</v>
      </c>
      <c r="H22" s="366"/>
      <c r="I22" s="367"/>
    </row>
    <row r="23" spans="1:9" x14ac:dyDescent="0.2">
      <c r="E23" s="55" t="s">
        <v>42</v>
      </c>
      <c r="G23" s="107"/>
      <c r="H23" s="108" t="s">
        <v>46</v>
      </c>
      <c r="I23" s="108" t="s">
        <v>47</v>
      </c>
    </row>
    <row r="24" spans="1:9" ht="13.5" thickBot="1" x14ac:dyDescent="0.25">
      <c r="E24" s="51" t="e">
        <f>$E$20-3*$H$5/COUNT($B$6:$D$6)^(1/2)</f>
        <v>#DIV/0!</v>
      </c>
      <c r="G24" s="107" t="s">
        <v>48</v>
      </c>
      <c r="H24" s="107"/>
      <c r="I24" s="112" t="e">
        <f>H24-(H24*H7/100)</f>
        <v>#DIV/0!</v>
      </c>
    </row>
    <row r="25" spans="1:9" x14ac:dyDescent="0.2">
      <c r="A25" s="56"/>
      <c r="B25" s="57"/>
      <c r="C25" s="58"/>
      <c r="E25" s="59"/>
      <c r="G25" s="107" t="s">
        <v>49</v>
      </c>
      <c r="H25" s="107"/>
      <c r="I25" s="112" t="e">
        <f>H25+(H25*H7/100)</f>
        <v>#DIV/0!</v>
      </c>
    </row>
    <row r="26" spans="1:9" ht="14.25" customHeight="1" x14ac:dyDescent="0.2"/>
  </sheetData>
  <sheetProtection sheet="1" objects="1" scenarios="1"/>
  <mergeCells count="2">
    <mergeCell ref="G21:I21"/>
    <mergeCell ref="G22:I22"/>
  </mergeCells>
  <phoneticPr fontId="19" type="noConversion"/>
  <pageMargins left="0.43307086614173229" right="0.59055118110236227" top="0.73" bottom="0.2" header="0.24" footer="0.2"/>
  <pageSetup paperSize="9" orientation="landscape" r:id="rId1"/>
  <headerFooter alignWithMargins="0">
    <oddHeader>&amp;L&amp;"Arial,Gras"&amp;8LDA71
267 rue des Epinoches
71009 MACON CEDEX&amp;C&amp;"Arial,Gras"&amp;11&amp;UPLAN D'EXPERIENCE - CARTE DE CONTROLE</oddHeader>
    <oddFooter>&amp;R&amp;8Référence : FISEAN44
Fichier : &amp;F
Révision : 01
Date : 22/11/2013
Impression le : &amp;D
Page : &amp;P/&amp;N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8198" r:id="rId4">
          <objectPr defaultSize="0" r:id="rId5">
            <anchor moveWithCells="1">
              <from>
                <xdr:col>0</xdr:col>
                <xdr:colOff>95250</xdr:colOff>
                <xdr:row>39</xdr:row>
                <xdr:rowOff>57150</xdr:rowOff>
              </from>
              <to>
                <xdr:col>2</xdr:col>
                <xdr:colOff>647700</xdr:colOff>
                <xdr:row>41</xdr:row>
                <xdr:rowOff>142875</xdr:rowOff>
              </to>
            </anchor>
          </objectPr>
        </oleObject>
      </mc:Choice>
      <mc:Fallback>
        <oleObject progId="Equation.3" shapeId="8198" r:id="rId4"/>
      </mc:Fallback>
    </mc:AlternateContent>
    <mc:AlternateContent xmlns:mc="http://schemas.openxmlformats.org/markup-compatibility/2006">
      <mc:Choice Requires="x14">
        <oleObject progId="Equation.3" shapeId="8199" r:id="rId6">
          <objectPr defaultSize="0" r:id="rId7">
            <anchor moveWithCells="1">
              <from>
                <xdr:col>0</xdr:col>
                <xdr:colOff>133350</xdr:colOff>
                <xdr:row>34</xdr:row>
                <xdr:rowOff>57150</xdr:rowOff>
              </from>
              <to>
                <xdr:col>4</xdr:col>
                <xdr:colOff>476250</xdr:colOff>
                <xdr:row>35</xdr:row>
                <xdr:rowOff>123825</xdr:rowOff>
              </to>
            </anchor>
          </objectPr>
        </oleObject>
      </mc:Choice>
      <mc:Fallback>
        <oleObject progId="Equation.3" shapeId="8199" r:id="rId6"/>
      </mc:Fallback>
    </mc:AlternateContent>
    <mc:AlternateContent xmlns:mc="http://schemas.openxmlformats.org/markup-compatibility/2006">
      <mc:Choice Requires="x14">
        <oleObject progId="Equation.3" shapeId="8200" r:id="rId8">
          <objectPr defaultSize="0" r:id="rId9">
            <anchor moveWithCells="1">
              <from>
                <xdr:col>0</xdr:col>
                <xdr:colOff>123825</xdr:colOff>
                <xdr:row>36</xdr:row>
                <xdr:rowOff>66675</xdr:rowOff>
              </from>
              <to>
                <xdr:col>4</xdr:col>
                <xdr:colOff>657225</xdr:colOff>
                <xdr:row>38</xdr:row>
                <xdr:rowOff>133350</xdr:rowOff>
              </to>
            </anchor>
          </objectPr>
        </oleObject>
      </mc:Choice>
      <mc:Fallback>
        <oleObject progId="Equation.3" shapeId="8200" r:id="rId8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AA516"/>
  <sheetViews>
    <sheetView tabSelected="1" topLeftCell="I1" zoomScale="85" zoomScaleNormal="85" workbookViewId="0">
      <pane ySplit="23" topLeftCell="A24" activePane="bottomLeft" state="frozen"/>
      <selection activeCell="A3" sqref="A3:A8"/>
      <selection pane="bottomLeft" activeCell="E434" sqref="E24:E434"/>
    </sheetView>
  </sheetViews>
  <sheetFormatPr baseColWidth="10" defaultColWidth="11.42578125" defaultRowHeight="12.75" x14ac:dyDescent="0.2"/>
  <cols>
    <col min="1" max="1" width="14.28515625" style="116" bestFit="1" customWidth="1"/>
    <col min="2" max="2" width="10.28515625" style="116" customWidth="1"/>
    <col min="3" max="3" width="10" style="116" customWidth="1"/>
    <col min="4" max="4" width="13.28515625" style="174" customWidth="1"/>
    <col min="5" max="5" width="9.85546875" style="116" customWidth="1"/>
    <col min="6" max="6" width="12.28515625" style="116" customWidth="1"/>
    <col min="7" max="7" width="9.28515625" style="116" customWidth="1"/>
    <col min="8" max="8" width="15" style="116" customWidth="1"/>
    <col min="9" max="9" width="47.7109375" style="116" customWidth="1"/>
    <col min="10" max="12" width="14.42578125" style="116" customWidth="1"/>
    <col min="13" max="13" width="21.28515625" style="116" customWidth="1"/>
    <col min="14" max="15" width="11.42578125" style="116"/>
    <col min="16" max="20" width="11.42578125" style="116" customWidth="1"/>
    <col min="21" max="21" width="11.42578125" style="116"/>
    <col min="22" max="22" width="22.42578125" style="344" bestFit="1" customWidth="1"/>
    <col min="23" max="23" width="29.7109375" style="116" bestFit="1" customWidth="1"/>
    <col min="24" max="24" width="17.28515625" style="344" bestFit="1" customWidth="1"/>
    <col min="25" max="16384" width="11.42578125" style="116"/>
  </cols>
  <sheetData>
    <row r="1" spans="1:24" ht="26.25" customHeight="1" thickBot="1" x14ac:dyDescent="0.25">
      <c r="A1" s="137" t="s">
        <v>51</v>
      </c>
      <c r="B1" s="138"/>
      <c r="C1" s="139"/>
      <c r="D1" s="140"/>
      <c r="E1" s="139"/>
      <c r="F1" s="139"/>
      <c r="G1" s="139"/>
      <c r="H1" s="141"/>
      <c r="I1" s="141"/>
      <c r="J1" s="137" t="s">
        <v>53</v>
      </c>
      <c r="K1" s="137"/>
      <c r="L1" s="137"/>
      <c r="M1" s="141"/>
      <c r="O1" s="142"/>
      <c r="P1" s="142"/>
      <c r="Q1" s="142"/>
    </row>
    <row r="2" spans="1:24" ht="13.5" customHeight="1" thickBot="1" x14ac:dyDescent="0.25">
      <c r="A2" s="143"/>
      <c r="B2" s="144"/>
      <c r="C2" s="144"/>
      <c r="D2" s="377" t="s">
        <v>59</v>
      </c>
      <c r="E2" s="219" t="s">
        <v>74</v>
      </c>
      <c r="F2" s="132">
        <f>IF(B4="","",B3-(3*B4))</f>
        <v>58.144961880250378</v>
      </c>
      <c r="G2" s="379" t="s">
        <v>52</v>
      </c>
      <c r="H2" s="380"/>
      <c r="I2" s="145"/>
      <c r="J2" s="312" t="s">
        <v>14</v>
      </c>
      <c r="K2" s="330"/>
      <c r="L2" s="330"/>
      <c r="M2" s="313" t="str">
        <f>IF(ISBLANK(AND('plan expérience 4 séries'!B3,'plan expérience 10 séries'!B3)),"",(IF('plan expérience 4 séries'!B3="",'plan expérience 10 séries'!B3,'plan expérience 4 séries'!B3)))</f>
        <v>IBR TT</v>
      </c>
      <c r="O2" s="136"/>
      <c r="P2" s="142"/>
      <c r="Q2" s="142"/>
    </row>
    <row r="3" spans="1:24" x14ac:dyDescent="0.2">
      <c r="A3" s="146" t="s">
        <v>7</v>
      </c>
      <c r="B3" s="310">
        <f>IF(ISBLANK(AND('plan expérience 4 séries'!E19,'plan expérience 10 séries'!E26)),"",(IF('plan expérience 4 séries'!E19="",'plan expérience 10 séries'!E26,'plan expérience 4 séries'!E19)))</f>
        <v>64.808033333333327</v>
      </c>
      <c r="C3" s="147"/>
      <c r="D3" s="378"/>
      <c r="E3" s="220" t="s">
        <v>75</v>
      </c>
      <c r="F3" s="133">
        <f>IF(B4="","",B3-(2*B4))</f>
        <v>60.365985697944694</v>
      </c>
      <c r="G3" s="381" t="s">
        <v>72</v>
      </c>
      <c r="H3" s="382"/>
      <c r="I3" s="148"/>
      <c r="J3" s="314" t="s">
        <v>15</v>
      </c>
      <c r="K3" s="331"/>
      <c r="L3" s="331"/>
      <c r="M3" s="315" t="str">
        <f>IF(ISBLANK(AND('plan expérience 4 séries'!B4,'plan expérience 10 séries'!B4)),"",(IF('plan expérience 4 séries'!B4="",'plan expérience 10 séries'!B4,'plan expérience 4 séries'!B4)))</f>
        <v>IDEXX</v>
      </c>
      <c r="O3" s="136"/>
      <c r="P3" s="142"/>
      <c r="Q3" s="142"/>
    </row>
    <row r="4" spans="1:24" ht="13.5" thickBot="1" x14ac:dyDescent="0.25">
      <c r="A4" s="149" t="s">
        <v>81</v>
      </c>
      <c r="B4" s="311">
        <f>IF(ISBLANK(AND('plan expérience 4 séries'!F19,'plan expérience 10 séries'!F26)),"",(IF('plan expérience 10 séries'!F26="",'plan expérience 4 séries'!F19,'plan expérience 10 séries'!F26)))</f>
        <v>2.2210238176943156</v>
      </c>
      <c r="C4" s="131"/>
      <c r="D4" s="378"/>
      <c r="E4" s="220" t="s">
        <v>76</v>
      </c>
      <c r="F4" s="133">
        <f>IF(B4="","",B3+(2*B4))</f>
        <v>69.25008096872196</v>
      </c>
      <c r="G4" s="381" t="s">
        <v>73</v>
      </c>
      <c r="H4" s="382"/>
      <c r="I4" s="150"/>
      <c r="J4" s="316" t="s">
        <v>20</v>
      </c>
      <c r="K4" s="332"/>
      <c r="L4" s="332"/>
      <c r="M4" s="329">
        <f>IF(ISBLANK(AND('plan expérience 4 séries'!B5,'plan expérience 10 séries'!B5))," ",(IF('plan expérience 4 séries'!B5="",'plan expérience 10 séries'!B5,'plan expérience 4 séries'!B5)))</f>
        <v>0</v>
      </c>
      <c r="O4" s="136"/>
      <c r="P4" s="142"/>
      <c r="Q4" s="142"/>
      <c r="S4" s="116">
        <v>1</v>
      </c>
      <c r="T4" s="116" t="str">
        <f>IF(W24&lt;P24,"rouge", IF(W24&gt;S24,"rouge",""))</f>
        <v/>
      </c>
      <c r="U4" s="116" t="s">
        <v>90</v>
      </c>
    </row>
    <row r="5" spans="1:24" ht="13.5" thickBot="1" x14ac:dyDescent="0.25">
      <c r="A5" s="151"/>
      <c r="B5" s="152"/>
      <c r="C5" s="130"/>
      <c r="D5" s="178"/>
      <c r="E5" s="221" t="s">
        <v>77</v>
      </c>
      <c r="F5" s="134">
        <f>IF(B4="","",B3+(3*B4))</f>
        <v>71.471104786416277</v>
      </c>
      <c r="G5" s="383"/>
      <c r="H5" s="384"/>
      <c r="I5" s="150"/>
      <c r="J5" s="141"/>
      <c r="K5" s="141"/>
      <c r="L5" s="141"/>
      <c r="M5" s="141"/>
      <c r="N5" s="142"/>
      <c r="O5" s="142"/>
      <c r="P5" s="142"/>
      <c r="Q5" s="142"/>
      <c r="S5" s="116">
        <v>2</v>
      </c>
      <c r="T5" s="116" t="str">
        <f>IF(OR(W24&lt;Q24,R24&lt;W24),IF(OR(W25&lt;Q25,R25&lt;W25),IF(OR(W26&lt;Q26,R26&lt;W26),"","orange"),""),"")</f>
        <v/>
      </c>
      <c r="U5" s="116" t="s">
        <v>91</v>
      </c>
      <c r="W5" s="362" t="s">
        <v>93</v>
      </c>
      <c r="X5" s="344" t="b">
        <f>IF(W24&lt;P24,"rouge", IF(W24&gt;S24,"rouge",""))
=IF(OR(P24&lt;W24&lt;Q24,R24&lt;W24&lt;S24),IF(OR(P25&lt;W25&lt;Q25,R25&lt;W25&lt;S25),IF(OR(P26&lt;W26&lt;Q26,R26&lt;W26&lt;S26),"orange",""),""),"")
=IF(AND(W24&lt;T24,W25&lt;T25,W26&lt;T26,W27&lt;T27,W28&lt;T28,W29&lt;T29,W30&lt;T30,W31&lt;T31,W32&lt;T32,W33&lt;T33),"jaune",IF(AND(W24&gt;T24,W25&gt;T25,W26&gt;T26,W27&gt;T27,W28&gt;T28,W29&gt;T29,W30&gt;T30,W31&gt;T31,W32&gt;T32,W33&gt;T33),"jaune",""))</f>
        <v>0</v>
      </c>
    </row>
    <row r="6" spans="1:24" x14ac:dyDescent="0.2">
      <c r="A6" s="148"/>
      <c r="B6" s="153"/>
      <c r="C6" s="135"/>
      <c r="D6" s="154"/>
      <c r="E6" s="155"/>
      <c r="F6" s="156"/>
      <c r="G6" s="153"/>
      <c r="H6" s="153"/>
      <c r="I6" s="157"/>
      <c r="J6" s="141"/>
      <c r="K6" s="141"/>
      <c r="L6" s="141"/>
      <c r="M6" s="141"/>
      <c r="N6" s="142"/>
      <c r="O6" s="142"/>
      <c r="P6" s="142"/>
      <c r="Q6" s="142"/>
      <c r="S6" s="116">
        <v>3</v>
      </c>
      <c r="T6" s="116" t="str">
        <f>IF(AND(W24&lt;T24,W25&lt;T25,W26&lt;T26,W27&lt;T27,W28&lt;T28,W29&lt;T29,W30&lt;T30,W31&lt;T31,W32&lt;T32,W33&lt;T33),"jaune",IF(AND(W24&gt;T24,W25&gt;T25,W26&gt;T26,W27&gt;T27,W28&gt;T28,W29&gt;T29,W30&gt;T30,W31&gt;T31,W32&gt;T32,W33&gt;T33),"jaune",""))</f>
        <v>jaune</v>
      </c>
      <c r="U6" s="116" t="s">
        <v>92</v>
      </c>
    </row>
    <row r="7" spans="1:24" x14ac:dyDescent="0.2">
      <c r="A7" s="158"/>
      <c r="B7" s="159"/>
      <c r="C7" s="160"/>
      <c r="D7" s="161"/>
      <c r="E7" s="160"/>
      <c r="F7" s="160"/>
      <c r="G7" s="139"/>
      <c r="H7" s="139"/>
      <c r="I7" s="162"/>
      <c r="J7" s="141"/>
      <c r="K7" s="141"/>
      <c r="L7" s="141"/>
      <c r="M7" s="141"/>
      <c r="N7" s="142"/>
      <c r="O7" s="142"/>
      <c r="P7" s="142"/>
      <c r="Q7" s="142"/>
    </row>
    <row r="8" spans="1:24" ht="15" x14ac:dyDescent="0.25">
      <c r="A8" s="163"/>
      <c r="B8" s="159"/>
      <c r="C8" s="160"/>
      <c r="D8" s="161"/>
      <c r="E8" s="160"/>
      <c r="F8" s="160"/>
      <c r="G8" s="139"/>
      <c r="H8" s="139"/>
      <c r="I8" s="162"/>
      <c r="J8" s="141"/>
      <c r="K8" s="141"/>
      <c r="L8" s="141"/>
      <c r="M8" s="141"/>
      <c r="N8" s="142"/>
      <c r="O8" s="142"/>
      <c r="P8" s="142"/>
      <c r="Q8" s="142"/>
    </row>
    <row r="9" spans="1:24" ht="15" x14ac:dyDescent="0.25">
      <c r="A9" s="163"/>
      <c r="B9" s="159"/>
      <c r="C9" s="160"/>
      <c r="D9" s="161"/>
      <c r="E9" s="160"/>
      <c r="F9" s="160"/>
      <c r="G9" s="139"/>
      <c r="H9" s="139"/>
      <c r="I9" s="162"/>
      <c r="J9" s="141"/>
      <c r="K9" s="141"/>
      <c r="L9" s="141"/>
      <c r="M9" s="141"/>
      <c r="N9" s="142"/>
      <c r="O9" s="142"/>
      <c r="P9" s="142"/>
      <c r="Q9" s="142"/>
    </row>
    <row r="10" spans="1:24" ht="15" x14ac:dyDescent="0.25">
      <c r="A10" s="163"/>
      <c r="B10" s="159"/>
      <c r="C10" s="160"/>
      <c r="D10" s="161"/>
      <c r="E10" s="160"/>
      <c r="F10" s="160"/>
      <c r="G10" s="139"/>
      <c r="H10" s="139"/>
      <c r="I10" s="162"/>
      <c r="J10" s="141"/>
      <c r="K10" s="141"/>
      <c r="L10" s="141"/>
      <c r="M10" s="141"/>
      <c r="N10" s="142"/>
      <c r="O10" s="142"/>
      <c r="P10" s="142"/>
      <c r="Q10" s="142"/>
      <c r="S10" s="116" t="str">
        <f>IF(OR(A24="",C24="",D24="",E24=""),"",IF(OR(OR(D24&lt;P24,D24&gt;S24),
OR(AND(D23&lt;Q23,D24&lt;Q24),AND(D23&gt;R23,D24&gt;R24))),"Alerte",""))</f>
        <v/>
      </c>
    </row>
    <row r="11" spans="1:24" ht="15" x14ac:dyDescent="0.25">
      <c r="A11" s="163"/>
      <c r="B11" s="159"/>
      <c r="C11" s="160"/>
      <c r="D11" s="161"/>
      <c r="E11" s="160"/>
      <c r="F11" s="160"/>
      <c r="G11" s="139"/>
      <c r="H11" s="139"/>
      <c r="I11" s="162"/>
      <c r="J11" s="141"/>
      <c r="K11" s="141"/>
      <c r="L11" s="141"/>
      <c r="M11" s="141"/>
      <c r="N11" s="142"/>
      <c r="O11" s="142"/>
      <c r="P11" s="142"/>
      <c r="Q11" s="349"/>
      <c r="R11" s="350"/>
      <c r="S11" s="350"/>
      <c r="T11" s="351"/>
      <c r="U11" s="351"/>
      <c r="V11" s="352"/>
    </row>
    <row r="12" spans="1:24" ht="15" x14ac:dyDescent="0.25">
      <c r="A12" s="163"/>
      <c r="B12" s="159"/>
      <c r="C12" s="160"/>
      <c r="D12" s="161"/>
      <c r="E12" s="160"/>
      <c r="F12" s="160"/>
      <c r="G12" s="139"/>
      <c r="H12" s="139"/>
      <c r="I12" s="162"/>
      <c r="J12" s="141"/>
      <c r="K12" s="141"/>
      <c r="L12" s="141"/>
      <c r="M12" s="141"/>
      <c r="N12" s="142"/>
      <c r="O12" s="142"/>
      <c r="P12" s="142"/>
      <c r="Q12" s="349"/>
      <c r="R12" s="350"/>
      <c r="T12" s="350"/>
      <c r="U12" s="350"/>
      <c r="V12" s="350"/>
    </row>
    <row r="13" spans="1:24" ht="15" x14ac:dyDescent="0.25">
      <c r="A13" s="163"/>
      <c r="B13" s="159"/>
      <c r="C13" s="160"/>
      <c r="D13" s="161"/>
      <c r="E13" s="160"/>
      <c r="F13" s="160"/>
      <c r="G13" s="139"/>
      <c r="H13" s="139"/>
      <c r="I13" s="162"/>
      <c r="J13" s="141"/>
      <c r="K13" s="141"/>
      <c r="L13" s="141"/>
      <c r="M13" s="141"/>
      <c r="N13" s="142"/>
      <c r="O13" s="142"/>
      <c r="P13" s="142"/>
      <c r="Q13" s="142"/>
    </row>
    <row r="14" spans="1:24" ht="15" x14ac:dyDescent="0.25">
      <c r="A14" s="163"/>
      <c r="B14" s="159"/>
      <c r="C14" s="160"/>
      <c r="D14" s="161"/>
      <c r="E14" s="160"/>
      <c r="F14" s="160"/>
      <c r="G14" s="139"/>
      <c r="H14" s="139"/>
      <c r="I14" s="162"/>
      <c r="J14" s="141"/>
      <c r="K14" s="141"/>
      <c r="L14" s="141"/>
      <c r="M14" s="141"/>
      <c r="N14" s="142"/>
      <c r="O14" s="142"/>
      <c r="P14" s="142"/>
      <c r="Q14" s="142"/>
    </row>
    <row r="15" spans="1:24" ht="15" x14ac:dyDescent="0.25">
      <c r="A15" s="163"/>
      <c r="B15" s="159"/>
      <c r="C15" s="160"/>
      <c r="D15" s="161"/>
      <c r="E15" s="160"/>
      <c r="F15" s="160"/>
      <c r="G15" s="139"/>
      <c r="H15" s="139"/>
      <c r="I15" s="162"/>
      <c r="J15" s="141"/>
      <c r="K15" s="141"/>
      <c r="L15" s="141"/>
      <c r="M15" s="141"/>
      <c r="N15" s="142"/>
      <c r="O15" s="142"/>
      <c r="P15" s="142"/>
      <c r="Q15" s="142"/>
      <c r="W15" s="116" t="str">
        <f>IF(OR(A25="",C25="",D25="",E25=""),"",IF(OR(OR(D25&lt;P25,D25&gt;S25),OR(AND(D24&lt;Q24,D25&lt;Q25),AND(D24&gt;R24,D25&gt;R25))),"Alerte",""))</f>
        <v/>
      </c>
    </row>
    <row r="16" spans="1:24" ht="15" x14ac:dyDescent="0.25">
      <c r="A16" s="163"/>
      <c r="B16" s="159"/>
      <c r="C16" s="160"/>
      <c r="D16" s="161"/>
      <c r="E16" s="160"/>
      <c r="F16" s="160"/>
      <c r="G16" s="139"/>
      <c r="H16" s="139"/>
      <c r="I16" s="162"/>
      <c r="J16" s="141"/>
      <c r="K16" s="141"/>
      <c r="L16" s="141"/>
      <c r="M16" s="141"/>
      <c r="N16" s="142"/>
      <c r="O16" s="142"/>
      <c r="P16" s="142"/>
      <c r="Q16" s="142"/>
    </row>
    <row r="17" spans="1:27" ht="15" x14ac:dyDescent="0.25">
      <c r="A17" s="163"/>
      <c r="B17" s="159"/>
      <c r="C17" s="160"/>
      <c r="D17" s="161"/>
      <c r="E17" s="160"/>
      <c r="F17" s="160"/>
      <c r="G17" s="139"/>
      <c r="H17" s="139"/>
      <c r="I17" s="162"/>
      <c r="J17" s="141"/>
      <c r="K17" s="141"/>
      <c r="L17" s="141"/>
      <c r="M17" s="141"/>
      <c r="N17" s="142"/>
      <c r="O17" s="142"/>
      <c r="P17" s="142"/>
      <c r="Q17" s="142"/>
    </row>
    <row r="18" spans="1:27" ht="15" x14ac:dyDescent="0.25">
      <c r="A18" s="163"/>
      <c r="B18" s="159"/>
      <c r="C18" s="160"/>
      <c r="D18" s="161"/>
      <c r="E18" s="160"/>
      <c r="F18" s="160"/>
      <c r="G18" s="139"/>
      <c r="H18" s="139"/>
      <c r="I18" s="162"/>
      <c r="J18" s="141"/>
      <c r="K18" s="141"/>
      <c r="L18" s="141"/>
      <c r="M18" s="141"/>
      <c r="N18" s="142"/>
      <c r="O18" s="142"/>
      <c r="P18" s="142"/>
      <c r="Q18" s="142"/>
    </row>
    <row r="19" spans="1:27" ht="15" x14ac:dyDescent="0.25">
      <c r="A19" s="163"/>
      <c r="B19" s="159"/>
      <c r="C19" s="160"/>
      <c r="D19" s="161"/>
      <c r="E19" s="160"/>
      <c r="F19" s="160"/>
      <c r="G19" s="139"/>
      <c r="H19" s="139"/>
      <c r="I19" s="162"/>
      <c r="J19" s="141"/>
      <c r="K19" s="141"/>
      <c r="L19" s="141"/>
      <c r="M19" s="141"/>
      <c r="N19" s="142"/>
      <c r="O19" s="142"/>
      <c r="P19" s="142"/>
      <c r="Q19" s="142"/>
    </row>
    <row r="20" spans="1:27" ht="15" x14ac:dyDescent="0.25">
      <c r="A20" s="163"/>
      <c r="B20" s="159"/>
      <c r="C20" s="160"/>
      <c r="D20" s="161"/>
      <c r="E20" s="160"/>
      <c r="F20" s="160"/>
      <c r="G20" s="139"/>
      <c r="H20" s="139"/>
      <c r="I20" s="162"/>
      <c r="J20" s="141"/>
      <c r="K20" s="141"/>
      <c r="L20" s="141"/>
      <c r="M20" s="141"/>
      <c r="N20" s="142"/>
      <c r="O20" s="142"/>
      <c r="P20" s="142"/>
      <c r="Q20" s="142"/>
    </row>
    <row r="21" spans="1:27" ht="15" x14ac:dyDescent="0.25">
      <c r="A21" s="163"/>
      <c r="B21" s="159"/>
      <c r="C21" s="160"/>
      <c r="D21" s="161"/>
      <c r="E21" s="160"/>
      <c r="F21" s="160"/>
      <c r="G21" s="139"/>
      <c r="H21" s="139"/>
      <c r="I21" s="162"/>
      <c r="J21" s="141"/>
      <c r="K21" s="141"/>
      <c r="L21" s="141"/>
      <c r="M21" s="141"/>
      <c r="N21" s="142"/>
      <c r="O21" s="142"/>
      <c r="P21" s="142"/>
      <c r="Q21" s="142"/>
    </row>
    <row r="22" spans="1:27" ht="25.5" customHeight="1" thickBot="1" x14ac:dyDescent="0.25">
      <c r="A22" s="137" t="s">
        <v>69</v>
      </c>
      <c r="B22" s="159"/>
      <c r="C22" s="160"/>
      <c r="D22" s="161"/>
      <c r="E22" s="160"/>
      <c r="F22" s="160"/>
      <c r="G22" s="139"/>
      <c r="H22" s="139"/>
      <c r="I22" s="162"/>
      <c r="J22" s="141"/>
      <c r="K22" s="141"/>
      <c r="L22" s="141"/>
      <c r="M22" s="141"/>
      <c r="N22" s="142"/>
      <c r="O22" s="142"/>
      <c r="P22" s="142"/>
      <c r="Q22" s="142"/>
    </row>
    <row r="23" spans="1:27" s="165" customFormat="1" ht="36" x14ac:dyDescent="0.2">
      <c r="A23" s="305" t="s">
        <v>0</v>
      </c>
      <c r="B23" s="306" t="s">
        <v>60</v>
      </c>
      <c r="C23" s="307" t="s">
        <v>1</v>
      </c>
      <c r="D23" s="290" t="s">
        <v>79</v>
      </c>
      <c r="E23" s="336" t="s">
        <v>56</v>
      </c>
      <c r="F23" s="319" t="s">
        <v>57</v>
      </c>
      <c r="G23" s="164" t="s">
        <v>55</v>
      </c>
      <c r="H23" s="164" t="s">
        <v>80</v>
      </c>
      <c r="I23" s="164" t="s">
        <v>54</v>
      </c>
      <c r="J23" s="164" t="s">
        <v>58</v>
      </c>
      <c r="K23" s="333" t="s">
        <v>83</v>
      </c>
      <c r="L23" s="333" t="s">
        <v>82</v>
      </c>
      <c r="M23" s="177" t="s">
        <v>78</v>
      </c>
      <c r="P23" s="166" t="s">
        <v>74</v>
      </c>
      <c r="Q23" s="167" t="s">
        <v>75</v>
      </c>
      <c r="R23" s="289" t="s">
        <v>76</v>
      </c>
      <c r="S23" s="289" t="s">
        <v>77</v>
      </c>
      <c r="T23" s="346" t="s">
        <v>13</v>
      </c>
      <c r="V23" s="340" t="s">
        <v>84</v>
      </c>
      <c r="W23" t="s">
        <v>85</v>
      </c>
      <c r="X23" s="345" t="s">
        <v>86</v>
      </c>
      <c r="Y23" s="165" t="s">
        <v>23</v>
      </c>
      <c r="Z23" s="165" t="s">
        <v>94</v>
      </c>
      <c r="AA23" s="165" t="s">
        <v>94</v>
      </c>
    </row>
    <row r="24" spans="1:27" x14ac:dyDescent="0.2">
      <c r="A24" s="121">
        <v>44587</v>
      </c>
      <c r="B24" s="294"/>
      <c r="C24" s="122"/>
      <c r="D24" s="357">
        <v>70</v>
      </c>
      <c r="E24" s="358"/>
      <c r="F24" s="293"/>
      <c r="G24" s="303"/>
      <c r="H24" s="303"/>
      <c r="I24" s="356"/>
      <c r="J24" s="361"/>
      <c r="K24" s="338"/>
      <c r="L24" s="334"/>
      <c r="M24" s="308"/>
      <c r="P24" s="320">
        <f>F2</f>
        <v>58.144961880250378</v>
      </c>
      <c r="Q24" s="321">
        <f>F3</f>
        <v>60.365985697944694</v>
      </c>
      <c r="R24" s="322">
        <f>F4</f>
        <v>69.25008096872196</v>
      </c>
      <c r="S24" s="322">
        <f>F5</f>
        <v>71.471104786416277</v>
      </c>
      <c r="T24" s="347">
        <f>B3</f>
        <v>64.808033333333327</v>
      </c>
      <c r="V24" s="341">
        <v>44587</v>
      </c>
      <c r="W24" s="343">
        <v>70</v>
      </c>
      <c r="X24" s="345">
        <v>44587</v>
      </c>
      <c r="Y24" s="116" t="str">
        <f>IF(W24&lt;P24,"rouge", IF(W24&gt;S24,"rouge",""))</f>
        <v/>
      </c>
      <c r="Z24" s="116" t="str">
        <f>IF(OR(W22&lt;Q22,R22&lt;W22),IF(OR(W23&lt;Q23,R23&lt;W23),IF(OR(W24&lt;Q24,R24&lt;W24),"orange",""),""),"")</f>
        <v/>
      </c>
      <c r="AA24" s="116" t="str">
        <f t="shared" ref="AA24:AA32" si="0">IF(AND(W15&lt;T15,W16&lt;T16,W17&lt;T17,W18&lt;T18,W19&lt;T19,W20&lt;T20,W21&lt;T21,W22&lt;T22,W23&lt;T23,W24&lt;T24),"jaune",IF(AND(W15&gt;T15,W16&gt;T16,W17&gt;T17,W18&gt;T18,W19&gt;T19,W20&gt;T20,W21&gt;T21,W22&gt;T22,W23&gt;T23,W24&gt;T24),"jaune",""))</f>
        <v/>
      </c>
    </row>
    <row r="25" spans="1:27" x14ac:dyDescent="0.2">
      <c r="A25" s="121">
        <v>44587</v>
      </c>
      <c r="B25" s="294"/>
      <c r="C25" s="122"/>
      <c r="D25" s="363">
        <v>70</v>
      </c>
      <c r="E25" s="358"/>
      <c r="F25" s="293"/>
      <c r="G25" s="303"/>
      <c r="H25" s="303"/>
      <c r="I25" s="356"/>
      <c r="J25" s="361"/>
      <c r="K25" s="338"/>
      <c r="L25" s="334"/>
      <c r="M25" s="308"/>
      <c r="P25" s="320">
        <f>P24</f>
        <v>58.144961880250378</v>
      </c>
      <c r="Q25" s="321">
        <f t="shared" ref="Q25:S25" si="1">Q24</f>
        <v>60.365985697944694</v>
      </c>
      <c r="R25" s="322">
        <f>R24</f>
        <v>69.25008096872196</v>
      </c>
      <c r="S25" s="322">
        <f t="shared" si="1"/>
        <v>71.471104786416277</v>
      </c>
      <c r="T25" s="347">
        <f>T24</f>
        <v>64.808033333333327</v>
      </c>
      <c r="V25" s="341">
        <v>44588</v>
      </c>
      <c r="W25" s="343">
        <v>70</v>
      </c>
      <c r="X25" s="345">
        <v>44588</v>
      </c>
      <c r="Y25" s="116" t="str">
        <f t="shared" ref="Y25:Y72" si="2">IF(W25&lt;P25,"rouge", IF(W25&gt;S25,"rouge",""))</f>
        <v/>
      </c>
      <c r="Z25" s="116" t="str">
        <f t="shared" ref="Z24:Z73" si="3">IF(OR(W23&lt;Q23,R23&lt;W23),IF(OR(W24&lt;Q24,R24&lt;W24),IF(OR(W25&lt;Q25,R25&lt;W25),"orange",""),""),"")</f>
        <v>orange</v>
      </c>
      <c r="AA25" s="116" t="str">
        <f t="shared" si="0"/>
        <v/>
      </c>
    </row>
    <row r="26" spans="1:27" x14ac:dyDescent="0.2">
      <c r="A26" s="121">
        <v>44587</v>
      </c>
      <c r="B26" s="294"/>
      <c r="C26" s="122"/>
      <c r="D26" s="363">
        <v>70</v>
      </c>
      <c r="E26" s="358"/>
      <c r="F26" s="293"/>
      <c r="G26" s="303"/>
      <c r="H26" s="303"/>
      <c r="I26" s="356"/>
      <c r="J26" s="361"/>
      <c r="K26" s="338"/>
      <c r="L26" s="334"/>
      <c r="M26" s="308"/>
      <c r="P26" s="320">
        <f t="shared" ref="P26:T41" si="4">P25</f>
        <v>58.144961880250378</v>
      </c>
      <c r="Q26" s="321">
        <f t="shared" si="4"/>
        <v>60.365985697944694</v>
      </c>
      <c r="R26" s="322">
        <f t="shared" si="4"/>
        <v>69.25008096872196</v>
      </c>
      <c r="S26" s="322">
        <f t="shared" si="4"/>
        <v>71.471104786416277</v>
      </c>
      <c r="T26" s="347">
        <f t="shared" si="4"/>
        <v>64.808033333333327</v>
      </c>
      <c r="V26" s="341">
        <v>44589</v>
      </c>
      <c r="W26" s="343">
        <v>70</v>
      </c>
      <c r="X26" s="345">
        <v>44589</v>
      </c>
      <c r="Y26" s="116" t="str">
        <f t="shared" si="2"/>
        <v/>
      </c>
      <c r="Z26" s="116" t="str">
        <f t="shared" si="3"/>
        <v>orange</v>
      </c>
      <c r="AA26" s="116" t="str">
        <f t="shared" si="0"/>
        <v/>
      </c>
    </row>
    <row r="27" spans="1:27" x14ac:dyDescent="0.2">
      <c r="A27" s="121">
        <v>44587</v>
      </c>
      <c r="B27" s="294"/>
      <c r="C27" s="122"/>
      <c r="D27" s="363">
        <v>70</v>
      </c>
      <c r="E27" s="358"/>
      <c r="F27" s="293"/>
      <c r="G27" s="303"/>
      <c r="H27" s="303"/>
      <c r="I27" s="356"/>
      <c r="J27" s="361"/>
      <c r="K27" s="338"/>
      <c r="L27" s="334"/>
      <c r="M27" s="308"/>
      <c r="P27" s="320">
        <f t="shared" si="4"/>
        <v>58.144961880250378</v>
      </c>
      <c r="Q27" s="321">
        <f t="shared" si="4"/>
        <v>60.365985697944694</v>
      </c>
      <c r="R27" s="322">
        <f t="shared" si="4"/>
        <v>69.25008096872196</v>
      </c>
      <c r="S27" s="322">
        <f t="shared" si="4"/>
        <v>71.471104786416277</v>
      </c>
      <c r="T27" s="347">
        <f t="shared" si="4"/>
        <v>64.808033333333327</v>
      </c>
      <c r="V27" s="341">
        <v>44592</v>
      </c>
      <c r="W27" s="343">
        <v>68.666666666666671</v>
      </c>
      <c r="X27" s="345">
        <v>44592</v>
      </c>
      <c r="Y27" s="116" t="str">
        <f t="shared" si="2"/>
        <v/>
      </c>
      <c r="Z27" s="116" t="str">
        <f t="shared" si="3"/>
        <v/>
      </c>
      <c r="AA27" s="116" t="str">
        <f t="shared" si="0"/>
        <v/>
      </c>
    </row>
    <row r="28" spans="1:27" x14ac:dyDescent="0.2">
      <c r="A28" s="121">
        <v>44587</v>
      </c>
      <c r="B28" s="294"/>
      <c r="C28" s="122"/>
      <c r="D28" s="363">
        <v>70</v>
      </c>
      <c r="E28" s="358"/>
      <c r="F28" s="293"/>
      <c r="G28" s="303"/>
      <c r="H28" s="303"/>
      <c r="I28" s="294"/>
      <c r="J28" s="361"/>
      <c r="K28" s="338"/>
      <c r="L28" s="334"/>
      <c r="M28" s="308"/>
      <c r="P28" s="320">
        <f t="shared" si="4"/>
        <v>58.144961880250378</v>
      </c>
      <c r="Q28" s="321">
        <f t="shared" si="4"/>
        <v>60.365985697944694</v>
      </c>
      <c r="R28" s="322">
        <f t="shared" si="4"/>
        <v>69.25008096872196</v>
      </c>
      <c r="S28" s="322">
        <f t="shared" si="4"/>
        <v>71.471104786416277</v>
      </c>
      <c r="T28" s="347">
        <f t="shared" si="4"/>
        <v>64.808033333333327</v>
      </c>
      <c r="V28" s="341">
        <v>44593</v>
      </c>
      <c r="W28" s="343">
        <v>67.777777777777771</v>
      </c>
      <c r="X28" s="345">
        <v>44593</v>
      </c>
      <c r="Y28" s="116" t="str">
        <f t="shared" si="2"/>
        <v/>
      </c>
      <c r="Z28" s="116" t="str">
        <f t="shared" si="3"/>
        <v/>
      </c>
      <c r="AA28" s="116" t="str">
        <f t="shared" si="0"/>
        <v/>
      </c>
    </row>
    <row r="29" spans="1:27" x14ac:dyDescent="0.2">
      <c r="A29" s="121">
        <v>44587</v>
      </c>
      <c r="B29" s="337"/>
      <c r="C29" s="122"/>
      <c r="D29" s="363">
        <v>70</v>
      </c>
      <c r="E29" s="358"/>
      <c r="F29" s="293"/>
      <c r="G29" s="303"/>
      <c r="H29" s="303"/>
      <c r="I29" s="294"/>
      <c r="J29" s="361"/>
      <c r="K29" s="339"/>
      <c r="L29" s="334"/>
      <c r="M29" s="308"/>
      <c r="P29" s="320">
        <f t="shared" si="4"/>
        <v>58.144961880250378</v>
      </c>
      <c r="Q29" s="321">
        <f t="shared" si="4"/>
        <v>60.365985697944694</v>
      </c>
      <c r="R29" s="322">
        <f t="shared" si="4"/>
        <v>69.25008096872196</v>
      </c>
      <c r="S29" s="322">
        <f t="shared" si="4"/>
        <v>71.471104786416277</v>
      </c>
      <c r="T29" s="347">
        <f t="shared" si="4"/>
        <v>64.808033333333327</v>
      </c>
      <c r="V29" s="341">
        <v>44594</v>
      </c>
      <c r="W29" s="343">
        <v>67.545454545454547</v>
      </c>
      <c r="X29" s="345">
        <v>44594</v>
      </c>
      <c r="Y29" s="116" t="str">
        <f t="shared" si="2"/>
        <v/>
      </c>
      <c r="Z29" s="116" t="str">
        <f t="shared" si="3"/>
        <v/>
      </c>
      <c r="AA29" s="116" t="str">
        <f t="shared" si="0"/>
        <v/>
      </c>
    </row>
    <row r="30" spans="1:27" x14ac:dyDescent="0.2">
      <c r="A30" s="121">
        <v>44587</v>
      </c>
      <c r="B30" s="337"/>
      <c r="C30" s="122"/>
      <c r="D30" s="363">
        <v>70</v>
      </c>
      <c r="E30" s="358"/>
      <c r="F30" s="293"/>
      <c r="G30" s="303"/>
      <c r="H30" s="303"/>
      <c r="I30" s="294"/>
      <c r="J30" s="361"/>
      <c r="K30" s="339"/>
      <c r="L30" s="334"/>
      <c r="M30" s="308"/>
      <c r="P30" s="320">
        <f t="shared" si="4"/>
        <v>58.144961880250378</v>
      </c>
      <c r="Q30" s="321">
        <f t="shared" si="4"/>
        <v>60.365985697944694</v>
      </c>
      <c r="R30" s="322">
        <f t="shared" si="4"/>
        <v>69.25008096872196</v>
      </c>
      <c r="S30" s="322">
        <f t="shared" si="4"/>
        <v>71.471104786416277</v>
      </c>
      <c r="T30" s="347">
        <f t="shared" si="4"/>
        <v>64.808033333333327</v>
      </c>
      <c r="V30" s="341">
        <v>44595</v>
      </c>
      <c r="W30" s="343">
        <v>67.044555555555561</v>
      </c>
      <c r="X30" s="345">
        <v>44595</v>
      </c>
      <c r="Y30" s="116" t="str">
        <f t="shared" si="2"/>
        <v/>
      </c>
      <c r="Z30" s="116" t="str">
        <f t="shared" si="3"/>
        <v/>
      </c>
      <c r="AA30" s="116" t="str">
        <f t="shared" si="0"/>
        <v/>
      </c>
    </row>
    <row r="31" spans="1:27" x14ac:dyDescent="0.2">
      <c r="A31" s="121">
        <v>44587</v>
      </c>
      <c r="B31" s="337"/>
      <c r="C31" s="122"/>
      <c r="D31" s="363">
        <v>70</v>
      </c>
      <c r="E31" s="358"/>
      <c r="F31" s="293"/>
      <c r="G31" s="303"/>
      <c r="H31" s="303"/>
      <c r="I31" s="294"/>
      <c r="J31" s="361"/>
      <c r="K31" s="339"/>
      <c r="L31" s="334"/>
      <c r="M31" s="308"/>
      <c r="P31" s="320">
        <f t="shared" si="4"/>
        <v>58.144961880250378</v>
      </c>
      <c r="Q31" s="321">
        <f t="shared" si="4"/>
        <v>60.365985697944694</v>
      </c>
      <c r="R31" s="322">
        <f t="shared" si="4"/>
        <v>69.25008096872196</v>
      </c>
      <c r="S31" s="322">
        <f t="shared" si="4"/>
        <v>71.471104786416277</v>
      </c>
      <c r="T31" s="347">
        <f t="shared" si="4"/>
        <v>64.808033333333327</v>
      </c>
      <c r="V31" s="341">
        <v>44596</v>
      </c>
      <c r="W31" s="343">
        <v>68.714285714285708</v>
      </c>
      <c r="X31" s="345">
        <v>44596</v>
      </c>
      <c r="Y31" s="116" t="str">
        <f t="shared" si="2"/>
        <v/>
      </c>
      <c r="Z31" s="116" t="str">
        <f t="shared" si="3"/>
        <v/>
      </c>
      <c r="AA31" s="116" t="str">
        <f t="shared" si="0"/>
        <v/>
      </c>
    </row>
    <row r="32" spans="1:27" x14ac:dyDescent="0.2">
      <c r="A32" s="121">
        <v>44587</v>
      </c>
      <c r="B32" s="337"/>
      <c r="C32" s="122"/>
      <c r="D32" s="363">
        <v>70</v>
      </c>
      <c r="E32" s="358"/>
      <c r="F32" s="293"/>
      <c r="G32" s="303"/>
      <c r="H32" s="303"/>
      <c r="I32" s="294"/>
      <c r="J32" s="361"/>
      <c r="K32" s="339"/>
      <c r="L32" s="334"/>
      <c r="M32" s="308"/>
      <c r="P32" s="320">
        <f t="shared" si="4"/>
        <v>58.144961880250378</v>
      </c>
      <c r="Q32" s="321">
        <f t="shared" si="4"/>
        <v>60.365985697944694</v>
      </c>
      <c r="R32" s="322">
        <f t="shared" si="4"/>
        <v>69.25008096872196</v>
      </c>
      <c r="S32" s="322">
        <f t="shared" si="4"/>
        <v>71.471104786416277</v>
      </c>
      <c r="T32" s="347">
        <f t="shared" si="4"/>
        <v>64.808033333333327</v>
      </c>
      <c r="V32" s="341">
        <v>44599</v>
      </c>
      <c r="W32" s="343">
        <v>76</v>
      </c>
      <c r="X32" s="345">
        <v>44599</v>
      </c>
      <c r="Y32" s="116" t="str">
        <f t="shared" si="2"/>
        <v>rouge</v>
      </c>
      <c r="Z32" s="116" t="str">
        <f t="shared" si="3"/>
        <v/>
      </c>
      <c r="AA32" s="116" t="str">
        <f t="shared" si="0"/>
        <v>jaune</v>
      </c>
    </row>
    <row r="33" spans="1:27" x14ac:dyDescent="0.2">
      <c r="A33" s="121">
        <v>44587</v>
      </c>
      <c r="B33" s="337"/>
      <c r="C33" s="122"/>
      <c r="D33" s="363">
        <v>70</v>
      </c>
      <c r="E33" s="358"/>
      <c r="F33" s="293"/>
      <c r="G33" s="303"/>
      <c r="H33" s="303"/>
      <c r="I33" s="294"/>
      <c r="J33" s="361"/>
      <c r="K33" s="339"/>
      <c r="L33" s="334"/>
      <c r="M33" s="308"/>
      <c r="P33" s="320">
        <f t="shared" si="4"/>
        <v>58.144961880250378</v>
      </c>
      <c r="Q33" s="321">
        <f t="shared" si="4"/>
        <v>60.365985697944694</v>
      </c>
      <c r="R33" s="322">
        <f t="shared" si="4"/>
        <v>69.25008096872196</v>
      </c>
      <c r="S33" s="322">
        <f t="shared" si="4"/>
        <v>71.471104786416277</v>
      </c>
      <c r="T33" s="347">
        <f t="shared" si="4"/>
        <v>64.808033333333327</v>
      </c>
      <c r="V33" s="341">
        <v>44600</v>
      </c>
      <c r="W33" s="343">
        <v>70</v>
      </c>
      <c r="X33" s="345">
        <v>44600</v>
      </c>
      <c r="Y33" s="116" t="str">
        <f t="shared" si="2"/>
        <v/>
      </c>
      <c r="Z33" s="116" t="str">
        <f t="shared" si="3"/>
        <v/>
      </c>
      <c r="AA33" s="116" t="str">
        <f>IF(AND(W24&lt;T24,W25&lt;T25,W26&lt;T26,W27&lt;T27,W28&lt;T28,W29&lt;T29,W30&lt;T30,W31&lt;T31,W32&lt;T32,W33&lt;T33),"jaune",IF(AND(W24&gt;T24,W25&gt;T25,W26&gt;T26,W27&gt;T27,W28&gt;T28,W29&gt;T29,W30&gt;T30,W31&gt;T31,W32&gt;T32,W33&gt;T33),"jaune",""))</f>
        <v>jaune</v>
      </c>
    </row>
    <row r="34" spans="1:27" x14ac:dyDescent="0.2">
      <c r="A34" s="121">
        <v>44587</v>
      </c>
      <c r="B34" s="337"/>
      <c r="C34" s="122"/>
      <c r="D34" s="363">
        <v>70</v>
      </c>
      <c r="E34" s="358"/>
      <c r="F34" s="293"/>
      <c r="G34" s="303"/>
      <c r="H34" s="303"/>
      <c r="I34" s="294"/>
      <c r="J34" s="361"/>
      <c r="K34" s="339"/>
      <c r="L34" s="334"/>
      <c r="M34" s="308"/>
      <c r="P34" s="320">
        <f t="shared" si="4"/>
        <v>58.144961880250378</v>
      </c>
      <c r="Q34" s="321">
        <f t="shared" si="4"/>
        <v>60.365985697944694</v>
      </c>
      <c r="R34" s="322">
        <f t="shared" si="4"/>
        <v>69.25008096872196</v>
      </c>
      <c r="S34" s="322">
        <f t="shared" si="4"/>
        <v>71.471104786416277</v>
      </c>
      <c r="T34" s="347">
        <f t="shared" si="4"/>
        <v>64.808033333333327</v>
      </c>
      <c r="V34" s="341">
        <v>44601</v>
      </c>
      <c r="W34" s="343">
        <v>68.166666666666671</v>
      </c>
      <c r="X34" s="345">
        <v>44601</v>
      </c>
      <c r="Y34" s="116" t="str">
        <f t="shared" si="2"/>
        <v/>
      </c>
      <c r="Z34" s="116" t="str">
        <f t="shared" si="3"/>
        <v/>
      </c>
      <c r="AA34" s="116" t="str">
        <f t="shared" ref="AA34:AA72" si="5">IF(AND(W25&lt;T25,W26&lt;T26,W27&lt;T27,W28&lt;T28,W29&lt;T29,W30&lt;T30,W31&lt;T31,W32&lt;T32,W33&lt;T33,W34&lt;T34),"jaune",IF(AND(W25&gt;T25,W26&gt;T26,W27&gt;T27,W28&gt;T28,W29&gt;T29,W30&gt;T30,W31&gt;T31,W32&gt;T32,W33&gt;T33,W34&gt;T34),"jaune",""))</f>
        <v>jaune</v>
      </c>
    </row>
    <row r="35" spans="1:27" x14ac:dyDescent="0.2">
      <c r="A35" s="121">
        <v>44587</v>
      </c>
      <c r="B35" s="337"/>
      <c r="C35" s="122"/>
      <c r="D35" s="363">
        <v>70</v>
      </c>
      <c r="E35" s="358"/>
      <c r="F35" s="293"/>
      <c r="G35" s="303"/>
      <c r="H35" s="303"/>
      <c r="I35" s="294"/>
      <c r="J35" s="361"/>
      <c r="K35" s="339"/>
      <c r="L35" s="334"/>
      <c r="M35" s="308"/>
      <c r="P35" s="320">
        <f t="shared" si="4"/>
        <v>58.144961880250378</v>
      </c>
      <c r="Q35" s="321">
        <f t="shared" si="4"/>
        <v>60.365985697944694</v>
      </c>
      <c r="R35" s="322">
        <f t="shared" si="4"/>
        <v>69.25008096872196</v>
      </c>
      <c r="S35" s="322">
        <f t="shared" si="4"/>
        <v>71.471104786416277</v>
      </c>
      <c r="T35" s="347">
        <f t="shared" si="4"/>
        <v>64.808033333333327</v>
      </c>
      <c r="V35" s="341">
        <v>44602</v>
      </c>
      <c r="W35" s="343">
        <v>71.666666666666671</v>
      </c>
      <c r="X35" s="345">
        <v>44602</v>
      </c>
      <c r="Y35" s="116" t="str">
        <f t="shared" si="2"/>
        <v>rouge</v>
      </c>
      <c r="Z35" s="116" t="str">
        <f t="shared" si="3"/>
        <v/>
      </c>
      <c r="AA35" s="116" t="str">
        <f t="shared" si="5"/>
        <v>jaune</v>
      </c>
    </row>
    <row r="36" spans="1:27" x14ac:dyDescent="0.2">
      <c r="A36" s="121">
        <v>44588</v>
      </c>
      <c r="B36" s="337"/>
      <c r="C36" s="122"/>
      <c r="D36" s="363">
        <v>70</v>
      </c>
      <c r="E36" s="358"/>
      <c r="F36" s="293"/>
      <c r="G36" s="303"/>
      <c r="H36" s="303"/>
      <c r="I36" s="294"/>
      <c r="J36" s="361"/>
      <c r="K36" s="339"/>
      <c r="L36" s="334"/>
      <c r="M36" s="308"/>
      <c r="P36" s="320">
        <f t="shared" si="4"/>
        <v>58.144961880250378</v>
      </c>
      <c r="Q36" s="321">
        <f t="shared" si="4"/>
        <v>60.365985697944694</v>
      </c>
      <c r="R36" s="322">
        <f t="shared" si="4"/>
        <v>69.25008096872196</v>
      </c>
      <c r="S36" s="322">
        <f t="shared" si="4"/>
        <v>71.471104786416277</v>
      </c>
      <c r="T36" s="347">
        <f t="shared" si="4"/>
        <v>64.808033333333327</v>
      </c>
      <c r="V36" s="341">
        <v>44603</v>
      </c>
      <c r="W36" s="343">
        <v>75.391249999999999</v>
      </c>
      <c r="X36" s="345">
        <v>44603</v>
      </c>
      <c r="Y36" s="116" t="str">
        <f t="shared" si="2"/>
        <v>rouge</v>
      </c>
      <c r="Z36" s="116" t="str">
        <f t="shared" si="3"/>
        <v/>
      </c>
      <c r="AA36" s="116" t="str">
        <f t="shared" si="5"/>
        <v>jaune</v>
      </c>
    </row>
    <row r="37" spans="1:27" x14ac:dyDescent="0.2">
      <c r="A37" s="121">
        <v>44588</v>
      </c>
      <c r="B37" s="337"/>
      <c r="C37" s="122"/>
      <c r="D37" s="363">
        <v>70</v>
      </c>
      <c r="E37" s="358"/>
      <c r="F37" s="293"/>
      <c r="G37" s="303"/>
      <c r="H37" s="303"/>
      <c r="I37" s="294"/>
      <c r="J37" s="361"/>
      <c r="K37" s="339"/>
      <c r="L37" s="334"/>
      <c r="M37" s="308"/>
      <c r="P37" s="320">
        <f t="shared" si="4"/>
        <v>58.144961880250378</v>
      </c>
      <c r="Q37" s="321">
        <f t="shared" si="4"/>
        <v>60.365985697944694</v>
      </c>
      <c r="R37" s="322">
        <f t="shared" si="4"/>
        <v>69.25008096872196</v>
      </c>
      <c r="S37" s="322">
        <f t="shared" si="4"/>
        <v>71.471104786416277</v>
      </c>
      <c r="T37" s="347">
        <f t="shared" si="4"/>
        <v>64.808033333333327</v>
      </c>
      <c r="V37" s="341">
        <v>44606</v>
      </c>
      <c r="W37" s="343">
        <v>70.400000000000006</v>
      </c>
      <c r="X37" s="345">
        <v>44606</v>
      </c>
      <c r="Y37" s="116" t="str">
        <f t="shared" si="2"/>
        <v/>
      </c>
      <c r="Z37" s="116" t="str">
        <f t="shared" si="3"/>
        <v>orange</v>
      </c>
      <c r="AA37" s="116" t="str">
        <f t="shared" si="5"/>
        <v>jaune</v>
      </c>
    </row>
    <row r="38" spans="1:27" x14ac:dyDescent="0.2">
      <c r="A38" s="121">
        <v>44588</v>
      </c>
      <c r="B38" s="337"/>
      <c r="C38" s="122"/>
      <c r="D38" s="363">
        <v>70</v>
      </c>
      <c r="E38" s="358"/>
      <c r="F38" s="293"/>
      <c r="G38" s="303"/>
      <c r="H38" s="303"/>
      <c r="I38" s="294"/>
      <c r="J38" s="361"/>
      <c r="K38" s="339"/>
      <c r="L38" s="334"/>
      <c r="M38" s="308"/>
      <c r="P38" s="320">
        <f t="shared" si="4"/>
        <v>58.144961880250378</v>
      </c>
      <c r="Q38" s="321">
        <f t="shared" si="4"/>
        <v>60.365985697944694</v>
      </c>
      <c r="R38" s="322">
        <f t="shared" si="4"/>
        <v>69.25008096872196</v>
      </c>
      <c r="S38" s="322">
        <f t="shared" si="4"/>
        <v>71.471104786416277</v>
      </c>
      <c r="T38" s="347">
        <f t="shared" si="4"/>
        <v>64.808033333333327</v>
      </c>
      <c r="V38" s="341">
        <v>44607</v>
      </c>
      <c r="W38" s="343">
        <v>58.25</v>
      </c>
      <c r="X38" s="345">
        <v>44607</v>
      </c>
      <c r="Y38" s="116" t="str">
        <f t="shared" si="2"/>
        <v/>
      </c>
      <c r="Z38" s="116" t="str">
        <f t="shared" si="3"/>
        <v>orange</v>
      </c>
      <c r="AA38" s="116" t="str">
        <f t="shared" si="5"/>
        <v/>
      </c>
    </row>
    <row r="39" spans="1:27" x14ac:dyDescent="0.2">
      <c r="A39" s="121">
        <v>44588</v>
      </c>
      <c r="B39" s="337"/>
      <c r="C39" s="122"/>
      <c r="D39" s="363">
        <v>70</v>
      </c>
      <c r="E39" s="358"/>
      <c r="F39" s="293"/>
      <c r="G39" s="303"/>
      <c r="H39" s="303"/>
      <c r="I39" s="294"/>
      <c r="J39" s="361"/>
      <c r="K39" s="339"/>
      <c r="L39" s="334"/>
      <c r="M39" s="308"/>
      <c r="P39" s="320">
        <f t="shared" si="4"/>
        <v>58.144961880250378</v>
      </c>
      <c r="Q39" s="321">
        <f t="shared" si="4"/>
        <v>60.365985697944694</v>
      </c>
      <c r="R39" s="322">
        <f t="shared" si="4"/>
        <v>69.25008096872196</v>
      </c>
      <c r="S39" s="322">
        <f t="shared" si="4"/>
        <v>71.471104786416277</v>
      </c>
      <c r="T39" s="347">
        <f t="shared" si="4"/>
        <v>64.808033333333327</v>
      </c>
      <c r="V39" s="341">
        <v>44608</v>
      </c>
      <c r="W39" s="343">
        <v>64.5</v>
      </c>
      <c r="X39" s="345">
        <v>44608</v>
      </c>
      <c r="Y39" s="116" t="str">
        <f t="shared" si="2"/>
        <v/>
      </c>
      <c r="Z39" s="116" t="str">
        <f t="shared" si="3"/>
        <v/>
      </c>
      <c r="AA39" s="116" t="str">
        <f t="shared" si="5"/>
        <v/>
      </c>
    </row>
    <row r="40" spans="1:27" x14ac:dyDescent="0.2">
      <c r="A40" s="121">
        <v>44588</v>
      </c>
      <c r="B40" s="337"/>
      <c r="C40" s="122"/>
      <c r="D40" s="363">
        <v>70</v>
      </c>
      <c r="E40" s="358"/>
      <c r="F40" s="293"/>
      <c r="G40" s="303"/>
      <c r="H40" s="303"/>
      <c r="I40" s="294"/>
      <c r="J40" s="361"/>
      <c r="K40" s="339"/>
      <c r="L40" s="334"/>
      <c r="M40" s="308"/>
      <c r="P40" s="320">
        <f t="shared" si="4"/>
        <v>58.144961880250378</v>
      </c>
      <c r="Q40" s="321">
        <f t="shared" si="4"/>
        <v>60.365985697944694</v>
      </c>
      <c r="R40" s="322">
        <f t="shared" si="4"/>
        <v>69.25008096872196</v>
      </c>
      <c r="S40" s="322">
        <f t="shared" si="4"/>
        <v>71.471104786416277</v>
      </c>
      <c r="T40" s="347">
        <f t="shared" si="4"/>
        <v>64.808033333333327</v>
      </c>
      <c r="V40" s="341">
        <v>44609</v>
      </c>
      <c r="W40" s="343">
        <v>64.25</v>
      </c>
      <c r="X40" s="345">
        <v>44609</v>
      </c>
      <c r="Y40" s="116" t="str">
        <f t="shared" si="2"/>
        <v/>
      </c>
      <c r="Z40" s="116" t="str">
        <f t="shared" si="3"/>
        <v/>
      </c>
      <c r="AA40" s="116" t="str">
        <f t="shared" si="5"/>
        <v/>
      </c>
    </row>
    <row r="41" spans="1:27" x14ac:dyDescent="0.2">
      <c r="A41" s="121">
        <v>44588</v>
      </c>
      <c r="B41" s="337"/>
      <c r="C41" s="359"/>
      <c r="D41" s="363">
        <v>70</v>
      </c>
      <c r="E41" s="358"/>
      <c r="F41" s="293"/>
      <c r="G41" s="303"/>
      <c r="H41" s="303"/>
      <c r="I41" s="294"/>
      <c r="J41" s="361"/>
      <c r="K41" s="339"/>
      <c r="L41" s="334"/>
      <c r="M41" s="308"/>
      <c r="P41" s="320">
        <f t="shared" si="4"/>
        <v>58.144961880250378</v>
      </c>
      <c r="Q41" s="321">
        <f t="shared" si="4"/>
        <v>60.365985697944694</v>
      </c>
      <c r="R41" s="322">
        <f t="shared" si="4"/>
        <v>69.25008096872196</v>
      </c>
      <c r="S41" s="322">
        <f t="shared" si="4"/>
        <v>71.471104786416277</v>
      </c>
      <c r="T41" s="347">
        <f t="shared" si="4"/>
        <v>64.808033333333327</v>
      </c>
      <c r="V41" s="341">
        <v>44610</v>
      </c>
      <c r="W41" s="343">
        <v>65.857142857142861</v>
      </c>
      <c r="X41" s="345">
        <v>44610</v>
      </c>
      <c r="Y41" s="116" t="str">
        <f t="shared" si="2"/>
        <v/>
      </c>
      <c r="Z41" s="116" t="str">
        <f t="shared" si="3"/>
        <v/>
      </c>
      <c r="AA41" s="116" t="str">
        <f t="shared" si="5"/>
        <v/>
      </c>
    </row>
    <row r="42" spans="1:27" x14ac:dyDescent="0.2">
      <c r="A42" s="121">
        <v>44588</v>
      </c>
      <c r="B42" s="337"/>
      <c r="C42" s="359"/>
      <c r="D42" s="363">
        <v>70</v>
      </c>
      <c r="E42" s="358"/>
      <c r="F42" s="293"/>
      <c r="G42" s="303"/>
      <c r="H42" s="303"/>
      <c r="I42" s="294"/>
      <c r="J42" s="361"/>
      <c r="K42" s="339"/>
      <c r="L42" s="334"/>
      <c r="M42" s="308"/>
      <c r="P42" s="320">
        <f t="shared" ref="P42:T57" si="6">P41</f>
        <v>58.144961880250378</v>
      </c>
      <c r="Q42" s="321">
        <f t="shared" si="6"/>
        <v>60.365985697944694</v>
      </c>
      <c r="R42" s="322">
        <f t="shared" si="6"/>
        <v>69.25008096872196</v>
      </c>
      <c r="S42" s="322">
        <f t="shared" si="6"/>
        <v>71.471104786416277</v>
      </c>
      <c r="T42" s="347">
        <f t="shared" si="6"/>
        <v>64.808033333333327</v>
      </c>
      <c r="V42" s="341">
        <v>44613</v>
      </c>
      <c r="W42" s="343">
        <v>72.6935</v>
      </c>
      <c r="X42" s="345">
        <v>44613</v>
      </c>
      <c r="Y42" s="116" t="str">
        <f t="shared" si="2"/>
        <v>rouge</v>
      </c>
      <c r="Z42" s="116" t="str">
        <f t="shared" si="3"/>
        <v/>
      </c>
      <c r="AA42" s="116" t="str">
        <f t="shared" si="5"/>
        <v/>
      </c>
    </row>
    <row r="43" spans="1:27" x14ac:dyDescent="0.2">
      <c r="A43" s="121">
        <v>44588</v>
      </c>
      <c r="B43" s="337"/>
      <c r="C43" s="359"/>
      <c r="D43" s="363">
        <v>70</v>
      </c>
      <c r="E43" s="358"/>
      <c r="F43" s="293"/>
      <c r="G43" s="303"/>
      <c r="H43" s="303"/>
      <c r="I43" s="294"/>
      <c r="J43" s="361"/>
      <c r="K43" s="339"/>
      <c r="L43" s="334"/>
      <c r="M43" s="308"/>
      <c r="P43" s="320">
        <f t="shared" si="6"/>
        <v>58.144961880250378</v>
      </c>
      <c r="Q43" s="321">
        <f t="shared" si="6"/>
        <v>60.365985697944694</v>
      </c>
      <c r="R43" s="322">
        <f t="shared" si="6"/>
        <v>69.25008096872196</v>
      </c>
      <c r="S43" s="322">
        <f t="shared" si="6"/>
        <v>71.471104786416277</v>
      </c>
      <c r="T43" s="347">
        <f t="shared" si="6"/>
        <v>64.808033333333327</v>
      </c>
      <c r="V43" s="341">
        <v>44614</v>
      </c>
      <c r="W43" s="343">
        <v>48.094000000000001</v>
      </c>
      <c r="X43" s="345">
        <v>44614</v>
      </c>
      <c r="Y43" s="116" t="str">
        <f t="shared" si="2"/>
        <v>rouge</v>
      </c>
      <c r="Z43" s="116" t="str">
        <f t="shared" si="3"/>
        <v/>
      </c>
      <c r="AA43" s="116" t="str">
        <f t="shared" si="5"/>
        <v/>
      </c>
    </row>
    <row r="44" spans="1:27" x14ac:dyDescent="0.2">
      <c r="A44" s="121">
        <v>44588</v>
      </c>
      <c r="B44" s="337"/>
      <c r="C44" s="359"/>
      <c r="D44" s="363">
        <v>70</v>
      </c>
      <c r="E44" s="358"/>
      <c r="F44" s="293"/>
      <c r="G44" s="303"/>
      <c r="H44" s="303"/>
      <c r="I44" s="294"/>
      <c r="J44" s="361"/>
      <c r="K44" s="339"/>
      <c r="L44" s="334"/>
      <c r="M44" s="308"/>
      <c r="P44" s="320">
        <f t="shared" si="6"/>
        <v>58.144961880250378</v>
      </c>
      <c r="Q44" s="321">
        <f t="shared" si="6"/>
        <v>60.365985697944694</v>
      </c>
      <c r="R44" s="322">
        <f t="shared" si="6"/>
        <v>69.25008096872196</v>
      </c>
      <c r="S44" s="322">
        <f t="shared" si="6"/>
        <v>71.471104786416277</v>
      </c>
      <c r="T44" s="347">
        <f t="shared" si="6"/>
        <v>64.808033333333327</v>
      </c>
      <c r="V44" s="341">
        <v>44615</v>
      </c>
      <c r="W44" s="343">
        <v>64.642857142857139</v>
      </c>
      <c r="X44" s="345">
        <v>44615</v>
      </c>
      <c r="Y44" s="116" t="str">
        <f t="shared" si="2"/>
        <v/>
      </c>
      <c r="Z44" s="116" t="str">
        <f t="shared" si="3"/>
        <v/>
      </c>
      <c r="AA44" s="116" t="str">
        <f t="shared" si="5"/>
        <v/>
      </c>
    </row>
    <row r="45" spans="1:27" x14ac:dyDescent="0.2">
      <c r="A45" s="121">
        <v>44588</v>
      </c>
      <c r="B45" s="337"/>
      <c r="C45" s="359"/>
      <c r="D45" s="363">
        <v>70</v>
      </c>
      <c r="E45" s="358"/>
      <c r="F45" s="293"/>
      <c r="G45" s="303"/>
      <c r="H45" s="303"/>
      <c r="I45" s="294"/>
      <c r="J45" s="361"/>
      <c r="K45" s="339"/>
      <c r="L45" s="334"/>
      <c r="M45" s="308"/>
      <c r="P45" s="320">
        <f t="shared" si="6"/>
        <v>58.144961880250378</v>
      </c>
      <c r="Q45" s="321">
        <f t="shared" si="6"/>
        <v>60.365985697944694</v>
      </c>
      <c r="R45" s="322">
        <f t="shared" si="6"/>
        <v>69.25008096872196</v>
      </c>
      <c r="S45" s="322">
        <f t="shared" si="6"/>
        <v>71.471104786416277</v>
      </c>
      <c r="T45" s="347">
        <f t="shared" si="6"/>
        <v>64.808033333333327</v>
      </c>
      <c r="V45" s="341">
        <v>44616</v>
      </c>
      <c r="W45" s="343">
        <v>70.44487500000001</v>
      </c>
      <c r="X45" s="345">
        <v>44616</v>
      </c>
      <c r="Y45" s="116" t="str">
        <f t="shared" si="2"/>
        <v/>
      </c>
      <c r="Z45" s="116" t="str">
        <f t="shared" si="3"/>
        <v/>
      </c>
      <c r="AA45" s="116" t="str">
        <f t="shared" si="5"/>
        <v/>
      </c>
    </row>
    <row r="46" spans="1:27" x14ac:dyDescent="0.2">
      <c r="A46" s="121">
        <v>44588</v>
      </c>
      <c r="B46" s="337"/>
      <c r="C46" s="359"/>
      <c r="D46" s="363">
        <v>70</v>
      </c>
      <c r="E46" s="358"/>
      <c r="F46" s="293"/>
      <c r="G46" s="303"/>
      <c r="H46" s="303"/>
      <c r="I46" s="294"/>
      <c r="J46" s="361"/>
      <c r="K46" s="339"/>
      <c r="L46" s="334"/>
      <c r="M46" s="308"/>
      <c r="P46" s="320">
        <f t="shared" si="6"/>
        <v>58.144961880250378</v>
      </c>
      <c r="Q46" s="321">
        <f t="shared" si="6"/>
        <v>60.365985697944694</v>
      </c>
      <c r="R46" s="322">
        <f t="shared" si="6"/>
        <v>69.25008096872196</v>
      </c>
      <c r="S46" s="322">
        <f t="shared" si="6"/>
        <v>71.471104786416277</v>
      </c>
      <c r="T46" s="347">
        <f t="shared" si="6"/>
        <v>64.808033333333327</v>
      </c>
      <c r="V46" s="341">
        <v>44617</v>
      </c>
      <c r="W46" s="343">
        <v>75.343499999999992</v>
      </c>
      <c r="X46" s="345">
        <v>44617</v>
      </c>
      <c r="Y46" s="116" t="str">
        <f t="shared" si="2"/>
        <v>rouge</v>
      </c>
      <c r="Z46" s="116" t="str">
        <f t="shared" si="3"/>
        <v/>
      </c>
      <c r="AA46" s="116" t="str">
        <f t="shared" si="5"/>
        <v/>
      </c>
    </row>
    <row r="47" spans="1:27" x14ac:dyDescent="0.2">
      <c r="A47" s="121">
        <v>44588</v>
      </c>
      <c r="B47" s="337"/>
      <c r="C47" s="359"/>
      <c r="D47" s="363">
        <v>70</v>
      </c>
      <c r="E47" s="358"/>
      <c r="F47" s="293"/>
      <c r="G47" s="303"/>
      <c r="H47" s="303"/>
      <c r="I47" s="294"/>
      <c r="J47" s="361"/>
      <c r="K47" s="339"/>
      <c r="L47" s="334"/>
      <c r="M47" s="308"/>
      <c r="P47" s="320">
        <f t="shared" si="6"/>
        <v>58.144961880250378</v>
      </c>
      <c r="Q47" s="321">
        <f t="shared" si="6"/>
        <v>60.365985697944694</v>
      </c>
      <c r="R47" s="322">
        <f t="shared" si="6"/>
        <v>69.25008096872196</v>
      </c>
      <c r="S47" s="322">
        <f t="shared" si="6"/>
        <v>71.471104786416277</v>
      </c>
      <c r="T47" s="347">
        <f t="shared" si="6"/>
        <v>64.808033333333327</v>
      </c>
      <c r="V47" s="341">
        <v>44620</v>
      </c>
      <c r="W47" s="343">
        <v>71</v>
      </c>
      <c r="X47" s="345">
        <v>44620</v>
      </c>
      <c r="Y47" s="116" t="str">
        <f t="shared" si="2"/>
        <v/>
      </c>
      <c r="Z47" s="116" t="str">
        <f t="shared" si="3"/>
        <v>orange</v>
      </c>
      <c r="AA47" s="116" t="str">
        <f t="shared" si="5"/>
        <v/>
      </c>
    </row>
    <row r="48" spans="1:27" x14ac:dyDescent="0.2">
      <c r="A48" s="121">
        <v>44588</v>
      </c>
      <c r="B48" s="337"/>
      <c r="C48" s="359"/>
      <c r="D48" s="363">
        <v>70</v>
      </c>
      <c r="E48" s="358"/>
      <c r="F48" s="293"/>
      <c r="G48" s="303"/>
      <c r="H48" s="303"/>
      <c r="I48" s="294"/>
      <c r="J48" s="361"/>
      <c r="K48" s="339"/>
      <c r="L48" s="334"/>
      <c r="M48" s="308"/>
      <c r="P48" s="320">
        <f t="shared" si="6"/>
        <v>58.144961880250378</v>
      </c>
      <c r="Q48" s="321">
        <f t="shared" si="6"/>
        <v>60.365985697944694</v>
      </c>
      <c r="R48" s="322">
        <f t="shared" si="6"/>
        <v>69.25008096872196</v>
      </c>
      <c r="S48" s="322">
        <f t="shared" si="6"/>
        <v>71.471104786416277</v>
      </c>
      <c r="T48" s="347">
        <f t="shared" si="6"/>
        <v>64.808033333333327</v>
      </c>
      <c r="V48" s="341">
        <v>44621</v>
      </c>
      <c r="W48" s="343">
        <v>69.394461538461528</v>
      </c>
      <c r="X48" s="345">
        <v>44621</v>
      </c>
      <c r="Y48" s="116" t="str">
        <f t="shared" si="2"/>
        <v/>
      </c>
      <c r="Z48" s="116" t="str">
        <f t="shared" si="3"/>
        <v>orange</v>
      </c>
      <c r="AA48" s="116" t="str">
        <f t="shared" si="5"/>
        <v/>
      </c>
    </row>
    <row r="49" spans="1:27" x14ac:dyDescent="0.2">
      <c r="A49" s="121">
        <v>44588</v>
      </c>
      <c r="B49" s="337"/>
      <c r="C49" s="122"/>
      <c r="D49" s="363">
        <v>70</v>
      </c>
      <c r="E49" s="358"/>
      <c r="F49" s="293"/>
      <c r="G49" s="303"/>
      <c r="H49" s="303"/>
      <c r="I49" s="294"/>
      <c r="J49" s="361"/>
      <c r="K49" s="339"/>
      <c r="L49" s="334"/>
      <c r="M49" s="308"/>
      <c r="P49" s="320">
        <f t="shared" si="6"/>
        <v>58.144961880250378</v>
      </c>
      <c r="Q49" s="321">
        <f t="shared" si="6"/>
        <v>60.365985697944694</v>
      </c>
      <c r="R49" s="322">
        <f t="shared" si="6"/>
        <v>69.25008096872196</v>
      </c>
      <c r="S49" s="322">
        <f t="shared" si="6"/>
        <v>71.471104786416277</v>
      </c>
      <c r="T49" s="347">
        <f t="shared" si="6"/>
        <v>64.808033333333327</v>
      </c>
      <c r="V49" s="341">
        <v>44622</v>
      </c>
      <c r="W49" s="343">
        <v>65.505899999999997</v>
      </c>
      <c r="X49" s="345">
        <v>44622</v>
      </c>
      <c r="Y49" s="116" t="str">
        <f t="shared" si="2"/>
        <v/>
      </c>
      <c r="Z49" s="116" t="str">
        <f t="shared" si="3"/>
        <v/>
      </c>
      <c r="AA49" s="116" t="str">
        <f t="shared" si="5"/>
        <v/>
      </c>
    </row>
    <row r="50" spans="1:27" x14ac:dyDescent="0.2">
      <c r="A50" s="121">
        <v>44588</v>
      </c>
      <c r="B50" s="337"/>
      <c r="C50" s="122"/>
      <c r="D50" s="363">
        <v>70</v>
      </c>
      <c r="E50" s="358"/>
      <c r="F50" s="293"/>
      <c r="G50" s="303"/>
      <c r="H50" s="303"/>
      <c r="I50" s="294"/>
      <c r="J50" s="361"/>
      <c r="K50" s="339"/>
      <c r="L50" s="334"/>
      <c r="M50" s="308"/>
      <c r="P50" s="320">
        <f t="shared" si="6"/>
        <v>58.144961880250378</v>
      </c>
      <c r="Q50" s="321">
        <f t="shared" si="6"/>
        <v>60.365985697944694</v>
      </c>
      <c r="R50" s="322">
        <f t="shared" si="6"/>
        <v>69.25008096872196</v>
      </c>
      <c r="S50" s="322">
        <f t="shared" si="6"/>
        <v>71.471104786416277</v>
      </c>
      <c r="T50" s="347">
        <f t="shared" si="6"/>
        <v>64.808033333333327</v>
      </c>
      <c r="V50" s="341">
        <v>44623</v>
      </c>
      <c r="W50" s="343">
        <v>69.357571428571433</v>
      </c>
      <c r="X50" s="345">
        <v>44623</v>
      </c>
      <c r="Y50" s="116" t="str">
        <f t="shared" si="2"/>
        <v/>
      </c>
      <c r="Z50" s="116" t="str">
        <f t="shared" si="3"/>
        <v/>
      </c>
      <c r="AA50" s="116" t="str">
        <f t="shared" si="5"/>
        <v/>
      </c>
    </row>
    <row r="51" spans="1:27" x14ac:dyDescent="0.2">
      <c r="A51" s="121">
        <v>44588</v>
      </c>
      <c r="B51" s="294"/>
      <c r="C51" s="122"/>
      <c r="D51" s="363">
        <v>70</v>
      </c>
      <c r="E51" s="358"/>
      <c r="F51" s="293"/>
      <c r="G51" s="303"/>
      <c r="H51" s="303"/>
      <c r="I51" s="294"/>
      <c r="J51" s="361"/>
      <c r="K51" s="339"/>
      <c r="L51" s="334"/>
      <c r="M51" s="308"/>
      <c r="P51" s="320">
        <f t="shared" si="6"/>
        <v>58.144961880250378</v>
      </c>
      <c r="Q51" s="321">
        <f t="shared" si="6"/>
        <v>60.365985697944694</v>
      </c>
      <c r="R51" s="322">
        <f t="shared" si="6"/>
        <v>69.25008096872196</v>
      </c>
      <c r="S51" s="322">
        <f t="shared" si="6"/>
        <v>71.471104786416277</v>
      </c>
      <c r="T51" s="347">
        <f t="shared" si="6"/>
        <v>64.808033333333327</v>
      </c>
      <c r="V51" s="341">
        <v>44624</v>
      </c>
      <c r="W51" s="343">
        <v>58.153500000000001</v>
      </c>
      <c r="X51" s="345">
        <v>44624</v>
      </c>
      <c r="Y51" s="116" t="str">
        <f t="shared" si="2"/>
        <v/>
      </c>
      <c r="Z51" s="116" t="str">
        <f t="shared" si="3"/>
        <v/>
      </c>
      <c r="AA51" s="116" t="str">
        <f t="shared" si="5"/>
        <v/>
      </c>
    </row>
    <row r="52" spans="1:27" x14ac:dyDescent="0.2">
      <c r="A52" s="121">
        <v>44589</v>
      </c>
      <c r="B52" s="294"/>
      <c r="C52" s="122"/>
      <c r="D52" s="363">
        <v>70</v>
      </c>
      <c r="E52" s="358"/>
      <c r="F52" s="293"/>
      <c r="G52" s="303"/>
      <c r="H52" s="303"/>
      <c r="I52" s="294"/>
      <c r="J52" s="361"/>
      <c r="K52" s="339"/>
      <c r="L52" s="334"/>
      <c r="M52" s="308"/>
      <c r="P52" s="320">
        <f t="shared" si="6"/>
        <v>58.144961880250378</v>
      </c>
      <c r="Q52" s="321">
        <f t="shared" si="6"/>
        <v>60.365985697944694</v>
      </c>
      <c r="R52" s="322">
        <f t="shared" si="6"/>
        <v>69.25008096872196</v>
      </c>
      <c r="S52" s="322">
        <f t="shared" si="6"/>
        <v>71.471104786416277</v>
      </c>
      <c r="T52" s="347">
        <f t="shared" si="6"/>
        <v>64.808033333333327</v>
      </c>
      <c r="V52" s="341">
        <v>44627</v>
      </c>
      <c r="W52" s="343">
        <v>65.242333333333335</v>
      </c>
      <c r="X52" s="345">
        <v>44627</v>
      </c>
      <c r="Y52" s="116" t="str">
        <f t="shared" si="2"/>
        <v/>
      </c>
      <c r="Z52" s="116" t="str">
        <f t="shared" si="3"/>
        <v/>
      </c>
      <c r="AA52" s="116" t="str">
        <f t="shared" si="5"/>
        <v/>
      </c>
    </row>
    <row r="53" spans="1:27" x14ac:dyDescent="0.2">
      <c r="A53" s="121">
        <v>44589</v>
      </c>
      <c r="B53" s="294"/>
      <c r="C53" s="122"/>
      <c r="D53" s="363">
        <v>70</v>
      </c>
      <c r="E53" s="358"/>
      <c r="F53" s="293"/>
      <c r="G53" s="303"/>
      <c r="H53" s="303"/>
      <c r="I53" s="294"/>
      <c r="J53" s="361"/>
      <c r="K53" s="339"/>
      <c r="L53" s="334"/>
      <c r="M53" s="308"/>
      <c r="P53" s="320">
        <f t="shared" si="6"/>
        <v>58.144961880250378</v>
      </c>
      <c r="Q53" s="321">
        <f t="shared" si="6"/>
        <v>60.365985697944694</v>
      </c>
      <c r="R53" s="322">
        <f t="shared" si="6"/>
        <v>69.25008096872196</v>
      </c>
      <c r="S53" s="322">
        <f t="shared" si="6"/>
        <v>71.471104786416277</v>
      </c>
      <c r="T53" s="347">
        <f t="shared" si="6"/>
        <v>64.808033333333327</v>
      </c>
      <c r="V53" s="341">
        <v>44628</v>
      </c>
      <c r="W53" s="343">
        <v>65.009333333333345</v>
      </c>
      <c r="X53" s="345">
        <v>44628</v>
      </c>
      <c r="Y53" s="116" t="str">
        <f t="shared" si="2"/>
        <v/>
      </c>
      <c r="Z53" s="116" t="str">
        <f t="shared" si="3"/>
        <v/>
      </c>
      <c r="AA53" s="116" t="str">
        <f t="shared" si="5"/>
        <v/>
      </c>
    </row>
    <row r="54" spans="1:27" x14ac:dyDescent="0.2">
      <c r="A54" s="121">
        <v>44589</v>
      </c>
      <c r="B54" s="294"/>
      <c r="C54" s="122"/>
      <c r="D54" s="363">
        <v>70</v>
      </c>
      <c r="E54" s="358"/>
      <c r="F54" s="293"/>
      <c r="G54" s="303"/>
      <c r="H54" s="303"/>
      <c r="I54" s="294"/>
      <c r="J54" s="361"/>
      <c r="K54" s="339"/>
      <c r="L54" s="334"/>
      <c r="M54" s="308"/>
      <c r="P54" s="320">
        <f t="shared" si="6"/>
        <v>58.144961880250378</v>
      </c>
      <c r="Q54" s="321">
        <f t="shared" si="6"/>
        <v>60.365985697944694</v>
      </c>
      <c r="R54" s="322">
        <f t="shared" si="6"/>
        <v>69.25008096872196</v>
      </c>
      <c r="S54" s="322">
        <f t="shared" si="6"/>
        <v>71.471104786416277</v>
      </c>
      <c r="T54" s="347">
        <f t="shared" si="6"/>
        <v>64.808033333333327</v>
      </c>
      <c r="V54" s="341">
        <v>44629</v>
      </c>
      <c r="W54" s="343">
        <v>65.777777777777771</v>
      </c>
      <c r="X54" s="345">
        <v>44629</v>
      </c>
      <c r="Y54" s="116" t="str">
        <f t="shared" si="2"/>
        <v/>
      </c>
      <c r="Z54" s="116" t="str">
        <f t="shared" si="3"/>
        <v/>
      </c>
      <c r="AA54" s="116" t="str">
        <f t="shared" si="5"/>
        <v/>
      </c>
    </row>
    <row r="55" spans="1:27" x14ac:dyDescent="0.2">
      <c r="A55" s="121">
        <v>44589</v>
      </c>
      <c r="B55" s="294"/>
      <c r="C55" s="122"/>
      <c r="D55" s="363">
        <v>70</v>
      </c>
      <c r="E55" s="358"/>
      <c r="F55" s="293"/>
      <c r="G55" s="303"/>
      <c r="H55" s="303"/>
      <c r="I55" s="294"/>
      <c r="J55" s="361"/>
      <c r="K55" s="175"/>
      <c r="L55" s="334"/>
      <c r="M55" s="308"/>
      <c r="P55" s="320">
        <f t="shared" si="6"/>
        <v>58.144961880250378</v>
      </c>
      <c r="Q55" s="321">
        <f t="shared" si="6"/>
        <v>60.365985697944694</v>
      </c>
      <c r="R55" s="322">
        <f t="shared" si="6"/>
        <v>69.25008096872196</v>
      </c>
      <c r="S55" s="322">
        <f t="shared" si="6"/>
        <v>71.471104786416277</v>
      </c>
      <c r="T55" s="347">
        <f t="shared" si="6"/>
        <v>64.808033333333327</v>
      </c>
      <c r="V55" s="341">
        <v>44630</v>
      </c>
      <c r="W55" s="343">
        <v>65.496600000000001</v>
      </c>
      <c r="X55" s="345">
        <v>44630</v>
      </c>
      <c r="Y55" s="116" t="str">
        <f t="shared" si="2"/>
        <v/>
      </c>
      <c r="Z55" s="116" t="str">
        <f t="shared" si="3"/>
        <v/>
      </c>
      <c r="AA55" s="116" t="str">
        <f t="shared" si="5"/>
        <v/>
      </c>
    </row>
    <row r="56" spans="1:27" x14ac:dyDescent="0.2">
      <c r="A56" s="121">
        <v>44592</v>
      </c>
      <c r="B56" s="294"/>
      <c r="C56" s="122"/>
      <c r="D56" s="357">
        <v>64</v>
      </c>
      <c r="E56" s="358"/>
      <c r="F56" s="293"/>
      <c r="G56" s="303"/>
      <c r="H56" s="303"/>
      <c r="I56" s="294"/>
      <c r="J56" s="361"/>
      <c r="K56" s="175"/>
      <c r="L56" s="334"/>
      <c r="M56" s="308"/>
      <c r="P56" s="320">
        <f t="shared" si="6"/>
        <v>58.144961880250378</v>
      </c>
      <c r="Q56" s="321">
        <f t="shared" si="6"/>
        <v>60.365985697944694</v>
      </c>
      <c r="R56" s="322">
        <f t="shared" si="6"/>
        <v>69.25008096872196</v>
      </c>
      <c r="S56" s="322">
        <f t="shared" si="6"/>
        <v>71.471104786416277</v>
      </c>
      <c r="T56" s="347">
        <f t="shared" si="6"/>
        <v>64.808033333333327</v>
      </c>
      <c r="V56" s="341">
        <v>44631</v>
      </c>
      <c r="W56" s="343">
        <v>68.703500000000005</v>
      </c>
      <c r="X56" s="345">
        <v>44631</v>
      </c>
      <c r="Y56" s="116" t="str">
        <f t="shared" si="2"/>
        <v/>
      </c>
      <c r="Z56" s="116" t="str">
        <f t="shared" si="3"/>
        <v/>
      </c>
      <c r="AA56" s="116" t="str">
        <f t="shared" si="5"/>
        <v/>
      </c>
    </row>
    <row r="57" spans="1:27" x14ac:dyDescent="0.2">
      <c r="A57" s="121">
        <v>44592</v>
      </c>
      <c r="B57" s="294"/>
      <c r="C57" s="122"/>
      <c r="D57" s="357">
        <v>66</v>
      </c>
      <c r="E57" s="358"/>
      <c r="F57" s="293"/>
      <c r="G57" s="303"/>
      <c r="H57" s="303"/>
      <c r="I57" s="294"/>
      <c r="J57" s="361"/>
      <c r="K57" s="175"/>
      <c r="L57" s="334"/>
      <c r="M57" s="308"/>
      <c r="P57" s="320">
        <f t="shared" si="6"/>
        <v>58.144961880250378</v>
      </c>
      <c r="Q57" s="321">
        <f t="shared" si="6"/>
        <v>60.365985697944694</v>
      </c>
      <c r="R57" s="322">
        <f t="shared" si="6"/>
        <v>69.25008096872196</v>
      </c>
      <c r="S57" s="322">
        <f t="shared" si="6"/>
        <v>71.471104786416277</v>
      </c>
      <c r="T57" s="347">
        <f t="shared" si="6"/>
        <v>64.808033333333327</v>
      </c>
      <c r="V57" s="341">
        <v>44634</v>
      </c>
      <c r="W57" s="343">
        <v>67.262999999999991</v>
      </c>
      <c r="X57" s="345">
        <v>44634</v>
      </c>
      <c r="Y57" s="116" t="str">
        <f t="shared" si="2"/>
        <v/>
      </c>
      <c r="Z57" s="116" t="str">
        <f t="shared" si="3"/>
        <v/>
      </c>
      <c r="AA57" s="116" t="str">
        <f t="shared" si="5"/>
        <v/>
      </c>
    </row>
    <row r="58" spans="1:27" x14ac:dyDescent="0.2">
      <c r="A58" s="121">
        <v>44592</v>
      </c>
      <c r="B58" s="294"/>
      <c r="C58" s="122"/>
      <c r="D58" s="357">
        <v>78</v>
      </c>
      <c r="E58" s="358"/>
      <c r="F58" s="293"/>
      <c r="G58" s="303"/>
      <c r="H58" s="303"/>
      <c r="I58" s="294"/>
      <c r="J58" s="361"/>
      <c r="K58" s="175"/>
      <c r="L58" s="334"/>
      <c r="M58" s="308"/>
      <c r="P58" s="320">
        <f t="shared" ref="P58:T73" si="7">P57</f>
        <v>58.144961880250378</v>
      </c>
      <c r="Q58" s="321">
        <f t="shared" si="7"/>
        <v>60.365985697944694</v>
      </c>
      <c r="R58" s="322">
        <f t="shared" si="7"/>
        <v>69.25008096872196</v>
      </c>
      <c r="S58" s="322">
        <f t="shared" si="7"/>
        <v>71.471104786416277</v>
      </c>
      <c r="T58" s="347">
        <f t="shared" si="7"/>
        <v>64.808033333333327</v>
      </c>
      <c r="V58" s="341">
        <v>44635</v>
      </c>
      <c r="W58" s="343">
        <v>66.091250000000002</v>
      </c>
      <c r="X58" s="345">
        <v>44635</v>
      </c>
      <c r="Y58" s="116" t="str">
        <f t="shared" si="2"/>
        <v/>
      </c>
      <c r="Z58" s="116" t="str">
        <f t="shared" si="3"/>
        <v/>
      </c>
      <c r="AA58" s="116" t="str">
        <f t="shared" si="5"/>
        <v/>
      </c>
    </row>
    <row r="59" spans="1:27" x14ac:dyDescent="0.2">
      <c r="A59" s="121">
        <v>44592</v>
      </c>
      <c r="B59" s="294"/>
      <c r="C59" s="122"/>
      <c r="D59" s="357">
        <v>66</v>
      </c>
      <c r="E59" s="358"/>
      <c r="F59" s="293"/>
      <c r="G59" s="303"/>
      <c r="H59" s="303"/>
      <c r="I59" s="294"/>
      <c r="J59" s="361"/>
      <c r="K59" s="175"/>
      <c r="L59" s="334"/>
      <c r="M59" s="308"/>
      <c r="P59" s="320">
        <f t="shared" si="7"/>
        <v>58.144961880250378</v>
      </c>
      <c r="Q59" s="321">
        <f t="shared" si="7"/>
        <v>60.365985697944694</v>
      </c>
      <c r="R59" s="322">
        <f t="shared" si="7"/>
        <v>69.25008096872196</v>
      </c>
      <c r="S59" s="322">
        <f t="shared" si="7"/>
        <v>71.471104786416277</v>
      </c>
      <c r="T59" s="347">
        <f t="shared" si="7"/>
        <v>64.808033333333327</v>
      </c>
      <c r="V59" s="341">
        <v>44636</v>
      </c>
      <c r="W59" s="343">
        <v>64.014150000000001</v>
      </c>
      <c r="X59" s="345">
        <v>44636</v>
      </c>
      <c r="Y59" s="116" t="str">
        <f t="shared" si="2"/>
        <v/>
      </c>
      <c r="Z59" s="116" t="str">
        <f t="shared" si="3"/>
        <v/>
      </c>
      <c r="AA59" s="116" t="str">
        <f t="shared" si="5"/>
        <v/>
      </c>
    </row>
    <row r="60" spans="1:27" x14ac:dyDescent="0.2">
      <c r="A60" s="121">
        <v>44592</v>
      </c>
      <c r="B60" s="294"/>
      <c r="C60" s="122"/>
      <c r="D60" s="357">
        <v>71</v>
      </c>
      <c r="E60" s="358"/>
      <c r="F60" s="293"/>
      <c r="G60" s="303"/>
      <c r="H60" s="303"/>
      <c r="I60" s="294"/>
      <c r="J60" s="361"/>
      <c r="K60" s="175"/>
      <c r="L60" s="334"/>
      <c r="M60" s="308"/>
      <c r="P60" s="320">
        <f t="shared" si="7"/>
        <v>58.144961880250378</v>
      </c>
      <c r="Q60" s="321">
        <f t="shared" si="7"/>
        <v>60.365985697944694</v>
      </c>
      <c r="R60" s="322">
        <f t="shared" si="7"/>
        <v>69.25008096872196</v>
      </c>
      <c r="S60" s="322">
        <f t="shared" si="7"/>
        <v>71.471104786416277</v>
      </c>
      <c r="T60" s="347">
        <f t="shared" si="7"/>
        <v>64.808033333333327</v>
      </c>
      <c r="V60" s="341">
        <v>44637</v>
      </c>
      <c r="W60" s="343">
        <v>67.895692307692315</v>
      </c>
      <c r="X60" s="345">
        <v>44637</v>
      </c>
      <c r="Y60" s="116" t="str">
        <f t="shared" si="2"/>
        <v/>
      </c>
      <c r="Z60" s="116" t="str">
        <f t="shared" si="3"/>
        <v/>
      </c>
      <c r="AA60" s="116" t="str">
        <f t="shared" si="5"/>
        <v/>
      </c>
    </row>
    <row r="61" spans="1:27" x14ac:dyDescent="0.2">
      <c r="A61" s="121">
        <v>44592</v>
      </c>
      <c r="B61" s="294"/>
      <c r="C61" s="122"/>
      <c r="D61" s="357">
        <v>67</v>
      </c>
      <c r="E61" s="358"/>
      <c r="F61" s="293"/>
      <c r="G61" s="303"/>
      <c r="H61" s="303"/>
      <c r="I61" s="294"/>
      <c r="J61" s="361"/>
      <c r="K61" s="175"/>
      <c r="L61" s="334"/>
      <c r="M61" s="308"/>
      <c r="P61" s="320">
        <f t="shared" si="7"/>
        <v>58.144961880250378</v>
      </c>
      <c r="Q61" s="321">
        <f t="shared" si="7"/>
        <v>60.365985697944694</v>
      </c>
      <c r="R61" s="322">
        <f t="shared" si="7"/>
        <v>69.25008096872196</v>
      </c>
      <c r="S61" s="322">
        <f t="shared" si="7"/>
        <v>71.471104786416277</v>
      </c>
      <c r="T61" s="347">
        <f t="shared" si="7"/>
        <v>64.808033333333327</v>
      </c>
      <c r="V61" s="341">
        <v>44638</v>
      </c>
      <c r="W61" s="343">
        <v>63.123315789473686</v>
      </c>
      <c r="X61" s="345">
        <v>44638</v>
      </c>
      <c r="Y61" s="116" t="str">
        <f t="shared" si="2"/>
        <v/>
      </c>
      <c r="Z61" s="116" t="str">
        <f t="shared" si="3"/>
        <v/>
      </c>
      <c r="AA61" s="116" t="str">
        <f t="shared" si="5"/>
        <v/>
      </c>
    </row>
    <row r="62" spans="1:27" x14ac:dyDescent="0.2">
      <c r="A62" s="121">
        <v>44593</v>
      </c>
      <c r="B62" s="294"/>
      <c r="C62" s="122"/>
      <c r="D62" s="357">
        <v>62</v>
      </c>
      <c r="E62" s="358"/>
      <c r="F62" s="293"/>
      <c r="G62" s="303"/>
      <c r="H62" s="303"/>
      <c r="I62" s="294"/>
      <c r="J62" s="361"/>
      <c r="K62" s="175"/>
      <c r="L62" s="334"/>
      <c r="M62" s="308"/>
      <c r="P62" s="320">
        <f t="shared" si="7"/>
        <v>58.144961880250378</v>
      </c>
      <c r="Q62" s="321">
        <f t="shared" si="7"/>
        <v>60.365985697944694</v>
      </c>
      <c r="R62" s="322">
        <f t="shared" si="7"/>
        <v>69.25008096872196</v>
      </c>
      <c r="S62" s="322">
        <f t="shared" si="7"/>
        <v>71.471104786416277</v>
      </c>
      <c r="T62" s="347">
        <f t="shared" si="7"/>
        <v>64.808033333333327</v>
      </c>
      <c r="V62" s="341">
        <v>44641</v>
      </c>
      <c r="W62" s="343">
        <v>65.698166666666665</v>
      </c>
      <c r="X62" s="345">
        <v>44641</v>
      </c>
      <c r="Y62" s="116" t="str">
        <f t="shared" si="2"/>
        <v/>
      </c>
      <c r="Z62" s="116" t="str">
        <f t="shared" si="3"/>
        <v/>
      </c>
      <c r="AA62" s="116" t="str">
        <f t="shared" si="5"/>
        <v/>
      </c>
    </row>
    <row r="63" spans="1:27" x14ac:dyDescent="0.2">
      <c r="A63" s="121">
        <v>44593</v>
      </c>
      <c r="B63" s="294"/>
      <c r="C63" s="122"/>
      <c r="D63" s="357">
        <v>61</v>
      </c>
      <c r="E63" s="358"/>
      <c r="F63" s="293"/>
      <c r="G63" s="303"/>
      <c r="H63" s="303"/>
      <c r="I63" s="294"/>
      <c r="J63" s="361"/>
      <c r="K63" s="175"/>
      <c r="L63" s="334"/>
      <c r="M63" s="308"/>
      <c r="P63" s="320">
        <f t="shared" si="7"/>
        <v>58.144961880250378</v>
      </c>
      <c r="Q63" s="321">
        <f t="shared" si="7"/>
        <v>60.365985697944694</v>
      </c>
      <c r="R63" s="322">
        <f t="shared" si="7"/>
        <v>69.25008096872196</v>
      </c>
      <c r="S63" s="322">
        <f t="shared" si="7"/>
        <v>71.471104786416277</v>
      </c>
      <c r="T63" s="347">
        <f t="shared" si="7"/>
        <v>64.808033333333327</v>
      </c>
      <c r="V63" s="341">
        <v>44642</v>
      </c>
      <c r="W63" s="343">
        <v>65.89828571428572</v>
      </c>
      <c r="X63" s="345">
        <v>44642</v>
      </c>
      <c r="Y63" s="116" t="str">
        <f t="shared" si="2"/>
        <v/>
      </c>
      <c r="Z63" s="116" t="str">
        <f t="shared" si="3"/>
        <v/>
      </c>
      <c r="AA63" s="116" t="str">
        <f t="shared" si="5"/>
        <v/>
      </c>
    </row>
    <row r="64" spans="1:27" x14ac:dyDescent="0.2">
      <c r="A64" s="121">
        <v>44593</v>
      </c>
      <c r="B64" s="294"/>
      <c r="C64" s="122"/>
      <c r="D64" s="357">
        <v>63</v>
      </c>
      <c r="E64" s="358"/>
      <c r="F64" s="293"/>
      <c r="G64" s="303"/>
      <c r="H64" s="303"/>
      <c r="I64" s="294"/>
      <c r="J64" s="361"/>
      <c r="K64" s="175"/>
      <c r="L64" s="334"/>
      <c r="M64" s="308"/>
      <c r="P64" s="320">
        <f t="shared" si="7"/>
        <v>58.144961880250378</v>
      </c>
      <c r="Q64" s="321">
        <f t="shared" si="7"/>
        <v>60.365985697944694</v>
      </c>
      <c r="R64" s="322">
        <f t="shared" si="7"/>
        <v>69.25008096872196</v>
      </c>
      <c r="S64" s="322">
        <f t="shared" si="7"/>
        <v>71.471104786416277</v>
      </c>
      <c r="T64" s="347">
        <f t="shared" si="7"/>
        <v>64.808033333333327</v>
      </c>
      <c r="V64" s="341">
        <v>44643</v>
      </c>
      <c r="W64" s="343">
        <v>64.921666666666667</v>
      </c>
      <c r="X64" s="345">
        <v>44643</v>
      </c>
      <c r="Y64" s="116" t="str">
        <f t="shared" si="2"/>
        <v/>
      </c>
      <c r="Z64" s="116" t="str">
        <f t="shared" si="3"/>
        <v/>
      </c>
      <c r="AA64" s="116" t="str">
        <f t="shared" si="5"/>
        <v/>
      </c>
    </row>
    <row r="65" spans="1:27" x14ac:dyDescent="0.2">
      <c r="A65" s="121">
        <v>44593</v>
      </c>
      <c r="B65" s="294"/>
      <c r="C65" s="122"/>
      <c r="D65" s="357">
        <v>72</v>
      </c>
      <c r="E65" s="358"/>
      <c r="F65" s="293"/>
      <c r="G65" s="303"/>
      <c r="H65" s="303"/>
      <c r="I65" s="294"/>
      <c r="J65" s="361"/>
      <c r="K65" s="175"/>
      <c r="L65" s="334"/>
      <c r="M65" s="308"/>
      <c r="P65" s="320">
        <f t="shared" si="7"/>
        <v>58.144961880250378</v>
      </c>
      <c r="Q65" s="321">
        <f t="shared" si="7"/>
        <v>60.365985697944694</v>
      </c>
      <c r="R65" s="322">
        <f t="shared" si="7"/>
        <v>69.25008096872196</v>
      </c>
      <c r="S65" s="322">
        <f t="shared" si="7"/>
        <v>71.471104786416277</v>
      </c>
      <c r="T65" s="347">
        <f t="shared" si="7"/>
        <v>64.808033333333327</v>
      </c>
      <c r="V65" s="341">
        <v>44644</v>
      </c>
      <c r="W65" s="343">
        <v>70.718285714285713</v>
      </c>
      <c r="X65" s="345">
        <v>44644</v>
      </c>
      <c r="Y65" s="116" t="str">
        <f t="shared" si="2"/>
        <v/>
      </c>
      <c r="Z65" s="116" t="str">
        <f t="shared" si="3"/>
        <v/>
      </c>
      <c r="AA65" s="116" t="str">
        <f t="shared" si="5"/>
        <v/>
      </c>
    </row>
    <row r="66" spans="1:27" x14ac:dyDescent="0.2">
      <c r="A66" s="121">
        <v>44593</v>
      </c>
      <c r="B66" s="294"/>
      <c r="C66" s="122"/>
      <c r="D66" s="357">
        <v>67</v>
      </c>
      <c r="E66" s="358"/>
      <c r="F66" s="293"/>
      <c r="G66" s="303"/>
      <c r="H66" s="303"/>
      <c r="I66" s="294"/>
      <c r="J66" s="361"/>
      <c r="K66" s="175"/>
      <c r="L66" s="334"/>
      <c r="M66" s="308"/>
      <c r="P66" s="320">
        <f t="shared" si="7"/>
        <v>58.144961880250378</v>
      </c>
      <c r="Q66" s="321">
        <f t="shared" si="7"/>
        <v>60.365985697944694</v>
      </c>
      <c r="R66" s="322">
        <f t="shared" si="7"/>
        <v>69.25008096872196</v>
      </c>
      <c r="S66" s="322">
        <f t="shared" si="7"/>
        <v>71.471104786416277</v>
      </c>
      <c r="T66" s="347">
        <f t="shared" si="7"/>
        <v>64.808033333333327</v>
      </c>
      <c r="V66" s="341">
        <v>44645</v>
      </c>
      <c r="W66" s="343">
        <v>63.086600000000004</v>
      </c>
      <c r="X66" s="345">
        <v>44645</v>
      </c>
      <c r="Y66" s="116" t="str">
        <f t="shared" si="2"/>
        <v/>
      </c>
      <c r="Z66" s="116" t="str">
        <f t="shared" si="3"/>
        <v/>
      </c>
      <c r="AA66" s="116" t="str">
        <f t="shared" si="5"/>
        <v/>
      </c>
    </row>
    <row r="67" spans="1:27" x14ac:dyDescent="0.2">
      <c r="A67" s="121">
        <v>44593</v>
      </c>
      <c r="B67" s="294"/>
      <c r="C67" s="122"/>
      <c r="D67" s="357">
        <v>67</v>
      </c>
      <c r="E67" s="358"/>
      <c r="F67" s="293"/>
      <c r="G67" s="303"/>
      <c r="H67" s="303"/>
      <c r="I67" s="294"/>
      <c r="J67" s="361"/>
      <c r="K67" s="175"/>
      <c r="L67" s="334"/>
      <c r="M67" s="308"/>
      <c r="P67" s="320">
        <f t="shared" si="7"/>
        <v>58.144961880250378</v>
      </c>
      <c r="Q67" s="321">
        <f t="shared" si="7"/>
        <v>60.365985697944694</v>
      </c>
      <c r="R67" s="322">
        <f t="shared" si="7"/>
        <v>69.25008096872196</v>
      </c>
      <c r="S67" s="322">
        <f t="shared" si="7"/>
        <v>71.471104786416277</v>
      </c>
      <c r="T67" s="347">
        <f t="shared" si="7"/>
        <v>64.808033333333327</v>
      </c>
      <c r="V67" s="341">
        <v>44648</v>
      </c>
      <c r="W67" s="343">
        <v>61.444500000000005</v>
      </c>
      <c r="X67" s="345">
        <v>44648</v>
      </c>
      <c r="Y67" s="116" t="str">
        <f t="shared" si="2"/>
        <v/>
      </c>
      <c r="Z67" s="116" t="str">
        <f t="shared" si="3"/>
        <v/>
      </c>
      <c r="AA67" s="116" t="str">
        <f t="shared" si="5"/>
        <v/>
      </c>
    </row>
    <row r="68" spans="1:27" x14ac:dyDescent="0.2">
      <c r="A68" s="121">
        <v>44593</v>
      </c>
      <c r="B68" s="294"/>
      <c r="C68" s="122"/>
      <c r="D68" s="357">
        <v>78</v>
      </c>
      <c r="E68" s="358"/>
      <c r="F68" s="293"/>
      <c r="G68" s="303"/>
      <c r="H68" s="303"/>
      <c r="I68" s="294"/>
      <c r="J68" s="361"/>
      <c r="K68" s="175"/>
      <c r="L68" s="334"/>
      <c r="M68" s="308"/>
      <c r="P68" s="320">
        <f t="shared" si="7"/>
        <v>58.144961880250378</v>
      </c>
      <c r="Q68" s="321">
        <f t="shared" si="7"/>
        <v>60.365985697944694</v>
      </c>
      <c r="R68" s="322">
        <f t="shared" si="7"/>
        <v>69.25008096872196</v>
      </c>
      <c r="S68" s="322">
        <f t="shared" si="7"/>
        <v>71.471104786416277</v>
      </c>
      <c r="T68" s="347">
        <f t="shared" si="7"/>
        <v>64.808033333333327</v>
      </c>
      <c r="V68" s="341">
        <v>44649</v>
      </c>
      <c r="W68" s="343">
        <v>67.74433333333333</v>
      </c>
      <c r="X68" s="345">
        <v>44649</v>
      </c>
      <c r="Y68" s="116" t="str">
        <f t="shared" si="2"/>
        <v/>
      </c>
      <c r="Z68" s="116" t="str">
        <f t="shared" si="3"/>
        <v/>
      </c>
      <c r="AA68" s="116" t="str">
        <f t="shared" si="5"/>
        <v/>
      </c>
    </row>
    <row r="69" spans="1:27" x14ac:dyDescent="0.2">
      <c r="A69" s="121">
        <v>44593</v>
      </c>
      <c r="B69" s="294"/>
      <c r="C69" s="122"/>
      <c r="D69" s="357">
        <v>70</v>
      </c>
      <c r="E69" s="358"/>
      <c r="F69" s="293"/>
      <c r="G69" s="303"/>
      <c r="H69" s="303"/>
      <c r="I69" s="294"/>
      <c r="J69" s="361"/>
      <c r="K69" s="175"/>
      <c r="L69" s="334"/>
      <c r="M69" s="308"/>
      <c r="P69" s="320">
        <f t="shared" si="7"/>
        <v>58.144961880250378</v>
      </c>
      <c r="Q69" s="321">
        <f t="shared" si="7"/>
        <v>60.365985697944694</v>
      </c>
      <c r="R69" s="322">
        <f t="shared" si="7"/>
        <v>69.25008096872196</v>
      </c>
      <c r="S69" s="322">
        <f t="shared" si="7"/>
        <v>71.471104786416277</v>
      </c>
      <c r="T69" s="347">
        <f t="shared" si="7"/>
        <v>64.808033333333327</v>
      </c>
      <c r="V69" s="341">
        <v>44650</v>
      </c>
      <c r="W69" s="343">
        <v>68.135400000000018</v>
      </c>
      <c r="X69" s="345">
        <v>44650</v>
      </c>
      <c r="Y69" s="116" t="str">
        <f t="shared" si="2"/>
        <v/>
      </c>
      <c r="Z69" s="116" t="str">
        <f t="shared" si="3"/>
        <v/>
      </c>
      <c r="AA69" s="116" t="str">
        <f t="shared" si="5"/>
        <v/>
      </c>
    </row>
    <row r="70" spans="1:27" x14ac:dyDescent="0.2">
      <c r="A70" s="121">
        <v>44593</v>
      </c>
      <c r="B70" s="294"/>
      <c r="C70" s="122"/>
      <c r="D70" s="357">
        <v>70</v>
      </c>
      <c r="E70" s="358"/>
      <c r="F70" s="293"/>
      <c r="G70" s="303"/>
      <c r="H70" s="303"/>
      <c r="I70" s="294"/>
      <c r="J70" s="361"/>
      <c r="K70" s="175"/>
      <c r="L70" s="334"/>
      <c r="M70" s="308"/>
      <c r="P70" s="320">
        <f t="shared" si="7"/>
        <v>58.144961880250378</v>
      </c>
      <c r="Q70" s="321">
        <f t="shared" si="7"/>
        <v>60.365985697944694</v>
      </c>
      <c r="R70" s="322">
        <f t="shared" si="7"/>
        <v>69.25008096872196</v>
      </c>
      <c r="S70" s="322">
        <f t="shared" si="7"/>
        <v>71.471104786416277</v>
      </c>
      <c r="T70" s="347">
        <f t="shared" si="7"/>
        <v>64.808033333333327</v>
      </c>
      <c r="V70" s="341">
        <v>44651</v>
      </c>
      <c r="W70" s="343">
        <v>68.642499999999998</v>
      </c>
      <c r="X70" s="345">
        <v>44651</v>
      </c>
      <c r="Y70" s="116" t="str">
        <f t="shared" si="2"/>
        <v/>
      </c>
      <c r="Z70" s="116" t="str">
        <f t="shared" si="3"/>
        <v/>
      </c>
      <c r="AA70" s="116" t="str">
        <f t="shared" si="5"/>
        <v/>
      </c>
    </row>
    <row r="71" spans="1:27" x14ac:dyDescent="0.2">
      <c r="A71" s="121">
        <v>44594</v>
      </c>
      <c r="B71" s="294"/>
      <c r="C71" s="122"/>
      <c r="D71" s="357">
        <v>57</v>
      </c>
      <c r="E71" s="358"/>
      <c r="F71" s="293"/>
      <c r="G71" s="303"/>
      <c r="H71" s="303"/>
      <c r="I71" s="294"/>
      <c r="J71" s="361"/>
      <c r="K71" s="175"/>
      <c r="L71" s="334"/>
      <c r="M71" s="308"/>
      <c r="P71" s="320">
        <f t="shared" si="7"/>
        <v>58.144961880250378</v>
      </c>
      <c r="Q71" s="321">
        <f t="shared" si="7"/>
        <v>60.365985697944694</v>
      </c>
      <c r="R71" s="322">
        <f t="shared" si="7"/>
        <v>69.25008096872196</v>
      </c>
      <c r="S71" s="322">
        <f t="shared" si="7"/>
        <v>71.471104786416277</v>
      </c>
      <c r="T71" s="347">
        <f t="shared" si="7"/>
        <v>64.808033333333327</v>
      </c>
      <c r="V71" s="341">
        <v>44652</v>
      </c>
      <c r="W71" s="343">
        <v>62.6</v>
      </c>
      <c r="X71" s="345">
        <v>44652</v>
      </c>
      <c r="Y71" s="116" t="str">
        <f t="shared" si="2"/>
        <v/>
      </c>
      <c r="Z71" s="116" t="str">
        <f t="shared" si="3"/>
        <v/>
      </c>
      <c r="AA71" s="116" t="str">
        <f t="shared" si="5"/>
        <v/>
      </c>
    </row>
    <row r="72" spans="1:27" x14ac:dyDescent="0.2">
      <c r="A72" s="121">
        <v>44594</v>
      </c>
      <c r="B72" s="294"/>
      <c r="C72" s="122"/>
      <c r="D72" s="357">
        <v>65</v>
      </c>
      <c r="E72" s="358"/>
      <c r="F72" s="293"/>
      <c r="G72" s="303"/>
      <c r="H72" s="303"/>
      <c r="I72" s="294"/>
      <c r="J72" s="361"/>
      <c r="K72" s="175"/>
      <c r="L72" s="334"/>
      <c r="M72" s="308"/>
      <c r="P72" s="320">
        <f t="shared" si="7"/>
        <v>58.144961880250378</v>
      </c>
      <c r="Q72" s="321">
        <f t="shared" si="7"/>
        <v>60.365985697944694</v>
      </c>
      <c r="R72" s="322">
        <f t="shared" si="7"/>
        <v>69.25008096872196</v>
      </c>
      <c r="S72" s="322">
        <f t="shared" si="7"/>
        <v>71.471104786416277</v>
      </c>
      <c r="T72" s="347">
        <f t="shared" si="7"/>
        <v>64.808033333333327</v>
      </c>
      <c r="V72" s="342" t="s">
        <v>87</v>
      </c>
      <c r="W72" s="343"/>
      <c r="X72" s="345"/>
      <c r="Y72" s="116" t="str">
        <f t="shared" si="2"/>
        <v>rouge</v>
      </c>
      <c r="Z72" s="116" t="str">
        <f t="shared" si="3"/>
        <v/>
      </c>
      <c r="AA72" s="116" t="str">
        <f t="shared" si="5"/>
        <v/>
      </c>
    </row>
    <row r="73" spans="1:27" x14ac:dyDescent="0.2">
      <c r="A73" s="121">
        <v>44594</v>
      </c>
      <c r="B73" s="294"/>
      <c r="C73" s="122"/>
      <c r="D73" s="357">
        <v>67</v>
      </c>
      <c r="E73" s="358"/>
      <c r="F73" s="293"/>
      <c r="G73" s="303"/>
      <c r="H73" s="303"/>
      <c r="I73" s="294"/>
      <c r="J73" s="361"/>
      <c r="K73" s="175"/>
      <c r="L73" s="334"/>
      <c r="M73" s="308"/>
      <c r="P73" s="320">
        <f t="shared" si="7"/>
        <v>58.144961880250378</v>
      </c>
      <c r="Q73" s="321">
        <f t="shared" si="7"/>
        <v>60.365985697944694</v>
      </c>
      <c r="R73" s="322">
        <f t="shared" si="7"/>
        <v>69.25008096872196</v>
      </c>
      <c r="S73" s="322">
        <f t="shared" si="7"/>
        <v>71.471104786416277</v>
      </c>
      <c r="T73" s="347">
        <f t="shared" si="7"/>
        <v>64.808033333333327</v>
      </c>
      <c r="V73"/>
      <c r="W73"/>
      <c r="X73"/>
      <c r="Z73" s="116" t="str">
        <f t="shared" si="3"/>
        <v/>
      </c>
    </row>
    <row r="74" spans="1:27" x14ac:dyDescent="0.2">
      <c r="A74" s="121">
        <v>44594</v>
      </c>
      <c r="B74" s="294"/>
      <c r="C74" s="122"/>
      <c r="D74" s="357">
        <v>77</v>
      </c>
      <c r="E74" s="358"/>
      <c r="F74" s="293"/>
      <c r="G74" s="303"/>
      <c r="H74" s="303"/>
      <c r="I74" s="294"/>
      <c r="J74" s="361"/>
      <c r="K74" s="175"/>
      <c r="L74" s="334"/>
      <c r="M74" s="308"/>
      <c r="P74" s="320">
        <f t="shared" ref="P74:T89" si="8">P73</f>
        <v>58.144961880250378</v>
      </c>
      <c r="Q74" s="321">
        <f t="shared" si="8"/>
        <v>60.365985697944694</v>
      </c>
      <c r="R74" s="322">
        <f t="shared" si="8"/>
        <v>69.25008096872196</v>
      </c>
      <c r="S74" s="322">
        <f t="shared" si="8"/>
        <v>71.471104786416277</v>
      </c>
      <c r="T74" s="347">
        <f t="shared" si="8"/>
        <v>64.808033333333327</v>
      </c>
      <c r="V74"/>
      <c r="W74"/>
      <c r="X74"/>
    </row>
    <row r="75" spans="1:27" x14ac:dyDescent="0.2">
      <c r="A75" s="121">
        <v>44594</v>
      </c>
      <c r="B75" s="294"/>
      <c r="C75" s="122"/>
      <c r="D75" s="357">
        <v>65</v>
      </c>
      <c r="E75" s="358"/>
      <c r="F75" s="293"/>
      <c r="G75" s="303"/>
      <c r="H75" s="303"/>
      <c r="I75" s="294"/>
      <c r="J75" s="361"/>
      <c r="K75" s="175"/>
      <c r="L75" s="334"/>
      <c r="M75" s="308"/>
      <c r="P75" s="320">
        <f t="shared" si="8"/>
        <v>58.144961880250378</v>
      </c>
      <c r="Q75" s="321">
        <f t="shared" si="8"/>
        <v>60.365985697944694</v>
      </c>
      <c r="R75" s="322">
        <f t="shared" si="8"/>
        <v>69.25008096872196</v>
      </c>
      <c r="S75" s="322">
        <f t="shared" si="8"/>
        <v>71.471104786416277</v>
      </c>
      <c r="T75" s="347">
        <f t="shared" si="8"/>
        <v>64.808033333333327</v>
      </c>
      <c r="V75"/>
      <c r="W75"/>
      <c r="X75"/>
    </row>
    <row r="76" spans="1:27" x14ac:dyDescent="0.2">
      <c r="A76" s="121">
        <v>44594</v>
      </c>
      <c r="B76" s="294"/>
      <c r="C76" s="122"/>
      <c r="D76" s="357">
        <v>74</v>
      </c>
      <c r="E76" s="358"/>
      <c r="F76" s="293"/>
      <c r="G76" s="303"/>
      <c r="H76" s="303"/>
      <c r="I76" s="294"/>
      <c r="J76" s="361"/>
      <c r="K76" s="175"/>
      <c r="L76" s="334"/>
      <c r="M76" s="308"/>
      <c r="P76" s="320">
        <f t="shared" si="8"/>
        <v>58.144961880250378</v>
      </c>
      <c r="Q76" s="321">
        <f t="shared" si="8"/>
        <v>60.365985697944694</v>
      </c>
      <c r="R76" s="322">
        <f t="shared" si="8"/>
        <v>69.25008096872196</v>
      </c>
      <c r="S76" s="322">
        <f t="shared" si="8"/>
        <v>71.471104786416277</v>
      </c>
      <c r="T76" s="347">
        <f t="shared" si="8"/>
        <v>64.808033333333327</v>
      </c>
      <c r="V76"/>
      <c r="W76"/>
      <c r="X76"/>
    </row>
    <row r="77" spans="1:27" x14ac:dyDescent="0.2">
      <c r="A77" s="121">
        <v>44594</v>
      </c>
      <c r="B77" s="294"/>
      <c r="C77" s="122"/>
      <c r="D77" s="357">
        <v>65</v>
      </c>
      <c r="E77" s="358"/>
      <c r="F77" s="293"/>
      <c r="G77" s="303"/>
      <c r="H77" s="303"/>
      <c r="I77" s="294"/>
      <c r="J77" s="361"/>
      <c r="K77" s="175"/>
      <c r="L77" s="334"/>
      <c r="M77" s="308"/>
      <c r="P77" s="320">
        <f t="shared" si="8"/>
        <v>58.144961880250378</v>
      </c>
      <c r="Q77" s="321">
        <f t="shared" si="8"/>
        <v>60.365985697944694</v>
      </c>
      <c r="R77" s="322">
        <f t="shared" si="8"/>
        <v>69.25008096872196</v>
      </c>
      <c r="S77" s="322">
        <f t="shared" si="8"/>
        <v>71.471104786416277</v>
      </c>
      <c r="T77" s="347">
        <f t="shared" si="8"/>
        <v>64.808033333333327</v>
      </c>
      <c r="V77"/>
      <c r="W77"/>
      <c r="X77"/>
    </row>
    <row r="78" spans="1:27" x14ac:dyDescent="0.2">
      <c r="A78" s="121">
        <v>44594</v>
      </c>
      <c r="B78" s="294"/>
      <c r="C78" s="122"/>
      <c r="D78" s="357">
        <v>78</v>
      </c>
      <c r="E78" s="358"/>
      <c r="F78" s="293"/>
      <c r="G78" s="303"/>
      <c r="H78" s="303"/>
      <c r="I78" s="294"/>
      <c r="J78" s="361"/>
      <c r="K78" s="175"/>
      <c r="L78" s="334"/>
      <c r="M78" s="308"/>
      <c r="P78" s="320">
        <f t="shared" si="8"/>
        <v>58.144961880250378</v>
      </c>
      <c r="Q78" s="321">
        <f t="shared" si="8"/>
        <v>60.365985697944694</v>
      </c>
      <c r="R78" s="322">
        <f t="shared" si="8"/>
        <v>69.25008096872196</v>
      </c>
      <c r="S78" s="322">
        <f t="shared" si="8"/>
        <v>71.471104786416277</v>
      </c>
      <c r="T78" s="347">
        <f t="shared" si="8"/>
        <v>64.808033333333327</v>
      </c>
    </row>
    <row r="79" spans="1:27" x14ac:dyDescent="0.2">
      <c r="A79" s="121">
        <v>44594</v>
      </c>
      <c r="B79" s="294"/>
      <c r="C79" s="122"/>
      <c r="D79" s="357">
        <v>62</v>
      </c>
      <c r="E79" s="358"/>
      <c r="F79" s="293"/>
      <c r="G79" s="303"/>
      <c r="H79" s="303"/>
      <c r="I79" s="294"/>
      <c r="J79" s="361"/>
      <c r="K79" s="175"/>
      <c r="L79" s="334"/>
      <c r="M79" s="308"/>
      <c r="P79" s="320">
        <f t="shared" si="8"/>
        <v>58.144961880250378</v>
      </c>
      <c r="Q79" s="321">
        <f t="shared" si="8"/>
        <v>60.365985697944694</v>
      </c>
      <c r="R79" s="322">
        <f t="shared" si="8"/>
        <v>69.25008096872196</v>
      </c>
      <c r="S79" s="322">
        <f t="shared" si="8"/>
        <v>71.471104786416277</v>
      </c>
      <c r="T79" s="347">
        <f t="shared" si="8"/>
        <v>64.808033333333327</v>
      </c>
    </row>
    <row r="80" spans="1:27" x14ac:dyDescent="0.2">
      <c r="A80" s="121">
        <v>44594</v>
      </c>
      <c r="B80" s="294"/>
      <c r="C80" s="122"/>
      <c r="D80" s="357">
        <v>72</v>
      </c>
      <c r="E80" s="358"/>
      <c r="F80" s="293"/>
      <c r="G80" s="303"/>
      <c r="H80" s="303"/>
      <c r="I80" s="294"/>
      <c r="J80" s="361"/>
      <c r="K80" s="175"/>
      <c r="L80" s="334"/>
      <c r="M80" s="308"/>
      <c r="P80" s="320">
        <f t="shared" si="8"/>
        <v>58.144961880250378</v>
      </c>
      <c r="Q80" s="321">
        <f t="shared" si="8"/>
        <v>60.365985697944694</v>
      </c>
      <c r="R80" s="322">
        <f t="shared" si="8"/>
        <v>69.25008096872196</v>
      </c>
      <c r="S80" s="322">
        <f t="shared" si="8"/>
        <v>71.471104786416277</v>
      </c>
      <c r="T80" s="347">
        <f t="shared" si="8"/>
        <v>64.808033333333327</v>
      </c>
    </row>
    <row r="81" spans="1:20" x14ac:dyDescent="0.2">
      <c r="A81" s="121">
        <v>44594</v>
      </c>
      <c r="B81" s="294"/>
      <c r="C81" s="122"/>
      <c r="D81" s="357">
        <v>61</v>
      </c>
      <c r="E81" s="358"/>
      <c r="F81" s="293"/>
      <c r="G81" s="303"/>
      <c r="H81" s="303"/>
      <c r="I81" s="294"/>
      <c r="J81" s="361"/>
      <c r="K81" s="175"/>
      <c r="L81" s="334"/>
      <c r="M81" s="308"/>
      <c r="P81" s="320">
        <f t="shared" si="8"/>
        <v>58.144961880250378</v>
      </c>
      <c r="Q81" s="321">
        <f t="shared" si="8"/>
        <v>60.365985697944694</v>
      </c>
      <c r="R81" s="322">
        <f t="shared" si="8"/>
        <v>69.25008096872196</v>
      </c>
      <c r="S81" s="322">
        <f t="shared" si="8"/>
        <v>71.471104786416277</v>
      </c>
      <c r="T81" s="347">
        <f t="shared" si="8"/>
        <v>64.808033333333327</v>
      </c>
    </row>
    <row r="82" spans="1:20" x14ac:dyDescent="0.2">
      <c r="A82" s="121">
        <v>44595</v>
      </c>
      <c r="B82" s="294"/>
      <c r="C82" s="122"/>
      <c r="D82" s="357">
        <v>72.400999999999996</v>
      </c>
      <c r="E82" s="358"/>
      <c r="F82" s="293"/>
      <c r="G82" s="303"/>
      <c r="H82" s="303"/>
      <c r="I82" s="294"/>
      <c r="J82" s="361"/>
      <c r="K82" s="175"/>
      <c r="L82" s="334"/>
      <c r="M82" s="308"/>
      <c r="P82" s="320">
        <f t="shared" si="8"/>
        <v>58.144961880250378</v>
      </c>
      <c r="Q82" s="321">
        <f t="shared" si="8"/>
        <v>60.365985697944694</v>
      </c>
      <c r="R82" s="322">
        <f t="shared" si="8"/>
        <v>69.25008096872196</v>
      </c>
      <c r="S82" s="322">
        <f t="shared" si="8"/>
        <v>71.471104786416277</v>
      </c>
      <c r="T82" s="347">
        <f t="shared" si="8"/>
        <v>64.808033333333327</v>
      </c>
    </row>
    <row r="83" spans="1:20" x14ac:dyDescent="0.2">
      <c r="A83" s="121">
        <v>44595</v>
      </c>
      <c r="B83" s="294"/>
      <c r="C83" s="122"/>
      <c r="D83" s="357">
        <v>76</v>
      </c>
      <c r="E83" s="358"/>
      <c r="F83" s="293"/>
      <c r="G83" s="303"/>
      <c r="H83" s="303"/>
      <c r="I83" s="294"/>
      <c r="J83" s="361"/>
      <c r="K83" s="175"/>
      <c r="L83" s="334"/>
      <c r="M83" s="308"/>
      <c r="P83" s="320">
        <f t="shared" si="8"/>
        <v>58.144961880250378</v>
      </c>
      <c r="Q83" s="321">
        <f t="shared" si="8"/>
        <v>60.365985697944694</v>
      </c>
      <c r="R83" s="322">
        <f t="shared" si="8"/>
        <v>69.25008096872196</v>
      </c>
      <c r="S83" s="322">
        <f t="shared" si="8"/>
        <v>71.471104786416277</v>
      </c>
      <c r="T83" s="347">
        <f t="shared" si="8"/>
        <v>64.808033333333327</v>
      </c>
    </row>
    <row r="84" spans="1:20" x14ac:dyDescent="0.2">
      <c r="A84" s="121">
        <v>44595</v>
      </c>
      <c r="B84" s="294"/>
      <c r="C84" s="122"/>
      <c r="D84" s="357">
        <v>72</v>
      </c>
      <c r="E84" s="358"/>
      <c r="F84" s="293"/>
      <c r="G84" s="303"/>
      <c r="H84" s="303"/>
      <c r="I84" s="294"/>
      <c r="J84" s="361"/>
      <c r="K84" s="175"/>
      <c r="L84" s="334"/>
      <c r="M84" s="308"/>
      <c r="P84" s="320">
        <f t="shared" si="8"/>
        <v>58.144961880250378</v>
      </c>
      <c r="Q84" s="321">
        <f t="shared" si="8"/>
        <v>60.365985697944694</v>
      </c>
      <c r="R84" s="322">
        <f t="shared" si="8"/>
        <v>69.25008096872196</v>
      </c>
      <c r="S84" s="322">
        <f t="shared" si="8"/>
        <v>71.471104786416277</v>
      </c>
      <c r="T84" s="347">
        <f t="shared" si="8"/>
        <v>64.808033333333327</v>
      </c>
    </row>
    <row r="85" spans="1:20" x14ac:dyDescent="0.2">
      <c r="A85" s="121">
        <v>44595</v>
      </c>
      <c r="B85" s="294"/>
      <c r="C85" s="122"/>
      <c r="D85" s="357">
        <v>56</v>
      </c>
      <c r="E85" s="358"/>
      <c r="F85" s="293"/>
      <c r="G85" s="303"/>
      <c r="H85" s="303"/>
      <c r="I85" s="294"/>
      <c r="J85" s="361"/>
      <c r="K85" s="175"/>
      <c r="L85" s="334"/>
      <c r="M85" s="308"/>
      <c r="P85" s="320">
        <f t="shared" si="8"/>
        <v>58.144961880250378</v>
      </c>
      <c r="Q85" s="321">
        <f t="shared" si="8"/>
        <v>60.365985697944694</v>
      </c>
      <c r="R85" s="322">
        <f t="shared" si="8"/>
        <v>69.25008096872196</v>
      </c>
      <c r="S85" s="322">
        <f t="shared" si="8"/>
        <v>71.471104786416277</v>
      </c>
      <c r="T85" s="347">
        <f t="shared" si="8"/>
        <v>64.808033333333327</v>
      </c>
    </row>
    <row r="86" spans="1:20" x14ac:dyDescent="0.2">
      <c r="A86" s="121">
        <v>44595</v>
      </c>
      <c r="B86" s="294"/>
      <c r="C86" s="122"/>
      <c r="D86" s="357">
        <v>64</v>
      </c>
      <c r="E86" s="358"/>
      <c r="F86" s="293"/>
      <c r="G86" s="303"/>
      <c r="H86" s="303"/>
      <c r="I86" s="294"/>
      <c r="J86" s="361"/>
      <c r="K86" s="175"/>
      <c r="L86" s="334"/>
      <c r="M86" s="308"/>
      <c r="P86" s="320">
        <f t="shared" si="8"/>
        <v>58.144961880250378</v>
      </c>
      <c r="Q86" s="321">
        <f t="shared" si="8"/>
        <v>60.365985697944694</v>
      </c>
      <c r="R86" s="322">
        <f t="shared" si="8"/>
        <v>69.25008096872196</v>
      </c>
      <c r="S86" s="322">
        <f t="shared" si="8"/>
        <v>71.471104786416277</v>
      </c>
      <c r="T86" s="347">
        <f t="shared" si="8"/>
        <v>64.808033333333327</v>
      </c>
    </row>
    <row r="87" spans="1:20" x14ac:dyDescent="0.2">
      <c r="A87" s="121">
        <v>44595</v>
      </c>
      <c r="B87" s="294"/>
      <c r="C87" s="122"/>
      <c r="D87" s="357">
        <v>55</v>
      </c>
      <c r="E87" s="358"/>
      <c r="F87" s="293"/>
      <c r="G87" s="303"/>
      <c r="H87" s="303"/>
      <c r="I87" s="294"/>
      <c r="J87" s="361"/>
      <c r="K87" s="175"/>
      <c r="L87" s="334"/>
      <c r="M87" s="308"/>
      <c r="P87" s="320">
        <f t="shared" si="8"/>
        <v>58.144961880250378</v>
      </c>
      <c r="Q87" s="321">
        <f t="shared" si="8"/>
        <v>60.365985697944694</v>
      </c>
      <c r="R87" s="322">
        <f t="shared" si="8"/>
        <v>69.25008096872196</v>
      </c>
      <c r="S87" s="322">
        <f t="shared" si="8"/>
        <v>71.471104786416277</v>
      </c>
      <c r="T87" s="347">
        <f t="shared" si="8"/>
        <v>64.808033333333327</v>
      </c>
    </row>
    <row r="88" spans="1:20" x14ac:dyDescent="0.2">
      <c r="A88" s="121">
        <v>44595</v>
      </c>
      <c r="B88" s="294"/>
      <c r="C88" s="122"/>
      <c r="D88" s="357">
        <v>64</v>
      </c>
      <c r="E88" s="358"/>
      <c r="F88" s="293"/>
      <c r="G88" s="303"/>
      <c r="H88" s="303"/>
      <c r="I88" s="294"/>
      <c r="J88" s="361"/>
      <c r="K88" s="175"/>
      <c r="L88" s="334"/>
      <c r="M88" s="308"/>
      <c r="P88" s="320">
        <f t="shared" si="8"/>
        <v>58.144961880250378</v>
      </c>
      <c r="Q88" s="321">
        <f t="shared" si="8"/>
        <v>60.365985697944694</v>
      </c>
      <c r="R88" s="322">
        <f t="shared" si="8"/>
        <v>69.25008096872196</v>
      </c>
      <c r="S88" s="322">
        <f t="shared" si="8"/>
        <v>71.471104786416277</v>
      </c>
      <c r="T88" s="347">
        <f t="shared" si="8"/>
        <v>64.808033333333327</v>
      </c>
    </row>
    <row r="89" spans="1:20" x14ac:dyDescent="0.2">
      <c r="A89" s="121">
        <v>44595</v>
      </c>
      <c r="B89" s="294"/>
      <c r="C89" s="122"/>
      <c r="D89" s="357">
        <v>73</v>
      </c>
      <c r="E89" s="358"/>
      <c r="F89" s="293"/>
      <c r="G89" s="303"/>
      <c r="H89" s="303"/>
      <c r="I89" s="294"/>
      <c r="J89" s="361"/>
      <c r="K89" s="175"/>
      <c r="L89" s="334"/>
      <c r="M89" s="308"/>
      <c r="P89" s="320">
        <f t="shared" si="8"/>
        <v>58.144961880250378</v>
      </c>
      <c r="Q89" s="321">
        <f t="shared" si="8"/>
        <v>60.365985697944694</v>
      </c>
      <c r="R89" s="322">
        <f t="shared" si="8"/>
        <v>69.25008096872196</v>
      </c>
      <c r="S89" s="322">
        <f t="shared" si="8"/>
        <v>71.471104786416277</v>
      </c>
      <c r="T89" s="347">
        <f t="shared" si="8"/>
        <v>64.808033333333327</v>
      </c>
    </row>
    <row r="90" spans="1:20" x14ac:dyDescent="0.2">
      <c r="A90" s="121">
        <v>44595</v>
      </c>
      <c r="B90" s="294"/>
      <c r="C90" s="122"/>
      <c r="D90" s="357">
        <v>71</v>
      </c>
      <c r="E90" s="358"/>
      <c r="F90" s="293"/>
      <c r="G90" s="303"/>
      <c r="H90" s="303"/>
      <c r="I90" s="294"/>
      <c r="J90" s="361"/>
      <c r="K90" s="175"/>
      <c r="L90" s="334"/>
      <c r="M90" s="308"/>
      <c r="P90" s="320">
        <f t="shared" ref="P90:T105" si="9">P89</f>
        <v>58.144961880250378</v>
      </c>
      <c r="Q90" s="321">
        <f t="shared" si="9"/>
        <v>60.365985697944694</v>
      </c>
      <c r="R90" s="322">
        <f t="shared" si="9"/>
        <v>69.25008096872196</v>
      </c>
      <c r="S90" s="322">
        <f t="shared" si="9"/>
        <v>71.471104786416277</v>
      </c>
      <c r="T90" s="347">
        <f t="shared" si="9"/>
        <v>64.808033333333327</v>
      </c>
    </row>
    <row r="91" spans="1:20" x14ac:dyDescent="0.2">
      <c r="A91" s="121">
        <v>44596</v>
      </c>
      <c r="B91" s="294"/>
      <c r="C91" s="122"/>
      <c r="D91" s="357">
        <v>64</v>
      </c>
      <c r="E91" s="358"/>
      <c r="F91" s="293"/>
      <c r="G91" s="303"/>
      <c r="H91" s="303"/>
      <c r="I91" s="294"/>
      <c r="J91" s="361"/>
      <c r="K91" s="175"/>
      <c r="L91" s="334"/>
      <c r="M91" s="308"/>
      <c r="P91" s="320">
        <f t="shared" si="9"/>
        <v>58.144961880250378</v>
      </c>
      <c r="Q91" s="321">
        <f t="shared" si="9"/>
        <v>60.365985697944694</v>
      </c>
      <c r="R91" s="322">
        <f t="shared" si="9"/>
        <v>69.25008096872196</v>
      </c>
      <c r="S91" s="322">
        <f t="shared" si="9"/>
        <v>71.471104786416277</v>
      </c>
      <c r="T91" s="347">
        <f t="shared" si="9"/>
        <v>64.808033333333327</v>
      </c>
    </row>
    <row r="92" spans="1:20" x14ac:dyDescent="0.2">
      <c r="A92" s="121">
        <v>44596</v>
      </c>
      <c r="B92" s="294"/>
      <c r="C92" s="122"/>
      <c r="D92" s="357">
        <v>78</v>
      </c>
      <c r="E92" s="358"/>
      <c r="F92" s="293"/>
      <c r="G92" s="303"/>
      <c r="H92" s="303"/>
      <c r="I92" s="294"/>
      <c r="J92" s="361"/>
      <c r="K92" s="175"/>
      <c r="L92" s="334"/>
      <c r="M92" s="308"/>
      <c r="P92" s="320">
        <f t="shared" si="9"/>
        <v>58.144961880250378</v>
      </c>
      <c r="Q92" s="321">
        <f t="shared" si="9"/>
        <v>60.365985697944694</v>
      </c>
      <c r="R92" s="322">
        <f t="shared" si="9"/>
        <v>69.25008096872196</v>
      </c>
      <c r="S92" s="322">
        <f t="shared" si="9"/>
        <v>71.471104786416277</v>
      </c>
      <c r="T92" s="347">
        <f t="shared" si="9"/>
        <v>64.808033333333327</v>
      </c>
    </row>
    <row r="93" spans="1:20" x14ac:dyDescent="0.2">
      <c r="A93" s="121">
        <v>44596</v>
      </c>
      <c r="B93" s="294"/>
      <c r="C93" s="122"/>
      <c r="D93" s="357">
        <v>62</v>
      </c>
      <c r="E93" s="358"/>
      <c r="F93" s="293"/>
      <c r="G93" s="303"/>
      <c r="H93" s="303"/>
      <c r="I93" s="294"/>
      <c r="J93" s="361"/>
      <c r="K93" s="175"/>
      <c r="L93" s="334"/>
      <c r="M93" s="308"/>
      <c r="P93" s="320">
        <f t="shared" si="9"/>
        <v>58.144961880250378</v>
      </c>
      <c r="Q93" s="321">
        <f t="shared" si="9"/>
        <v>60.365985697944694</v>
      </c>
      <c r="R93" s="322">
        <f t="shared" si="9"/>
        <v>69.25008096872196</v>
      </c>
      <c r="S93" s="322">
        <f t="shared" si="9"/>
        <v>71.471104786416277</v>
      </c>
      <c r="T93" s="347">
        <f t="shared" si="9"/>
        <v>64.808033333333327</v>
      </c>
    </row>
    <row r="94" spans="1:20" x14ac:dyDescent="0.2">
      <c r="A94" s="121">
        <v>44596</v>
      </c>
      <c r="B94" s="294"/>
      <c r="C94" s="122"/>
      <c r="D94" s="357">
        <v>78</v>
      </c>
      <c r="E94" s="358"/>
      <c r="F94" s="293"/>
      <c r="G94" s="303"/>
      <c r="H94" s="303"/>
      <c r="I94" s="294"/>
      <c r="J94" s="361"/>
      <c r="K94" s="175"/>
      <c r="L94" s="334"/>
      <c r="M94" s="308"/>
      <c r="P94" s="320">
        <f t="shared" si="9"/>
        <v>58.144961880250378</v>
      </c>
      <c r="Q94" s="321">
        <f t="shared" si="9"/>
        <v>60.365985697944694</v>
      </c>
      <c r="R94" s="322">
        <f t="shared" si="9"/>
        <v>69.25008096872196</v>
      </c>
      <c r="S94" s="322">
        <f t="shared" si="9"/>
        <v>71.471104786416277</v>
      </c>
      <c r="T94" s="347">
        <f t="shared" si="9"/>
        <v>64.808033333333327</v>
      </c>
    </row>
    <row r="95" spans="1:20" x14ac:dyDescent="0.2">
      <c r="A95" s="121">
        <v>44596</v>
      </c>
      <c r="B95" s="294"/>
      <c r="C95" s="122"/>
      <c r="D95" s="357">
        <v>63</v>
      </c>
      <c r="E95" s="358"/>
      <c r="F95" s="293"/>
      <c r="G95" s="303"/>
      <c r="H95" s="303"/>
      <c r="I95" s="294"/>
      <c r="J95" s="361"/>
      <c r="K95" s="175"/>
      <c r="L95" s="334"/>
      <c r="M95" s="308"/>
      <c r="P95" s="320">
        <f t="shared" si="9"/>
        <v>58.144961880250378</v>
      </c>
      <c r="Q95" s="321">
        <f t="shared" si="9"/>
        <v>60.365985697944694</v>
      </c>
      <c r="R95" s="322">
        <f t="shared" si="9"/>
        <v>69.25008096872196</v>
      </c>
      <c r="S95" s="322">
        <f t="shared" si="9"/>
        <v>71.471104786416277</v>
      </c>
      <c r="T95" s="347">
        <f t="shared" si="9"/>
        <v>64.808033333333327</v>
      </c>
    </row>
    <row r="96" spans="1:20" x14ac:dyDescent="0.2">
      <c r="A96" s="121">
        <v>44596</v>
      </c>
      <c r="B96" s="294"/>
      <c r="C96" s="122"/>
      <c r="D96" s="357">
        <v>75</v>
      </c>
      <c r="E96" s="358"/>
      <c r="F96" s="293"/>
      <c r="G96" s="303"/>
      <c r="H96" s="303"/>
      <c r="I96" s="294"/>
      <c r="J96" s="361"/>
      <c r="K96" s="175"/>
      <c r="L96" s="334"/>
      <c r="M96" s="308"/>
      <c r="P96" s="320">
        <f t="shared" si="9"/>
        <v>58.144961880250378</v>
      </c>
      <c r="Q96" s="321">
        <f t="shared" si="9"/>
        <v>60.365985697944694</v>
      </c>
      <c r="R96" s="322">
        <f t="shared" si="9"/>
        <v>69.25008096872196</v>
      </c>
      <c r="S96" s="322">
        <f t="shared" si="9"/>
        <v>71.471104786416277</v>
      </c>
      <c r="T96" s="347">
        <f t="shared" si="9"/>
        <v>64.808033333333327</v>
      </c>
    </row>
    <row r="97" spans="1:20" x14ac:dyDescent="0.2">
      <c r="A97" s="121">
        <v>44596</v>
      </c>
      <c r="B97" s="294"/>
      <c r="C97" s="122"/>
      <c r="D97" s="357">
        <v>61</v>
      </c>
      <c r="E97" s="358"/>
      <c r="F97" s="293"/>
      <c r="G97" s="303"/>
      <c r="H97" s="303"/>
      <c r="I97" s="294"/>
      <c r="J97" s="361"/>
      <c r="K97" s="175"/>
      <c r="L97" s="334"/>
      <c r="M97" s="308"/>
      <c r="P97" s="320">
        <f t="shared" si="9"/>
        <v>58.144961880250378</v>
      </c>
      <c r="Q97" s="321">
        <f t="shared" si="9"/>
        <v>60.365985697944694</v>
      </c>
      <c r="R97" s="322">
        <f t="shared" si="9"/>
        <v>69.25008096872196</v>
      </c>
      <c r="S97" s="322">
        <f t="shared" si="9"/>
        <v>71.471104786416277</v>
      </c>
      <c r="T97" s="347">
        <f t="shared" si="9"/>
        <v>64.808033333333327</v>
      </c>
    </row>
    <row r="98" spans="1:20" x14ac:dyDescent="0.2">
      <c r="A98" s="121">
        <v>44599</v>
      </c>
      <c r="B98" s="294"/>
      <c r="C98" s="122"/>
      <c r="D98" s="357">
        <v>76</v>
      </c>
      <c r="E98" s="358"/>
      <c r="F98" s="293"/>
      <c r="G98" s="303"/>
      <c r="H98" s="303"/>
      <c r="I98" s="294"/>
      <c r="J98" s="361"/>
      <c r="K98" s="175"/>
      <c r="L98" s="334"/>
      <c r="M98" s="308"/>
      <c r="P98" s="320">
        <f t="shared" si="9"/>
        <v>58.144961880250378</v>
      </c>
      <c r="Q98" s="321">
        <f t="shared" si="9"/>
        <v>60.365985697944694</v>
      </c>
      <c r="R98" s="322">
        <f t="shared" si="9"/>
        <v>69.25008096872196</v>
      </c>
      <c r="S98" s="322">
        <f t="shared" si="9"/>
        <v>71.471104786416277</v>
      </c>
      <c r="T98" s="347">
        <f t="shared" si="9"/>
        <v>64.808033333333327</v>
      </c>
    </row>
    <row r="99" spans="1:20" x14ac:dyDescent="0.2">
      <c r="A99" s="121">
        <v>44600</v>
      </c>
      <c r="B99" s="294"/>
      <c r="C99" s="122"/>
      <c r="D99" s="357">
        <v>70</v>
      </c>
      <c r="E99" s="358"/>
      <c r="F99" s="293"/>
      <c r="G99" s="303"/>
      <c r="H99" s="303"/>
      <c r="I99" s="294"/>
      <c r="J99" s="361"/>
      <c r="K99" s="175"/>
      <c r="L99" s="334"/>
      <c r="M99" s="308"/>
      <c r="P99" s="320">
        <f t="shared" si="9"/>
        <v>58.144961880250378</v>
      </c>
      <c r="Q99" s="321">
        <f t="shared" si="9"/>
        <v>60.365985697944694</v>
      </c>
      <c r="R99" s="322">
        <f t="shared" si="9"/>
        <v>69.25008096872196</v>
      </c>
      <c r="S99" s="322">
        <f t="shared" si="9"/>
        <v>71.471104786416277</v>
      </c>
      <c r="T99" s="347">
        <f t="shared" si="9"/>
        <v>64.808033333333327</v>
      </c>
    </row>
    <row r="100" spans="1:20" x14ac:dyDescent="0.2">
      <c r="A100" s="121">
        <v>44600</v>
      </c>
      <c r="B100" s="294"/>
      <c r="C100" s="122"/>
      <c r="D100" s="364">
        <v>70</v>
      </c>
      <c r="E100" s="358"/>
      <c r="F100" s="293"/>
      <c r="G100" s="303"/>
      <c r="H100" s="303"/>
      <c r="I100" s="294"/>
      <c r="J100" s="361"/>
      <c r="K100" s="175"/>
      <c r="L100" s="334"/>
      <c r="M100" s="308"/>
      <c r="P100" s="320">
        <f t="shared" si="9"/>
        <v>58.144961880250378</v>
      </c>
      <c r="Q100" s="321">
        <f t="shared" si="9"/>
        <v>60.365985697944694</v>
      </c>
      <c r="R100" s="322">
        <f t="shared" si="9"/>
        <v>69.25008096872196</v>
      </c>
      <c r="S100" s="322">
        <f t="shared" si="9"/>
        <v>71.471104786416277</v>
      </c>
      <c r="T100" s="347">
        <f t="shared" si="9"/>
        <v>64.808033333333327</v>
      </c>
    </row>
    <row r="101" spans="1:20" x14ac:dyDescent="0.2">
      <c r="A101" s="121">
        <v>44601</v>
      </c>
      <c r="B101" s="294"/>
      <c r="C101" s="122"/>
      <c r="D101" s="357">
        <v>79</v>
      </c>
      <c r="E101" s="358"/>
      <c r="F101" s="293"/>
      <c r="G101" s="303"/>
      <c r="H101" s="303"/>
      <c r="I101" s="294"/>
      <c r="J101" s="361"/>
      <c r="K101" s="175"/>
      <c r="L101" s="334"/>
      <c r="M101" s="308"/>
      <c r="P101" s="320">
        <f t="shared" si="9"/>
        <v>58.144961880250378</v>
      </c>
      <c r="Q101" s="321">
        <f t="shared" si="9"/>
        <v>60.365985697944694</v>
      </c>
      <c r="R101" s="322">
        <f t="shared" si="9"/>
        <v>69.25008096872196</v>
      </c>
      <c r="S101" s="322">
        <f t="shared" si="9"/>
        <v>71.471104786416277</v>
      </c>
      <c r="T101" s="347">
        <f t="shared" si="9"/>
        <v>64.808033333333327</v>
      </c>
    </row>
    <row r="102" spans="1:20" x14ac:dyDescent="0.2">
      <c r="A102" s="121">
        <v>44601</v>
      </c>
      <c r="B102" s="294"/>
      <c r="C102" s="122"/>
      <c r="D102" s="357">
        <v>59</v>
      </c>
      <c r="E102" s="358"/>
      <c r="F102" s="293"/>
      <c r="G102" s="303"/>
      <c r="H102" s="303"/>
      <c r="I102" s="294"/>
      <c r="J102" s="361"/>
      <c r="K102" s="175"/>
      <c r="L102" s="334"/>
      <c r="M102" s="308"/>
      <c r="P102" s="320">
        <f t="shared" si="9"/>
        <v>58.144961880250378</v>
      </c>
      <c r="Q102" s="321">
        <f t="shared" si="9"/>
        <v>60.365985697944694</v>
      </c>
      <c r="R102" s="322">
        <f t="shared" si="9"/>
        <v>69.25008096872196</v>
      </c>
      <c r="S102" s="322">
        <f t="shared" si="9"/>
        <v>71.471104786416277</v>
      </c>
      <c r="T102" s="347">
        <f t="shared" si="9"/>
        <v>64.808033333333327</v>
      </c>
    </row>
    <row r="103" spans="1:20" x14ac:dyDescent="0.2">
      <c r="A103" s="121">
        <v>44601</v>
      </c>
      <c r="B103" s="294"/>
      <c r="C103" s="122"/>
      <c r="D103" s="357">
        <v>58</v>
      </c>
      <c r="E103" s="358"/>
      <c r="F103" s="293"/>
      <c r="G103" s="303"/>
      <c r="H103" s="303"/>
      <c r="I103" s="294"/>
      <c r="J103" s="361"/>
      <c r="K103" s="175"/>
      <c r="L103" s="334"/>
      <c r="M103" s="308"/>
      <c r="P103" s="320">
        <f t="shared" si="9"/>
        <v>58.144961880250378</v>
      </c>
      <c r="Q103" s="321">
        <f t="shared" si="9"/>
        <v>60.365985697944694</v>
      </c>
      <c r="R103" s="322">
        <f t="shared" si="9"/>
        <v>69.25008096872196</v>
      </c>
      <c r="S103" s="322">
        <f t="shared" si="9"/>
        <v>71.471104786416277</v>
      </c>
      <c r="T103" s="347">
        <f t="shared" si="9"/>
        <v>64.808033333333327</v>
      </c>
    </row>
    <row r="104" spans="1:20" x14ac:dyDescent="0.2">
      <c r="A104" s="121">
        <v>44601</v>
      </c>
      <c r="B104" s="294"/>
      <c r="C104" s="122"/>
      <c r="D104" s="357">
        <v>63</v>
      </c>
      <c r="E104" s="358"/>
      <c r="F104" s="293"/>
      <c r="G104" s="303"/>
      <c r="H104" s="303"/>
      <c r="I104" s="294"/>
      <c r="J104" s="361"/>
      <c r="K104" s="175"/>
      <c r="L104" s="334"/>
      <c r="M104" s="308"/>
      <c r="P104" s="320">
        <f t="shared" si="9"/>
        <v>58.144961880250378</v>
      </c>
      <c r="Q104" s="321">
        <f t="shared" si="9"/>
        <v>60.365985697944694</v>
      </c>
      <c r="R104" s="322">
        <f t="shared" si="9"/>
        <v>69.25008096872196</v>
      </c>
      <c r="S104" s="322">
        <f t="shared" si="9"/>
        <v>71.471104786416277</v>
      </c>
      <c r="T104" s="347">
        <f t="shared" si="9"/>
        <v>64.808033333333327</v>
      </c>
    </row>
    <row r="105" spans="1:20" x14ac:dyDescent="0.2">
      <c r="A105" s="121">
        <v>44601</v>
      </c>
      <c r="B105" s="294"/>
      <c r="C105" s="122"/>
      <c r="D105" s="357">
        <v>81</v>
      </c>
      <c r="E105" s="358"/>
      <c r="F105" s="293"/>
      <c r="G105" s="303"/>
      <c r="H105" s="303"/>
      <c r="I105" s="294"/>
      <c r="J105" s="361"/>
      <c r="K105" s="175"/>
      <c r="L105" s="334"/>
      <c r="M105" s="308"/>
      <c r="P105" s="320">
        <f t="shared" si="9"/>
        <v>58.144961880250378</v>
      </c>
      <c r="Q105" s="321">
        <f t="shared" si="9"/>
        <v>60.365985697944694</v>
      </c>
      <c r="R105" s="322">
        <f t="shared" si="9"/>
        <v>69.25008096872196</v>
      </c>
      <c r="S105" s="322">
        <f t="shared" si="9"/>
        <v>71.471104786416277</v>
      </c>
      <c r="T105" s="347">
        <f t="shared" si="9"/>
        <v>64.808033333333327</v>
      </c>
    </row>
    <row r="106" spans="1:20" x14ac:dyDescent="0.2">
      <c r="A106" s="121">
        <v>44601</v>
      </c>
      <c r="B106" s="294"/>
      <c r="C106" s="122"/>
      <c r="D106" s="357">
        <v>58</v>
      </c>
      <c r="E106" s="129"/>
      <c r="F106" s="293"/>
      <c r="G106" s="303"/>
      <c r="H106" s="303"/>
      <c r="I106" s="294"/>
      <c r="J106" s="361"/>
      <c r="K106" s="175"/>
      <c r="L106" s="334"/>
      <c r="M106" s="308"/>
      <c r="P106" s="320">
        <f t="shared" ref="P106:T121" si="10">P105</f>
        <v>58.144961880250378</v>
      </c>
      <c r="Q106" s="321">
        <f t="shared" si="10"/>
        <v>60.365985697944694</v>
      </c>
      <c r="R106" s="322">
        <f t="shared" si="10"/>
        <v>69.25008096872196</v>
      </c>
      <c r="S106" s="322">
        <f t="shared" si="10"/>
        <v>71.471104786416277</v>
      </c>
      <c r="T106" s="347">
        <f t="shared" si="10"/>
        <v>64.808033333333327</v>
      </c>
    </row>
    <row r="107" spans="1:20" x14ac:dyDescent="0.2">
      <c r="A107" s="121">
        <v>44601</v>
      </c>
      <c r="B107" s="294"/>
      <c r="C107" s="122"/>
      <c r="D107" s="357">
        <v>56</v>
      </c>
      <c r="E107" s="129"/>
      <c r="F107" s="293"/>
      <c r="G107" s="303"/>
      <c r="H107" s="303"/>
      <c r="I107" s="294"/>
      <c r="J107" s="361"/>
      <c r="K107" s="175"/>
      <c r="L107" s="334"/>
      <c r="M107" s="308"/>
      <c r="P107" s="320">
        <f t="shared" si="10"/>
        <v>58.144961880250378</v>
      </c>
      <c r="Q107" s="321">
        <f t="shared" si="10"/>
        <v>60.365985697944694</v>
      </c>
      <c r="R107" s="322">
        <f t="shared" si="10"/>
        <v>69.25008096872196</v>
      </c>
      <c r="S107" s="322">
        <f t="shared" si="10"/>
        <v>71.471104786416277</v>
      </c>
      <c r="T107" s="347">
        <f t="shared" si="10"/>
        <v>64.808033333333327</v>
      </c>
    </row>
    <row r="108" spans="1:20" x14ac:dyDescent="0.2">
      <c r="A108" s="121">
        <v>44601</v>
      </c>
      <c r="B108" s="294"/>
      <c r="C108" s="122"/>
      <c r="D108" s="357">
        <v>67</v>
      </c>
      <c r="E108" s="129"/>
      <c r="F108" s="293"/>
      <c r="G108" s="303"/>
      <c r="H108" s="303"/>
      <c r="I108" s="294"/>
      <c r="J108" s="361"/>
      <c r="K108" s="175"/>
      <c r="L108" s="334"/>
      <c r="M108" s="308"/>
      <c r="P108" s="320">
        <f t="shared" si="10"/>
        <v>58.144961880250378</v>
      </c>
      <c r="Q108" s="321">
        <f t="shared" si="10"/>
        <v>60.365985697944694</v>
      </c>
      <c r="R108" s="322">
        <f t="shared" si="10"/>
        <v>69.25008096872196</v>
      </c>
      <c r="S108" s="322">
        <f t="shared" si="10"/>
        <v>71.471104786416277</v>
      </c>
      <c r="T108" s="347">
        <f t="shared" si="10"/>
        <v>64.808033333333327</v>
      </c>
    </row>
    <row r="109" spans="1:20" x14ac:dyDescent="0.2">
      <c r="A109" s="121">
        <v>44601</v>
      </c>
      <c r="B109" s="294"/>
      <c r="C109" s="122"/>
      <c r="D109" s="357">
        <v>83</v>
      </c>
      <c r="E109" s="129"/>
      <c r="F109" s="293"/>
      <c r="G109" s="303"/>
      <c r="H109" s="303"/>
      <c r="I109" s="294"/>
      <c r="J109" s="361"/>
      <c r="K109" s="175"/>
      <c r="L109" s="334"/>
      <c r="M109" s="308"/>
      <c r="P109" s="320">
        <f t="shared" si="10"/>
        <v>58.144961880250378</v>
      </c>
      <c r="Q109" s="321">
        <f t="shared" si="10"/>
        <v>60.365985697944694</v>
      </c>
      <c r="R109" s="322">
        <f t="shared" si="10"/>
        <v>69.25008096872196</v>
      </c>
      <c r="S109" s="322">
        <f t="shared" si="10"/>
        <v>71.471104786416277</v>
      </c>
      <c r="T109" s="347">
        <f t="shared" si="10"/>
        <v>64.808033333333327</v>
      </c>
    </row>
    <row r="110" spans="1:20" x14ac:dyDescent="0.2">
      <c r="A110" s="121">
        <v>44601</v>
      </c>
      <c r="B110" s="294"/>
      <c r="C110" s="122"/>
      <c r="D110" s="357">
        <v>59</v>
      </c>
      <c r="E110" s="129"/>
      <c r="F110" s="293"/>
      <c r="G110" s="303"/>
      <c r="H110" s="303"/>
      <c r="I110" s="294"/>
      <c r="J110" s="361"/>
      <c r="K110" s="175"/>
      <c r="L110" s="334"/>
      <c r="M110" s="308"/>
      <c r="P110" s="320">
        <f t="shared" si="10"/>
        <v>58.144961880250378</v>
      </c>
      <c r="Q110" s="321">
        <f t="shared" si="10"/>
        <v>60.365985697944694</v>
      </c>
      <c r="R110" s="322">
        <f t="shared" si="10"/>
        <v>69.25008096872196</v>
      </c>
      <c r="S110" s="322">
        <f t="shared" si="10"/>
        <v>71.471104786416277</v>
      </c>
      <c r="T110" s="347">
        <f t="shared" si="10"/>
        <v>64.808033333333327</v>
      </c>
    </row>
    <row r="111" spans="1:20" x14ac:dyDescent="0.2">
      <c r="A111" s="121">
        <v>44601</v>
      </c>
      <c r="B111" s="294"/>
      <c r="C111" s="122"/>
      <c r="D111" s="357">
        <v>61</v>
      </c>
      <c r="E111" s="129"/>
      <c r="F111" s="293"/>
      <c r="G111" s="303"/>
      <c r="H111" s="303"/>
      <c r="I111" s="294"/>
      <c r="J111" s="361"/>
      <c r="K111" s="175"/>
      <c r="L111" s="334"/>
      <c r="M111" s="308"/>
      <c r="P111" s="320">
        <f t="shared" si="10"/>
        <v>58.144961880250378</v>
      </c>
      <c r="Q111" s="321">
        <f t="shared" si="10"/>
        <v>60.365985697944694</v>
      </c>
      <c r="R111" s="322">
        <f t="shared" si="10"/>
        <v>69.25008096872196</v>
      </c>
      <c r="S111" s="322">
        <f t="shared" si="10"/>
        <v>71.471104786416277</v>
      </c>
      <c r="T111" s="347">
        <f t="shared" si="10"/>
        <v>64.808033333333327</v>
      </c>
    </row>
    <row r="112" spans="1:20" x14ac:dyDescent="0.2">
      <c r="A112" s="121">
        <v>44601</v>
      </c>
      <c r="B112" s="294"/>
      <c r="C112" s="122"/>
      <c r="D112" s="357">
        <v>82</v>
      </c>
      <c r="E112" s="129"/>
      <c r="F112" s="293"/>
      <c r="G112" s="303"/>
      <c r="H112" s="303"/>
      <c r="I112" s="294"/>
      <c r="J112" s="361"/>
      <c r="K112" s="175"/>
      <c r="L112" s="334"/>
      <c r="M112" s="308"/>
      <c r="P112" s="320">
        <f t="shared" si="10"/>
        <v>58.144961880250378</v>
      </c>
      <c r="Q112" s="321">
        <f t="shared" si="10"/>
        <v>60.365985697944694</v>
      </c>
      <c r="R112" s="322">
        <f t="shared" si="10"/>
        <v>69.25008096872196</v>
      </c>
      <c r="S112" s="322">
        <f t="shared" si="10"/>
        <v>71.471104786416277</v>
      </c>
      <c r="T112" s="347">
        <f t="shared" si="10"/>
        <v>64.808033333333327</v>
      </c>
    </row>
    <row r="113" spans="1:20" x14ac:dyDescent="0.2">
      <c r="A113" s="121">
        <v>44601</v>
      </c>
      <c r="B113" s="294"/>
      <c r="C113" s="122"/>
      <c r="D113" s="357">
        <v>76</v>
      </c>
      <c r="E113" s="129"/>
      <c r="F113" s="293"/>
      <c r="G113" s="303"/>
      <c r="H113" s="303"/>
      <c r="I113" s="294"/>
      <c r="J113" s="361"/>
      <c r="K113" s="175"/>
      <c r="L113" s="334"/>
      <c r="M113" s="308"/>
      <c r="P113" s="320">
        <f t="shared" si="10"/>
        <v>58.144961880250378</v>
      </c>
      <c r="Q113" s="321">
        <f t="shared" si="10"/>
        <v>60.365985697944694</v>
      </c>
      <c r="R113" s="322">
        <f t="shared" si="10"/>
        <v>69.25008096872196</v>
      </c>
      <c r="S113" s="322">
        <f t="shared" si="10"/>
        <v>71.471104786416277</v>
      </c>
      <c r="T113" s="347">
        <f t="shared" si="10"/>
        <v>64.808033333333327</v>
      </c>
    </row>
    <row r="114" spans="1:20" x14ac:dyDescent="0.2">
      <c r="A114" s="121">
        <v>44601</v>
      </c>
      <c r="B114" s="294"/>
      <c r="C114" s="122"/>
      <c r="D114" s="357">
        <v>78</v>
      </c>
      <c r="E114" s="129"/>
      <c r="F114" s="293"/>
      <c r="G114" s="303"/>
      <c r="H114" s="303"/>
      <c r="I114" s="294"/>
      <c r="J114" s="361"/>
      <c r="K114" s="175"/>
      <c r="L114" s="334"/>
      <c r="M114" s="308"/>
      <c r="P114" s="320">
        <f t="shared" si="10"/>
        <v>58.144961880250378</v>
      </c>
      <c r="Q114" s="321">
        <f t="shared" si="10"/>
        <v>60.365985697944694</v>
      </c>
      <c r="R114" s="322">
        <f t="shared" si="10"/>
        <v>69.25008096872196</v>
      </c>
      <c r="S114" s="322">
        <f t="shared" si="10"/>
        <v>71.471104786416277</v>
      </c>
      <c r="T114" s="347">
        <f t="shared" si="10"/>
        <v>64.808033333333327</v>
      </c>
    </row>
    <row r="115" spans="1:20" x14ac:dyDescent="0.2">
      <c r="A115" s="121">
        <v>44601</v>
      </c>
      <c r="B115" s="294"/>
      <c r="C115" s="122"/>
      <c r="D115" s="357">
        <v>56</v>
      </c>
      <c r="E115" s="358"/>
      <c r="F115" s="293"/>
      <c r="G115" s="303"/>
      <c r="H115" s="303"/>
      <c r="I115" s="294"/>
      <c r="J115" s="361"/>
      <c r="K115" s="175"/>
      <c r="L115" s="334"/>
      <c r="M115" s="308"/>
      <c r="P115" s="320">
        <f t="shared" si="10"/>
        <v>58.144961880250378</v>
      </c>
      <c r="Q115" s="321">
        <f t="shared" si="10"/>
        <v>60.365985697944694</v>
      </c>
      <c r="R115" s="322">
        <f t="shared" si="10"/>
        <v>69.25008096872196</v>
      </c>
      <c r="S115" s="322">
        <f t="shared" si="10"/>
        <v>71.471104786416277</v>
      </c>
      <c r="T115" s="347">
        <f t="shared" si="10"/>
        <v>64.808033333333327</v>
      </c>
    </row>
    <row r="116" spans="1:20" x14ac:dyDescent="0.2">
      <c r="A116" s="121">
        <v>44601</v>
      </c>
      <c r="B116" s="294"/>
      <c r="C116" s="122"/>
      <c r="D116" s="357">
        <v>60</v>
      </c>
      <c r="E116" s="129"/>
      <c r="F116" s="293"/>
      <c r="G116" s="303"/>
      <c r="H116" s="303"/>
      <c r="I116" s="294"/>
      <c r="J116" s="361"/>
      <c r="K116" s="175"/>
      <c r="L116" s="334"/>
      <c r="M116" s="308"/>
      <c r="P116" s="320">
        <f t="shared" si="10"/>
        <v>58.144961880250378</v>
      </c>
      <c r="Q116" s="321">
        <f t="shared" si="10"/>
        <v>60.365985697944694</v>
      </c>
      <c r="R116" s="322">
        <f t="shared" si="10"/>
        <v>69.25008096872196</v>
      </c>
      <c r="S116" s="322">
        <f t="shared" si="10"/>
        <v>71.471104786416277</v>
      </c>
      <c r="T116" s="347">
        <f t="shared" si="10"/>
        <v>64.808033333333327</v>
      </c>
    </row>
    <row r="117" spans="1:20" x14ac:dyDescent="0.2">
      <c r="A117" s="121">
        <v>44601</v>
      </c>
      <c r="B117" s="294"/>
      <c r="C117" s="122"/>
      <c r="D117" s="357">
        <v>82</v>
      </c>
      <c r="E117" s="129"/>
      <c r="F117" s="293"/>
      <c r="G117" s="303"/>
      <c r="H117" s="303"/>
      <c r="I117" s="294"/>
      <c r="J117" s="361"/>
      <c r="K117" s="175"/>
      <c r="L117" s="334"/>
      <c r="M117" s="308"/>
      <c r="P117" s="320">
        <f t="shared" si="10"/>
        <v>58.144961880250378</v>
      </c>
      <c r="Q117" s="321">
        <f t="shared" si="10"/>
        <v>60.365985697944694</v>
      </c>
      <c r="R117" s="322">
        <f t="shared" si="10"/>
        <v>69.25008096872196</v>
      </c>
      <c r="S117" s="322">
        <f t="shared" si="10"/>
        <v>71.471104786416277</v>
      </c>
      <c r="T117" s="347">
        <f t="shared" si="10"/>
        <v>64.808033333333327</v>
      </c>
    </row>
    <row r="118" spans="1:20" x14ac:dyDescent="0.2">
      <c r="A118" s="121">
        <v>44601</v>
      </c>
      <c r="B118" s="294"/>
      <c r="C118" s="122"/>
      <c r="D118" s="357">
        <v>69</v>
      </c>
      <c r="E118" s="129"/>
      <c r="F118" s="293"/>
      <c r="G118" s="303"/>
      <c r="H118" s="303"/>
      <c r="I118" s="294"/>
      <c r="J118" s="361"/>
      <c r="K118" s="175"/>
      <c r="L118" s="334"/>
      <c r="M118" s="308"/>
      <c r="P118" s="320">
        <f t="shared" si="10"/>
        <v>58.144961880250378</v>
      </c>
      <c r="Q118" s="321">
        <f t="shared" si="10"/>
        <v>60.365985697944694</v>
      </c>
      <c r="R118" s="322">
        <f t="shared" si="10"/>
        <v>69.25008096872196</v>
      </c>
      <c r="S118" s="322">
        <f t="shared" si="10"/>
        <v>71.471104786416277</v>
      </c>
      <c r="T118" s="347">
        <f t="shared" si="10"/>
        <v>64.808033333333327</v>
      </c>
    </row>
    <row r="119" spans="1:20" x14ac:dyDescent="0.2">
      <c r="A119" s="121">
        <v>44602</v>
      </c>
      <c r="B119" s="294"/>
      <c r="C119" s="122"/>
      <c r="D119" s="357">
        <v>73</v>
      </c>
      <c r="E119" s="129"/>
      <c r="F119" s="293"/>
      <c r="G119" s="303"/>
      <c r="H119" s="303"/>
      <c r="I119" s="294"/>
      <c r="J119" s="361"/>
      <c r="K119" s="175"/>
      <c r="L119" s="334"/>
      <c r="M119" s="308"/>
      <c r="P119" s="320">
        <f t="shared" si="10"/>
        <v>58.144961880250378</v>
      </c>
      <c r="Q119" s="321">
        <f t="shared" si="10"/>
        <v>60.365985697944694</v>
      </c>
      <c r="R119" s="322">
        <f t="shared" si="10"/>
        <v>69.25008096872196</v>
      </c>
      <c r="S119" s="322">
        <f t="shared" si="10"/>
        <v>71.471104786416277</v>
      </c>
      <c r="T119" s="347">
        <f t="shared" si="10"/>
        <v>64.808033333333327</v>
      </c>
    </row>
    <row r="120" spans="1:20" x14ac:dyDescent="0.2">
      <c r="A120" s="121">
        <v>44602</v>
      </c>
      <c r="B120" s="294"/>
      <c r="C120" s="122"/>
      <c r="D120" s="357">
        <v>72</v>
      </c>
      <c r="E120" s="129"/>
      <c r="F120" s="293"/>
      <c r="G120" s="303"/>
      <c r="H120" s="303"/>
      <c r="I120" s="294"/>
      <c r="J120" s="361"/>
      <c r="K120" s="175"/>
      <c r="L120" s="334"/>
      <c r="M120" s="308"/>
      <c r="P120" s="320">
        <f t="shared" si="10"/>
        <v>58.144961880250378</v>
      </c>
      <c r="Q120" s="321">
        <f t="shared" si="10"/>
        <v>60.365985697944694</v>
      </c>
      <c r="R120" s="322">
        <f t="shared" si="10"/>
        <v>69.25008096872196</v>
      </c>
      <c r="S120" s="322">
        <f t="shared" si="10"/>
        <v>71.471104786416277</v>
      </c>
      <c r="T120" s="347">
        <f t="shared" si="10"/>
        <v>64.808033333333327</v>
      </c>
    </row>
    <row r="121" spans="1:20" x14ac:dyDescent="0.2">
      <c r="A121" s="121">
        <v>44602</v>
      </c>
      <c r="B121" s="294"/>
      <c r="C121" s="122"/>
      <c r="D121" s="357">
        <v>73</v>
      </c>
      <c r="E121" s="129"/>
      <c r="F121" s="293"/>
      <c r="G121" s="303"/>
      <c r="H121" s="303"/>
      <c r="I121" s="294"/>
      <c r="J121" s="361"/>
      <c r="K121" s="175"/>
      <c r="L121" s="334"/>
      <c r="M121" s="308"/>
      <c r="P121" s="320">
        <f t="shared" si="10"/>
        <v>58.144961880250378</v>
      </c>
      <c r="Q121" s="321">
        <f t="shared" si="10"/>
        <v>60.365985697944694</v>
      </c>
      <c r="R121" s="322">
        <f t="shared" si="10"/>
        <v>69.25008096872196</v>
      </c>
      <c r="S121" s="322">
        <f t="shared" si="10"/>
        <v>71.471104786416277</v>
      </c>
      <c r="T121" s="347">
        <f t="shared" si="10"/>
        <v>64.808033333333327</v>
      </c>
    </row>
    <row r="122" spans="1:20" x14ac:dyDescent="0.2">
      <c r="A122" s="121">
        <v>44602</v>
      </c>
      <c r="B122" s="294"/>
      <c r="C122" s="122"/>
      <c r="D122" s="357">
        <v>77</v>
      </c>
      <c r="E122" s="129"/>
      <c r="F122" s="293"/>
      <c r="G122" s="303"/>
      <c r="H122" s="303"/>
      <c r="I122" s="294"/>
      <c r="J122" s="361"/>
      <c r="K122" s="175"/>
      <c r="L122" s="334"/>
      <c r="M122" s="308"/>
      <c r="P122" s="320">
        <f t="shared" ref="P122:T137" si="11">P121</f>
        <v>58.144961880250378</v>
      </c>
      <c r="Q122" s="321">
        <f t="shared" si="11"/>
        <v>60.365985697944694</v>
      </c>
      <c r="R122" s="322">
        <f t="shared" si="11"/>
        <v>69.25008096872196</v>
      </c>
      <c r="S122" s="322">
        <f t="shared" si="11"/>
        <v>71.471104786416277</v>
      </c>
      <c r="T122" s="347">
        <f t="shared" si="11"/>
        <v>64.808033333333327</v>
      </c>
    </row>
    <row r="123" spans="1:20" x14ac:dyDescent="0.2">
      <c r="A123" s="121">
        <v>44602</v>
      </c>
      <c r="B123" s="294"/>
      <c r="C123" s="122"/>
      <c r="D123" s="357">
        <v>70</v>
      </c>
      <c r="E123" s="129"/>
      <c r="F123" s="293"/>
      <c r="G123" s="303"/>
      <c r="H123" s="303"/>
      <c r="I123" s="294"/>
      <c r="J123" s="361"/>
      <c r="K123" s="175"/>
      <c r="L123" s="334"/>
      <c r="M123" s="308"/>
      <c r="P123" s="320">
        <f t="shared" si="11"/>
        <v>58.144961880250378</v>
      </c>
      <c r="Q123" s="321">
        <f t="shared" si="11"/>
        <v>60.365985697944694</v>
      </c>
      <c r="R123" s="322">
        <f t="shared" si="11"/>
        <v>69.25008096872196</v>
      </c>
      <c r="S123" s="322">
        <f t="shared" si="11"/>
        <v>71.471104786416277</v>
      </c>
      <c r="T123" s="347">
        <f t="shared" si="11"/>
        <v>64.808033333333327</v>
      </c>
    </row>
    <row r="124" spans="1:20" x14ac:dyDescent="0.2">
      <c r="A124" s="121">
        <v>44602</v>
      </c>
      <c r="B124" s="294"/>
      <c r="C124" s="122"/>
      <c r="D124" s="357">
        <v>78</v>
      </c>
      <c r="E124" s="129"/>
      <c r="F124" s="293"/>
      <c r="G124" s="303"/>
      <c r="H124" s="303"/>
      <c r="I124" s="294"/>
      <c r="J124" s="361"/>
      <c r="K124" s="175"/>
      <c r="L124" s="334"/>
      <c r="M124" s="308"/>
      <c r="P124" s="320">
        <f t="shared" si="11"/>
        <v>58.144961880250378</v>
      </c>
      <c r="Q124" s="321">
        <f t="shared" si="11"/>
        <v>60.365985697944694</v>
      </c>
      <c r="R124" s="322">
        <f t="shared" si="11"/>
        <v>69.25008096872196</v>
      </c>
      <c r="S124" s="322">
        <f t="shared" si="11"/>
        <v>71.471104786416277</v>
      </c>
      <c r="T124" s="347">
        <f t="shared" si="11"/>
        <v>64.808033333333327</v>
      </c>
    </row>
    <row r="125" spans="1:20" x14ac:dyDescent="0.2">
      <c r="A125" s="121">
        <v>44602</v>
      </c>
      <c r="B125" s="294"/>
      <c r="C125" s="122"/>
      <c r="D125" s="357">
        <v>69</v>
      </c>
      <c r="E125" s="129"/>
      <c r="F125" s="293"/>
      <c r="G125" s="303"/>
      <c r="H125" s="303"/>
      <c r="I125" s="294"/>
      <c r="J125" s="361"/>
      <c r="K125" s="175"/>
      <c r="L125" s="334"/>
      <c r="M125" s="308"/>
      <c r="P125" s="320">
        <f t="shared" si="11"/>
        <v>58.144961880250378</v>
      </c>
      <c r="Q125" s="321">
        <f t="shared" si="11"/>
        <v>60.365985697944694</v>
      </c>
      <c r="R125" s="322">
        <f t="shared" si="11"/>
        <v>69.25008096872196</v>
      </c>
      <c r="S125" s="322">
        <f t="shared" si="11"/>
        <v>71.471104786416277</v>
      </c>
      <c r="T125" s="347">
        <f t="shared" si="11"/>
        <v>64.808033333333327</v>
      </c>
    </row>
    <row r="126" spans="1:20" x14ac:dyDescent="0.2">
      <c r="A126" s="121">
        <v>44602</v>
      </c>
      <c r="B126" s="294"/>
      <c r="C126" s="122"/>
      <c r="D126" s="357">
        <v>78</v>
      </c>
      <c r="E126" s="129"/>
      <c r="F126" s="293"/>
      <c r="G126" s="303"/>
      <c r="H126" s="303"/>
      <c r="I126" s="294"/>
      <c r="J126" s="361"/>
      <c r="K126" s="175"/>
      <c r="L126" s="334"/>
      <c r="M126" s="308"/>
      <c r="P126" s="320">
        <f t="shared" si="11"/>
        <v>58.144961880250378</v>
      </c>
      <c r="Q126" s="321">
        <f t="shared" si="11"/>
        <v>60.365985697944694</v>
      </c>
      <c r="R126" s="322">
        <f t="shared" si="11"/>
        <v>69.25008096872196</v>
      </c>
      <c r="S126" s="322">
        <f t="shared" si="11"/>
        <v>71.471104786416277</v>
      </c>
      <c r="T126" s="347">
        <f t="shared" si="11"/>
        <v>64.808033333333327</v>
      </c>
    </row>
    <row r="127" spans="1:20" x14ac:dyDescent="0.2">
      <c r="A127" s="121">
        <v>44602</v>
      </c>
      <c r="B127" s="294"/>
      <c r="C127" s="122"/>
      <c r="D127" s="357">
        <v>55</v>
      </c>
      <c r="E127" s="129"/>
      <c r="F127" s="293"/>
      <c r="G127" s="303"/>
      <c r="H127" s="303"/>
      <c r="I127" s="294"/>
      <c r="J127" s="361"/>
      <c r="K127" s="175"/>
      <c r="L127" s="334"/>
      <c r="M127" s="308"/>
      <c r="P127" s="320">
        <f t="shared" si="11"/>
        <v>58.144961880250378</v>
      </c>
      <c r="Q127" s="321">
        <f t="shared" si="11"/>
        <v>60.365985697944694</v>
      </c>
      <c r="R127" s="322">
        <f t="shared" si="11"/>
        <v>69.25008096872196</v>
      </c>
      <c r="S127" s="322">
        <f t="shared" si="11"/>
        <v>71.471104786416277</v>
      </c>
      <c r="T127" s="347">
        <f t="shared" si="11"/>
        <v>64.808033333333327</v>
      </c>
    </row>
    <row r="128" spans="1:20" x14ac:dyDescent="0.2">
      <c r="A128" s="121">
        <v>44603</v>
      </c>
      <c r="B128" s="294"/>
      <c r="C128" s="122"/>
      <c r="D128" s="357">
        <v>74.893000000000001</v>
      </c>
      <c r="E128" s="129"/>
      <c r="F128" s="293"/>
      <c r="G128" s="303"/>
      <c r="H128" s="303"/>
      <c r="I128" s="294"/>
      <c r="J128" s="361"/>
      <c r="K128" s="175"/>
      <c r="L128" s="334"/>
      <c r="M128" s="308"/>
      <c r="P128" s="320">
        <f t="shared" si="11"/>
        <v>58.144961880250378</v>
      </c>
      <c r="Q128" s="321">
        <f t="shared" si="11"/>
        <v>60.365985697944694</v>
      </c>
      <c r="R128" s="322">
        <f t="shared" si="11"/>
        <v>69.25008096872196</v>
      </c>
      <c r="S128" s="322">
        <f t="shared" si="11"/>
        <v>71.471104786416277</v>
      </c>
      <c r="T128" s="347">
        <f t="shared" si="11"/>
        <v>64.808033333333327</v>
      </c>
    </row>
    <row r="129" spans="1:20" x14ac:dyDescent="0.2">
      <c r="A129" s="121">
        <v>44603</v>
      </c>
      <c r="B129" s="294"/>
      <c r="C129" s="122"/>
      <c r="D129" s="357">
        <v>78.864999999999995</v>
      </c>
      <c r="E129" s="129"/>
      <c r="F129" s="293"/>
      <c r="G129" s="303"/>
      <c r="H129" s="303"/>
      <c r="I129" s="294"/>
      <c r="J129" s="361"/>
      <c r="K129" s="175"/>
      <c r="L129" s="334"/>
      <c r="M129" s="308"/>
      <c r="P129" s="320">
        <f t="shared" si="11"/>
        <v>58.144961880250378</v>
      </c>
      <c r="Q129" s="321">
        <f t="shared" si="11"/>
        <v>60.365985697944694</v>
      </c>
      <c r="R129" s="322">
        <f t="shared" si="11"/>
        <v>69.25008096872196</v>
      </c>
      <c r="S129" s="322">
        <f t="shared" si="11"/>
        <v>71.471104786416277</v>
      </c>
      <c r="T129" s="347">
        <f t="shared" si="11"/>
        <v>64.808033333333327</v>
      </c>
    </row>
    <row r="130" spans="1:20" x14ac:dyDescent="0.2">
      <c r="A130" s="121">
        <v>44603</v>
      </c>
      <c r="B130" s="294"/>
      <c r="C130" s="122"/>
      <c r="D130" s="357">
        <v>77.372</v>
      </c>
      <c r="E130" s="129"/>
      <c r="F130" s="293"/>
      <c r="G130" s="303"/>
      <c r="H130" s="303"/>
      <c r="I130" s="294"/>
      <c r="J130" s="361"/>
      <c r="K130" s="175"/>
      <c r="L130" s="334"/>
      <c r="M130" s="308"/>
      <c r="P130" s="320">
        <f t="shared" si="11"/>
        <v>58.144961880250378</v>
      </c>
      <c r="Q130" s="321">
        <f t="shared" si="11"/>
        <v>60.365985697944694</v>
      </c>
      <c r="R130" s="322">
        <f t="shared" si="11"/>
        <v>69.25008096872196</v>
      </c>
      <c r="S130" s="322">
        <f t="shared" si="11"/>
        <v>71.471104786416277</v>
      </c>
      <c r="T130" s="347">
        <f t="shared" si="11"/>
        <v>64.808033333333327</v>
      </c>
    </row>
    <row r="131" spans="1:20" x14ac:dyDescent="0.2">
      <c r="A131" s="121">
        <v>44603</v>
      </c>
      <c r="B131" s="294"/>
      <c r="C131" s="122"/>
      <c r="D131" s="357">
        <v>77</v>
      </c>
      <c r="E131" s="129"/>
      <c r="F131" s="293"/>
      <c r="G131" s="303"/>
      <c r="H131" s="303"/>
      <c r="I131" s="294"/>
      <c r="J131" s="361"/>
      <c r="K131" s="175"/>
      <c r="L131" s="334"/>
      <c r="M131" s="308"/>
      <c r="P131" s="320">
        <f t="shared" si="11"/>
        <v>58.144961880250378</v>
      </c>
      <c r="Q131" s="321">
        <f t="shared" si="11"/>
        <v>60.365985697944694</v>
      </c>
      <c r="R131" s="322">
        <f t="shared" si="11"/>
        <v>69.25008096872196</v>
      </c>
      <c r="S131" s="322">
        <f t="shared" si="11"/>
        <v>71.471104786416277</v>
      </c>
      <c r="T131" s="347">
        <f t="shared" si="11"/>
        <v>64.808033333333327</v>
      </c>
    </row>
    <row r="132" spans="1:20" x14ac:dyDescent="0.2">
      <c r="A132" s="121">
        <v>44603</v>
      </c>
      <c r="B132" s="294"/>
      <c r="C132" s="122"/>
      <c r="D132" s="357">
        <v>76</v>
      </c>
      <c r="E132" s="129"/>
      <c r="F132" s="293"/>
      <c r="G132" s="303"/>
      <c r="H132" s="303"/>
      <c r="I132" s="294"/>
      <c r="J132" s="361"/>
      <c r="K132" s="175"/>
      <c r="L132" s="334"/>
      <c r="M132" s="308"/>
      <c r="P132" s="320">
        <f t="shared" si="11"/>
        <v>58.144961880250378</v>
      </c>
      <c r="Q132" s="321">
        <f t="shared" si="11"/>
        <v>60.365985697944694</v>
      </c>
      <c r="R132" s="322">
        <f t="shared" si="11"/>
        <v>69.25008096872196</v>
      </c>
      <c r="S132" s="322">
        <f t="shared" si="11"/>
        <v>71.471104786416277</v>
      </c>
      <c r="T132" s="347">
        <f t="shared" si="11"/>
        <v>64.808033333333327</v>
      </c>
    </row>
    <row r="133" spans="1:20" x14ac:dyDescent="0.2">
      <c r="A133" s="121">
        <v>44603</v>
      </c>
      <c r="B133" s="294"/>
      <c r="C133" s="122"/>
      <c r="D133" s="357">
        <v>69</v>
      </c>
      <c r="E133" s="129"/>
      <c r="F133" s="293"/>
      <c r="G133" s="303"/>
      <c r="H133" s="303"/>
      <c r="I133" s="294"/>
      <c r="J133" s="361"/>
      <c r="K133" s="175"/>
      <c r="L133" s="334"/>
      <c r="M133" s="308"/>
      <c r="P133" s="320">
        <f t="shared" si="11"/>
        <v>58.144961880250378</v>
      </c>
      <c r="Q133" s="321">
        <f t="shared" si="11"/>
        <v>60.365985697944694</v>
      </c>
      <c r="R133" s="322">
        <f t="shared" si="11"/>
        <v>69.25008096872196</v>
      </c>
      <c r="S133" s="322">
        <f t="shared" si="11"/>
        <v>71.471104786416277</v>
      </c>
      <c r="T133" s="347">
        <f t="shared" si="11"/>
        <v>64.808033333333327</v>
      </c>
    </row>
    <row r="134" spans="1:20" x14ac:dyDescent="0.2">
      <c r="A134" s="121">
        <v>44603</v>
      </c>
      <c r="B134" s="294"/>
      <c r="C134" s="122"/>
      <c r="D134" s="357">
        <v>71</v>
      </c>
      <c r="E134" s="129"/>
      <c r="F134" s="293"/>
      <c r="G134" s="303"/>
      <c r="H134" s="303"/>
      <c r="I134" s="294"/>
      <c r="J134" s="361"/>
      <c r="K134" s="175"/>
      <c r="L134" s="334"/>
      <c r="M134" s="308"/>
      <c r="P134" s="320">
        <f t="shared" si="11"/>
        <v>58.144961880250378</v>
      </c>
      <c r="Q134" s="321">
        <f t="shared" si="11"/>
        <v>60.365985697944694</v>
      </c>
      <c r="R134" s="322">
        <f t="shared" si="11"/>
        <v>69.25008096872196</v>
      </c>
      <c r="S134" s="322">
        <f t="shared" si="11"/>
        <v>71.471104786416277</v>
      </c>
      <c r="T134" s="347">
        <f t="shared" si="11"/>
        <v>64.808033333333327</v>
      </c>
    </row>
    <row r="135" spans="1:20" x14ac:dyDescent="0.2">
      <c r="A135" s="121">
        <v>44603</v>
      </c>
      <c r="B135" s="294"/>
      <c r="C135" s="122"/>
      <c r="D135" s="357">
        <v>79</v>
      </c>
      <c r="E135" s="129"/>
      <c r="F135" s="293"/>
      <c r="G135" s="303"/>
      <c r="H135" s="303"/>
      <c r="I135" s="294"/>
      <c r="J135" s="361"/>
      <c r="K135" s="175"/>
      <c r="L135" s="334"/>
      <c r="M135" s="308"/>
      <c r="P135" s="320">
        <f t="shared" si="11"/>
        <v>58.144961880250378</v>
      </c>
      <c r="Q135" s="321">
        <f t="shared" si="11"/>
        <v>60.365985697944694</v>
      </c>
      <c r="R135" s="322">
        <f t="shared" si="11"/>
        <v>69.25008096872196</v>
      </c>
      <c r="S135" s="322">
        <f t="shared" si="11"/>
        <v>71.471104786416277</v>
      </c>
      <c r="T135" s="347">
        <f t="shared" si="11"/>
        <v>64.808033333333327</v>
      </c>
    </row>
    <row r="136" spans="1:20" x14ac:dyDescent="0.2">
      <c r="A136" s="121">
        <v>44606</v>
      </c>
      <c r="B136" s="294"/>
      <c r="C136" s="122"/>
      <c r="D136" s="357">
        <v>69</v>
      </c>
      <c r="E136" s="129"/>
      <c r="F136" s="293"/>
      <c r="G136" s="303"/>
      <c r="H136" s="303"/>
      <c r="I136" s="294"/>
      <c r="J136" s="361"/>
      <c r="K136" s="175"/>
      <c r="L136" s="334"/>
      <c r="M136" s="308"/>
      <c r="P136" s="320">
        <f t="shared" si="11"/>
        <v>58.144961880250378</v>
      </c>
      <c r="Q136" s="321">
        <f t="shared" si="11"/>
        <v>60.365985697944694</v>
      </c>
      <c r="R136" s="322">
        <f t="shared" si="11"/>
        <v>69.25008096872196</v>
      </c>
      <c r="S136" s="322">
        <f t="shared" si="11"/>
        <v>71.471104786416277</v>
      </c>
      <c r="T136" s="347">
        <f t="shared" si="11"/>
        <v>64.808033333333327</v>
      </c>
    </row>
    <row r="137" spans="1:20" x14ac:dyDescent="0.2">
      <c r="A137" s="121">
        <v>44606</v>
      </c>
      <c r="B137" s="294"/>
      <c r="C137" s="122"/>
      <c r="D137" s="357">
        <v>65</v>
      </c>
      <c r="E137" s="129"/>
      <c r="F137" s="293"/>
      <c r="G137" s="303"/>
      <c r="H137" s="303"/>
      <c r="I137" s="294"/>
      <c r="J137" s="361"/>
      <c r="K137" s="175"/>
      <c r="L137" s="334"/>
      <c r="M137" s="308"/>
      <c r="P137" s="320">
        <f t="shared" si="11"/>
        <v>58.144961880250378</v>
      </c>
      <c r="Q137" s="321">
        <f t="shared" si="11"/>
        <v>60.365985697944694</v>
      </c>
      <c r="R137" s="322">
        <f t="shared" si="11"/>
        <v>69.25008096872196</v>
      </c>
      <c r="S137" s="322">
        <f t="shared" si="11"/>
        <v>71.471104786416277</v>
      </c>
      <c r="T137" s="347">
        <f t="shared" si="11"/>
        <v>64.808033333333327</v>
      </c>
    </row>
    <row r="138" spans="1:20" x14ac:dyDescent="0.2">
      <c r="A138" s="121">
        <v>44606</v>
      </c>
      <c r="B138" s="294"/>
      <c r="C138" s="122"/>
      <c r="D138" s="357">
        <v>66</v>
      </c>
      <c r="E138" s="129"/>
      <c r="F138" s="293"/>
      <c r="G138" s="303"/>
      <c r="H138" s="303"/>
      <c r="I138" s="294"/>
      <c r="J138" s="361"/>
      <c r="K138" s="175"/>
      <c r="L138" s="334"/>
      <c r="M138" s="308"/>
      <c r="P138" s="320">
        <f t="shared" ref="P138:T153" si="12">P137</f>
        <v>58.144961880250378</v>
      </c>
      <c r="Q138" s="321">
        <f t="shared" si="12"/>
        <v>60.365985697944694</v>
      </c>
      <c r="R138" s="322">
        <f t="shared" si="12"/>
        <v>69.25008096872196</v>
      </c>
      <c r="S138" s="322">
        <f t="shared" si="12"/>
        <v>71.471104786416277</v>
      </c>
      <c r="T138" s="347">
        <f t="shared" si="12"/>
        <v>64.808033333333327</v>
      </c>
    </row>
    <row r="139" spans="1:20" x14ac:dyDescent="0.2">
      <c r="A139" s="121">
        <v>44606</v>
      </c>
      <c r="B139" s="294"/>
      <c r="C139" s="122"/>
      <c r="D139" s="357">
        <v>75</v>
      </c>
      <c r="E139" s="129"/>
      <c r="F139" s="293"/>
      <c r="G139" s="303"/>
      <c r="H139" s="303"/>
      <c r="I139" s="294"/>
      <c r="J139" s="361"/>
      <c r="K139" s="175"/>
      <c r="L139" s="334"/>
      <c r="M139" s="308"/>
      <c r="P139" s="320">
        <f t="shared" si="12"/>
        <v>58.144961880250378</v>
      </c>
      <c r="Q139" s="321">
        <f t="shared" si="12"/>
        <v>60.365985697944694</v>
      </c>
      <c r="R139" s="322">
        <f t="shared" si="12"/>
        <v>69.25008096872196</v>
      </c>
      <c r="S139" s="322">
        <f t="shared" si="12"/>
        <v>71.471104786416277</v>
      </c>
      <c r="T139" s="347">
        <f t="shared" si="12"/>
        <v>64.808033333333327</v>
      </c>
    </row>
    <row r="140" spans="1:20" x14ac:dyDescent="0.2">
      <c r="A140" s="121">
        <v>44606</v>
      </c>
      <c r="B140" s="294"/>
      <c r="C140" s="122"/>
      <c r="D140" s="357">
        <v>77</v>
      </c>
      <c r="E140" s="129"/>
      <c r="F140" s="293"/>
      <c r="G140" s="303"/>
      <c r="H140" s="303"/>
      <c r="I140" s="294"/>
      <c r="J140" s="361"/>
      <c r="K140" s="175"/>
      <c r="L140" s="334"/>
      <c r="M140" s="308"/>
      <c r="P140" s="320">
        <f t="shared" si="12"/>
        <v>58.144961880250378</v>
      </c>
      <c r="Q140" s="321">
        <f t="shared" si="12"/>
        <v>60.365985697944694</v>
      </c>
      <c r="R140" s="322">
        <f t="shared" si="12"/>
        <v>69.25008096872196</v>
      </c>
      <c r="S140" s="322">
        <f t="shared" si="12"/>
        <v>71.471104786416277</v>
      </c>
      <c r="T140" s="347">
        <f t="shared" si="12"/>
        <v>64.808033333333327</v>
      </c>
    </row>
    <row r="141" spans="1:20" x14ac:dyDescent="0.2">
      <c r="A141" s="121">
        <v>44607</v>
      </c>
      <c r="B141" s="294"/>
      <c r="C141" s="122"/>
      <c r="D141" s="357">
        <v>58</v>
      </c>
      <c r="E141" s="129"/>
      <c r="F141" s="293"/>
      <c r="G141" s="303"/>
      <c r="H141" s="303"/>
      <c r="I141" s="294"/>
      <c r="J141" s="361"/>
      <c r="K141" s="175"/>
      <c r="L141" s="334"/>
      <c r="M141" s="308"/>
      <c r="P141" s="320">
        <f t="shared" si="12"/>
        <v>58.144961880250378</v>
      </c>
      <c r="Q141" s="321">
        <f t="shared" si="12"/>
        <v>60.365985697944694</v>
      </c>
      <c r="R141" s="322">
        <f t="shared" si="12"/>
        <v>69.25008096872196</v>
      </c>
      <c r="S141" s="322">
        <f t="shared" si="12"/>
        <v>71.471104786416277</v>
      </c>
      <c r="T141" s="347">
        <f t="shared" si="12"/>
        <v>64.808033333333327</v>
      </c>
    </row>
    <row r="142" spans="1:20" x14ac:dyDescent="0.2">
      <c r="A142" s="121">
        <v>44607</v>
      </c>
      <c r="B142" s="294"/>
      <c r="C142" s="122"/>
      <c r="D142" s="357">
        <v>60</v>
      </c>
      <c r="E142" s="129"/>
      <c r="F142" s="293"/>
      <c r="G142" s="303"/>
      <c r="H142" s="303"/>
      <c r="I142" s="294"/>
      <c r="J142" s="361"/>
      <c r="K142" s="175"/>
      <c r="L142" s="334"/>
      <c r="M142" s="308"/>
      <c r="P142" s="320">
        <f t="shared" si="12"/>
        <v>58.144961880250378</v>
      </c>
      <c r="Q142" s="321">
        <f t="shared" si="12"/>
        <v>60.365985697944694</v>
      </c>
      <c r="R142" s="322">
        <f t="shared" si="12"/>
        <v>69.25008096872196</v>
      </c>
      <c r="S142" s="322">
        <f t="shared" si="12"/>
        <v>71.471104786416277</v>
      </c>
      <c r="T142" s="347">
        <f t="shared" si="12"/>
        <v>64.808033333333327</v>
      </c>
    </row>
    <row r="143" spans="1:20" x14ac:dyDescent="0.2">
      <c r="A143" s="121">
        <v>44607</v>
      </c>
      <c r="B143" s="294"/>
      <c r="C143" s="122"/>
      <c r="D143" s="357">
        <v>58</v>
      </c>
      <c r="E143" s="129"/>
      <c r="F143" s="293"/>
      <c r="G143" s="303"/>
      <c r="H143" s="303"/>
      <c r="I143" s="294"/>
      <c r="J143" s="361"/>
      <c r="K143" s="175"/>
      <c r="L143" s="334"/>
      <c r="M143" s="308"/>
      <c r="P143" s="320">
        <f t="shared" si="12"/>
        <v>58.144961880250378</v>
      </c>
      <c r="Q143" s="321">
        <f t="shared" si="12"/>
        <v>60.365985697944694</v>
      </c>
      <c r="R143" s="322">
        <f t="shared" si="12"/>
        <v>69.25008096872196</v>
      </c>
      <c r="S143" s="322">
        <f t="shared" si="12"/>
        <v>71.471104786416277</v>
      </c>
      <c r="T143" s="347">
        <f t="shared" si="12"/>
        <v>64.808033333333327</v>
      </c>
    </row>
    <row r="144" spans="1:20" x14ac:dyDescent="0.2">
      <c r="A144" s="121">
        <v>44607</v>
      </c>
      <c r="B144" s="294"/>
      <c r="C144" s="122"/>
      <c r="D144" s="357">
        <v>57</v>
      </c>
      <c r="E144" s="129"/>
      <c r="F144" s="293"/>
      <c r="G144" s="303"/>
      <c r="H144" s="303"/>
      <c r="I144" s="294"/>
      <c r="J144" s="361"/>
      <c r="K144" s="175"/>
      <c r="L144" s="334"/>
      <c r="M144" s="308"/>
      <c r="P144" s="320">
        <f t="shared" si="12"/>
        <v>58.144961880250378</v>
      </c>
      <c r="Q144" s="321">
        <f t="shared" si="12"/>
        <v>60.365985697944694</v>
      </c>
      <c r="R144" s="322">
        <f t="shared" si="12"/>
        <v>69.25008096872196</v>
      </c>
      <c r="S144" s="322">
        <f t="shared" si="12"/>
        <v>71.471104786416277</v>
      </c>
      <c r="T144" s="347">
        <f t="shared" si="12"/>
        <v>64.808033333333327</v>
      </c>
    </row>
    <row r="145" spans="1:20" x14ac:dyDescent="0.2">
      <c r="A145" s="121">
        <v>44608</v>
      </c>
      <c r="B145" s="294"/>
      <c r="C145" s="122"/>
      <c r="D145" s="357">
        <v>64</v>
      </c>
      <c r="E145" s="129"/>
      <c r="F145" s="293"/>
      <c r="G145" s="303"/>
      <c r="H145" s="303"/>
      <c r="I145" s="294"/>
      <c r="J145" s="361"/>
      <c r="K145" s="175"/>
      <c r="L145" s="334"/>
      <c r="M145" s="308"/>
      <c r="P145" s="320">
        <f t="shared" si="12"/>
        <v>58.144961880250378</v>
      </c>
      <c r="Q145" s="321">
        <f t="shared" si="12"/>
        <v>60.365985697944694</v>
      </c>
      <c r="R145" s="322">
        <f t="shared" si="12"/>
        <v>69.25008096872196</v>
      </c>
      <c r="S145" s="322">
        <f t="shared" si="12"/>
        <v>71.471104786416277</v>
      </c>
      <c r="T145" s="347">
        <f t="shared" si="12"/>
        <v>64.808033333333327</v>
      </c>
    </row>
    <row r="146" spans="1:20" x14ac:dyDescent="0.2">
      <c r="A146" s="121">
        <v>44608</v>
      </c>
      <c r="B146" s="294"/>
      <c r="C146" s="122"/>
      <c r="D146" s="357">
        <v>63</v>
      </c>
      <c r="E146" s="129"/>
      <c r="F146" s="293"/>
      <c r="G146" s="303"/>
      <c r="H146" s="303"/>
      <c r="I146" s="294"/>
      <c r="J146" s="361"/>
      <c r="K146" s="175"/>
      <c r="L146" s="334"/>
      <c r="M146" s="308"/>
      <c r="P146" s="320">
        <f t="shared" si="12"/>
        <v>58.144961880250378</v>
      </c>
      <c r="Q146" s="321">
        <f t="shared" si="12"/>
        <v>60.365985697944694</v>
      </c>
      <c r="R146" s="322">
        <f t="shared" si="12"/>
        <v>69.25008096872196</v>
      </c>
      <c r="S146" s="322">
        <f t="shared" si="12"/>
        <v>71.471104786416277</v>
      </c>
      <c r="T146" s="347">
        <f t="shared" si="12"/>
        <v>64.808033333333327</v>
      </c>
    </row>
    <row r="147" spans="1:20" x14ac:dyDescent="0.2">
      <c r="A147" s="121">
        <v>44608</v>
      </c>
      <c r="B147" s="294"/>
      <c r="C147" s="122"/>
      <c r="D147" s="357">
        <v>61</v>
      </c>
      <c r="E147" s="129"/>
      <c r="F147" s="293"/>
      <c r="G147" s="303"/>
      <c r="H147" s="303"/>
      <c r="I147" s="294"/>
      <c r="J147" s="361"/>
      <c r="K147" s="175"/>
      <c r="L147" s="334"/>
      <c r="M147" s="308"/>
      <c r="P147" s="320">
        <f t="shared" si="12"/>
        <v>58.144961880250378</v>
      </c>
      <c r="Q147" s="321">
        <f t="shared" si="12"/>
        <v>60.365985697944694</v>
      </c>
      <c r="R147" s="322">
        <f t="shared" si="12"/>
        <v>69.25008096872196</v>
      </c>
      <c r="S147" s="322">
        <f t="shared" si="12"/>
        <v>71.471104786416277</v>
      </c>
      <c r="T147" s="347">
        <f t="shared" si="12"/>
        <v>64.808033333333327</v>
      </c>
    </row>
    <row r="148" spans="1:20" x14ac:dyDescent="0.2">
      <c r="A148" s="121">
        <v>44608</v>
      </c>
      <c r="B148" s="294"/>
      <c r="C148" s="122"/>
      <c r="D148" s="357">
        <v>62</v>
      </c>
      <c r="E148" s="129"/>
      <c r="F148" s="293"/>
      <c r="G148" s="303"/>
      <c r="H148" s="303"/>
      <c r="I148" s="294"/>
      <c r="J148" s="361"/>
      <c r="K148" s="175"/>
      <c r="L148" s="334"/>
      <c r="M148" s="308"/>
      <c r="P148" s="320">
        <f t="shared" si="12"/>
        <v>58.144961880250378</v>
      </c>
      <c r="Q148" s="321">
        <f t="shared" si="12"/>
        <v>60.365985697944694</v>
      </c>
      <c r="R148" s="322">
        <f t="shared" si="12"/>
        <v>69.25008096872196</v>
      </c>
      <c r="S148" s="322">
        <f t="shared" si="12"/>
        <v>71.471104786416277</v>
      </c>
      <c r="T148" s="347">
        <f t="shared" si="12"/>
        <v>64.808033333333327</v>
      </c>
    </row>
    <row r="149" spans="1:20" x14ac:dyDescent="0.2">
      <c r="A149" s="121">
        <v>44608</v>
      </c>
      <c r="B149" s="294"/>
      <c r="C149" s="122"/>
      <c r="D149" s="357">
        <v>60</v>
      </c>
      <c r="E149" s="129"/>
      <c r="F149" s="293"/>
      <c r="G149" s="303"/>
      <c r="H149" s="303"/>
      <c r="I149" s="294"/>
      <c r="J149" s="361"/>
      <c r="K149" s="175"/>
      <c r="L149" s="334"/>
      <c r="M149" s="308"/>
      <c r="P149" s="320">
        <f t="shared" si="12"/>
        <v>58.144961880250378</v>
      </c>
      <c r="Q149" s="321">
        <f t="shared" si="12"/>
        <v>60.365985697944694</v>
      </c>
      <c r="R149" s="322">
        <f t="shared" si="12"/>
        <v>69.25008096872196</v>
      </c>
      <c r="S149" s="322">
        <f t="shared" si="12"/>
        <v>71.471104786416277</v>
      </c>
      <c r="T149" s="347">
        <f t="shared" si="12"/>
        <v>64.808033333333327</v>
      </c>
    </row>
    <row r="150" spans="1:20" x14ac:dyDescent="0.2">
      <c r="A150" s="121">
        <v>44608</v>
      </c>
      <c r="B150" s="294"/>
      <c r="C150" s="122"/>
      <c r="D150" s="357">
        <v>63</v>
      </c>
      <c r="E150" s="129"/>
      <c r="F150" s="293"/>
      <c r="G150" s="303"/>
      <c r="H150" s="303"/>
      <c r="I150" s="294"/>
      <c r="J150" s="361"/>
      <c r="K150" s="175"/>
      <c r="L150" s="334"/>
      <c r="M150" s="308"/>
      <c r="P150" s="320">
        <f t="shared" si="12"/>
        <v>58.144961880250378</v>
      </c>
      <c r="Q150" s="321">
        <f t="shared" si="12"/>
        <v>60.365985697944694</v>
      </c>
      <c r="R150" s="322">
        <f t="shared" si="12"/>
        <v>69.25008096872196</v>
      </c>
      <c r="S150" s="322">
        <f t="shared" si="12"/>
        <v>71.471104786416277</v>
      </c>
      <c r="T150" s="347">
        <f t="shared" si="12"/>
        <v>64.808033333333327</v>
      </c>
    </row>
    <row r="151" spans="1:20" x14ac:dyDescent="0.2">
      <c r="A151" s="121">
        <v>44608</v>
      </c>
      <c r="B151" s="294"/>
      <c r="C151" s="122"/>
      <c r="D151" s="357">
        <v>58</v>
      </c>
      <c r="E151" s="129"/>
      <c r="F151" s="293"/>
      <c r="G151" s="303"/>
      <c r="H151" s="303"/>
      <c r="I151" s="294"/>
      <c r="J151" s="361"/>
      <c r="K151" s="175"/>
      <c r="L151" s="334"/>
      <c r="M151" s="308"/>
      <c r="P151" s="320">
        <f t="shared" si="12"/>
        <v>58.144961880250378</v>
      </c>
      <c r="Q151" s="321">
        <f t="shared" si="12"/>
        <v>60.365985697944694</v>
      </c>
      <c r="R151" s="322">
        <f t="shared" si="12"/>
        <v>69.25008096872196</v>
      </c>
      <c r="S151" s="322">
        <f t="shared" si="12"/>
        <v>71.471104786416277</v>
      </c>
      <c r="T151" s="347">
        <f t="shared" si="12"/>
        <v>64.808033333333327</v>
      </c>
    </row>
    <row r="152" spans="1:20" x14ac:dyDescent="0.2">
      <c r="A152" s="121">
        <v>44608</v>
      </c>
      <c r="B152" s="294"/>
      <c r="C152" s="122"/>
      <c r="D152" s="357">
        <v>74</v>
      </c>
      <c r="E152" s="129"/>
      <c r="F152" s="293"/>
      <c r="G152" s="303"/>
      <c r="H152" s="303"/>
      <c r="I152" s="294"/>
      <c r="J152" s="361"/>
      <c r="K152" s="175"/>
      <c r="L152" s="334"/>
      <c r="M152" s="308"/>
      <c r="P152" s="320">
        <f t="shared" si="12"/>
        <v>58.144961880250378</v>
      </c>
      <c r="Q152" s="321">
        <f t="shared" si="12"/>
        <v>60.365985697944694</v>
      </c>
      <c r="R152" s="322">
        <f t="shared" si="12"/>
        <v>69.25008096872196</v>
      </c>
      <c r="S152" s="322">
        <f t="shared" si="12"/>
        <v>71.471104786416277</v>
      </c>
      <c r="T152" s="347">
        <f t="shared" si="12"/>
        <v>64.808033333333327</v>
      </c>
    </row>
    <row r="153" spans="1:20" x14ac:dyDescent="0.2">
      <c r="A153" s="121">
        <v>44608</v>
      </c>
      <c r="B153" s="294"/>
      <c r="C153" s="122"/>
      <c r="D153" s="357">
        <v>74</v>
      </c>
      <c r="E153" s="129"/>
      <c r="F153" s="293"/>
      <c r="G153" s="303"/>
      <c r="H153" s="303"/>
      <c r="I153" s="294"/>
      <c r="J153" s="361"/>
      <c r="K153" s="175"/>
      <c r="L153" s="334"/>
      <c r="M153" s="308"/>
      <c r="P153" s="320">
        <f t="shared" si="12"/>
        <v>58.144961880250378</v>
      </c>
      <c r="Q153" s="321">
        <f t="shared" si="12"/>
        <v>60.365985697944694</v>
      </c>
      <c r="R153" s="322">
        <f t="shared" si="12"/>
        <v>69.25008096872196</v>
      </c>
      <c r="S153" s="322">
        <f t="shared" si="12"/>
        <v>71.471104786416277</v>
      </c>
      <c r="T153" s="347">
        <f t="shared" si="12"/>
        <v>64.808033333333327</v>
      </c>
    </row>
    <row r="154" spans="1:20" x14ac:dyDescent="0.2">
      <c r="A154" s="121">
        <v>44608</v>
      </c>
      <c r="B154" s="294"/>
      <c r="C154" s="122"/>
      <c r="D154" s="357">
        <v>66</v>
      </c>
      <c r="E154" s="129"/>
      <c r="F154" s="293"/>
      <c r="G154" s="303"/>
      <c r="H154" s="303"/>
      <c r="I154" s="294"/>
      <c r="J154" s="361"/>
      <c r="K154" s="175"/>
      <c r="L154" s="334"/>
      <c r="M154" s="308"/>
      <c r="P154" s="320">
        <f t="shared" ref="P154:T169" si="13">P153</f>
        <v>58.144961880250378</v>
      </c>
      <c r="Q154" s="321">
        <f t="shared" si="13"/>
        <v>60.365985697944694</v>
      </c>
      <c r="R154" s="322">
        <f t="shared" si="13"/>
        <v>69.25008096872196</v>
      </c>
      <c r="S154" s="322">
        <f t="shared" si="13"/>
        <v>71.471104786416277</v>
      </c>
      <c r="T154" s="347">
        <f t="shared" si="13"/>
        <v>64.808033333333327</v>
      </c>
    </row>
    <row r="155" spans="1:20" x14ac:dyDescent="0.2">
      <c r="A155" s="121">
        <v>44609</v>
      </c>
      <c r="B155" s="294"/>
      <c r="C155" s="122"/>
      <c r="D155" s="357">
        <v>60</v>
      </c>
      <c r="E155" s="129"/>
      <c r="F155" s="293"/>
      <c r="G155" s="303"/>
      <c r="H155" s="303"/>
      <c r="I155" s="294"/>
      <c r="J155" s="361"/>
      <c r="K155" s="175"/>
      <c r="L155" s="334"/>
      <c r="M155" s="308"/>
      <c r="P155" s="320">
        <f t="shared" si="13"/>
        <v>58.144961880250378</v>
      </c>
      <c r="Q155" s="321">
        <f t="shared" si="13"/>
        <v>60.365985697944694</v>
      </c>
      <c r="R155" s="322">
        <f t="shared" si="13"/>
        <v>69.25008096872196</v>
      </c>
      <c r="S155" s="322">
        <f t="shared" si="13"/>
        <v>71.471104786416277</v>
      </c>
      <c r="T155" s="347">
        <f t="shared" si="13"/>
        <v>64.808033333333327</v>
      </c>
    </row>
    <row r="156" spans="1:20" x14ac:dyDescent="0.2">
      <c r="A156" s="121">
        <v>44609</v>
      </c>
      <c r="B156" s="294"/>
      <c r="C156" s="122"/>
      <c r="D156" s="357">
        <v>58</v>
      </c>
      <c r="E156" s="129"/>
      <c r="F156" s="293"/>
      <c r="G156" s="303"/>
      <c r="H156" s="303"/>
      <c r="I156" s="294"/>
      <c r="J156" s="361"/>
      <c r="K156" s="175"/>
      <c r="L156" s="334"/>
      <c r="M156" s="308"/>
      <c r="P156" s="320">
        <f t="shared" si="13"/>
        <v>58.144961880250378</v>
      </c>
      <c r="Q156" s="321">
        <f t="shared" si="13"/>
        <v>60.365985697944694</v>
      </c>
      <c r="R156" s="322">
        <f t="shared" si="13"/>
        <v>69.25008096872196</v>
      </c>
      <c r="S156" s="322">
        <f t="shared" si="13"/>
        <v>71.471104786416277</v>
      </c>
      <c r="T156" s="347">
        <f t="shared" si="13"/>
        <v>64.808033333333327</v>
      </c>
    </row>
    <row r="157" spans="1:20" x14ac:dyDescent="0.2">
      <c r="A157" s="121">
        <v>44609</v>
      </c>
      <c r="B157" s="294"/>
      <c r="C157" s="122"/>
      <c r="D157" s="357">
        <v>64</v>
      </c>
      <c r="E157" s="129"/>
      <c r="F157" s="293"/>
      <c r="G157" s="303"/>
      <c r="H157" s="303"/>
      <c r="I157" s="294"/>
      <c r="J157" s="361"/>
      <c r="K157" s="175"/>
      <c r="L157" s="334"/>
      <c r="M157" s="308"/>
      <c r="P157" s="320">
        <f t="shared" si="13"/>
        <v>58.144961880250378</v>
      </c>
      <c r="Q157" s="321">
        <f t="shared" si="13"/>
        <v>60.365985697944694</v>
      </c>
      <c r="R157" s="322">
        <f t="shared" si="13"/>
        <v>69.25008096872196</v>
      </c>
      <c r="S157" s="322">
        <f t="shared" si="13"/>
        <v>71.471104786416277</v>
      </c>
      <c r="T157" s="347">
        <f t="shared" si="13"/>
        <v>64.808033333333327</v>
      </c>
    </row>
    <row r="158" spans="1:20" x14ac:dyDescent="0.2">
      <c r="A158" s="121">
        <v>44609</v>
      </c>
      <c r="B158" s="294"/>
      <c r="C158" s="122"/>
      <c r="D158" s="357">
        <v>75</v>
      </c>
      <c r="E158" s="129"/>
      <c r="F158" s="293"/>
      <c r="G158" s="303"/>
      <c r="H158" s="303"/>
      <c r="I158" s="294"/>
      <c r="J158" s="361"/>
      <c r="K158" s="175"/>
      <c r="L158" s="334"/>
      <c r="M158" s="308"/>
      <c r="P158" s="320">
        <f t="shared" si="13"/>
        <v>58.144961880250378</v>
      </c>
      <c r="Q158" s="321">
        <f t="shared" si="13"/>
        <v>60.365985697944694</v>
      </c>
      <c r="R158" s="322">
        <f t="shared" si="13"/>
        <v>69.25008096872196</v>
      </c>
      <c r="S158" s="322">
        <f t="shared" si="13"/>
        <v>71.471104786416277</v>
      </c>
      <c r="T158" s="347">
        <f t="shared" si="13"/>
        <v>64.808033333333327</v>
      </c>
    </row>
    <row r="159" spans="1:20" x14ac:dyDescent="0.2">
      <c r="A159" s="121">
        <v>44610</v>
      </c>
      <c r="B159" s="294"/>
      <c r="C159" s="122"/>
      <c r="D159" s="357">
        <v>72</v>
      </c>
      <c r="E159" s="129"/>
      <c r="F159" s="293"/>
      <c r="G159" s="303"/>
      <c r="H159" s="303"/>
      <c r="I159" s="294"/>
      <c r="J159" s="361"/>
      <c r="K159" s="175"/>
      <c r="L159" s="334"/>
      <c r="M159" s="308"/>
      <c r="P159" s="320">
        <f t="shared" si="13"/>
        <v>58.144961880250378</v>
      </c>
      <c r="Q159" s="321">
        <f t="shared" si="13"/>
        <v>60.365985697944694</v>
      </c>
      <c r="R159" s="322">
        <f t="shared" si="13"/>
        <v>69.25008096872196</v>
      </c>
      <c r="S159" s="322">
        <f t="shared" si="13"/>
        <v>71.471104786416277</v>
      </c>
      <c r="T159" s="347">
        <f t="shared" si="13"/>
        <v>64.808033333333327</v>
      </c>
    </row>
    <row r="160" spans="1:20" x14ac:dyDescent="0.2">
      <c r="A160" s="121">
        <v>44610</v>
      </c>
      <c r="B160" s="294"/>
      <c r="C160" s="122"/>
      <c r="D160" s="357">
        <v>59</v>
      </c>
      <c r="E160" s="129"/>
      <c r="F160" s="293"/>
      <c r="G160" s="303"/>
      <c r="H160" s="303"/>
      <c r="I160" s="294"/>
      <c r="J160" s="361"/>
      <c r="K160" s="175"/>
      <c r="L160" s="334"/>
      <c r="M160" s="308"/>
      <c r="P160" s="320">
        <f t="shared" si="13"/>
        <v>58.144961880250378</v>
      </c>
      <c r="Q160" s="321">
        <f t="shared" si="13"/>
        <v>60.365985697944694</v>
      </c>
      <c r="R160" s="322">
        <f t="shared" si="13"/>
        <v>69.25008096872196</v>
      </c>
      <c r="S160" s="322">
        <f t="shared" si="13"/>
        <v>71.471104786416277</v>
      </c>
      <c r="T160" s="347">
        <f t="shared" si="13"/>
        <v>64.808033333333327</v>
      </c>
    </row>
    <row r="161" spans="1:20" x14ac:dyDescent="0.2">
      <c r="A161" s="121">
        <v>44610</v>
      </c>
      <c r="B161" s="294"/>
      <c r="C161" s="122"/>
      <c r="D161" s="357">
        <v>61</v>
      </c>
      <c r="E161" s="129"/>
      <c r="F161" s="293"/>
      <c r="G161" s="303"/>
      <c r="H161" s="303"/>
      <c r="I161" s="294"/>
      <c r="J161" s="361"/>
      <c r="K161" s="175"/>
      <c r="L161" s="334"/>
      <c r="M161" s="308"/>
      <c r="P161" s="320">
        <f t="shared" si="13"/>
        <v>58.144961880250378</v>
      </c>
      <c r="Q161" s="321">
        <f t="shared" si="13"/>
        <v>60.365985697944694</v>
      </c>
      <c r="R161" s="322">
        <f t="shared" si="13"/>
        <v>69.25008096872196</v>
      </c>
      <c r="S161" s="322">
        <f t="shared" si="13"/>
        <v>71.471104786416277</v>
      </c>
      <c r="T161" s="347">
        <f t="shared" si="13"/>
        <v>64.808033333333327</v>
      </c>
    </row>
    <row r="162" spans="1:20" x14ac:dyDescent="0.2">
      <c r="A162" s="121">
        <v>44610</v>
      </c>
      <c r="B162" s="294"/>
      <c r="C162" s="122"/>
      <c r="D162" s="357">
        <v>62</v>
      </c>
      <c r="E162" s="129"/>
      <c r="F162" s="293"/>
      <c r="G162" s="303"/>
      <c r="H162" s="303"/>
      <c r="I162" s="294"/>
      <c r="J162" s="361"/>
      <c r="K162" s="175"/>
      <c r="L162" s="334"/>
      <c r="M162" s="308"/>
      <c r="P162" s="320">
        <f t="shared" si="13"/>
        <v>58.144961880250378</v>
      </c>
      <c r="Q162" s="321">
        <f t="shared" si="13"/>
        <v>60.365985697944694</v>
      </c>
      <c r="R162" s="322">
        <f t="shared" si="13"/>
        <v>69.25008096872196</v>
      </c>
      <c r="S162" s="322">
        <f t="shared" si="13"/>
        <v>71.471104786416277</v>
      </c>
      <c r="T162" s="347">
        <f t="shared" si="13"/>
        <v>64.808033333333327</v>
      </c>
    </row>
    <row r="163" spans="1:20" x14ac:dyDescent="0.2">
      <c r="A163" s="121">
        <v>44610</v>
      </c>
      <c r="B163" s="294"/>
      <c r="C163" s="122"/>
      <c r="D163" s="357">
        <v>65</v>
      </c>
      <c r="E163" s="129"/>
      <c r="F163" s="293"/>
      <c r="G163" s="303"/>
      <c r="H163" s="303"/>
      <c r="I163" s="294"/>
      <c r="J163" s="361"/>
      <c r="K163" s="175"/>
      <c r="L163" s="334"/>
      <c r="M163" s="308"/>
      <c r="P163" s="320">
        <f t="shared" si="13"/>
        <v>58.144961880250378</v>
      </c>
      <c r="Q163" s="321">
        <f t="shared" si="13"/>
        <v>60.365985697944694</v>
      </c>
      <c r="R163" s="322">
        <f t="shared" si="13"/>
        <v>69.25008096872196</v>
      </c>
      <c r="S163" s="322">
        <f t="shared" si="13"/>
        <v>71.471104786416277</v>
      </c>
      <c r="T163" s="347">
        <f t="shared" si="13"/>
        <v>64.808033333333327</v>
      </c>
    </row>
    <row r="164" spans="1:20" x14ac:dyDescent="0.2">
      <c r="A164" s="121">
        <v>44610</v>
      </c>
      <c r="B164" s="294"/>
      <c r="C164" s="122"/>
      <c r="D164" s="357">
        <v>71</v>
      </c>
      <c r="E164" s="129"/>
      <c r="F164" s="293"/>
      <c r="G164" s="303"/>
      <c r="H164" s="303"/>
      <c r="I164" s="294"/>
      <c r="J164" s="361"/>
      <c r="K164" s="175"/>
      <c r="L164" s="334"/>
      <c r="M164" s="308"/>
      <c r="P164" s="320">
        <f t="shared" si="13"/>
        <v>58.144961880250378</v>
      </c>
      <c r="Q164" s="321">
        <f t="shared" si="13"/>
        <v>60.365985697944694</v>
      </c>
      <c r="R164" s="322">
        <f t="shared" si="13"/>
        <v>69.25008096872196</v>
      </c>
      <c r="S164" s="322">
        <f t="shared" si="13"/>
        <v>71.471104786416277</v>
      </c>
      <c r="T164" s="347">
        <f t="shared" si="13"/>
        <v>64.808033333333327</v>
      </c>
    </row>
    <row r="165" spans="1:20" x14ac:dyDescent="0.2">
      <c r="A165" s="121">
        <v>44610</v>
      </c>
      <c r="B165" s="294"/>
      <c r="C165" s="122"/>
      <c r="D165" s="357">
        <v>66</v>
      </c>
      <c r="E165" s="129"/>
      <c r="F165" s="293"/>
      <c r="G165" s="303"/>
      <c r="H165" s="303"/>
      <c r="I165" s="294"/>
      <c r="J165" s="361"/>
      <c r="K165" s="175"/>
      <c r="L165" s="334"/>
      <c r="M165" s="308"/>
      <c r="P165" s="320">
        <f t="shared" si="13"/>
        <v>58.144961880250378</v>
      </c>
      <c r="Q165" s="321">
        <f t="shared" si="13"/>
        <v>60.365985697944694</v>
      </c>
      <c r="R165" s="322">
        <f t="shared" si="13"/>
        <v>69.25008096872196</v>
      </c>
      <c r="S165" s="322">
        <f t="shared" si="13"/>
        <v>71.471104786416277</v>
      </c>
      <c r="T165" s="347">
        <f t="shared" si="13"/>
        <v>64.808033333333327</v>
      </c>
    </row>
    <row r="166" spans="1:20" x14ac:dyDescent="0.2">
      <c r="A166" s="121">
        <v>44610</v>
      </c>
      <c r="B166" s="294"/>
      <c r="C166" s="122"/>
      <c r="D166" s="357">
        <v>59</v>
      </c>
      <c r="E166" s="129"/>
      <c r="F166" s="293"/>
      <c r="G166" s="303"/>
      <c r="H166" s="303"/>
      <c r="I166" s="294"/>
      <c r="J166" s="361"/>
      <c r="K166" s="175"/>
      <c r="L166" s="334"/>
      <c r="M166" s="308"/>
      <c r="P166" s="320">
        <f t="shared" si="13"/>
        <v>58.144961880250378</v>
      </c>
      <c r="Q166" s="321">
        <f t="shared" si="13"/>
        <v>60.365985697944694</v>
      </c>
      <c r="R166" s="322">
        <f t="shared" si="13"/>
        <v>69.25008096872196</v>
      </c>
      <c r="S166" s="322">
        <f t="shared" si="13"/>
        <v>71.471104786416277</v>
      </c>
      <c r="T166" s="347">
        <f t="shared" si="13"/>
        <v>64.808033333333327</v>
      </c>
    </row>
    <row r="167" spans="1:20" x14ac:dyDescent="0.2">
      <c r="A167" s="121">
        <v>44610</v>
      </c>
      <c r="B167" s="294"/>
      <c r="C167" s="122"/>
      <c r="D167" s="357">
        <v>64</v>
      </c>
      <c r="E167" s="129"/>
      <c r="F167" s="293"/>
      <c r="G167" s="303"/>
      <c r="H167" s="303"/>
      <c r="I167" s="294"/>
      <c r="J167" s="361"/>
      <c r="K167" s="175"/>
      <c r="L167" s="334"/>
      <c r="M167" s="308"/>
      <c r="P167" s="320">
        <f t="shared" si="13"/>
        <v>58.144961880250378</v>
      </c>
      <c r="Q167" s="321">
        <f t="shared" si="13"/>
        <v>60.365985697944694</v>
      </c>
      <c r="R167" s="322">
        <f t="shared" si="13"/>
        <v>69.25008096872196</v>
      </c>
      <c r="S167" s="322">
        <f t="shared" si="13"/>
        <v>71.471104786416277</v>
      </c>
      <c r="T167" s="347">
        <f t="shared" si="13"/>
        <v>64.808033333333327</v>
      </c>
    </row>
    <row r="168" spans="1:20" x14ac:dyDescent="0.2">
      <c r="A168" s="121">
        <v>44610</v>
      </c>
      <c r="B168" s="294"/>
      <c r="C168" s="122"/>
      <c r="D168" s="357">
        <v>66</v>
      </c>
      <c r="E168" s="129"/>
      <c r="F168" s="293"/>
      <c r="G168" s="303"/>
      <c r="H168" s="303"/>
      <c r="I168" s="294"/>
      <c r="J168" s="361"/>
      <c r="K168" s="175"/>
      <c r="L168" s="334"/>
      <c r="M168" s="308"/>
      <c r="P168" s="320">
        <f t="shared" si="13"/>
        <v>58.144961880250378</v>
      </c>
      <c r="Q168" s="321">
        <f t="shared" si="13"/>
        <v>60.365985697944694</v>
      </c>
      <c r="R168" s="322">
        <f t="shared" si="13"/>
        <v>69.25008096872196</v>
      </c>
      <c r="S168" s="322">
        <f t="shared" si="13"/>
        <v>71.471104786416277</v>
      </c>
      <c r="T168" s="347">
        <f t="shared" si="13"/>
        <v>64.808033333333327</v>
      </c>
    </row>
    <row r="169" spans="1:20" x14ac:dyDescent="0.2">
      <c r="A169" s="121">
        <v>44610</v>
      </c>
      <c r="B169" s="294"/>
      <c r="C169" s="122"/>
      <c r="D169" s="357">
        <v>67</v>
      </c>
      <c r="E169" s="129"/>
      <c r="F169" s="293"/>
      <c r="G169" s="303"/>
      <c r="H169" s="303"/>
      <c r="I169" s="294"/>
      <c r="J169" s="361"/>
      <c r="K169" s="175"/>
      <c r="L169" s="334"/>
      <c r="M169" s="308"/>
      <c r="P169" s="320">
        <f t="shared" si="13"/>
        <v>58.144961880250378</v>
      </c>
      <c r="Q169" s="321">
        <f t="shared" si="13"/>
        <v>60.365985697944694</v>
      </c>
      <c r="R169" s="322">
        <f t="shared" si="13"/>
        <v>69.25008096872196</v>
      </c>
      <c r="S169" s="322">
        <f t="shared" si="13"/>
        <v>71.471104786416277</v>
      </c>
      <c r="T169" s="347">
        <f t="shared" si="13"/>
        <v>64.808033333333327</v>
      </c>
    </row>
    <row r="170" spans="1:20" x14ac:dyDescent="0.2">
      <c r="A170" s="121">
        <v>44610</v>
      </c>
      <c r="B170" s="294"/>
      <c r="C170" s="122"/>
      <c r="D170" s="357">
        <v>71</v>
      </c>
      <c r="E170" s="129"/>
      <c r="F170" s="293"/>
      <c r="G170" s="303"/>
      <c r="H170" s="303"/>
      <c r="I170" s="294"/>
      <c r="J170" s="361"/>
      <c r="K170" s="175"/>
      <c r="L170" s="334"/>
      <c r="M170" s="308"/>
      <c r="P170" s="320">
        <f t="shared" ref="P170:T185" si="14">P169</f>
        <v>58.144961880250378</v>
      </c>
      <c r="Q170" s="321">
        <f t="shared" si="14"/>
        <v>60.365985697944694</v>
      </c>
      <c r="R170" s="322">
        <f t="shared" si="14"/>
        <v>69.25008096872196</v>
      </c>
      <c r="S170" s="322">
        <f t="shared" si="14"/>
        <v>71.471104786416277</v>
      </c>
      <c r="T170" s="347">
        <f t="shared" si="14"/>
        <v>64.808033333333327</v>
      </c>
    </row>
    <row r="171" spans="1:20" x14ac:dyDescent="0.2">
      <c r="A171" s="121">
        <v>44610</v>
      </c>
      <c r="B171" s="294"/>
      <c r="C171" s="122"/>
      <c r="D171" s="357">
        <v>74</v>
      </c>
      <c r="E171" s="129"/>
      <c r="F171" s="293"/>
      <c r="G171" s="303"/>
      <c r="H171" s="303"/>
      <c r="I171" s="294"/>
      <c r="J171" s="361"/>
      <c r="K171" s="175"/>
      <c r="L171" s="334"/>
      <c r="M171" s="308"/>
      <c r="P171" s="320">
        <f t="shared" si="14"/>
        <v>58.144961880250378</v>
      </c>
      <c r="Q171" s="321">
        <f t="shared" si="14"/>
        <v>60.365985697944694</v>
      </c>
      <c r="R171" s="322">
        <f t="shared" si="14"/>
        <v>69.25008096872196</v>
      </c>
      <c r="S171" s="322">
        <f t="shared" si="14"/>
        <v>71.471104786416277</v>
      </c>
      <c r="T171" s="347">
        <f t="shared" si="14"/>
        <v>64.808033333333327</v>
      </c>
    </row>
    <row r="172" spans="1:20" x14ac:dyDescent="0.2">
      <c r="A172" s="121">
        <v>44610</v>
      </c>
      <c r="B172" s="294"/>
      <c r="C172" s="122"/>
      <c r="D172" s="357">
        <v>65</v>
      </c>
      <c r="E172" s="129"/>
      <c r="F172" s="293"/>
      <c r="G172" s="303"/>
      <c r="H172" s="303"/>
      <c r="I172" s="294"/>
      <c r="J172" s="361"/>
      <c r="K172" s="175"/>
      <c r="L172" s="334"/>
      <c r="M172" s="308"/>
      <c r="P172" s="320">
        <f t="shared" si="14"/>
        <v>58.144961880250378</v>
      </c>
      <c r="Q172" s="321">
        <f t="shared" si="14"/>
        <v>60.365985697944694</v>
      </c>
      <c r="R172" s="322">
        <f t="shared" si="14"/>
        <v>69.25008096872196</v>
      </c>
      <c r="S172" s="322">
        <f t="shared" si="14"/>
        <v>71.471104786416277</v>
      </c>
      <c r="T172" s="347">
        <f t="shared" si="14"/>
        <v>64.808033333333327</v>
      </c>
    </row>
    <row r="173" spans="1:20" x14ac:dyDescent="0.2">
      <c r="A173" s="121">
        <v>44613</v>
      </c>
      <c r="B173" s="294"/>
      <c r="C173" s="122"/>
      <c r="D173" s="357">
        <v>50</v>
      </c>
      <c r="E173" s="129"/>
      <c r="F173" s="293"/>
      <c r="G173" s="303"/>
      <c r="H173" s="303"/>
      <c r="I173" s="294"/>
      <c r="J173" s="361"/>
      <c r="K173" s="175"/>
      <c r="L173" s="334"/>
      <c r="M173" s="308"/>
      <c r="P173" s="320">
        <f t="shared" si="14"/>
        <v>58.144961880250378</v>
      </c>
      <c r="Q173" s="321">
        <f t="shared" si="14"/>
        <v>60.365985697944694</v>
      </c>
      <c r="R173" s="322">
        <f t="shared" si="14"/>
        <v>69.25008096872196</v>
      </c>
      <c r="S173" s="322">
        <f t="shared" si="14"/>
        <v>71.471104786416277</v>
      </c>
      <c r="T173" s="347">
        <f t="shared" si="14"/>
        <v>64.808033333333327</v>
      </c>
    </row>
    <row r="174" spans="1:20" x14ac:dyDescent="0.2">
      <c r="A174" s="121">
        <v>44613</v>
      </c>
      <c r="B174" s="294"/>
      <c r="C174" s="122"/>
      <c r="D174" s="357">
        <v>84</v>
      </c>
      <c r="E174" s="129"/>
      <c r="F174" s="293"/>
      <c r="G174" s="303"/>
      <c r="H174" s="303"/>
      <c r="I174" s="294"/>
      <c r="J174" s="361"/>
      <c r="K174" s="175"/>
      <c r="L174" s="334"/>
      <c r="M174" s="308"/>
      <c r="P174" s="320">
        <f t="shared" si="14"/>
        <v>58.144961880250378</v>
      </c>
      <c r="Q174" s="321">
        <f t="shared" si="14"/>
        <v>60.365985697944694</v>
      </c>
      <c r="R174" s="322">
        <f t="shared" si="14"/>
        <v>69.25008096872196</v>
      </c>
      <c r="S174" s="322">
        <f t="shared" si="14"/>
        <v>71.471104786416277</v>
      </c>
      <c r="T174" s="347">
        <f t="shared" si="14"/>
        <v>64.808033333333327</v>
      </c>
    </row>
    <row r="175" spans="1:20" x14ac:dyDescent="0.2">
      <c r="A175" s="121">
        <v>44613</v>
      </c>
      <c r="B175" s="294"/>
      <c r="C175" s="122"/>
      <c r="D175" s="357">
        <v>74</v>
      </c>
      <c r="E175" s="129"/>
      <c r="F175" s="293"/>
      <c r="G175" s="303"/>
      <c r="H175" s="303"/>
      <c r="I175" s="294"/>
      <c r="J175" s="361"/>
      <c r="K175" s="175"/>
      <c r="L175" s="334"/>
      <c r="M175" s="308"/>
      <c r="P175" s="320">
        <f t="shared" si="14"/>
        <v>58.144961880250378</v>
      </c>
      <c r="Q175" s="321">
        <f t="shared" si="14"/>
        <v>60.365985697944694</v>
      </c>
      <c r="R175" s="322">
        <f t="shared" si="14"/>
        <v>69.25008096872196</v>
      </c>
      <c r="S175" s="322">
        <f t="shared" si="14"/>
        <v>71.471104786416277</v>
      </c>
      <c r="T175" s="347">
        <f t="shared" si="14"/>
        <v>64.808033333333327</v>
      </c>
    </row>
    <row r="176" spans="1:20" x14ac:dyDescent="0.2">
      <c r="A176" s="121">
        <v>44613</v>
      </c>
      <c r="B176" s="294"/>
      <c r="C176" s="122"/>
      <c r="D176" s="357">
        <v>82.774000000000001</v>
      </c>
      <c r="E176" s="129"/>
      <c r="F176" s="293"/>
      <c r="G176" s="303"/>
      <c r="H176" s="303"/>
      <c r="I176" s="294"/>
      <c r="J176" s="361"/>
      <c r="K176" s="175"/>
      <c r="L176" s="334"/>
      <c r="M176" s="308"/>
      <c r="P176" s="320">
        <f t="shared" si="14"/>
        <v>58.144961880250378</v>
      </c>
      <c r="Q176" s="321">
        <f t="shared" si="14"/>
        <v>60.365985697944694</v>
      </c>
      <c r="R176" s="322">
        <f t="shared" si="14"/>
        <v>69.25008096872196</v>
      </c>
      <c r="S176" s="322">
        <f t="shared" si="14"/>
        <v>71.471104786416277</v>
      </c>
      <c r="T176" s="347">
        <f t="shared" si="14"/>
        <v>64.808033333333327</v>
      </c>
    </row>
    <row r="177" spans="1:20" x14ac:dyDescent="0.2">
      <c r="A177" s="121">
        <v>44614</v>
      </c>
      <c r="B177" s="294"/>
      <c r="C177" s="122"/>
      <c r="D177" s="357">
        <v>48.094000000000001</v>
      </c>
      <c r="E177" s="129"/>
      <c r="F177" s="293"/>
      <c r="G177" s="303"/>
      <c r="H177" s="303"/>
      <c r="I177" s="294"/>
      <c r="J177" s="361"/>
      <c r="K177" s="175"/>
      <c r="L177" s="334"/>
      <c r="M177" s="308"/>
      <c r="P177" s="320">
        <f t="shared" si="14"/>
        <v>58.144961880250378</v>
      </c>
      <c r="Q177" s="321">
        <f t="shared" si="14"/>
        <v>60.365985697944694</v>
      </c>
      <c r="R177" s="322">
        <f t="shared" si="14"/>
        <v>69.25008096872196</v>
      </c>
      <c r="S177" s="322">
        <f t="shared" si="14"/>
        <v>71.471104786416277</v>
      </c>
      <c r="T177" s="347">
        <f t="shared" si="14"/>
        <v>64.808033333333327</v>
      </c>
    </row>
    <row r="178" spans="1:20" x14ac:dyDescent="0.2">
      <c r="A178" s="121">
        <v>44615</v>
      </c>
      <c r="B178" s="294"/>
      <c r="C178" s="122"/>
      <c r="D178" s="357">
        <v>54</v>
      </c>
      <c r="E178" s="129"/>
      <c r="F178" s="293"/>
      <c r="G178" s="303"/>
      <c r="H178" s="303"/>
      <c r="I178" s="294"/>
      <c r="J178" s="361"/>
      <c r="K178" s="175"/>
      <c r="L178" s="334"/>
      <c r="M178" s="308"/>
      <c r="P178" s="320">
        <f t="shared" si="14"/>
        <v>58.144961880250378</v>
      </c>
      <c r="Q178" s="321">
        <f t="shared" si="14"/>
        <v>60.365985697944694</v>
      </c>
      <c r="R178" s="322">
        <f t="shared" si="14"/>
        <v>69.25008096872196</v>
      </c>
      <c r="S178" s="322">
        <f t="shared" si="14"/>
        <v>71.471104786416277</v>
      </c>
      <c r="T178" s="347">
        <f t="shared" si="14"/>
        <v>64.808033333333327</v>
      </c>
    </row>
    <row r="179" spans="1:20" x14ac:dyDescent="0.2">
      <c r="A179" s="121">
        <v>44615</v>
      </c>
      <c r="B179" s="294"/>
      <c r="C179" s="122"/>
      <c r="D179" s="357">
        <v>55</v>
      </c>
      <c r="E179" s="129"/>
      <c r="F179" s="293"/>
      <c r="G179" s="303"/>
      <c r="H179" s="303"/>
      <c r="I179" s="294"/>
      <c r="J179" s="361"/>
      <c r="K179" s="175"/>
      <c r="L179" s="334"/>
      <c r="M179" s="308"/>
      <c r="P179" s="320">
        <f t="shared" si="14"/>
        <v>58.144961880250378</v>
      </c>
      <c r="Q179" s="321">
        <f t="shared" si="14"/>
        <v>60.365985697944694</v>
      </c>
      <c r="R179" s="322">
        <f t="shared" si="14"/>
        <v>69.25008096872196</v>
      </c>
      <c r="S179" s="322">
        <f t="shared" si="14"/>
        <v>71.471104786416277</v>
      </c>
      <c r="T179" s="347">
        <f t="shared" si="14"/>
        <v>64.808033333333327</v>
      </c>
    </row>
    <row r="180" spans="1:20" x14ac:dyDescent="0.2">
      <c r="A180" s="121">
        <v>44615</v>
      </c>
      <c r="B180" s="294"/>
      <c r="C180" s="122"/>
      <c r="D180" s="357">
        <v>57</v>
      </c>
      <c r="E180" s="129"/>
      <c r="F180" s="293"/>
      <c r="G180" s="303"/>
      <c r="H180" s="303"/>
      <c r="I180" s="294"/>
      <c r="J180" s="361"/>
      <c r="K180" s="175"/>
      <c r="L180" s="334"/>
      <c r="M180" s="308"/>
      <c r="P180" s="320">
        <f t="shared" si="14"/>
        <v>58.144961880250378</v>
      </c>
      <c r="Q180" s="321">
        <f t="shared" si="14"/>
        <v>60.365985697944694</v>
      </c>
      <c r="R180" s="322">
        <f t="shared" si="14"/>
        <v>69.25008096872196</v>
      </c>
      <c r="S180" s="322">
        <f t="shared" si="14"/>
        <v>71.471104786416277</v>
      </c>
      <c r="T180" s="347">
        <f t="shared" si="14"/>
        <v>64.808033333333327</v>
      </c>
    </row>
    <row r="181" spans="1:20" x14ac:dyDescent="0.2">
      <c r="A181" s="121">
        <v>44615</v>
      </c>
      <c r="B181" s="294"/>
      <c r="C181" s="122"/>
      <c r="D181" s="357">
        <v>55</v>
      </c>
      <c r="E181" s="129"/>
      <c r="F181" s="293"/>
      <c r="G181" s="303"/>
      <c r="H181" s="303"/>
      <c r="I181" s="294"/>
      <c r="J181" s="361"/>
      <c r="K181" s="175"/>
      <c r="L181" s="334"/>
      <c r="M181" s="308"/>
      <c r="P181" s="320">
        <f t="shared" si="14"/>
        <v>58.144961880250378</v>
      </c>
      <c r="Q181" s="321">
        <f t="shared" si="14"/>
        <v>60.365985697944694</v>
      </c>
      <c r="R181" s="322">
        <f t="shared" si="14"/>
        <v>69.25008096872196</v>
      </c>
      <c r="S181" s="322">
        <f t="shared" si="14"/>
        <v>71.471104786416277</v>
      </c>
      <c r="T181" s="347">
        <f t="shared" si="14"/>
        <v>64.808033333333327</v>
      </c>
    </row>
    <row r="182" spans="1:20" x14ac:dyDescent="0.2">
      <c r="A182" s="121">
        <v>44615</v>
      </c>
      <c r="B182" s="294"/>
      <c r="C182" s="122"/>
      <c r="D182" s="357">
        <v>61</v>
      </c>
      <c r="E182" s="129"/>
      <c r="F182" s="293"/>
      <c r="G182" s="303"/>
      <c r="H182" s="303"/>
      <c r="I182" s="294"/>
      <c r="J182" s="361"/>
      <c r="K182" s="175"/>
      <c r="L182" s="334"/>
      <c r="M182" s="308"/>
      <c r="P182" s="320">
        <f t="shared" si="14"/>
        <v>58.144961880250378</v>
      </c>
      <c r="Q182" s="321">
        <f t="shared" si="14"/>
        <v>60.365985697944694</v>
      </c>
      <c r="R182" s="322">
        <f t="shared" si="14"/>
        <v>69.25008096872196</v>
      </c>
      <c r="S182" s="322">
        <f t="shared" si="14"/>
        <v>71.471104786416277</v>
      </c>
      <c r="T182" s="347">
        <f t="shared" si="14"/>
        <v>64.808033333333327</v>
      </c>
    </row>
    <row r="183" spans="1:20" x14ac:dyDescent="0.2">
      <c r="A183" s="121">
        <v>44615</v>
      </c>
      <c r="B183" s="294"/>
      <c r="C183" s="122"/>
      <c r="D183" s="357">
        <v>83</v>
      </c>
      <c r="E183" s="129"/>
      <c r="F183" s="293"/>
      <c r="G183" s="303"/>
      <c r="H183" s="303"/>
      <c r="I183" s="294"/>
      <c r="J183" s="361"/>
      <c r="K183" s="175"/>
      <c r="L183" s="334"/>
      <c r="M183" s="308"/>
      <c r="P183" s="320">
        <f t="shared" si="14"/>
        <v>58.144961880250378</v>
      </c>
      <c r="Q183" s="321">
        <f t="shared" si="14"/>
        <v>60.365985697944694</v>
      </c>
      <c r="R183" s="322">
        <f t="shared" si="14"/>
        <v>69.25008096872196</v>
      </c>
      <c r="S183" s="322">
        <f t="shared" si="14"/>
        <v>71.471104786416277</v>
      </c>
      <c r="T183" s="347">
        <f t="shared" si="14"/>
        <v>64.808033333333327</v>
      </c>
    </row>
    <row r="184" spans="1:20" x14ac:dyDescent="0.2">
      <c r="A184" s="121">
        <v>44615</v>
      </c>
      <c r="B184" s="294"/>
      <c r="C184" s="122"/>
      <c r="D184" s="357">
        <v>65</v>
      </c>
      <c r="E184" s="129"/>
      <c r="F184" s="293"/>
      <c r="G184" s="303"/>
      <c r="H184" s="303"/>
      <c r="I184" s="294"/>
      <c r="J184" s="361"/>
      <c r="K184" s="175"/>
      <c r="L184" s="334"/>
      <c r="M184" s="308"/>
      <c r="P184" s="320">
        <f t="shared" si="14"/>
        <v>58.144961880250378</v>
      </c>
      <c r="Q184" s="321">
        <f t="shared" si="14"/>
        <v>60.365985697944694</v>
      </c>
      <c r="R184" s="322">
        <f t="shared" si="14"/>
        <v>69.25008096872196</v>
      </c>
      <c r="S184" s="322">
        <f t="shared" si="14"/>
        <v>71.471104786416277</v>
      </c>
      <c r="T184" s="347">
        <f t="shared" si="14"/>
        <v>64.808033333333327</v>
      </c>
    </row>
    <row r="185" spans="1:20" x14ac:dyDescent="0.2">
      <c r="A185" s="121">
        <v>44615</v>
      </c>
      <c r="B185" s="294"/>
      <c r="C185" s="122"/>
      <c r="D185" s="357">
        <v>60</v>
      </c>
      <c r="E185" s="129"/>
      <c r="F185" s="293"/>
      <c r="G185" s="303"/>
      <c r="H185" s="303"/>
      <c r="I185" s="294"/>
      <c r="J185" s="361"/>
      <c r="K185" s="175"/>
      <c r="L185" s="334"/>
      <c r="M185" s="308"/>
      <c r="P185" s="320">
        <f t="shared" si="14"/>
        <v>58.144961880250378</v>
      </c>
      <c r="Q185" s="321">
        <f t="shared" si="14"/>
        <v>60.365985697944694</v>
      </c>
      <c r="R185" s="322">
        <f t="shared" si="14"/>
        <v>69.25008096872196</v>
      </c>
      <c r="S185" s="322">
        <f t="shared" si="14"/>
        <v>71.471104786416277</v>
      </c>
      <c r="T185" s="347">
        <f t="shared" si="14"/>
        <v>64.808033333333327</v>
      </c>
    </row>
    <row r="186" spans="1:20" x14ac:dyDescent="0.2">
      <c r="A186" s="121">
        <v>44615</v>
      </c>
      <c r="B186" s="294"/>
      <c r="C186" s="122"/>
      <c r="D186" s="357">
        <v>65</v>
      </c>
      <c r="E186" s="129"/>
      <c r="F186" s="293"/>
      <c r="G186" s="303"/>
      <c r="H186" s="303"/>
      <c r="I186" s="294"/>
      <c r="J186" s="361"/>
      <c r="K186" s="175"/>
      <c r="L186" s="334"/>
      <c r="M186" s="308"/>
      <c r="P186" s="320">
        <f t="shared" ref="P186:T201" si="15">P185</f>
        <v>58.144961880250378</v>
      </c>
      <c r="Q186" s="321">
        <f t="shared" si="15"/>
        <v>60.365985697944694</v>
      </c>
      <c r="R186" s="322">
        <f t="shared" si="15"/>
        <v>69.25008096872196</v>
      </c>
      <c r="S186" s="322">
        <f t="shared" si="15"/>
        <v>71.471104786416277</v>
      </c>
      <c r="T186" s="347">
        <f t="shared" si="15"/>
        <v>64.808033333333327</v>
      </c>
    </row>
    <row r="187" spans="1:20" x14ac:dyDescent="0.2">
      <c r="A187" s="121">
        <v>44615</v>
      </c>
      <c r="B187" s="294"/>
      <c r="C187" s="122"/>
      <c r="D187" s="357">
        <v>61</v>
      </c>
      <c r="E187" s="129"/>
      <c r="F187" s="293"/>
      <c r="G187" s="303"/>
      <c r="H187" s="303"/>
      <c r="I187" s="294"/>
      <c r="J187" s="361"/>
      <c r="K187" s="175"/>
      <c r="L187" s="334"/>
      <c r="M187" s="308"/>
      <c r="P187" s="320">
        <f t="shared" si="15"/>
        <v>58.144961880250378</v>
      </c>
      <c r="Q187" s="321">
        <f t="shared" si="15"/>
        <v>60.365985697944694</v>
      </c>
      <c r="R187" s="322">
        <f t="shared" si="15"/>
        <v>69.25008096872196</v>
      </c>
      <c r="S187" s="322">
        <f t="shared" si="15"/>
        <v>71.471104786416277</v>
      </c>
      <c r="T187" s="347">
        <f t="shared" si="15"/>
        <v>64.808033333333327</v>
      </c>
    </row>
    <row r="188" spans="1:20" x14ac:dyDescent="0.2">
      <c r="A188" s="121">
        <v>44615</v>
      </c>
      <c r="B188" s="294"/>
      <c r="C188" s="122"/>
      <c r="D188" s="357">
        <v>71</v>
      </c>
      <c r="E188" s="129"/>
      <c r="F188" s="293"/>
      <c r="G188" s="303"/>
      <c r="H188" s="303"/>
      <c r="I188" s="294"/>
      <c r="J188" s="361"/>
      <c r="K188" s="175"/>
      <c r="L188" s="334"/>
      <c r="M188" s="308"/>
      <c r="P188" s="320">
        <f t="shared" si="15"/>
        <v>58.144961880250378</v>
      </c>
      <c r="Q188" s="321">
        <f t="shared" si="15"/>
        <v>60.365985697944694</v>
      </c>
      <c r="R188" s="322">
        <f t="shared" si="15"/>
        <v>69.25008096872196</v>
      </c>
      <c r="S188" s="322">
        <f t="shared" si="15"/>
        <v>71.471104786416277</v>
      </c>
      <c r="T188" s="347">
        <f t="shared" si="15"/>
        <v>64.808033333333327</v>
      </c>
    </row>
    <row r="189" spans="1:20" x14ac:dyDescent="0.2">
      <c r="A189" s="121">
        <v>44615</v>
      </c>
      <c r="B189" s="294"/>
      <c r="C189" s="122"/>
      <c r="D189" s="357">
        <v>73</v>
      </c>
      <c r="E189" s="129"/>
      <c r="F189" s="293"/>
      <c r="G189" s="303"/>
      <c r="H189" s="303"/>
      <c r="I189" s="294"/>
      <c r="J189" s="361"/>
      <c r="K189" s="175"/>
      <c r="L189" s="334"/>
      <c r="M189" s="308"/>
      <c r="P189" s="320">
        <f t="shared" si="15"/>
        <v>58.144961880250378</v>
      </c>
      <c r="Q189" s="321">
        <f t="shared" si="15"/>
        <v>60.365985697944694</v>
      </c>
      <c r="R189" s="322">
        <f t="shared" si="15"/>
        <v>69.25008096872196</v>
      </c>
      <c r="S189" s="322">
        <f t="shared" si="15"/>
        <v>71.471104786416277</v>
      </c>
      <c r="T189" s="347">
        <f t="shared" si="15"/>
        <v>64.808033333333327</v>
      </c>
    </row>
    <row r="190" spans="1:20" x14ac:dyDescent="0.2">
      <c r="A190" s="121">
        <v>44615</v>
      </c>
      <c r="B190" s="294"/>
      <c r="C190" s="122"/>
      <c r="D190" s="357">
        <v>67</v>
      </c>
      <c r="E190" s="129"/>
      <c r="F190" s="293"/>
      <c r="G190" s="303"/>
      <c r="H190" s="303"/>
      <c r="I190" s="294"/>
      <c r="J190" s="361"/>
      <c r="K190" s="175"/>
      <c r="L190" s="334"/>
      <c r="M190" s="308"/>
      <c r="P190" s="320">
        <f t="shared" si="15"/>
        <v>58.144961880250378</v>
      </c>
      <c r="Q190" s="321">
        <f t="shared" si="15"/>
        <v>60.365985697944694</v>
      </c>
      <c r="R190" s="322">
        <f t="shared" si="15"/>
        <v>69.25008096872196</v>
      </c>
      <c r="S190" s="322">
        <f t="shared" si="15"/>
        <v>71.471104786416277</v>
      </c>
      <c r="T190" s="347">
        <f t="shared" si="15"/>
        <v>64.808033333333327</v>
      </c>
    </row>
    <row r="191" spans="1:20" x14ac:dyDescent="0.2">
      <c r="A191" s="121">
        <v>44615</v>
      </c>
      <c r="B191" s="294"/>
      <c r="C191" s="122"/>
      <c r="D191" s="357">
        <v>78</v>
      </c>
      <c r="E191" s="129"/>
      <c r="F191" s="293"/>
      <c r="G191" s="303"/>
      <c r="H191" s="303"/>
      <c r="I191" s="294"/>
      <c r="J191" s="361"/>
      <c r="K191" s="175"/>
      <c r="L191" s="334"/>
      <c r="M191" s="308"/>
      <c r="P191" s="320">
        <f t="shared" si="15"/>
        <v>58.144961880250378</v>
      </c>
      <c r="Q191" s="321">
        <f t="shared" si="15"/>
        <v>60.365985697944694</v>
      </c>
      <c r="R191" s="322">
        <f t="shared" si="15"/>
        <v>69.25008096872196</v>
      </c>
      <c r="S191" s="322">
        <f t="shared" si="15"/>
        <v>71.471104786416277</v>
      </c>
      <c r="T191" s="347">
        <f t="shared" si="15"/>
        <v>64.808033333333327</v>
      </c>
    </row>
    <row r="192" spans="1:20" x14ac:dyDescent="0.2">
      <c r="A192" s="121">
        <v>44616</v>
      </c>
      <c r="B192" s="294"/>
      <c r="C192" s="122"/>
      <c r="D192" s="357">
        <v>62.790999999999997</v>
      </c>
      <c r="E192" s="129"/>
      <c r="F192" s="293"/>
      <c r="G192" s="303"/>
      <c r="H192" s="303"/>
      <c r="I192" s="294"/>
      <c r="J192" s="361"/>
      <c r="K192" s="175"/>
      <c r="L192" s="334"/>
      <c r="M192" s="308"/>
      <c r="P192" s="320">
        <f t="shared" si="15"/>
        <v>58.144961880250378</v>
      </c>
      <c r="Q192" s="321">
        <f t="shared" si="15"/>
        <v>60.365985697944694</v>
      </c>
      <c r="R192" s="322">
        <f t="shared" si="15"/>
        <v>69.25008096872196</v>
      </c>
      <c r="S192" s="322">
        <f t="shared" si="15"/>
        <v>71.471104786416277</v>
      </c>
      <c r="T192" s="347">
        <f t="shared" si="15"/>
        <v>64.808033333333327</v>
      </c>
    </row>
    <row r="193" spans="1:20" x14ac:dyDescent="0.2">
      <c r="A193" s="121">
        <v>44616</v>
      </c>
      <c r="B193" s="294"/>
      <c r="C193" s="122"/>
      <c r="D193" s="357">
        <v>73.581999999999994</v>
      </c>
      <c r="E193" s="129"/>
      <c r="F193" s="293"/>
      <c r="G193" s="303"/>
      <c r="H193" s="303"/>
      <c r="I193" s="294"/>
      <c r="J193" s="361"/>
      <c r="K193" s="175"/>
      <c r="L193" s="334"/>
      <c r="M193" s="308"/>
      <c r="P193" s="320">
        <f t="shared" si="15"/>
        <v>58.144961880250378</v>
      </c>
      <c r="Q193" s="321">
        <f t="shared" si="15"/>
        <v>60.365985697944694</v>
      </c>
      <c r="R193" s="322">
        <f t="shared" si="15"/>
        <v>69.25008096872196</v>
      </c>
      <c r="S193" s="322">
        <f t="shared" si="15"/>
        <v>71.471104786416277</v>
      </c>
      <c r="T193" s="347">
        <f t="shared" si="15"/>
        <v>64.808033333333327</v>
      </c>
    </row>
    <row r="194" spans="1:20" x14ac:dyDescent="0.2">
      <c r="A194" s="121">
        <v>44616</v>
      </c>
      <c r="B194" s="294"/>
      <c r="C194" s="122"/>
      <c r="D194" s="357">
        <v>82.704999999999998</v>
      </c>
      <c r="E194" s="129"/>
      <c r="F194" s="293"/>
      <c r="G194" s="303"/>
      <c r="H194" s="303"/>
      <c r="I194" s="294"/>
      <c r="J194" s="361"/>
      <c r="K194" s="175"/>
      <c r="L194" s="334"/>
      <c r="M194" s="308"/>
      <c r="P194" s="320">
        <f t="shared" si="15"/>
        <v>58.144961880250378</v>
      </c>
      <c r="Q194" s="321">
        <f t="shared" si="15"/>
        <v>60.365985697944694</v>
      </c>
      <c r="R194" s="322">
        <f t="shared" si="15"/>
        <v>69.25008096872196</v>
      </c>
      <c r="S194" s="322">
        <f t="shared" si="15"/>
        <v>71.471104786416277</v>
      </c>
      <c r="T194" s="347">
        <f t="shared" si="15"/>
        <v>64.808033333333327</v>
      </c>
    </row>
    <row r="195" spans="1:20" x14ac:dyDescent="0.2">
      <c r="A195" s="121">
        <v>44616</v>
      </c>
      <c r="B195" s="294"/>
      <c r="C195" s="122"/>
      <c r="D195" s="357">
        <v>67.849999999999994</v>
      </c>
      <c r="E195" s="129"/>
      <c r="F195" s="293"/>
      <c r="G195" s="303"/>
      <c r="H195" s="303"/>
      <c r="I195" s="294"/>
      <c r="J195" s="361"/>
      <c r="K195" s="175"/>
      <c r="L195" s="334"/>
      <c r="M195" s="308"/>
      <c r="P195" s="320">
        <f t="shared" si="15"/>
        <v>58.144961880250378</v>
      </c>
      <c r="Q195" s="321">
        <f t="shared" si="15"/>
        <v>60.365985697944694</v>
      </c>
      <c r="R195" s="322">
        <f t="shared" si="15"/>
        <v>69.25008096872196</v>
      </c>
      <c r="S195" s="322">
        <f t="shared" si="15"/>
        <v>71.471104786416277</v>
      </c>
      <c r="T195" s="347">
        <f t="shared" si="15"/>
        <v>64.808033333333327</v>
      </c>
    </row>
    <row r="196" spans="1:20" x14ac:dyDescent="0.2">
      <c r="A196" s="121">
        <v>44616</v>
      </c>
      <c r="B196" s="294"/>
      <c r="C196" s="122"/>
      <c r="D196" s="357">
        <v>84.363</v>
      </c>
      <c r="E196" s="129"/>
      <c r="F196" s="293"/>
      <c r="G196" s="303"/>
      <c r="H196" s="303"/>
      <c r="I196" s="294"/>
      <c r="J196" s="361"/>
      <c r="K196" s="175"/>
      <c r="L196" s="334"/>
      <c r="M196" s="308"/>
      <c r="P196" s="320">
        <f t="shared" si="15"/>
        <v>58.144961880250378</v>
      </c>
      <c r="Q196" s="321">
        <f t="shared" si="15"/>
        <v>60.365985697944694</v>
      </c>
      <c r="R196" s="322">
        <f t="shared" si="15"/>
        <v>69.25008096872196</v>
      </c>
      <c r="S196" s="322">
        <f t="shared" si="15"/>
        <v>71.471104786416277</v>
      </c>
      <c r="T196" s="347">
        <f t="shared" si="15"/>
        <v>64.808033333333327</v>
      </c>
    </row>
    <row r="197" spans="1:20" x14ac:dyDescent="0.2">
      <c r="A197" s="121">
        <v>44616</v>
      </c>
      <c r="B197" s="294"/>
      <c r="C197" s="122"/>
      <c r="D197" s="357">
        <v>64.929000000000002</v>
      </c>
      <c r="E197" s="129"/>
      <c r="F197" s="293"/>
      <c r="G197" s="303"/>
      <c r="H197" s="303"/>
      <c r="I197" s="294"/>
      <c r="J197" s="361"/>
      <c r="K197" s="175"/>
      <c r="L197" s="334"/>
      <c r="M197" s="308"/>
      <c r="P197" s="320">
        <f t="shared" si="15"/>
        <v>58.144961880250378</v>
      </c>
      <c r="Q197" s="321">
        <f t="shared" si="15"/>
        <v>60.365985697944694</v>
      </c>
      <c r="R197" s="322">
        <f t="shared" si="15"/>
        <v>69.25008096872196</v>
      </c>
      <c r="S197" s="322">
        <f t="shared" si="15"/>
        <v>71.471104786416277</v>
      </c>
      <c r="T197" s="347">
        <f t="shared" si="15"/>
        <v>64.808033333333327</v>
      </c>
    </row>
    <row r="198" spans="1:20" x14ac:dyDescent="0.2">
      <c r="A198" s="121">
        <v>44616</v>
      </c>
      <c r="B198" s="294"/>
      <c r="C198" s="122"/>
      <c r="D198" s="357">
        <v>63.48</v>
      </c>
      <c r="E198" s="129"/>
      <c r="F198" s="293"/>
      <c r="G198" s="303"/>
      <c r="H198" s="303"/>
      <c r="I198" s="294"/>
      <c r="J198" s="361"/>
      <c r="K198" s="175"/>
      <c r="L198" s="334"/>
      <c r="M198" s="308"/>
      <c r="P198" s="320">
        <f t="shared" si="15"/>
        <v>58.144961880250378</v>
      </c>
      <c r="Q198" s="321">
        <f t="shared" si="15"/>
        <v>60.365985697944694</v>
      </c>
      <c r="R198" s="322">
        <f t="shared" si="15"/>
        <v>69.25008096872196</v>
      </c>
      <c r="S198" s="322">
        <f t="shared" si="15"/>
        <v>71.471104786416277</v>
      </c>
      <c r="T198" s="347">
        <f t="shared" si="15"/>
        <v>64.808033333333327</v>
      </c>
    </row>
    <row r="199" spans="1:20" x14ac:dyDescent="0.2">
      <c r="A199" s="121">
        <v>44616</v>
      </c>
      <c r="B199" s="294"/>
      <c r="C199" s="122"/>
      <c r="D199" s="357">
        <v>63.859000000000002</v>
      </c>
      <c r="E199" s="129"/>
      <c r="F199" s="293"/>
      <c r="G199" s="303"/>
      <c r="H199" s="303"/>
      <c r="I199" s="294"/>
      <c r="J199" s="361"/>
      <c r="K199" s="175"/>
      <c r="L199" s="334"/>
      <c r="M199" s="308"/>
      <c r="P199" s="320">
        <f t="shared" si="15"/>
        <v>58.144961880250378</v>
      </c>
      <c r="Q199" s="321">
        <f t="shared" si="15"/>
        <v>60.365985697944694</v>
      </c>
      <c r="R199" s="322">
        <f t="shared" si="15"/>
        <v>69.25008096872196</v>
      </c>
      <c r="S199" s="322">
        <f t="shared" si="15"/>
        <v>71.471104786416277</v>
      </c>
      <c r="T199" s="347">
        <f t="shared" si="15"/>
        <v>64.808033333333327</v>
      </c>
    </row>
    <row r="200" spans="1:20" x14ac:dyDescent="0.2">
      <c r="A200" s="121">
        <v>44617</v>
      </c>
      <c r="B200" s="294"/>
      <c r="C200" s="122"/>
      <c r="D200" s="357">
        <v>78.823999999999998</v>
      </c>
      <c r="E200" s="129"/>
      <c r="F200" s="293"/>
      <c r="G200" s="303"/>
      <c r="H200" s="303"/>
      <c r="I200" s="294"/>
      <c r="J200" s="361"/>
      <c r="K200" s="175"/>
      <c r="L200" s="334"/>
      <c r="M200" s="308"/>
      <c r="P200" s="320">
        <f t="shared" si="15"/>
        <v>58.144961880250378</v>
      </c>
      <c r="Q200" s="321">
        <f t="shared" si="15"/>
        <v>60.365985697944694</v>
      </c>
      <c r="R200" s="322">
        <f t="shared" si="15"/>
        <v>69.25008096872196</v>
      </c>
      <c r="S200" s="322">
        <f t="shared" si="15"/>
        <v>71.471104786416277</v>
      </c>
      <c r="T200" s="347">
        <f t="shared" si="15"/>
        <v>64.808033333333327</v>
      </c>
    </row>
    <row r="201" spans="1:20" x14ac:dyDescent="0.2">
      <c r="A201" s="121">
        <v>44617</v>
      </c>
      <c r="B201" s="294"/>
      <c r="C201" s="122"/>
      <c r="D201" s="357">
        <v>72.733999999999995</v>
      </c>
      <c r="E201" s="129"/>
      <c r="F201" s="293"/>
      <c r="G201" s="303"/>
      <c r="H201" s="303"/>
      <c r="I201" s="294"/>
      <c r="J201" s="361"/>
      <c r="K201" s="175"/>
      <c r="L201" s="334"/>
      <c r="M201" s="308"/>
      <c r="P201" s="320">
        <f t="shared" si="15"/>
        <v>58.144961880250378</v>
      </c>
      <c r="Q201" s="321">
        <f t="shared" si="15"/>
        <v>60.365985697944694</v>
      </c>
      <c r="R201" s="322">
        <f t="shared" si="15"/>
        <v>69.25008096872196</v>
      </c>
      <c r="S201" s="322">
        <f t="shared" si="15"/>
        <v>71.471104786416277</v>
      </c>
      <c r="T201" s="347">
        <f t="shared" si="15"/>
        <v>64.808033333333327</v>
      </c>
    </row>
    <row r="202" spans="1:20" x14ac:dyDescent="0.2">
      <c r="A202" s="121">
        <v>44617</v>
      </c>
      <c r="B202" s="294"/>
      <c r="C202" s="122"/>
      <c r="D202" s="357">
        <v>79.349000000000004</v>
      </c>
      <c r="E202" s="129"/>
      <c r="F202" s="293"/>
      <c r="G202" s="303"/>
      <c r="H202" s="303"/>
      <c r="I202" s="294"/>
      <c r="J202" s="361"/>
      <c r="K202" s="175"/>
      <c r="L202" s="334"/>
      <c r="M202" s="308"/>
      <c r="P202" s="320">
        <f t="shared" ref="P202:T217" si="16">P201</f>
        <v>58.144961880250378</v>
      </c>
      <c r="Q202" s="321">
        <f t="shared" si="16"/>
        <v>60.365985697944694</v>
      </c>
      <c r="R202" s="322">
        <f t="shared" si="16"/>
        <v>69.25008096872196</v>
      </c>
      <c r="S202" s="322">
        <f t="shared" si="16"/>
        <v>71.471104786416277</v>
      </c>
      <c r="T202" s="347">
        <f t="shared" si="16"/>
        <v>64.808033333333327</v>
      </c>
    </row>
    <row r="203" spans="1:20" x14ac:dyDescent="0.2">
      <c r="A203" s="121">
        <v>44617</v>
      </c>
      <c r="B203" s="294"/>
      <c r="C203" s="122"/>
      <c r="D203" s="357">
        <v>75</v>
      </c>
      <c r="E203" s="129"/>
      <c r="F203" s="293"/>
      <c r="G203" s="303"/>
      <c r="H203" s="303"/>
      <c r="I203" s="294"/>
      <c r="J203" s="361"/>
      <c r="K203" s="175"/>
      <c r="L203" s="334"/>
      <c r="M203" s="308"/>
      <c r="P203" s="320">
        <f t="shared" si="16"/>
        <v>58.144961880250378</v>
      </c>
      <c r="Q203" s="321">
        <f t="shared" si="16"/>
        <v>60.365985697944694</v>
      </c>
      <c r="R203" s="322">
        <f t="shared" si="16"/>
        <v>69.25008096872196</v>
      </c>
      <c r="S203" s="322">
        <f t="shared" si="16"/>
        <v>71.471104786416277</v>
      </c>
      <c r="T203" s="347">
        <f t="shared" si="16"/>
        <v>64.808033333333327</v>
      </c>
    </row>
    <row r="204" spans="1:20" x14ac:dyDescent="0.2">
      <c r="A204" s="121">
        <v>44617</v>
      </c>
      <c r="B204" s="294"/>
      <c r="C204" s="122"/>
      <c r="D204" s="357">
        <v>79</v>
      </c>
      <c r="E204" s="129"/>
      <c r="F204" s="293"/>
      <c r="G204" s="303"/>
      <c r="H204" s="303"/>
      <c r="I204" s="294"/>
      <c r="J204" s="361"/>
      <c r="K204" s="175"/>
      <c r="L204" s="334"/>
      <c r="M204" s="308"/>
      <c r="P204" s="320">
        <f t="shared" si="16"/>
        <v>58.144961880250378</v>
      </c>
      <c r="Q204" s="321">
        <f t="shared" si="16"/>
        <v>60.365985697944694</v>
      </c>
      <c r="R204" s="322">
        <f t="shared" si="16"/>
        <v>69.25008096872196</v>
      </c>
      <c r="S204" s="322">
        <f t="shared" si="16"/>
        <v>71.471104786416277</v>
      </c>
      <c r="T204" s="347">
        <f t="shared" si="16"/>
        <v>64.808033333333327</v>
      </c>
    </row>
    <row r="205" spans="1:20" x14ac:dyDescent="0.2">
      <c r="A205" s="121">
        <v>44617</v>
      </c>
      <c r="B205" s="294"/>
      <c r="C205" s="122"/>
      <c r="D205" s="357">
        <v>68</v>
      </c>
      <c r="E205" s="129"/>
      <c r="F205" s="293"/>
      <c r="G205" s="303"/>
      <c r="H205" s="303"/>
      <c r="I205" s="294"/>
      <c r="J205" s="361"/>
      <c r="K205" s="175"/>
      <c r="L205" s="334"/>
      <c r="M205" s="308"/>
      <c r="P205" s="320">
        <f t="shared" si="16"/>
        <v>58.144961880250378</v>
      </c>
      <c r="Q205" s="321">
        <f t="shared" si="16"/>
        <v>60.365985697944694</v>
      </c>
      <c r="R205" s="322">
        <f t="shared" si="16"/>
        <v>69.25008096872196</v>
      </c>
      <c r="S205" s="322">
        <f t="shared" si="16"/>
        <v>71.471104786416277</v>
      </c>
      <c r="T205" s="347">
        <f t="shared" si="16"/>
        <v>64.808033333333327</v>
      </c>
    </row>
    <row r="206" spans="1:20" x14ac:dyDescent="0.2">
      <c r="A206" s="121">
        <v>44617</v>
      </c>
      <c r="B206" s="294"/>
      <c r="C206" s="122"/>
      <c r="D206" s="357">
        <v>84.840999999999994</v>
      </c>
      <c r="E206" s="129"/>
      <c r="F206" s="293"/>
      <c r="G206" s="303"/>
      <c r="H206" s="303"/>
      <c r="I206" s="294"/>
      <c r="J206" s="361"/>
      <c r="K206" s="175"/>
      <c r="L206" s="334"/>
      <c r="M206" s="308"/>
      <c r="P206" s="320">
        <f t="shared" si="16"/>
        <v>58.144961880250378</v>
      </c>
      <c r="Q206" s="321">
        <f t="shared" si="16"/>
        <v>60.365985697944694</v>
      </c>
      <c r="R206" s="322">
        <f t="shared" si="16"/>
        <v>69.25008096872196</v>
      </c>
      <c r="S206" s="322">
        <f t="shared" si="16"/>
        <v>71.471104786416277</v>
      </c>
      <c r="T206" s="347">
        <f t="shared" si="16"/>
        <v>64.808033333333327</v>
      </c>
    </row>
    <row r="207" spans="1:20" x14ac:dyDescent="0.2">
      <c r="A207" s="121">
        <v>44617</v>
      </c>
      <c r="B207" s="294"/>
      <c r="C207" s="122"/>
      <c r="D207" s="357">
        <v>65</v>
      </c>
      <c r="E207" s="129"/>
      <c r="F207" s="293"/>
      <c r="G207" s="303"/>
      <c r="H207" s="303"/>
      <c r="I207" s="294"/>
      <c r="J207" s="361"/>
      <c r="K207" s="175"/>
      <c r="L207" s="334"/>
      <c r="M207" s="308"/>
      <c r="P207" s="320">
        <f t="shared" si="16"/>
        <v>58.144961880250378</v>
      </c>
      <c r="Q207" s="321">
        <f t="shared" si="16"/>
        <v>60.365985697944694</v>
      </c>
      <c r="R207" s="322">
        <f t="shared" si="16"/>
        <v>69.25008096872196</v>
      </c>
      <c r="S207" s="322">
        <f t="shared" si="16"/>
        <v>71.471104786416277</v>
      </c>
      <c r="T207" s="347">
        <f t="shared" si="16"/>
        <v>64.808033333333327</v>
      </c>
    </row>
    <row r="208" spans="1:20" x14ac:dyDescent="0.2">
      <c r="A208" s="121">
        <v>44620</v>
      </c>
      <c r="B208" s="294"/>
      <c r="C208" s="122"/>
      <c r="D208" s="357">
        <v>71</v>
      </c>
      <c r="E208" s="129"/>
      <c r="F208" s="293"/>
      <c r="G208" s="303"/>
      <c r="H208" s="303"/>
      <c r="I208" s="294"/>
      <c r="J208" s="361"/>
      <c r="K208" s="175"/>
      <c r="L208" s="334"/>
      <c r="M208" s="308"/>
      <c r="P208" s="320">
        <f t="shared" si="16"/>
        <v>58.144961880250378</v>
      </c>
      <c r="Q208" s="321">
        <f t="shared" si="16"/>
        <v>60.365985697944694</v>
      </c>
      <c r="R208" s="322">
        <f t="shared" si="16"/>
        <v>69.25008096872196</v>
      </c>
      <c r="S208" s="322">
        <f t="shared" si="16"/>
        <v>71.471104786416277</v>
      </c>
      <c r="T208" s="347">
        <f t="shared" si="16"/>
        <v>64.808033333333327</v>
      </c>
    </row>
    <row r="209" spans="1:20" x14ac:dyDescent="0.2">
      <c r="A209" s="121">
        <v>44620</v>
      </c>
      <c r="B209" s="294"/>
      <c r="C209" s="122"/>
      <c r="D209" s="357">
        <v>71</v>
      </c>
      <c r="E209" s="129"/>
      <c r="F209" s="293"/>
      <c r="G209" s="303"/>
      <c r="H209" s="303"/>
      <c r="I209" s="294"/>
      <c r="J209" s="361"/>
      <c r="K209" s="175"/>
      <c r="L209" s="334"/>
      <c r="M209" s="308"/>
      <c r="P209" s="320">
        <f t="shared" si="16"/>
        <v>58.144961880250378</v>
      </c>
      <c r="Q209" s="321">
        <f t="shared" si="16"/>
        <v>60.365985697944694</v>
      </c>
      <c r="R209" s="322">
        <f t="shared" si="16"/>
        <v>69.25008096872196</v>
      </c>
      <c r="S209" s="322">
        <f t="shared" si="16"/>
        <v>71.471104786416277</v>
      </c>
      <c r="T209" s="347">
        <f t="shared" si="16"/>
        <v>64.808033333333327</v>
      </c>
    </row>
    <row r="210" spans="1:20" x14ac:dyDescent="0.2">
      <c r="A210" s="121">
        <v>44621</v>
      </c>
      <c r="B210" s="294"/>
      <c r="C210" s="122"/>
      <c r="D210" s="357">
        <v>67</v>
      </c>
      <c r="E210" s="129"/>
      <c r="F210" s="293"/>
      <c r="G210" s="303"/>
      <c r="H210" s="303"/>
      <c r="I210" s="294"/>
      <c r="J210" s="361"/>
      <c r="K210" s="175"/>
      <c r="L210" s="334"/>
      <c r="M210" s="308"/>
      <c r="P210" s="320">
        <f t="shared" si="16"/>
        <v>58.144961880250378</v>
      </c>
      <c r="Q210" s="321">
        <f t="shared" si="16"/>
        <v>60.365985697944694</v>
      </c>
      <c r="R210" s="322">
        <f t="shared" si="16"/>
        <v>69.25008096872196</v>
      </c>
      <c r="S210" s="322">
        <f t="shared" si="16"/>
        <v>71.471104786416277</v>
      </c>
      <c r="T210" s="347">
        <f t="shared" si="16"/>
        <v>64.808033333333327</v>
      </c>
    </row>
    <row r="211" spans="1:20" x14ac:dyDescent="0.2">
      <c r="A211" s="121">
        <v>44621</v>
      </c>
      <c r="B211" s="294"/>
      <c r="C211" s="122"/>
      <c r="D211" s="357">
        <v>65</v>
      </c>
      <c r="E211" s="129"/>
      <c r="F211" s="293"/>
      <c r="G211" s="303"/>
      <c r="H211" s="303"/>
      <c r="I211" s="294"/>
      <c r="J211" s="361"/>
      <c r="K211" s="175"/>
      <c r="L211" s="334"/>
      <c r="M211" s="308"/>
      <c r="P211" s="320">
        <f t="shared" si="16"/>
        <v>58.144961880250378</v>
      </c>
      <c r="Q211" s="321">
        <f t="shared" si="16"/>
        <v>60.365985697944694</v>
      </c>
      <c r="R211" s="322">
        <f t="shared" si="16"/>
        <v>69.25008096872196</v>
      </c>
      <c r="S211" s="322">
        <f t="shared" si="16"/>
        <v>71.471104786416277</v>
      </c>
      <c r="T211" s="347">
        <f t="shared" si="16"/>
        <v>64.808033333333327</v>
      </c>
    </row>
    <row r="212" spans="1:20" x14ac:dyDescent="0.2">
      <c r="A212" s="121">
        <v>44621</v>
      </c>
      <c r="B212" s="294"/>
      <c r="C212" s="122"/>
      <c r="D212" s="357">
        <v>73</v>
      </c>
      <c r="E212" s="129"/>
      <c r="F212" s="293"/>
      <c r="G212" s="303"/>
      <c r="H212" s="303"/>
      <c r="I212" s="294"/>
      <c r="J212" s="361"/>
      <c r="K212" s="175"/>
      <c r="L212" s="334"/>
      <c r="M212" s="308"/>
      <c r="P212" s="320">
        <f t="shared" si="16"/>
        <v>58.144961880250378</v>
      </c>
      <c r="Q212" s="321">
        <f t="shared" si="16"/>
        <v>60.365985697944694</v>
      </c>
      <c r="R212" s="322">
        <f t="shared" si="16"/>
        <v>69.25008096872196</v>
      </c>
      <c r="S212" s="322">
        <f t="shared" si="16"/>
        <v>71.471104786416277</v>
      </c>
      <c r="T212" s="347">
        <f t="shared" si="16"/>
        <v>64.808033333333327</v>
      </c>
    </row>
    <row r="213" spans="1:20" x14ac:dyDescent="0.2">
      <c r="A213" s="121">
        <v>44621</v>
      </c>
      <c r="B213" s="294"/>
      <c r="C213" s="122"/>
      <c r="D213" s="357">
        <v>71</v>
      </c>
      <c r="E213" s="129"/>
      <c r="F213" s="293"/>
      <c r="G213" s="303"/>
      <c r="H213" s="303"/>
      <c r="I213" s="294"/>
      <c r="J213" s="361"/>
      <c r="K213" s="175"/>
      <c r="L213" s="334"/>
      <c r="M213" s="308"/>
      <c r="P213" s="320">
        <f t="shared" si="16"/>
        <v>58.144961880250378</v>
      </c>
      <c r="Q213" s="321">
        <f t="shared" si="16"/>
        <v>60.365985697944694</v>
      </c>
      <c r="R213" s="322">
        <f t="shared" si="16"/>
        <v>69.25008096872196</v>
      </c>
      <c r="S213" s="322">
        <f t="shared" si="16"/>
        <v>71.471104786416277</v>
      </c>
      <c r="T213" s="347">
        <f t="shared" si="16"/>
        <v>64.808033333333327</v>
      </c>
    </row>
    <row r="214" spans="1:20" x14ac:dyDescent="0.2">
      <c r="A214" s="121">
        <v>44621</v>
      </c>
      <c r="B214" s="294"/>
      <c r="C214" s="122"/>
      <c r="D214" s="357">
        <v>66</v>
      </c>
      <c r="E214" s="129"/>
      <c r="F214" s="293"/>
      <c r="G214" s="303"/>
      <c r="H214" s="303"/>
      <c r="I214" s="294"/>
      <c r="J214" s="361"/>
      <c r="K214" s="175"/>
      <c r="L214" s="334"/>
      <c r="M214" s="308"/>
      <c r="P214" s="320">
        <f t="shared" si="16"/>
        <v>58.144961880250378</v>
      </c>
      <c r="Q214" s="321">
        <f t="shared" si="16"/>
        <v>60.365985697944694</v>
      </c>
      <c r="R214" s="322">
        <f t="shared" si="16"/>
        <v>69.25008096872196</v>
      </c>
      <c r="S214" s="322">
        <f t="shared" si="16"/>
        <v>71.471104786416277</v>
      </c>
      <c r="T214" s="347">
        <f t="shared" si="16"/>
        <v>64.808033333333327</v>
      </c>
    </row>
    <row r="215" spans="1:20" x14ac:dyDescent="0.2">
      <c r="A215" s="121">
        <v>44621</v>
      </c>
      <c r="B215" s="294"/>
      <c r="C215" s="122"/>
      <c r="D215" s="357">
        <v>62</v>
      </c>
      <c r="E215" s="129"/>
      <c r="F215" s="293"/>
      <c r="G215" s="303"/>
      <c r="H215" s="303"/>
      <c r="I215" s="294"/>
      <c r="J215" s="361"/>
      <c r="K215" s="175"/>
      <c r="L215" s="334"/>
      <c r="M215" s="308"/>
      <c r="P215" s="320">
        <f t="shared" si="16"/>
        <v>58.144961880250378</v>
      </c>
      <c r="Q215" s="321">
        <f t="shared" si="16"/>
        <v>60.365985697944694</v>
      </c>
      <c r="R215" s="322">
        <f t="shared" si="16"/>
        <v>69.25008096872196</v>
      </c>
      <c r="S215" s="322">
        <f t="shared" si="16"/>
        <v>71.471104786416277</v>
      </c>
      <c r="T215" s="347">
        <f t="shared" si="16"/>
        <v>64.808033333333327</v>
      </c>
    </row>
    <row r="216" spans="1:20" x14ac:dyDescent="0.2">
      <c r="A216" s="121">
        <v>44621</v>
      </c>
      <c r="B216" s="294"/>
      <c r="C216" s="122"/>
      <c r="D216" s="357">
        <v>67</v>
      </c>
      <c r="E216" s="129"/>
      <c r="F216" s="293"/>
      <c r="G216" s="303"/>
      <c r="H216" s="303"/>
      <c r="I216" s="294"/>
      <c r="J216" s="361"/>
      <c r="K216" s="175"/>
      <c r="L216" s="334"/>
      <c r="M216" s="308"/>
      <c r="P216" s="320">
        <f t="shared" si="16"/>
        <v>58.144961880250378</v>
      </c>
      <c r="Q216" s="321">
        <f t="shared" si="16"/>
        <v>60.365985697944694</v>
      </c>
      <c r="R216" s="322">
        <f t="shared" si="16"/>
        <v>69.25008096872196</v>
      </c>
      <c r="S216" s="322">
        <f t="shared" si="16"/>
        <v>71.471104786416277</v>
      </c>
      <c r="T216" s="347">
        <f t="shared" si="16"/>
        <v>64.808033333333327</v>
      </c>
    </row>
    <row r="217" spans="1:20" x14ac:dyDescent="0.2">
      <c r="A217" s="121">
        <v>44621</v>
      </c>
      <c r="B217" s="294"/>
      <c r="C217" s="122"/>
      <c r="D217" s="357">
        <v>76</v>
      </c>
      <c r="E217" s="129"/>
      <c r="F217" s="293"/>
      <c r="G217" s="303"/>
      <c r="H217" s="303"/>
      <c r="I217" s="294"/>
      <c r="J217" s="361"/>
      <c r="K217" s="175"/>
      <c r="L217" s="334"/>
      <c r="M217" s="308"/>
      <c r="P217" s="320">
        <f t="shared" si="16"/>
        <v>58.144961880250378</v>
      </c>
      <c r="Q217" s="321">
        <f t="shared" si="16"/>
        <v>60.365985697944694</v>
      </c>
      <c r="R217" s="322">
        <f t="shared" si="16"/>
        <v>69.25008096872196</v>
      </c>
      <c r="S217" s="322">
        <f t="shared" si="16"/>
        <v>71.471104786416277</v>
      </c>
      <c r="T217" s="347">
        <f t="shared" si="16"/>
        <v>64.808033333333327</v>
      </c>
    </row>
    <row r="218" spans="1:20" x14ac:dyDescent="0.2">
      <c r="A218" s="121">
        <v>44621</v>
      </c>
      <c r="B218" s="294"/>
      <c r="C218" s="122"/>
      <c r="D218" s="357">
        <v>67</v>
      </c>
      <c r="E218" s="129"/>
      <c r="F218" s="293"/>
      <c r="G218" s="303"/>
      <c r="H218" s="303"/>
      <c r="I218" s="294"/>
      <c r="J218" s="361"/>
      <c r="K218" s="175"/>
      <c r="L218" s="334"/>
      <c r="M218" s="308"/>
      <c r="P218" s="320">
        <f t="shared" ref="P218:T233" si="17">P217</f>
        <v>58.144961880250378</v>
      </c>
      <c r="Q218" s="321">
        <f t="shared" si="17"/>
        <v>60.365985697944694</v>
      </c>
      <c r="R218" s="322">
        <f t="shared" si="17"/>
        <v>69.25008096872196</v>
      </c>
      <c r="S218" s="322">
        <f t="shared" si="17"/>
        <v>71.471104786416277</v>
      </c>
      <c r="T218" s="347">
        <f t="shared" si="17"/>
        <v>64.808033333333327</v>
      </c>
    </row>
    <row r="219" spans="1:20" x14ac:dyDescent="0.2">
      <c r="A219" s="121">
        <v>44621</v>
      </c>
      <c r="B219" s="294"/>
      <c r="C219" s="122"/>
      <c r="D219" s="357">
        <v>71</v>
      </c>
      <c r="E219" s="129"/>
      <c r="F219" s="293"/>
      <c r="G219" s="303"/>
      <c r="H219" s="303"/>
      <c r="I219" s="294"/>
      <c r="J219" s="361"/>
      <c r="K219" s="175"/>
      <c r="L219" s="334"/>
      <c r="M219" s="308"/>
      <c r="P219" s="320">
        <f t="shared" si="17"/>
        <v>58.144961880250378</v>
      </c>
      <c r="Q219" s="321">
        <f t="shared" si="17"/>
        <v>60.365985697944694</v>
      </c>
      <c r="R219" s="322">
        <f t="shared" si="17"/>
        <v>69.25008096872196</v>
      </c>
      <c r="S219" s="322">
        <f t="shared" si="17"/>
        <v>71.471104786416277</v>
      </c>
      <c r="T219" s="347">
        <f t="shared" si="17"/>
        <v>64.808033333333327</v>
      </c>
    </row>
    <row r="220" spans="1:20" x14ac:dyDescent="0.2">
      <c r="A220" s="121">
        <v>44621</v>
      </c>
      <c r="B220" s="294"/>
      <c r="C220" s="122"/>
      <c r="D220" s="357">
        <v>73.617000000000004</v>
      </c>
      <c r="E220" s="129"/>
      <c r="F220" s="293"/>
      <c r="G220" s="303"/>
      <c r="H220" s="303"/>
      <c r="I220" s="294"/>
      <c r="J220" s="361"/>
      <c r="K220" s="175"/>
      <c r="L220" s="334"/>
      <c r="M220" s="308"/>
      <c r="P220" s="320">
        <f t="shared" si="17"/>
        <v>58.144961880250378</v>
      </c>
      <c r="Q220" s="321">
        <f t="shared" si="17"/>
        <v>60.365985697944694</v>
      </c>
      <c r="R220" s="322">
        <f t="shared" si="17"/>
        <v>69.25008096872196</v>
      </c>
      <c r="S220" s="322">
        <f t="shared" si="17"/>
        <v>71.471104786416277</v>
      </c>
      <c r="T220" s="347">
        <f t="shared" si="17"/>
        <v>64.808033333333327</v>
      </c>
    </row>
    <row r="221" spans="1:20" x14ac:dyDescent="0.2">
      <c r="A221" s="121">
        <v>44621</v>
      </c>
      <c r="B221" s="294"/>
      <c r="C221" s="122"/>
      <c r="D221" s="357">
        <v>80.510999999999996</v>
      </c>
      <c r="E221" s="129"/>
      <c r="F221" s="293"/>
      <c r="G221" s="303"/>
      <c r="H221" s="303"/>
      <c r="I221" s="294"/>
      <c r="J221" s="361"/>
      <c r="K221" s="175"/>
      <c r="L221" s="334"/>
      <c r="M221" s="308"/>
      <c r="P221" s="320">
        <f t="shared" si="17"/>
        <v>58.144961880250378</v>
      </c>
      <c r="Q221" s="321">
        <f t="shared" si="17"/>
        <v>60.365985697944694</v>
      </c>
      <c r="R221" s="322">
        <f t="shared" si="17"/>
        <v>69.25008096872196</v>
      </c>
      <c r="S221" s="322">
        <f t="shared" si="17"/>
        <v>71.471104786416277</v>
      </c>
      <c r="T221" s="347">
        <f t="shared" si="17"/>
        <v>64.808033333333327</v>
      </c>
    </row>
    <row r="222" spans="1:20" x14ac:dyDescent="0.2">
      <c r="A222" s="121">
        <v>44621</v>
      </c>
      <c r="B222" s="294"/>
      <c r="C222" s="122"/>
      <c r="D222" s="357">
        <v>63</v>
      </c>
      <c r="E222" s="129"/>
      <c r="F222" s="293"/>
      <c r="G222" s="303"/>
      <c r="H222" s="303"/>
      <c r="I222" s="294"/>
      <c r="J222" s="361"/>
      <c r="K222" s="175"/>
      <c r="L222" s="334"/>
      <c r="M222" s="308"/>
      <c r="P222" s="320">
        <f t="shared" si="17"/>
        <v>58.144961880250378</v>
      </c>
      <c r="Q222" s="321">
        <f t="shared" si="17"/>
        <v>60.365985697944694</v>
      </c>
      <c r="R222" s="322">
        <f t="shared" si="17"/>
        <v>69.25008096872196</v>
      </c>
      <c r="S222" s="322">
        <f t="shared" si="17"/>
        <v>71.471104786416277</v>
      </c>
      <c r="T222" s="347">
        <f t="shared" si="17"/>
        <v>64.808033333333327</v>
      </c>
    </row>
    <row r="223" spans="1:20" x14ac:dyDescent="0.2">
      <c r="A223" s="121">
        <v>44622</v>
      </c>
      <c r="B223" s="294"/>
      <c r="C223" s="122"/>
      <c r="D223" s="357">
        <v>67.376000000000005</v>
      </c>
      <c r="E223" s="129"/>
      <c r="F223" s="293"/>
      <c r="G223" s="303"/>
      <c r="H223" s="303"/>
      <c r="I223" s="294"/>
      <c r="J223" s="361"/>
      <c r="K223" s="175"/>
      <c r="L223" s="334"/>
      <c r="M223" s="308"/>
      <c r="P223" s="320">
        <f t="shared" si="17"/>
        <v>58.144961880250378</v>
      </c>
      <c r="Q223" s="321">
        <f t="shared" si="17"/>
        <v>60.365985697944694</v>
      </c>
      <c r="R223" s="322">
        <f t="shared" si="17"/>
        <v>69.25008096872196</v>
      </c>
      <c r="S223" s="322">
        <f t="shared" si="17"/>
        <v>71.471104786416277</v>
      </c>
      <c r="T223" s="347">
        <f t="shared" si="17"/>
        <v>64.808033333333327</v>
      </c>
    </row>
    <row r="224" spans="1:20" x14ac:dyDescent="0.2">
      <c r="A224" s="121">
        <v>44622</v>
      </c>
      <c r="B224" s="294"/>
      <c r="C224" s="122"/>
      <c r="D224" s="357">
        <v>74.591999999999999</v>
      </c>
      <c r="E224" s="129"/>
      <c r="F224" s="293"/>
      <c r="G224" s="303"/>
      <c r="H224" s="303"/>
      <c r="I224" s="294"/>
      <c r="J224" s="361"/>
      <c r="K224" s="175"/>
      <c r="L224" s="334"/>
      <c r="M224" s="308"/>
      <c r="P224" s="320">
        <f t="shared" si="17"/>
        <v>58.144961880250378</v>
      </c>
      <c r="Q224" s="321">
        <f t="shared" si="17"/>
        <v>60.365985697944694</v>
      </c>
      <c r="R224" s="322">
        <f t="shared" si="17"/>
        <v>69.25008096872196</v>
      </c>
      <c r="S224" s="322">
        <f t="shared" si="17"/>
        <v>71.471104786416277</v>
      </c>
      <c r="T224" s="347">
        <f t="shared" si="17"/>
        <v>64.808033333333327</v>
      </c>
    </row>
    <row r="225" spans="1:20" x14ac:dyDescent="0.2">
      <c r="A225" s="121">
        <v>44622</v>
      </c>
      <c r="B225" s="294"/>
      <c r="C225" s="122"/>
      <c r="D225" s="357">
        <v>67.402000000000001</v>
      </c>
      <c r="E225" s="129"/>
      <c r="F225" s="293"/>
      <c r="G225" s="303"/>
      <c r="H225" s="303"/>
      <c r="I225" s="294"/>
      <c r="J225" s="361"/>
      <c r="K225" s="175"/>
      <c r="L225" s="334"/>
      <c r="M225" s="308"/>
      <c r="P225" s="320">
        <f t="shared" si="17"/>
        <v>58.144961880250378</v>
      </c>
      <c r="Q225" s="321">
        <f t="shared" si="17"/>
        <v>60.365985697944694</v>
      </c>
      <c r="R225" s="322">
        <f t="shared" si="17"/>
        <v>69.25008096872196</v>
      </c>
      <c r="S225" s="322">
        <f t="shared" si="17"/>
        <v>71.471104786416277</v>
      </c>
      <c r="T225" s="347">
        <f t="shared" si="17"/>
        <v>64.808033333333327</v>
      </c>
    </row>
    <row r="226" spans="1:20" x14ac:dyDescent="0.2">
      <c r="A226" s="121">
        <v>44622</v>
      </c>
      <c r="B226" s="294"/>
      <c r="C226" s="122"/>
      <c r="D226" s="357">
        <v>49.689</v>
      </c>
      <c r="E226" s="129"/>
      <c r="F226" s="293"/>
      <c r="G226" s="303"/>
      <c r="H226" s="303"/>
      <c r="I226" s="294"/>
      <c r="J226" s="361"/>
      <c r="K226" s="175"/>
      <c r="L226" s="334"/>
      <c r="M226" s="308"/>
      <c r="P226" s="320">
        <f t="shared" si="17"/>
        <v>58.144961880250378</v>
      </c>
      <c r="Q226" s="321">
        <f t="shared" si="17"/>
        <v>60.365985697944694</v>
      </c>
      <c r="R226" s="322">
        <f t="shared" si="17"/>
        <v>69.25008096872196</v>
      </c>
      <c r="S226" s="322">
        <f t="shared" si="17"/>
        <v>71.471104786416277</v>
      </c>
      <c r="T226" s="347">
        <f t="shared" si="17"/>
        <v>64.808033333333327</v>
      </c>
    </row>
    <row r="227" spans="1:20" x14ac:dyDescent="0.2">
      <c r="A227" s="121">
        <v>44622</v>
      </c>
      <c r="B227" s="294"/>
      <c r="C227" s="122"/>
      <c r="D227" s="357">
        <v>68</v>
      </c>
      <c r="E227" s="129"/>
      <c r="F227" s="293"/>
      <c r="G227" s="303"/>
      <c r="H227" s="303"/>
      <c r="I227" s="294"/>
      <c r="J227" s="361"/>
      <c r="K227" s="175"/>
      <c r="L227" s="334"/>
      <c r="M227" s="308"/>
      <c r="P227" s="320">
        <f t="shared" si="17"/>
        <v>58.144961880250378</v>
      </c>
      <c r="Q227" s="321">
        <f t="shared" si="17"/>
        <v>60.365985697944694</v>
      </c>
      <c r="R227" s="322">
        <f t="shared" si="17"/>
        <v>69.25008096872196</v>
      </c>
      <c r="S227" s="322">
        <f t="shared" si="17"/>
        <v>71.471104786416277</v>
      </c>
      <c r="T227" s="347">
        <f t="shared" si="17"/>
        <v>64.808033333333327</v>
      </c>
    </row>
    <row r="228" spans="1:20" x14ac:dyDescent="0.2">
      <c r="A228" s="121">
        <v>44622</v>
      </c>
      <c r="B228" s="294"/>
      <c r="C228" s="122"/>
      <c r="D228" s="357">
        <v>64</v>
      </c>
      <c r="E228" s="129"/>
      <c r="F228" s="293"/>
      <c r="G228" s="303"/>
      <c r="H228" s="303"/>
      <c r="I228" s="294"/>
      <c r="J228" s="361"/>
      <c r="K228" s="175"/>
      <c r="L228" s="334"/>
      <c r="M228" s="308"/>
      <c r="P228" s="320">
        <f t="shared" si="17"/>
        <v>58.144961880250378</v>
      </c>
      <c r="Q228" s="321">
        <f t="shared" si="17"/>
        <v>60.365985697944694</v>
      </c>
      <c r="R228" s="322">
        <f t="shared" si="17"/>
        <v>69.25008096872196</v>
      </c>
      <c r="S228" s="322">
        <f t="shared" si="17"/>
        <v>71.471104786416277</v>
      </c>
      <c r="T228" s="347">
        <f t="shared" si="17"/>
        <v>64.808033333333327</v>
      </c>
    </row>
    <row r="229" spans="1:20" x14ac:dyDescent="0.2">
      <c r="A229" s="121">
        <v>44622</v>
      </c>
      <c r="B229" s="294"/>
      <c r="C229" s="122"/>
      <c r="D229" s="357">
        <v>67</v>
      </c>
      <c r="E229" s="129"/>
      <c r="F229" s="293"/>
      <c r="G229" s="303"/>
      <c r="H229" s="303"/>
      <c r="I229" s="294"/>
      <c r="J229" s="361"/>
      <c r="K229" s="175"/>
      <c r="L229" s="334"/>
      <c r="M229" s="308"/>
      <c r="P229" s="320">
        <f t="shared" si="17"/>
        <v>58.144961880250378</v>
      </c>
      <c r="Q229" s="321">
        <f t="shared" si="17"/>
        <v>60.365985697944694</v>
      </c>
      <c r="R229" s="322">
        <f t="shared" si="17"/>
        <v>69.25008096872196</v>
      </c>
      <c r="S229" s="322">
        <f t="shared" si="17"/>
        <v>71.471104786416277</v>
      </c>
      <c r="T229" s="347">
        <f t="shared" si="17"/>
        <v>64.808033333333327</v>
      </c>
    </row>
    <row r="230" spans="1:20" x14ac:dyDescent="0.2">
      <c r="A230" s="121">
        <v>44622</v>
      </c>
      <c r="B230" s="294"/>
      <c r="C230" s="122"/>
      <c r="D230" s="357">
        <v>75</v>
      </c>
      <c r="E230" s="129"/>
      <c r="F230" s="293"/>
      <c r="G230" s="303"/>
      <c r="H230" s="303"/>
      <c r="I230" s="294"/>
      <c r="J230" s="361"/>
      <c r="K230" s="175"/>
      <c r="L230" s="334"/>
      <c r="M230" s="308"/>
      <c r="P230" s="320">
        <f t="shared" si="17"/>
        <v>58.144961880250378</v>
      </c>
      <c r="Q230" s="321">
        <f t="shared" si="17"/>
        <v>60.365985697944694</v>
      </c>
      <c r="R230" s="322">
        <f t="shared" si="17"/>
        <v>69.25008096872196</v>
      </c>
      <c r="S230" s="322">
        <f t="shared" si="17"/>
        <v>71.471104786416277</v>
      </c>
      <c r="T230" s="347">
        <f t="shared" si="17"/>
        <v>64.808033333333327</v>
      </c>
    </row>
    <row r="231" spans="1:20" x14ac:dyDescent="0.2">
      <c r="A231" s="121">
        <v>44622</v>
      </c>
      <c r="B231" s="294"/>
      <c r="C231" s="122"/>
      <c r="D231" s="357">
        <v>61</v>
      </c>
      <c r="E231" s="129"/>
      <c r="F231" s="293"/>
      <c r="G231" s="303"/>
      <c r="H231" s="303"/>
      <c r="I231" s="294"/>
      <c r="J231" s="361"/>
      <c r="K231" s="175"/>
      <c r="L231" s="334"/>
      <c r="M231" s="308"/>
      <c r="P231" s="320">
        <f t="shared" si="17"/>
        <v>58.144961880250378</v>
      </c>
      <c r="Q231" s="321">
        <f t="shared" si="17"/>
        <v>60.365985697944694</v>
      </c>
      <c r="R231" s="322">
        <f t="shared" si="17"/>
        <v>69.25008096872196</v>
      </c>
      <c r="S231" s="322">
        <f t="shared" si="17"/>
        <v>71.471104786416277</v>
      </c>
      <c r="T231" s="347">
        <f t="shared" si="17"/>
        <v>64.808033333333327</v>
      </c>
    </row>
    <row r="232" spans="1:20" x14ac:dyDescent="0.2">
      <c r="A232" s="121">
        <v>44622</v>
      </c>
      <c r="B232" s="294"/>
      <c r="C232" s="122"/>
      <c r="D232" s="357">
        <v>61</v>
      </c>
      <c r="E232" s="129"/>
      <c r="F232" s="293"/>
      <c r="G232" s="303"/>
      <c r="H232" s="303"/>
      <c r="I232" s="294"/>
      <c r="J232" s="361"/>
      <c r="K232" s="175"/>
      <c r="L232" s="334"/>
      <c r="M232" s="308"/>
      <c r="P232" s="320">
        <f t="shared" si="17"/>
        <v>58.144961880250378</v>
      </c>
      <c r="Q232" s="321">
        <f t="shared" si="17"/>
        <v>60.365985697944694</v>
      </c>
      <c r="R232" s="322">
        <f t="shared" si="17"/>
        <v>69.25008096872196</v>
      </c>
      <c r="S232" s="322">
        <f t="shared" si="17"/>
        <v>71.471104786416277</v>
      </c>
      <c r="T232" s="347">
        <f t="shared" si="17"/>
        <v>64.808033333333327</v>
      </c>
    </row>
    <row r="233" spans="1:20" x14ac:dyDescent="0.2">
      <c r="A233" s="121">
        <v>44623</v>
      </c>
      <c r="B233" s="294"/>
      <c r="C233" s="122"/>
      <c r="D233" s="357">
        <v>69.046000000000006</v>
      </c>
      <c r="E233" s="129"/>
      <c r="F233" s="293"/>
      <c r="G233" s="303"/>
      <c r="H233" s="303"/>
      <c r="I233" s="294"/>
      <c r="J233" s="361"/>
      <c r="K233" s="175"/>
      <c r="L233" s="334"/>
      <c r="M233" s="308"/>
      <c r="P233" s="320">
        <f t="shared" si="17"/>
        <v>58.144961880250378</v>
      </c>
      <c r="Q233" s="321">
        <f t="shared" si="17"/>
        <v>60.365985697944694</v>
      </c>
      <c r="R233" s="322">
        <f t="shared" si="17"/>
        <v>69.25008096872196</v>
      </c>
      <c r="S233" s="322">
        <f t="shared" si="17"/>
        <v>71.471104786416277</v>
      </c>
      <c r="T233" s="347">
        <f t="shared" si="17"/>
        <v>64.808033333333327</v>
      </c>
    </row>
    <row r="234" spans="1:20" x14ac:dyDescent="0.2">
      <c r="A234" s="121">
        <v>44623</v>
      </c>
      <c r="B234" s="294"/>
      <c r="C234" s="122"/>
      <c r="D234" s="357">
        <v>79.05</v>
      </c>
      <c r="E234" s="129"/>
      <c r="F234" s="293"/>
      <c r="G234" s="303"/>
      <c r="H234" s="303"/>
      <c r="I234" s="294"/>
      <c r="J234" s="361"/>
      <c r="K234" s="175"/>
      <c r="L234" s="334"/>
      <c r="M234" s="308"/>
      <c r="P234" s="320">
        <f t="shared" ref="P234:T249" si="18">P233</f>
        <v>58.144961880250378</v>
      </c>
      <c r="Q234" s="321">
        <f t="shared" si="18"/>
        <v>60.365985697944694</v>
      </c>
      <c r="R234" s="322">
        <f t="shared" si="18"/>
        <v>69.25008096872196</v>
      </c>
      <c r="S234" s="322">
        <f t="shared" si="18"/>
        <v>71.471104786416277</v>
      </c>
      <c r="T234" s="347">
        <f t="shared" si="18"/>
        <v>64.808033333333327</v>
      </c>
    </row>
    <row r="235" spans="1:20" x14ac:dyDescent="0.2">
      <c r="A235" s="121">
        <v>44623</v>
      </c>
      <c r="B235" s="294"/>
      <c r="C235" s="122"/>
      <c r="D235" s="357">
        <v>67.606999999999999</v>
      </c>
      <c r="E235" s="129"/>
      <c r="F235" s="293"/>
      <c r="G235" s="303"/>
      <c r="H235" s="303"/>
      <c r="I235" s="294"/>
      <c r="J235" s="361"/>
      <c r="K235" s="175"/>
      <c r="L235" s="334"/>
      <c r="M235" s="308"/>
      <c r="P235" s="320">
        <f t="shared" si="18"/>
        <v>58.144961880250378</v>
      </c>
      <c r="Q235" s="321">
        <f t="shared" si="18"/>
        <v>60.365985697944694</v>
      </c>
      <c r="R235" s="322">
        <f t="shared" si="18"/>
        <v>69.25008096872196</v>
      </c>
      <c r="S235" s="322">
        <f t="shared" si="18"/>
        <v>71.471104786416277</v>
      </c>
      <c r="T235" s="347">
        <f t="shared" si="18"/>
        <v>64.808033333333327</v>
      </c>
    </row>
    <row r="236" spans="1:20" x14ac:dyDescent="0.2">
      <c r="A236" s="121">
        <v>44623</v>
      </c>
      <c r="B236" s="294"/>
      <c r="C236" s="122"/>
      <c r="D236" s="357">
        <v>78.873999999999995</v>
      </c>
      <c r="E236" s="129"/>
      <c r="F236" s="293"/>
      <c r="G236" s="303"/>
      <c r="H236" s="303"/>
      <c r="I236" s="294"/>
      <c r="J236" s="361"/>
      <c r="K236" s="175"/>
      <c r="L236" s="334"/>
      <c r="M236" s="308"/>
      <c r="P236" s="320">
        <f t="shared" si="18"/>
        <v>58.144961880250378</v>
      </c>
      <c r="Q236" s="321">
        <f t="shared" si="18"/>
        <v>60.365985697944694</v>
      </c>
      <c r="R236" s="322">
        <f t="shared" si="18"/>
        <v>69.25008096872196</v>
      </c>
      <c r="S236" s="322">
        <f t="shared" si="18"/>
        <v>71.471104786416277</v>
      </c>
      <c r="T236" s="347">
        <f t="shared" si="18"/>
        <v>64.808033333333327</v>
      </c>
    </row>
    <row r="237" spans="1:20" x14ac:dyDescent="0.2">
      <c r="A237" s="121">
        <v>44623</v>
      </c>
      <c r="B237" s="294"/>
      <c r="C237" s="122"/>
      <c r="D237" s="357">
        <v>59.716000000000001</v>
      </c>
      <c r="E237" s="129"/>
      <c r="F237" s="293"/>
      <c r="G237" s="303"/>
      <c r="H237" s="303"/>
      <c r="I237" s="294"/>
      <c r="J237" s="361"/>
      <c r="K237" s="175"/>
      <c r="L237" s="334"/>
      <c r="M237" s="308"/>
      <c r="P237" s="320">
        <f t="shared" si="18"/>
        <v>58.144961880250378</v>
      </c>
      <c r="Q237" s="321">
        <f t="shared" si="18"/>
        <v>60.365985697944694</v>
      </c>
      <c r="R237" s="322">
        <f t="shared" si="18"/>
        <v>69.25008096872196</v>
      </c>
      <c r="S237" s="322">
        <f t="shared" si="18"/>
        <v>71.471104786416277</v>
      </c>
      <c r="T237" s="347">
        <f t="shared" si="18"/>
        <v>64.808033333333327</v>
      </c>
    </row>
    <row r="238" spans="1:20" x14ac:dyDescent="0.2">
      <c r="A238" s="121">
        <v>44623</v>
      </c>
      <c r="B238" s="294"/>
      <c r="C238" s="122"/>
      <c r="D238" s="357">
        <v>68.668999999999997</v>
      </c>
      <c r="E238" s="129"/>
      <c r="F238" s="293"/>
      <c r="G238" s="303"/>
      <c r="H238" s="303"/>
      <c r="I238" s="294"/>
      <c r="J238" s="361"/>
      <c r="K238" s="175"/>
      <c r="L238" s="334"/>
      <c r="M238" s="308"/>
      <c r="P238" s="320">
        <f t="shared" si="18"/>
        <v>58.144961880250378</v>
      </c>
      <c r="Q238" s="321">
        <f t="shared" si="18"/>
        <v>60.365985697944694</v>
      </c>
      <c r="R238" s="322">
        <f t="shared" si="18"/>
        <v>69.25008096872196</v>
      </c>
      <c r="S238" s="322">
        <f t="shared" si="18"/>
        <v>71.471104786416277</v>
      </c>
      <c r="T238" s="347">
        <f t="shared" si="18"/>
        <v>64.808033333333327</v>
      </c>
    </row>
    <row r="239" spans="1:20" x14ac:dyDescent="0.2">
      <c r="A239" s="121">
        <v>44623</v>
      </c>
      <c r="B239" s="294"/>
      <c r="C239" s="122"/>
      <c r="D239" s="357">
        <v>62.540999999999997</v>
      </c>
      <c r="E239" s="129"/>
      <c r="F239" s="293"/>
      <c r="G239" s="303"/>
      <c r="H239" s="303"/>
      <c r="I239" s="294"/>
      <c r="J239" s="361"/>
      <c r="K239" s="175"/>
      <c r="L239" s="334"/>
      <c r="M239" s="308"/>
      <c r="P239" s="320">
        <f t="shared" si="18"/>
        <v>58.144961880250378</v>
      </c>
      <c r="Q239" s="321">
        <f t="shared" si="18"/>
        <v>60.365985697944694</v>
      </c>
      <c r="R239" s="322">
        <f t="shared" si="18"/>
        <v>69.25008096872196</v>
      </c>
      <c r="S239" s="322">
        <f t="shared" si="18"/>
        <v>71.471104786416277</v>
      </c>
      <c r="T239" s="347">
        <f t="shared" si="18"/>
        <v>64.808033333333327</v>
      </c>
    </row>
    <row r="240" spans="1:20" x14ac:dyDescent="0.2">
      <c r="A240" s="121">
        <v>44624</v>
      </c>
      <c r="B240" s="294"/>
      <c r="C240" s="122"/>
      <c r="D240" s="357">
        <v>60.262</v>
      </c>
      <c r="E240" s="129"/>
      <c r="F240" s="293"/>
      <c r="G240" s="303"/>
      <c r="H240" s="303"/>
      <c r="I240" s="294"/>
      <c r="J240" s="361"/>
      <c r="K240" s="175"/>
      <c r="L240" s="334"/>
      <c r="M240" s="308"/>
      <c r="P240" s="320">
        <f t="shared" si="18"/>
        <v>58.144961880250378</v>
      </c>
      <c r="Q240" s="321">
        <f t="shared" si="18"/>
        <v>60.365985697944694</v>
      </c>
      <c r="R240" s="322">
        <f t="shared" si="18"/>
        <v>69.25008096872196</v>
      </c>
      <c r="S240" s="322">
        <f t="shared" si="18"/>
        <v>71.471104786416277</v>
      </c>
      <c r="T240" s="347">
        <f t="shared" si="18"/>
        <v>64.808033333333327</v>
      </c>
    </row>
    <row r="241" spans="1:20" x14ac:dyDescent="0.2">
      <c r="A241" s="121">
        <v>44624</v>
      </c>
      <c r="B241" s="294"/>
      <c r="C241" s="122"/>
      <c r="D241" s="357">
        <v>55.375999999999998</v>
      </c>
      <c r="E241" s="129"/>
      <c r="F241" s="293"/>
      <c r="G241" s="303"/>
      <c r="H241" s="303"/>
      <c r="I241" s="294"/>
      <c r="J241" s="361"/>
      <c r="K241" s="175"/>
      <c r="L241" s="334"/>
      <c r="M241" s="308"/>
      <c r="P241" s="320">
        <f t="shared" si="18"/>
        <v>58.144961880250378</v>
      </c>
      <c r="Q241" s="321">
        <f t="shared" si="18"/>
        <v>60.365985697944694</v>
      </c>
      <c r="R241" s="322">
        <f t="shared" si="18"/>
        <v>69.25008096872196</v>
      </c>
      <c r="S241" s="322">
        <f t="shared" si="18"/>
        <v>71.471104786416277</v>
      </c>
      <c r="T241" s="347">
        <f t="shared" si="18"/>
        <v>64.808033333333327</v>
      </c>
    </row>
    <row r="242" spans="1:20" x14ac:dyDescent="0.2">
      <c r="A242" s="121">
        <v>44624</v>
      </c>
      <c r="B242" s="294"/>
      <c r="C242" s="122"/>
      <c r="D242" s="357">
        <v>59.045999999999999</v>
      </c>
      <c r="E242" s="129"/>
      <c r="F242" s="293"/>
      <c r="G242" s="303"/>
      <c r="H242" s="303"/>
      <c r="I242" s="294"/>
      <c r="J242" s="361"/>
      <c r="K242" s="175"/>
      <c r="L242" s="334"/>
      <c r="M242" s="308"/>
      <c r="P242" s="320">
        <f t="shared" si="18"/>
        <v>58.144961880250378</v>
      </c>
      <c r="Q242" s="321">
        <f t="shared" si="18"/>
        <v>60.365985697944694</v>
      </c>
      <c r="R242" s="322">
        <f t="shared" si="18"/>
        <v>69.25008096872196</v>
      </c>
      <c r="S242" s="322">
        <f t="shared" si="18"/>
        <v>71.471104786416277</v>
      </c>
      <c r="T242" s="347">
        <f t="shared" si="18"/>
        <v>64.808033333333327</v>
      </c>
    </row>
    <row r="243" spans="1:20" x14ac:dyDescent="0.2">
      <c r="A243" s="121">
        <v>44624</v>
      </c>
      <c r="B243" s="294"/>
      <c r="C243" s="122"/>
      <c r="D243" s="357">
        <v>57.93</v>
      </c>
      <c r="E243" s="129"/>
      <c r="F243" s="293"/>
      <c r="G243" s="303"/>
      <c r="H243" s="303"/>
      <c r="I243" s="294"/>
      <c r="J243" s="361"/>
      <c r="K243" s="175"/>
      <c r="L243" s="334"/>
      <c r="M243" s="308"/>
      <c r="P243" s="320">
        <f t="shared" si="18"/>
        <v>58.144961880250378</v>
      </c>
      <c r="Q243" s="321">
        <f t="shared" si="18"/>
        <v>60.365985697944694</v>
      </c>
      <c r="R243" s="322">
        <f t="shared" si="18"/>
        <v>69.25008096872196</v>
      </c>
      <c r="S243" s="322">
        <f t="shared" si="18"/>
        <v>71.471104786416277</v>
      </c>
      <c r="T243" s="347">
        <f t="shared" si="18"/>
        <v>64.808033333333327</v>
      </c>
    </row>
    <row r="244" spans="1:20" x14ac:dyDescent="0.2">
      <c r="A244" s="121">
        <v>44627</v>
      </c>
      <c r="B244" s="294"/>
      <c r="C244" s="122"/>
      <c r="D244" s="357">
        <v>58</v>
      </c>
      <c r="E244" s="129"/>
      <c r="F244" s="293"/>
      <c r="G244" s="303"/>
      <c r="H244" s="303"/>
      <c r="I244" s="294"/>
      <c r="J244" s="361"/>
      <c r="K244" s="175"/>
      <c r="L244" s="334"/>
      <c r="M244" s="308"/>
      <c r="P244" s="320">
        <f t="shared" si="18"/>
        <v>58.144961880250378</v>
      </c>
      <c r="Q244" s="321">
        <f t="shared" si="18"/>
        <v>60.365985697944694</v>
      </c>
      <c r="R244" s="322">
        <f t="shared" si="18"/>
        <v>69.25008096872196</v>
      </c>
      <c r="S244" s="322">
        <f t="shared" si="18"/>
        <v>71.471104786416277</v>
      </c>
      <c r="T244" s="347">
        <f t="shared" si="18"/>
        <v>64.808033333333327</v>
      </c>
    </row>
    <row r="245" spans="1:20" x14ac:dyDescent="0.2">
      <c r="A245" s="121">
        <v>44627</v>
      </c>
      <c r="B245" s="294"/>
      <c r="C245" s="122"/>
      <c r="D245" s="357">
        <v>58</v>
      </c>
      <c r="E245" s="129"/>
      <c r="F245" s="293"/>
      <c r="G245" s="303"/>
      <c r="H245" s="303"/>
      <c r="I245" s="294"/>
      <c r="J245" s="361"/>
      <c r="K245" s="175"/>
      <c r="L245" s="334"/>
      <c r="M245" s="308"/>
      <c r="P245" s="320">
        <f t="shared" si="18"/>
        <v>58.144961880250378</v>
      </c>
      <c r="Q245" s="321">
        <f t="shared" si="18"/>
        <v>60.365985697944694</v>
      </c>
      <c r="R245" s="322">
        <f t="shared" si="18"/>
        <v>69.25008096872196</v>
      </c>
      <c r="S245" s="322">
        <f t="shared" si="18"/>
        <v>71.471104786416277</v>
      </c>
      <c r="T245" s="347">
        <f t="shared" si="18"/>
        <v>64.808033333333327</v>
      </c>
    </row>
    <row r="246" spans="1:20" x14ac:dyDescent="0.2">
      <c r="A246" s="121">
        <v>44627</v>
      </c>
      <c r="B246" s="294"/>
      <c r="C246" s="122"/>
      <c r="D246" s="357">
        <v>65</v>
      </c>
      <c r="E246" s="129"/>
      <c r="F246" s="293"/>
      <c r="G246" s="303"/>
      <c r="H246" s="303"/>
      <c r="I246" s="294"/>
      <c r="J246" s="361"/>
      <c r="K246" s="175"/>
      <c r="L246" s="334"/>
      <c r="M246" s="308"/>
      <c r="P246" s="320">
        <f t="shared" si="18"/>
        <v>58.144961880250378</v>
      </c>
      <c r="Q246" s="321">
        <f t="shared" si="18"/>
        <v>60.365985697944694</v>
      </c>
      <c r="R246" s="322">
        <f t="shared" si="18"/>
        <v>69.25008096872196</v>
      </c>
      <c r="S246" s="322">
        <f t="shared" si="18"/>
        <v>71.471104786416277</v>
      </c>
      <c r="T246" s="347">
        <f t="shared" si="18"/>
        <v>64.808033333333327</v>
      </c>
    </row>
    <row r="247" spans="1:20" x14ac:dyDescent="0.2">
      <c r="A247" s="121">
        <v>44627</v>
      </c>
      <c r="B247" s="294"/>
      <c r="C247" s="122"/>
      <c r="D247" s="357">
        <v>81</v>
      </c>
      <c r="E247" s="129"/>
      <c r="F247" s="293"/>
      <c r="G247" s="303"/>
      <c r="H247" s="303"/>
      <c r="I247" s="294"/>
      <c r="J247" s="361"/>
      <c r="K247" s="175"/>
      <c r="L247" s="334"/>
      <c r="M247" s="308"/>
      <c r="P247" s="320">
        <f t="shared" si="18"/>
        <v>58.144961880250378</v>
      </c>
      <c r="Q247" s="321">
        <f t="shared" si="18"/>
        <v>60.365985697944694</v>
      </c>
      <c r="R247" s="322">
        <f t="shared" si="18"/>
        <v>69.25008096872196</v>
      </c>
      <c r="S247" s="322">
        <f t="shared" si="18"/>
        <v>71.471104786416277</v>
      </c>
      <c r="T247" s="347">
        <f t="shared" si="18"/>
        <v>64.808033333333327</v>
      </c>
    </row>
    <row r="248" spans="1:20" x14ac:dyDescent="0.2">
      <c r="A248" s="121">
        <v>44627</v>
      </c>
      <c r="B248" s="294"/>
      <c r="C248" s="122"/>
      <c r="D248" s="357">
        <v>69</v>
      </c>
      <c r="E248" s="129"/>
      <c r="F248" s="293"/>
      <c r="G248" s="303"/>
      <c r="H248" s="303"/>
      <c r="I248" s="294"/>
      <c r="J248" s="361"/>
      <c r="K248" s="175"/>
      <c r="L248" s="334"/>
      <c r="M248" s="308"/>
      <c r="P248" s="320">
        <f t="shared" si="18"/>
        <v>58.144961880250378</v>
      </c>
      <c r="Q248" s="321">
        <f t="shared" si="18"/>
        <v>60.365985697944694</v>
      </c>
      <c r="R248" s="322">
        <f t="shared" si="18"/>
        <v>69.25008096872196</v>
      </c>
      <c r="S248" s="322">
        <f t="shared" si="18"/>
        <v>71.471104786416277</v>
      </c>
      <c r="T248" s="347">
        <f t="shared" si="18"/>
        <v>64.808033333333327</v>
      </c>
    </row>
    <row r="249" spans="1:20" x14ac:dyDescent="0.2">
      <c r="A249" s="121">
        <v>44627</v>
      </c>
      <c r="B249" s="294"/>
      <c r="C249" s="122"/>
      <c r="D249" s="357">
        <v>71.165999999999997</v>
      </c>
      <c r="E249" s="129"/>
      <c r="F249" s="293"/>
      <c r="G249" s="303"/>
      <c r="H249" s="303"/>
      <c r="I249" s="294"/>
      <c r="J249" s="361"/>
      <c r="K249" s="175"/>
      <c r="L249" s="334"/>
      <c r="M249" s="308"/>
      <c r="P249" s="320">
        <f t="shared" si="18"/>
        <v>58.144961880250378</v>
      </c>
      <c r="Q249" s="321">
        <f t="shared" si="18"/>
        <v>60.365985697944694</v>
      </c>
      <c r="R249" s="322">
        <f t="shared" si="18"/>
        <v>69.25008096872196</v>
      </c>
      <c r="S249" s="322">
        <f t="shared" si="18"/>
        <v>71.471104786416277</v>
      </c>
      <c r="T249" s="347">
        <f t="shared" si="18"/>
        <v>64.808033333333327</v>
      </c>
    </row>
    <row r="250" spans="1:20" x14ac:dyDescent="0.2">
      <c r="A250" s="121">
        <v>44627</v>
      </c>
      <c r="B250" s="294"/>
      <c r="C250" s="122"/>
      <c r="D250" s="357">
        <v>48.536999999999999</v>
      </c>
      <c r="E250" s="129"/>
      <c r="F250" s="293"/>
      <c r="G250" s="303"/>
      <c r="H250" s="303"/>
      <c r="I250" s="294"/>
      <c r="J250" s="361"/>
      <c r="K250" s="175"/>
      <c r="L250" s="334"/>
      <c r="M250" s="308"/>
      <c r="P250" s="320">
        <f t="shared" ref="P250:T265" si="19">P249</f>
        <v>58.144961880250378</v>
      </c>
      <c r="Q250" s="321">
        <f t="shared" si="19"/>
        <v>60.365985697944694</v>
      </c>
      <c r="R250" s="322">
        <f t="shared" si="19"/>
        <v>69.25008096872196</v>
      </c>
      <c r="S250" s="322">
        <f t="shared" si="19"/>
        <v>71.471104786416277</v>
      </c>
      <c r="T250" s="347">
        <f t="shared" si="19"/>
        <v>64.808033333333327</v>
      </c>
    </row>
    <row r="251" spans="1:20" x14ac:dyDescent="0.2">
      <c r="A251" s="121">
        <v>44627</v>
      </c>
      <c r="B251" s="294"/>
      <c r="C251" s="122"/>
      <c r="D251" s="357">
        <v>62.728999999999999</v>
      </c>
      <c r="E251" s="129"/>
      <c r="F251" s="293"/>
      <c r="G251" s="303"/>
      <c r="H251" s="303"/>
      <c r="I251" s="294"/>
      <c r="J251" s="361"/>
      <c r="K251" s="175"/>
      <c r="L251" s="334"/>
      <c r="M251" s="308"/>
      <c r="P251" s="320">
        <f t="shared" si="19"/>
        <v>58.144961880250378</v>
      </c>
      <c r="Q251" s="321">
        <f t="shared" si="19"/>
        <v>60.365985697944694</v>
      </c>
      <c r="R251" s="322">
        <f t="shared" si="19"/>
        <v>69.25008096872196</v>
      </c>
      <c r="S251" s="322">
        <f t="shared" si="19"/>
        <v>71.471104786416277</v>
      </c>
      <c r="T251" s="347">
        <f t="shared" si="19"/>
        <v>64.808033333333327</v>
      </c>
    </row>
    <row r="252" spans="1:20" x14ac:dyDescent="0.2">
      <c r="A252" s="121">
        <v>44627</v>
      </c>
      <c r="B252" s="294"/>
      <c r="C252" s="122"/>
      <c r="D252" s="357">
        <v>73.748999999999995</v>
      </c>
      <c r="E252" s="129"/>
      <c r="F252" s="293"/>
      <c r="G252" s="303"/>
      <c r="H252" s="303"/>
      <c r="I252" s="294"/>
      <c r="J252" s="361"/>
      <c r="K252" s="175"/>
      <c r="L252" s="334"/>
      <c r="M252" s="308"/>
      <c r="P252" s="320">
        <f t="shared" si="19"/>
        <v>58.144961880250378</v>
      </c>
      <c r="Q252" s="321">
        <f t="shared" si="19"/>
        <v>60.365985697944694</v>
      </c>
      <c r="R252" s="322">
        <f t="shared" si="19"/>
        <v>69.25008096872196</v>
      </c>
      <c r="S252" s="322">
        <f t="shared" si="19"/>
        <v>71.471104786416277</v>
      </c>
      <c r="T252" s="347">
        <f t="shared" si="19"/>
        <v>64.808033333333327</v>
      </c>
    </row>
    <row r="253" spans="1:20" x14ac:dyDescent="0.2">
      <c r="A253" s="121">
        <v>44628</v>
      </c>
      <c r="B253" s="294"/>
      <c r="C253" s="122"/>
      <c r="D253" s="357">
        <v>71.834999999999994</v>
      </c>
      <c r="E253" s="129"/>
      <c r="F253" s="293"/>
      <c r="G253" s="303"/>
      <c r="H253" s="303"/>
      <c r="I253" s="294"/>
      <c r="J253" s="361"/>
      <c r="K253" s="175"/>
      <c r="L253" s="334"/>
      <c r="M253" s="308"/>
      <c r="P253" s="320">
        <f t="shared" si="19"/>
        <v>58.144961880250378</v>
      </c>
      <c r="Q253" s="321">
        <f t="shared" si="19"/>
        <v>60.365985697944694</v>
      </c>
      <c r="R253" s="322">
        <f t="shared" si="19"/>
        <v>69.25008096872196</v>
      </c>
      <c r="S253" s="322">
        <f t="shared" si="19"/>
        <v>71.471104786416277</v>
      </c>
      <c r="T253" s="347">
        <f t="shared" si="19"/>
        <v>64.808033333333327</v>
      </c>
    </row>
    <row r="254" spans="1:20" x14ac:dyDescent="0.2">
      <c r="A254" s="121">
        <v>44628</v>
      </c>
      <c r="B254" s="294"/>
      <c r="C254" s="122"/>
      <c r="D254" s="357">
        <v>53.485999999999997</v>
      </c>
      <c r="E254" s="129"/>
      <c r="F254" s="293"/>
      <c r="G254" s="303"/>
      <c r="H254" s="303"/>
      <c r="I254" s="294"/>
      <c r="J254" s="361"/>
      <c r="K254" s="175"/>
      <c r="L254" s="334"/>
      <c r="M254" s="308"/>
      <c r="P254" s="320">
        <f t="shared" si="19"/>
        <v>58.144961880250378</v>
      </c>
      <c r="Q254" s="321">
        <f t="shared" si="19"/>
        <v>60.365985697944694</v>
      </c>
      <c r="R254" s="322">
        <f t="shared" si="19"/>
        <v>69.25008096872196</v>
      </c>
      <c r="S254" s="322">
        <f t="shared" si="19"/>
        <v>71.471104786416277</v>
      </c>
      <c r="T254" s="347">
        <f t="shared" si="19"/>
        <v>64.808033333333327</v>
      </c>
    </row>
    <row r="255" spans="1:20" x14ac:dyDescent="0.2">
      <c r="A255" s="121">
        <v>44628</v>
      </c>
      <c r="B255" s="294"/>
      <c r="C255" s="122"/>
      <c r="D255" s="357">
        <v>55.9</v>
      </c>
      <c r="E255" s="129"/>
      <c r="F255" s="293"/>
      <c r="G255" s="303"/>
      <c r="H255" s="303"/>
      <c r="I255" s="294"/>
      <c r="J255" s="361"/>
      <c r="K255" s="175"/>
      <c r="L255" s="334"/>
      <c r="M255" s="308"/>
      <c r="P255" s="320">
        <f t="shared" si="19"/>
        <v>58.144961880250378</v>
      </c>
      <c r="Q255" s="321">
        <f t="shared" si="19"/>
        <v>60.365985697944694</v>
      </c>
      <c r="R255" s="322">
        <f t="shared" si="19"/>
        <v>69.25008096872196</v>
      </c>
      <c r="S255" s="322">
        <f t="shared" si="19"/>
        <v>71.471104786416277</v>
      </c>
      <c r="T255" s="347">
        <f t="shared" si="19"/>
        <v>64.808033333333327</v>
      </c>
    </row>
    <row r="256" spans="1:20" x14ac:dyDescent="0.2">
      <c r="A256" s="121">
        <v>44628</v>
      </c>
      <c r="B256" s="294"/>
      <c r="C256" s="122"/>
      <c r="D256" s="357">
        <v>49.201999999999998</v>
      </c>
      <c r="E256" s="129"/>
      <c r="F256" s="293"/>
      <c r="G256" s="303"/>
      <c r="H256" s="303"/>
      <c r="I256" s="294"/>
      <c r="J256" s="361"/>
      <c r="K256" s="175"/>
      <c r="L256" s="334"/>
      <c r="M256" s="308"/>
      <c r="P256" s="320">
        <f t="shared" si="19"/>
        <v>58.144961880250378</v>
      </c>
      <c r="Q256" s="321">
        <f t="shared" si="19"/>
        <v>60.365985697944694</v>
      </c>
      <c r="R256" s="322">
        <f t="shared" si="19"/>
        <v>69.25008096872196</v>
      </c>
      <c r="S256" s="322">
        <f t="shared" si="19"/>
        <v>71.471104786416277</v>
      </c>
      <c r="T256" s="347">
        <f t="shared" si="19"/>
        <v>64.808033333333327</v>
      </c>
    </row>
    <row r="257" spans="1:20" x14ac:dyDescent="0.2">
      <c r="A257" s="121">
        <v>44628</v>
      </c>
      <c r="B257" s="294"/>
      <c r="C257" s="122"/>
      <c r="D257" s="357">
        <v>91.069000000000003</v>
      </c>
      <c r="E257" s="129"/>
      <c r="F257" s="293"/>
      <c r="G257" s="303"/>
      <c r="H257" s="303"/>
      <c r="I257" s="294"/>
      <c r="J257" s="361"/>
      <c r="K257" s="175"/>
      <c r="L257" s="334"/>
      <c r="M257" s="308"/>
      <c r="P257" s="320">
        <f t="shared" si="19"/>
        <v>58.144961880250378</v>
      </c>
      <c r="Q257" s="321">
        <f t="shared" si="19"/>
        <v>60.365985697944694</v>
      </c>
      <c r="R257" s="322">
        <f t="shared" si="19"/>
        <v>69.25008096872196</v>
      </c>
      <c r="S257" s="322">
        <f t="shared" si="19"/>
        <v>71.471104786416277</v>
      </c>
      <c r="T257" s="347">
        <f t="shared" si="19"/>
        <v>64.808033333333327</v>
      </c>
    </row>
    <row r="258" spans="1:20" x14ac:dyDescent="0.2">
      <c r="A258" s="121">
        <v>44628</v>
      </c>
      <c r="B258" s="294"/>
      <c r="C258" s="122"/>
      <c r="D258" s="357">
        <v>68.563999999999993</v>
      </c>
      <c r="E258" s="129"/>
      <c r="F258" s="293"/>
      <c r="G258" s="303"/>
      <c r="H258" s="303"/>
      <c r="I258" s="294"/>
      <c r="J258" s="361"/>
      <c r="K258" s="175"/>
      <c r="L258" s="334"/>
      <c r="M258" s="308"/>
      <c r="P258" s="320">
        <f t="shared" si="19"/>
        <v>58.144961880250378</v>
      </c>
      <c r="Q258" s="321">
        <f t="shared" si="19"/>
        <v>60.365985697944694</v>
      </c>
      <c r="R258" s="322">
        <f t="shared" si="19"/>
        <v>69.25008096872196</v>
      </c>
      <c r="S258" s="322">
        <f t="shared" si="19"/>
        <v>71.471104786416277</v>
      </c>
      <c r="T258" s="347">
        <f t="shared" si="19"/>
        <v>64.808033333333327</v>
      </c>
    </row>
    <row r="259" spans="1:20" x14ac:dyDescent="0.2">
      <c r="A259" s="121">
        <v>44629</v>
      </c>
      <c r="B259" s="294"/>
      <c r="C259" s="122"/>
      <c r="D259" s="357">
        <v>66</v>
      </c>
      <c r="E259" s="129"/>
      <c r="F259" s="293"/>
      <c r="G259" s="303"/>
      <c r="H259" s="303"/>
      <c r="I259" s="294"/>
      <c r="J259" s="361"/>
      <c r="K259" s="175"/>
      <c r="L259" s="334"/>
      <c r="M259" s="308"/>
      <c r="P259" s="320">
        <f t="shared" si="19"/>
        <v>58.144961880250378</v>
      </c>
      <c r="Q259" s="321">
        <f t="shared" si="19"/>
        <v>60.365985697944694</v>
      </c>
      <c r="R259" s="322">
        <f t="shared" si="19"/>
        <v>69.25008096872196</v>
      </c>
      <c r="S259" s="322">
        <f t="shared" si="19"/>
        <v>71.471104786416277</v>
      </c>
      <c r="T259" s="347">
        <f t="shared" si="19"/>
        <v>64.808033333333327</v>
      </c>
    </row>
    <row r="260" spans="1:20" x14ac:dyDescent="0.2">
      <c r="A260" s="121">
        <v>44629</v>
      </c>
      <c r="B260" s="294"/>
      <c r="C260" s="122"/>
      <c r="D260" s="357">
        <v>70</v>
      </c>
      <c r="E260" s="129"/>
      <c r="F260" s="293"/>
      <c r="G260" s="303"/>
      <c r="H260" s="303"/>
      <c r="I260" s="294"/>
      <c r="J260" s="361"/>
      <c r="K260" s="175"/>
      <c r="L260" s="334"/>
      <c r="M260" s="308"/>
      <c r="P260" s="320">
        <f t="shared" si="19"/>
        <v>58.144961880250378</v>
      </c>
      <c r="Q260" s="321">
        <f t="shared" si="19"/>
        <v>60.365985697944694</v>
      </c>
      <c r="R260" s="322">
        <f t="shared" si="19"/>
        <v>69.25008096872196</v>
      </c>
      <c r="S260" s="322">
        <f t="shared" si="19"/>
        <v>71.471104786416277</v>
      </c>
      <c r="T260" s="347">
        <f t="shared" si="19"/>
        <v>64.808033333333327</v>
      </c>
    </row>
    <row r="261" spans="1:20" x14ac:dyDescent="0.2">
      <c r="A261" s="121">
        <v>44629</v>
      </c>
      <c r="B261" s="294"/>
      <c r="C261" s="122"/>
      <c r="D261" s="357">
        <v>61</v>
      </c>
      <c r="E261" s="129"/>
      <c r="F261" s="293"/>
      <c r="G261" s="303"/>
      <c r="H261" s="303"/>
      <c r="I261" s="294"/>
      <c r="J261" s="361"/>
      <c r="K261" s="175"/>
      <c r="L261" s="334"/>
      <c r="M261" s="308"/>
      <c r="P261" s="320">
        <f t="shared" si="19"/>
        <v>58.144961880250378</v>
      </c>
      <c r="Q261" s="321">
        <f t="shared" si="19"/>
        <v>60.365985697944694</v>
      </c>
      <c r="R261" s="322">
        <f t="shared" si="19"/>
        <v>69.25008096872196</v>
      </c>
      <c r="S261" s="322">
        <f t="shared" si="19"/>
        <v>71.471104786416277</v>
      </c>
      <c r="T261" s="347">
        <f t="shared" si="19"/>
        <v>64.808033333333327</v>
      </c>
    </row>
    <row r="262" spans="1:20" x14ac:dyDescent="0.2">
      <c r="A262" s="121">
        <v>44629</v>
      </c>
      <c r="B262" s="294"/>
      <c r="C262" s="122"/>
      <c r="D262" s="357">
        <v>65</v>
      </c>
      <c r="E262" s="129"/>
      <c r="F262" s="293"/>
      <c r="G262" s="303"/>
      <c r="H262" s="303"/>
      <c r="I262" s="294"/>
      <c r="J262" s="361"/>
      <c r="K262" s="175"/>
      <c r="L262" s="334"/>
      <c r="M262" s="308"/>
      <c r="P262" s="320">
        <f t="shared" si="19"/>
        <v>58.144961880250378</v>
      </c>
      <c r="Q262" s="321">
        <f t="shared" si="19"/>
        <v>60.365985697944694</v>
      </c>
      <c r="R262" s="322">
        <f t="shared" si="19"/>
        <v>69.25008096872196</v>
      </c>
      <c r="S262" s="322">
        <f t="shared" si="19"/>
        <v>71.471104786416277</v>
      </c>
      <c r="T262" s="347">
        <f t="shared" si="19"/>
        <v>64.808033333333327</v>
      </c>
    </row>
    <row r="263" spans="1:20" x14ac:dyDescent="0.2">
      <c r="A263" s="121">
        <v>44629</v>
      </c>
      <c r="B263" s="294"/>
      <c r="C263" s="122"/>
      <c r="D263" s="357">
        <v>69</v>
      </c>
      <c r="E263" s="129"/>
      <c r="F263" s="293"/>
      <c r="G263" s="303"/>
      <c r="H263" s="303"/>
      <c r="I263" s="294"/>
      <c r="J263" s="361"/>
      <c r="K263" s="175"/>
      <c r="L263" s="334"/>
      <c r="M263" s="308"/>
      <c r="P263" s="320">
        <f t="shared" si="19"/>
        <v>58.144961880250378</v>
      </c>
      <c r="Q263" s="321">
        <f t="shared" si="19"/>
        <v>60.365985697944694</v>
      </c>
      <c r="R263" s="322">
        <f t="shared" si="19"/>
        <v>69.25008096872196</v>
      </c>
      <c r="S263" s="322">
        <f t="shared" si="19"/>
        <v>71.471104786416277</v>
      </c>
      <c r="T263" s="347">
        <f t="shared" si="19"/>
        <v>64.808033333333327</v>
      </c>
    </row>
    <row r="264" spans="1:20" x14ac:dyDescent="0.2">
      <c r="A264" s="121">
        <v>44629</v>
      </c>
      <c r="B264" s="294"/>
      <c r="C264" s="122"/>
      <c r="D264" s="357">
        <v>65</v>
      </c>
      <c r="E264" s="129"/>
      <c r="F264" s="293"/>
      <c r="G264" s="303"/>
      <c r="H264" s="303"/>
      <c r="I264" s="294"/>
      <c r="J264" s="361"/>
      <c r="K264" s="175"/>
      <c r="L264" s="334"/>
      <c r="M264" s="308"/>
      <c r="P264" s="320">
        <f t="shared" si="19"/>
        <v>58.144961880250378</v>
      </c>
      <c r="Q264" s="321">
        <f t="shared" si="19"/>
        <v>60.365985697944694</v>
      </c>
      <c r="R264" s="322">
        <f t="shared" si="19"/>
        <v>69.25008096872196</v>
      </c>
      <c r="S264" s="322">
        <f t="shared" si="19"/>
        <v>71.471104786416277</v>
      </c>
      <c r="T264" s="347">
        <f t="shared" si="19"/>
        <v>64.808033333333327</v>
      </c>
    </row>
    <row r="265" spans="1:20" x14ac:dyDescent="0.2">
      <c r="A265" s="121">
        <v>44629</v>
      </c>
      <c r="B265" s="294"/>
      <c r="C265" s="122"/>
      <c r="D265" s="357">
        <v>63</v>
      </c>
      <c r="E265" s="129"/>
      <c r="F265" s="293"/>
      <c r="G265" s="303"/>
      <c r="H265" s="303"/>
      <c r="I265" s="294"/>
      <c r="J265" s="361"/>
      <c r="K265" s="175"/>
      <c r="L265" s="334"/>
      <c r="M265" s="308"/>
      <c r="P265" s="320">
        <f t="shared" si="19"/>
        <v>58.144961880250378</v>
      </c>
      <c r="Q265" s="321">
        <f t="shared" si="19"/>
        <v>60.365985697944694</v>
      </c>
      <c r="R265" s="322">
        <f t="shared" si="19"/>
        <v>69.25008096872196</v>
      </c>
      <c r="S265" s="322">
        <f t="shared" si="19"/>
        <v>71.471104786416277</v>
      </c>
      <c r="T265" s="347">
        <f t="shared" si="19"/>
        <v>64.808033333333327</v>
      </c>
    </row>
    <row r="266" spans="1:20" x14ac:dyDescent="0.2">
      <c r="A266" s="121">
        <v>44629</v>
      </c>
      <c r="B266" s="294"/>
      <c r="C266" s="122"/>
      <c r="D266" s="357">
        <v>61</v>
      </c>
      <c r="E266" s="129"/>
      <c r="F266" s="293"/>
      <c r="G266" s="303"/>
      <c r="H266" s="303"/>
      <c r="I266" s="294"/>
      <c r="J266" s="361"/>
      <c r="K266" s="175"/>
      <c r="L266" s="334"/>
      <c r="M266" s="308"/>
      <c r="P266" s="320">
        <f t="shared" ref="P266:T281" si="20">P265</f>
        <v>58.144961880250378</v>
      </c>
      <c r="Q266" s="321">
        <f t="shared" si="20"/>
        <v>60.365985697944694</v>
      </c>
      <c r="R266" s="322">
        <f t="shared" si="20"/>
        <v>69.25008096872196</v>
      </c>
      <c r="S266" s="322">
        <f t="shared" si="20"/>
        <v>71.471104786416277</v>
      </c>
      <c r="T266" s="347">
        <f t="shared" si="20"/>
        <v>64.808033333333327</v>
      </c>
    </row>
    <row r="267" spans="1:20" x14ac:dyDescent="0.2">
      <c r="A267" s="121">
        <v>44629</v>
      </c>
      <c r="B267" s="294"/>
      <c r="C267" s="122"/>
      <c r="D267" s="357">
        <v>72</v>
      </c>
      <c r="E267" s="129"/>
      <c r="F267" s="293"/>
      <c r="G267" s="303"/>
      <c r="H267" s="303"/>
      <c r="I267" s="294"/>
      <c r="J267" s="361"/>
      <c r="K267" s="175"/>
      <c r="L267" s="334"/>
      <c r="M267" s="308"/>
      <c r="P267" s="320">
        <f t="shared" si="20"/>
        <v>58.144961880250378</v>
      </c>
      <c r="Q267" s="321">
        <f t="shared" si="20"/>
        <v>60.365985697944694</v>
      </c>
      <c r="R267" s="322">
        <f t="shared" si="20"/>
        <v>69.25008096872196</v>
      </c>
      <c r="S267" s="322">
        <f t="shared" si="20"/>
        <v>71.471104786416277</v>
      </c>
      <c r="T267" s="347">
        <f t="shared" si="20"/>
        <v>64.808033333333327</v>
      </c>
    </row>
    <row r="268" spans="1:20" x14ac:dyDescent="0.2">
      <c r="A268" s="121">
        <v>44630</v>
      </c>
      <c r="B268" s="294"/>
      <c r="C268" s="122"/>
      <c r="D268" s="357">
        <v>67</v>
      </c>
      <c r="E268" s="129"/>
      <c r="F268" s="293"/>
      <c r="G268" s="303"/>
      <c r="H268" s="303"/>
      <c r="I268" s="294"/>
      <c r="J268" s="361"/>
      <c r="K268" s="175"/>
      <c r="L268" s="334"/>
      <c r="M268" s="308"/>
      <c r="P268" s="320">
        <f t="shared" si="20"/>
        <v>58.144961880250378</v>
      </c>
      <c r="Q268" s="321">
        <f t="shared" si="20"/>
        <v>60.365985697944694</v>
      </c>
      <c r="R268" s="322">
        <f t="shared" si="20"/>
        <v>69.25008096872196</v>
      </c>
      <c r="S268" s="322">
        <f t="shared" si="20"/>
        <v>71.471104786416277</v>
      </c>
      <c r="T268" s="347">
        <f t="shared" si="20"/>
        <v>64.808033333333327</v>
      </c>
    </row>
    <row r="269" spans="1:20" x14ac:dyDescent="0.2">
      <c r="A269" s="121">
        <v>44630</v>
      </c>
      <c r="B269" s="294"/>
      <c r="C269" s="122"/>
      <c r="D269" s="357">
        <v>65</v>
      </c>
      <c r="E269" s="129"/>
      <c r="F269" s="293"/>
      <c r="G269" s="303"/>
      <c r="H269" s="303"/>
      <c r="I269" s="294"/>
      <c r="J269" s="361"/>
      <c r="K269" s="175"/>
      <c r="L269" s="334"/>
      <c r="M269" s="308"/>
      <c r="P269" s="320">
        <f t="shared" si="20"/>
        <v>58.144961880250378</v>
      </c>
      <c r="Q269" s="321">
        <f t="shared" si="20"/>
        <v>60.365985697944694</v>
      </c>
      <c r="R269" s="322">
        <f t="shared" si="20"/>
        <v>69.25008096872196</v>
      </c>
      <c r="S269" s="322">
        <f t="shared" si="20"/>
        <v>71.471104786416277</v>
      </c>
      <c r="T269" s="347">
        <f t="shared" si="20"/>
        <v>64.808033333333327</v>
      </c>
    </row>
    <row r="270" spans="1:20" x14ac:dyDescent="0.2">
      <c r="A270" s="121">
        <v>44630</v>
      </c>
      <c r="B270" s="294"/>
      <c r="C270" s="122"/>
      <c r="D270" s="357">
        <v>63</v>
      </c>
      <c r="E270" s="129"/>
      <c r="F270" s="293"/>
      <c r="G270" s="303"/>
      <c r="H270" s="303"/>
      <c r="I270" s="294"/>
      <c r="J270" s="361"/>
      <c r="K270" s="175"/>
      <c r="L270" s="334"/>
      <c r="M270" s="308"/>
      <c r="P270" s="320">
        <f t="shared" si="20"/>
        <v>58.144961880250378</v>
      </c>
      <c r="Q270" s="321">
        <f t="shared" si="20"/>
        <v>60.365985697944694</v>
      </c>
      <c r="R270" s="322">
        <f t="shared" si="20"/>
        <v>69.25008096872196</v>
      </c>
      <c r="S270" s="322">
        <f t="shared" si="20"/>
        <v>71.471104786416277</v>
      </c>
      <c r="T270" s="347">
        <f t="shared" si="20"/>
        <v>64.808033333333327</v>
      </c>
    </row>
    <row r="271" spans="1:20" x14ac:dyDescent="0.2">
      <c r="A271" s="121">
        <v>44630</v>
      </c>
      <c r="B271" s="294"/>
      <c r="C271" s="122"/>
      <c r="D271" s="357">
        <v>69</v>
      </c>
      <c r="E271" s="129"/>
      <c r="F271" s="293"/>
      <c r="G271" s="303"/>
      <c r="H271" s="303"/>
      <c r="I271" s="294"/>
      <c r="J271" s="361"/>
      <c r="K271" s="175"/>
      <c r="L271" s="334"/>
      <c r="M271" s="308"/>
      <c r="P271" s="320">
        <f t="shared" si="20"/>
        <v>58.144961880250378</v>
      </c>
      <c r="Q271" s="321">
        <f t="shared" si="20"/>
        <v>60.365985697944694</v>
      </c>
      <c r="R271" s="322">
        <f t="shared" si="20"/>
        <v>69.25008096872196</v>
      </c>
      <c r="S271" s="322">
        <f t="shared" si="20"/>
        <v>71.471104786416277</v>
      </c>
      <c r="T271" s="347">
        <f t="shared" si="20"/>
        <v>64.808033333333327</v>
      </c>
    </row>
    <row r="272" spans="1:20" x14ac:dyDescent="0.2">
      <c r="A272" s="121">
        <v>44630</v>
      </c>
      <c r="B272" s="294"/>
      <c r="C272" s="122"/>
      <c r="D272" s="357">
        <v>72</v>
      </c>
      <c r="E272" s="129"/>
      <c r="F272" s="293"/>
      <c r="G272" s="303"/>
      <c r="H272" s="303"/>
      <c r="I272" s="294"/>
      <c r="J272" s="361"/>
      <c r="K272" s="175"/>
      <c r="L272" s="334"/>
      <c r="M272" s="308"/>
      <c r="P272" s="320">
        <f t="shared" si="20"/>
        <v>58.144961880250378</v>
      </c>
      <c r="Q272" s="321">
        <f t="shared" si="20"/>
        <v>60.365985697944694</v>
      </c>
      <c r="R272" s="322">
        <f t="shared" si="20"/>
        <v>69.25008096872196</v>
      </c>
      <c r="S272" s="322">
        <f t="shared" si="20"/>
        <v>71.471104786416277</v>
      </c>
      <c r="T272" s="347">
        <f t="shared" si="20"/>
        <v>64.808033333333327</v>
      </c>
    </row>
    <row r="273" spans="1:20" x14ac:dyDescent="0.2">
      <c r="A273" s="121">
        <v>44630</v>
      </c>
      <c r="B273" s="294"/>
      <c r="C273" s="122"/>
      <c r="D273" s="357">
        <v>68</v>
      </c>
      <c r="E273" s="129"/>
      <c r="F273" s="293"/>
      <c r="G273" s="303"/>
      <c r="H273" s="303"/>
      <c r="I273" s="294"/>
      <c r="J273" s="361"/>
      <c r="K273" s="175"/>
      <c r="L273" s="334"/>
      <c r="M273" s="308"/>
      <c r="P273" s="320">
        <f t="shared" si="20"/>
        <v>58.144961880250378</v>
      </c>
      <c r="Q273" s="321">
        <f t="shared" si="20"/>
        <v>60.365985697944694</v>
      </c>
      <c r="R273" s="322">
        <f t="shared" si="20"/>
        <v>69.25008096872196</v>
      </c>
      <c r="S273" s="322">
        <f t="shared" si="20"/>
        <v>71.471104786416277</v>
      </c>
      <c r="T273" s="347">
        <f t="shared" si="20"/>
        <v>64.808033333333327</v>
      </c>
    </row>
    <row r="274" spans="1:20" x14ac:dyDescent="0.2">
      <c r="A274" s="121">
        <v>44630</v>
      </c>
      <c r="B274" s="294"/>
      <c r="C274" s="122"/>
      <c r="D274" s="357">
        <v>65.495000000000005</v>
      </c>
      <c r="E274" s="129"/>
      <c r="F274" s="293"/>
      <c r="G274" s="303"/>
      <c r="H274" s="303"/>
      <c r="I274" s="294"/>
      <c r="J274" s="361"/>
      <c r="K274" s="175"/>
      <c r="L274" s="334"/>
      <c r="M274" s="308"/>
      <c r="P274" s="320">
        <f t="shared" si="20"/>
        <v>58.144961880250378</v>
      </c>
      <c r="Q274" s="321">
        <f t="shared" si="20"/>
        <v>60.365985697944694</v>
      </c>
      <c r="R274" s="322">
        <f t="shared" si="20"/>
        <v>69.25008096872196</v>
      </c>
      <c r="S274" s="322">
        <f t="shared" si="20"/>
        <v>71.471104786416277</v>
      </c>
      <c r="T274" s="347">
        <f t="shared" si="20"/>
        <v>64.808033333333327</v>
      </c>
    </row>
    <row r="275" spans="1:20" x14ac:dyDescent="0.2">
      <c r="A275" s="121">
        <v>44630</v>
      </c>
      <c r="B275" s="294"/>
      <c r="C275" s="122"/>
      <c r="D275" s="357">
        <v>46.167000000000002</v>
      </c>
      <c r="E275" s="129"/>
      <c r="F275" s="293"/>
      <c r="G275" s="303"/>
      <c r="H275" s="303"/>
      <c r="I275" s="294"/>
      <c r="J275" s="361"/>
      <c r="K275" s="175"/>
      <c r="L275" s="334"/>
      <c r="M275" s="308"/>
      <c r="P275" s="320">
        <f t="shared" si="20"/>
        <v>58.144961880250378</v>
      </c>
      <c r="Q275" s="321">
        <f t="shared" si="20"/>
        <v>60.365985697944694</v>
      </c>
      <c r="R275" s="322">
        <f t="shared" si="20"/>
        <v>69.25008096872196</v>
      </c>
      <c r="S275" s="322">
        <f t="shared" si="20"/>
        <v>71.471104786416277</v>
      </c>
      <c r="T275" s="347">
        <f t="shared" si="20"/>
        <v>64.808033333333327</v>
      </c>
    </row>
    <row r="276" spans="1:20" x14ac:dyDescent="0.2">
      <c r="A276" s="121">
        <v>44630</v>
      </c>
      <c r="B276" s="294"/>
      <c r="C276" s="122"/>
      <c r="D276" s="357">
        <v>70.203000000000003</v>
      </c>
      <c r="E276" s="129"/>
      <c r="F276" s="293"/>
      <c r="G276" s="303"/>
      <c r="H276" s="303"/>
      <c r="I276" s="294"/>
      <c r="J276" s="361"/>
      <c r="K276" s="175"/>
      <c r="L276" s="334"/>
      <c r="M276" s="308"/>
      <c r="P276" s="320">
        <f t="shared" si="20"/>
        <v>58.144961880250378</v>
      </c>
      <c r="Q276" s="321">
        <f t="shared" si="20"/>
        <v>60.365985697944694</v>
      </c>
      <c r="R276" s="322">
        <f t="shared" si="20"/>
        <v>69.25008096872196</v>
      </c>
      <c r="S276" s="322">
        <f t="shared" si="20"/>
        <v>71.471104786416277</v>
      </c>
      <c r="T276" s="347">
        <f t="shared" si="20"/>
        <v>64.808033333333327</v>
      </c>
    </row>
    <row r="277" spans="1:20" x14ac:dyDescent="0.2">
      <c r="A277" s="121">
        <v>44630</v>
      </c>
      <c r="B277" s="294"/>
      <c r="C277" s="122"/>
      <c r="D277" s="357">
        <v>69.100999999999999</v>
      </c>
      <c r="E277" s="129"/>
      <c r="F277" s="293"/>
      <c r="G277" s="303"/>
      <c r="H277" s="303"/>
      <c r="I277" s="294"/>
      <c r="J277" s="361"/>
      <c r="K277" s="175"/>
      <c r="L277" s="334"/>
      <c r="M277" s="308"/>
      <c r="P277" s="320">
        <f t="shared" si="20"/>
        <v>58.144961880250378</v>
      </c>
      <c r="Q277" s="321">
        <f t="shared" si="20"/>
        <v>60.365985697944694</v>
      </c>
      <c r="R277" s="322">
        <f t="shared" si="20"/>
        <v>69.25008096872196</v>
      </c>
      <c r="S277" s="322">
        <f t="shared" si="20"/>
        <v>71.471104786416277</v>
      </c>
      <c r="T277" s="347">
        <f t="shared" si="20"/>
        <v>64.808033333333327</v>
      </c>
    </row>
    <row r="278" spans="1:20" x14ac:dyDescent="0.2">
      <c r="A278" s="121">
        <v>44631</v>
      </c>
      <c r="B278" s="294"/>
      <c r="C278" s="122"/>
      <c r="D278" s="357">
        <v>61.808999999999997</v>
      </c>
      <c r="E278" s="129"/>
      <c r="F278" s="293"/>
      <c r="G278" s="303"/>
      <c r="H278" s="303"/>
      <c r="I278" s="294"/>
      <c r="J278" s="361"/>
      <c r="K278" s="175"/>
      <c r="L278" s="334"/>
      <c r="M278" s="308"/>
      <c r="P278" s="320">
        <f t="shared" si="20"/>
        <v>58.144961880250378</v>
      </c>
      <c r="Q278" s="321">
        <f t="shared" si="20"/>
        <v>60.365985697944694</v>
      </c>
      <c r="R278" s="322">
        <f t="shared" si="20"/>
        <v>69.25008096872196</v>
      </c>
      <c r="S278" s="322">
        <f t="shared" si="20"/>
        <v>71.471104786416277</v>
      </c>
      <c r="T278" s="347">
        <f t="shared" si="20"/>
        <v>64.808033333333327</v>
      </c>
    </row>
    <row r="279" spans="1:20" x14ac:dyDescent="0.2">
      <c r="A279" s="121">
        <v>44631</v>
      </c>
      <c r="B279" s="294"/>
      <c r="C279" s="122"/>
      <c r="D279" s="357">
        <v>71.564999999999998</v>
      </c>
      <c r="E279" s="129"/>
      <c r="F279" s="293"/>
      <c r="G279" s="303"/>
      <c r="H279" s="303"/>
      <c r="I279" s="294"/>
      <c r="J279" s="361"/>
      <c r="K279" s="175"/>
      <c r="L279" s="334"/>
      <c r="M279" s="308"/>
      <c r="P279" s="320">
        <f t="shared" si="20"/>
        <v>58.144961880250378</v>
      </c>
      <c r="Q279" s="321">
        <f t="shared" si="20"/>
        <v>60.365985697944694</v>
      </c>
      <c r="R279" s="322">
        <f t="shared" si="20"/>
        <v>69.25008096872196</v>
      </c>
      <c r="S279" s="322">
        <f t="shared" si="20"/>
        <v>71.471104786416277</v>
      </c>
      <c r="T279" s="347">
        <f t="shared" si="20"/>
        <v>64.808033333333327</v>
      </c>
    </row>
    <row r="280" spans="1:20" x14ac:dyDescent="0.2">
      <c r="A280" s="121">
        <v>44631</v>
      </c>
      <c r="B280" s="294"/>
      <c r="C280" s="122"/>
      <c r="D280" s="357">
        <v>66.655000000000001</v>
      </c>
      <c r="E280" s="129"/>
      <c r="F280" s="293"/>
      <c r="G280" s="303"/>
      <c r="H280" s="303"/>
      <c r="I280" s="294"/>
      <c r="J280" s="361"/>
      <c r="K280" s="175"/>
      <c r="L280" s="334"/>
      <c r="M280" s="308"/>
      <c r="P280" s="320">
        <f t="shared" si="20"/>
        <v>58.144961880250378</v>
      </c>
      <c r="Q280" s="321">
        <f t="shared" si="20"/>
        <v>60.365985697944694</v>
      </c>
      <c r="R280" s="322">
        <f t="shared" si="20"/>
        <v>69.25008096872196</v>
      </c>
      <c r="S280" s="322">
        <f t="shared" si="20"/>
        <v>71.471104786416277</v>
      </c>
      <c r="T280" s="347">
        <f t="shared" si="20"/>
        <v>64.808033333333327</v>
      </c>
    </row>
    <row r="281" spans="1:20" x14ac:dyDescent="0.2">
      <c r="A281" s="121">
        <v>44631</v>
      </c>
      <c r="B281" s="294"/>
      <c r="C281" s="122"/>
      <c r="D281" s="357">
        <v>79.760999999999996</v>
      </c>
      <c r="E281" s="129"/>
      <c r="F281" s="293"/>
      <c r="G281" s="303"/>
      <c r="H281" s="303"/>
      <c r="I281" s="294"/>
      <c r="J281" s="361"/>
      <c r="K281" s="175"/>
      <c r="L281" s="334"/>
      <c r="M281" s="308"/>
      <c r="P281" s="320">
        <f t="shared" si="20"/>
        <v>58.144961880250378</v>
      </c>
      <c r="Q281" s="321">
        <f t="shared" si="20"/>
        <v>60.365985697944694</v>
      </c>
      <c r="R281" s="322">
        <f t="shared" si="20"/>
        <v>69.25008096872196</v>
      </c>
      <c r="S281" s="322">
        <f t="shared" si="20"/>
        <v>71.471104786416277</v>
      </c>
      <c r="T281" s="347">
        <f t="shared" si="20"/>
        <v>64.808033333333327</v>
      </c>
    </row>
    <row r="282" spans="1:20" x14ac:dyDescent="0.2">
      <c r="A282" s="121">
        <v>44631</v>
      </c>
      <c r="B282" s="294"/>
      <c r="C282" s="122"/>
      <c r="D282" s="357">
        <v>68.061999999999998</v>
      </c>
      <c r="E282" s="129"/>
      <c r="F282" s="293"/>
      <c r="G282" s="303"/>
      <c r="H282" s="303"/>
      <c r="I282" s="294"/>
      <c r="J282" s="361"/>
      <c r="K282" s="175"/>
      <c r="L282" s="334"/>
      <c r="M282" s="308"/>
      <c r="P282" s="320">
        <f t="shared" ref="P282:T297" si="21">P281</f>
        <v>58.144961880250378</v>
      </c>
      <c r="Q282" s="321">
        <f t="shared" si="21"/>
        <v>60.365985697944694</v>
      </c>
      <c r="R282" s="322">
        <f t="shared" si="21"/>
        <v>69.25008096872196</v>
      </c>
      <c r="S282" s="322">
        <f t="shared" si="21"/>
        <v>71.471104786416277</v>
      </c>
      <c r="T282" s="347">
        <f t="shared" si="21"/>
        <v>64.808033333333327</v>
      </c>
    </row>
    <row r="283" spans="1:20" x14ac:dyDescent="0.2">
      <c r="A283" s="121">
        <v>44631</v>
      </c>
      <c r="B283" s="294"/>
      <c r="C283" s="122"/>
      <c r="D283" s="357">
        <v>64.369</v>
      </c>
      <c r="E283" s="129"/>
      <c r="F283" s="293"/>
      <c r="G283" s="303"/>
      <c r="H283" s="303"/>
      <c r="I283" s="294"/>
      <c r="J283" s="361"/>
      <c r="K283" s="175"/>
      <c r="L283" s="334"/>
      <c r="M283" s="308"/>
      <c r="P283" s="320">
        <f t="shared" si="21"/>
        <v>58.144961880250378</v>
      </c>
      <c r="Q283" s="321">
        <f t="shared" si="21"/>
        <v>60.365985697944694</v>
      </c>
      <c r="R283" s="322">
        <f t="shared" si="21"/>
        <v>69.25008096872196</v>
      </c>
      <c r="S283" s="322">
        <f t="shared" si="21"/>
        <v>71.471104786416277</v>
      </c>
      <c r="T283" s="347">
        <f t="shared" si="21"/>
        <v>64.808033333333327</v>
      </c>
    </row>
    <row r="284" spans="1:20" x14ac:dyDescent="0.2">
      <c r="A284" s="121">
        <v>44634</v>
      </c>
      <c r="B284" s="294"/>
      <c r="C284" s="122"/>
      <c r="D284" s="357">
        <v>65.406999999999996</v>
      </c>
      <c r="E284" s="129"/>
      <c r="F284" s="293"/>
      <c r="G284" s="303"/>
      <c r="H284" s="303"/>
      <c r="I284" s="294"/>
      <c r="J284" s="361"/>
      <c r="K284" s="175"/>
      <c r="L284" s="334"/>
      <c r="M284" s="308"/>
      <c r="P284" s="320">
        <f t="shared" si="21"/>
        <v>58.144961880250378</v>
      </c>
      <c r="Q284" s="321">
        <f t="shared" si="21"/>
        <v>60.365985697944694</v>
      </c>
      <c r="R284" s="322">
        <f t="shared" si="21"/>
        <v>69.25008096872196</v>
      </c>
      <c r="S284" s="322">
        <f t="shared" si="21"/>
        <v>71.471104786416277</v>
      </c>
      <c r="T284" s="347">
        <f t="shared" si="21"/>
        <v>64.808033333333327</v>
      </c>
    </row>
    <row r="285" spans="1:20" x14ac:dyDescent="0.2">
      <c r="A285" s="121">
        <v>44634</v>
      </c>
      <c r="B285" s="294"/>
      <c r="C285" s="122"/>
      <c r="D285" s="357">
        <v>69.081999999999994</v>
      </c>
      <c r="E285" s="129"/>
      <c r="F285" s="293"/>
      <c r="G285" s="303"/>
      <c r="H285" s="303"/>
      <c r="I285" s="294"/>
      <c r="J285" s="361"/>
      <c r="K285" s="175"/>
      <c r="L285" s="334"/>
      <c r="M285" s="308"/>
      <c r="P285" s="320">
        <f t="shared" si="21"/>
        <v>58.144961880250378</v>
      </c>
      <c r="Q285" s="321">
        <f t="shared" si="21"/>
        <v>60.365985697944694</v>
      </c>
      <c r="R285" s="322">
        <f t="shared" si="21"/>
        <v>69.25008096872196</v>
      </c>
      <c r="S285" s="322">
        <f t="shared" si="21"/>
        <v>71.471104786416277</v>
      </c>
      <c r="T285" s="347">
        <f t="shared" si="21"/>
        <v>64.808033333333327</v>
      </c>
    </row>
    <row r="286" spans="1:20" x14ac:dyDescent="0.2">
      <c r="A286" s="121">
        <v>44634</v>
      </c>
      <c r="B286" s="294"/>
      <c r="C286" s="122"/>
      <c r="D286" s="357">
        <v>64.540999999999997</v>
      </c>
      <c r="E286" s="129"/>
      <c r="F286" s="293"/>
      <c r="G286" s="303"/>
      <c r="H286" s="303"/>
      <c r="I286" s="294"/>
      <c r="J286" s="361"/>
      <c r="K286" s="175"/>
      <c r="L286" s="334"/>
      <c r="M286" s="308"/>
      <c r="P286" s="320">
        <f t="shared" si="21"/>
        <v>58.144961880250378</v>
      </c>
      <c r="Q286" s="321">
        <f t="shared" si="21"/>
        <v>60.365985697944694</v>
      </c>
      <c r="R286" s="322">
        <f t="shared" si="21"/>
        <v>69.25008096872196</v>
      </c>
      <c r="S286" s="322">
        <f t="shared" si="21"/>
        <v>71.471104786416277</v>
      </c>
      <c r="T286" s="347">
        <f t="shared" si="21"/>
        <v>64.808033333333327</v>
      </c>
    </row>
    <row r="287" spans="1:20" x14ac:dyDescent="0.2">
      <c r="A287" s="121">
        <v>44634</v>
      </c>
      <c r="B287" s="294"/>
      <c r="C287" s="122"/>
      <c r="D287" s="357">
        <v>70.022000000000006</v>
      </c>
      <c r="E287" s="129"/>
      <c r="F287" s="293"/>
      <c r="G287" s="303"/>
      <c r="H287" s="303"/>
      <c r="I287" s="294"/>
      <c r="J287" s="361"/>
      <c r="K287" s="175"/>
      <c r="L287" s="334"/>
      <c r="M287" s="308"/>
      <c r="P287" s="320">
        <f t="shared" si="21"/>
        <v>58.144961880250378</v>
      </c>
      <c r="Q287" s="321">
        <f t="shared" si="21"/>
        <v>60.365985697944694</v>
      </c>
      <c r="R287" s="322">
        <f t="shared" si="21"/>
        <v>69.25008096872196</v>
      </c>
      <c r="S287" s="322">
        <f t="shared" si="21"/>
        <v>71.471104786416277</v>
      </c>
      <c r="T287" s="347">
        <f t="shared" si="21"/>
        <v>64.808033333333327</v>
      </c>
    </row>
    <row r="288" spans="1:20" x14ac:dyDescent="0.2">
      <c r="A288" s="121">
        <v>44635</v>
      </c>
      <c r="B288" s="294"/>
      <c r="C288" s="122"/>
      <c r="D288" s="357">
        <v>65.323999999999998</v>
      </c>
      <c r="E288" s="129"/>
      <c r="F288" s="293"/>
      <c r="G288" s="303"/>
      <c r="H288" s="303"/>
      <c r="I288" s="294"/>
      <c r="J288" s="361"/>
      <c r="K288" s="175"/>
      <c r="L288" s="334"/>
      <c r="M288" s="308"/>
      <c r="P288" s="320">
        <f t="shared" si="21"/>
        <v>58.144961880250378</v>
      </c>
      <c r="Q288" s="321">
        <f t="shared" si="21"/>
        <v>60.365985697944694</v>
      </c>
      <c r="R288" s="322">
        <f t="shared" si="21"/>
        <v>69.25008096872196</v>
      </c>
      <c r="S288" s="322">
        <f t="shared" si="21"/>
        <v>71.471104786416277</v>
      </c>
      <c r="T288" s="347">
        <f t="shared" si="21"/>
        <v>64.808033333333327</v>
      </c>
    </row>
    <row r="289" spans="1:20" x14ac:dyDescent="0.2">
      <c r="A289" s="121">
        <v>44635</v>
      </c>
      <c r="B289" s="294"/>
      <c r="C289" s="122"/>
      <c r="D289" s="357">
        <v>65.878</v>
      </c>
      <c r="E289" s="129"/>
      <c r="F289" s="293"/>
      <c r="G289" s="303"/>
      <c r="H289" s="303"/>
      <c r="I289" s="294"/>
      <c r="J289" s="361"/>
      <c r="K289" s="175"/>
      <c r="L289" s="334"/>
      <c r="M289" s="308"/>
      <c r="P289" s="320">
        <f t="shared" si="21"/>
        <v>58.144961880250378</v>
      </c>
      <c r="Q289" s="321">
        <f t="shared" si="21"/>
        <v>60.365985697944694</v>
      </c>
      <c r="R289" s="322">
        <f t="shared" si="21"/>
        <v>69.25008096872196</v>
      </c>
      <c r="S289" s="322">
        <f t="shared" si="21"/>
        <v>71.471104786416277</v>
      </c>
      <c r="T289" s="347">
        <f t="shared" si="21"/>
        <v>64.808033333333327</v>
      </c>
    </row>
    <row r="290" spans="1:20" x14ac:dyDescent="0.2">
      <c r="A290" s="121">
        <v>44635</v>
      </c>
      <c r="B290" s="294"/>
      <c r="C290" s="122"/>
      <c r="D290" s="357">
        <v>61.994999999999997</v>
      </c>
      <c r="E290" s="129"/>
      <c r="F290" s="293"/>
      <c r="G290" s="303"/>
      <c r="H290" s="303"/>
      <c r="I290" s="294"/>
      <c r="J290" s="361"/>
      <c r="K290" s="175"/>
      <c r="L290" s="334"/>
      <c r="M290" s="308"/>
      <c r="P290" s="320">
        <f t="shared" si="21"/>
        <v>58.144961880250378</v>
      </c>
      <c r="Q290" s="321">
        <f t="shared" si="21"/>
        <v>60.365985697944694</v>
      </c>
      <c r="R290" s="322">
        <f t="shared" si="21"/>
        <v>69.25008096872196</v>
      </c>
      <c r="S290" s="322">
        <f t="shared" si="21"/>
        <v>71.471104786416277</v>
      </c>
      <c r="T290" s="347">
        <f t="shared" si="21"/>
        <v>64.808033333333327</v>
      </c>
    </row>
    <row r="291" spans="1:20" x14ac:dyDescent="0.2">
      <c r="A291" s="121">
        <v>44635</v>
      </c>
      <c r="B291" s="294"/>
      <c r="C291" s="122"/>
      <c r="D291" s="357">
        <v>62.77</v>
      </c>
      <c r="E291" s="129"/>
      <c r="F291" s="293"/>
      <c r="G291" s="303"/>
      <c r="H291" s="303"/>
      <c r="I291" s="294"/>
      <c r="J291" s="361"/>
      <c r="K291" s="175"/>
      <c r="L291" s="334"/>
      <c r="M291" s="308"/>
      <c r="P291" s="320">
        <f t="shared" si="21"/>
        <v>58.144961880250378</v>
      </c>
      <c r="Q291" s="321">
        <f t="shared" si="21"/>
        <v>60.365985697944694</v>
      </c>
      <c r="R291" s="322">
        <f t="shared" si="21"/>
        <v>69.25008096872196</v>
      </c>
      <c r="S291" s="322">
        <f t="shared" si="21"/>
        <v>71.471104786416277</v>
      </c>
      <c r="T291" s="347">
        <f t="shared" si="21"/>
        <v>64.808033333333327</v>
      </c>
    </row>
    <row r="292" spans="1:20" x14ac:dyDescent="0.2">
      <c r="A292" s="121">
        <v>44635</v>
      </c>
      <c r="B292" s="294"/>
      <c r="C292" s="122"/>
      <c r="D292" s="357">
        <v>64.912000000000006</v>
      </c>
      <c r="E292" s="129"/>
      <c r="F292" s="293"/>
      <c r="G292" s="303"/>
      <c r="H292" s="303"/>
      <c r="I292" s="294"/>
      <c r="J292" s="361"/>
      <c r="K292" s="175"/>
      <c r="L292" s="334"/>
      <c r="M292" s="308"/>
      <c r="P292" s="320">
        <f t="shared" si="21"/>
        <v>58.144961880250378</v>
      </c>
      <c r="Q292" s="321">
        <f t="shared" si="21"/>
        <v>60.365985697944694</v>
      </c>
      <c r="R292" s="322">
        <f t="shared" si="21"/>
        <v>69.25008096872196</v>
      </c>
      <c r="S292" s="322">
        <f t="shared" si="21"/>
        <v>71.471104786416277</v>
      </c>
      <c r="T292" s="347">
        <f t="shared" si="21"/>
        <v>64.808033333333327</v>
      </c>
    </row>
    <row r="293" spans="1:20" x14ac:dyDescent="0.2">
      <c r="A293" s="121">
        <v>44635</v>
      </c>
      <c r="B293" s="294"/>
      <c r="C293" s="122"/>
      <c r="D293" s="357">
        <v>64.906000000000006</v>
      </c>
      <c r="E293" s="129"/>
      <c r="F293" s="293"/>
      <c r="G293" s="303"/>
      <c r="H293" s="303"/>
      <c r="I293" s="294"/>
      <c r="J293" s="361"/>
      <c r="K293" s="175"/>
      <c r="L293" s="334"/>
      <c r="M293" s="308"/>
      <c r="P293" s="320">
        <f t="shared" si="21"/>
        <v>58.144961880250378</v>
      </c>
      <c r="Q293" s="321">
        <f t="shared" si="21"/>
        <v>60.365985697944694</v>
      </c>
      <c r="R293" s="322">
        <f t="shared" si="21"/>
        <v>69.25008096872196</v>
      </c>
      <c r="S293" s="322">
        <f t="shared" si="21"/>
        <v>71.471104786416277</v>
      </c>
      <c r="T293" s="347">
        <f t="shared" si="21"/>
        <v>64.808033333333327</v>
      </c>
    </row>
    <row r="294" spans="1:20" x14ac:dyDescent="0.2">
      <c r="A294" s="121">
        <v>44635</v>
      </c>
      <c r="B294" s="294"/>
      <c r="C294" s="122"/>
      <c r="D294" s="357">
        <v>64.798000000000002</v>
      </c>
      <c r="E294" s="129"/>
      <c r="F294" s="293"/>
      <c r="G294" s="303"/>
      <c r="H294" s="303"/>
      <c r="I294" s="294"/>
      <c r="J294" s="361"/>
      <c r="K294" s="175"/>
      <c r="L294" s="334"/>
      <c r="M294" s="308"/>
      <c r="P294" s="320">
        <f t="shared" si="21"/>
        <v>58.144961880250378</v>
      </c>
      <c r="Q294" s="321">
        <f t="shared" si="21"/>
        <v>60.365985697944694</v>
      </c>
      <c r="R294" s="322">
        <f t="shared" si="21"/>
        <v>69.25008096872196</v>
      </c>
      <c r="S294" s="322">
        <f t="shared" si="21"/>
        <v>71.471104786416277</v>
      </c>
      <c r="T294" s="347">
        <f t="shared" si="21"/>
        <v>64.808033333333327</v>
      </c>
    </row>
    <row r="295" spans="1:20" x14ac:dyDescent="0.2">
      <c r="A295" s="121">
        <v>44635</v>
      </c>
      <c r="B295" s="294"/>
      <c r="C295" s="122"/>
      <c r="D295" s="357">
        <v>78.147000000000006</v>
      </c>
      <c r="E295" s="129"/>
      <c r="F295" s="293"/>
      <c r="G295" s="303"/>
      <c r="H295" s="303"/>
      <c r="I295" s="294"/>
      <c r="J295" s="361"/>
      <c r="K295" s="175"/>
      <c r="L295" s="334"/>
      <c r="M295" s="308"/>
      <c r="P295" s="320">
        <f t="shared" si="21"/>
        <v>58.144961880250378</v>
      </c>
      <c r="Q295" s="321">
        <f t="shared" si="21"/>
        <v>60.365985697944694</v>
      </c>
      <c r="R295" s="322">
        <f t="shared" si="21"/>
        <v>69.25008096872196</v>
      </c>
      <c r="S295" s="322">
        <f t="shared" si="21"/>
        <v>71.471104786416277</v>
      </c>
      <c r="T295" s="347">
        <f t="shared" si="21"/>
        <v>64.808033333333327</v>
      </c>
    </row>
    <row r="296" spans="1:20" x14ac:dyDescent="0.2">
      <c r="A296" s="121">
        <v>44636</v>
      </c>
      <c r="B296" s="294"/>
      <c r="C296" s="122"/>
      <c r="D296" s="357">
        <v>65</v>
      </c>
      <c r="E296" s="129"/>
      <c r="F296" s="293"/>
      <c r="G296" s="303"/>
      <c r="H296" s="303"/>
      <c r="I296" s="294"/>
      <c r="J296" s="361"/>
      <c r="K296" s="175"/>
      <c r="L296" s="334"/>
      <c r="M296" s="308"/>
      <c r="P296" s="320">
        <f t="shared" si="21"/>
        <v>58.144961880250378</v>
      </c>
      <c r="Q296" s="321">
        <f t="shared" si="21"/>
        <v>60.365985697944694</v>
      </c>
      <c r="R296" s="322">
        <f t="shared" si="21"/>
        <v>69.25008096872196</v>
      </c>
      <c r="S296" s="322">
        <f t="shared" si="21"/>
        <v>71.471104786416277</v>
      </c>
      <c r="T296" s="347">
        <f t="shared" si="21"/>
        <v>64.808033333333327</v>
      </c>
    </row>
    <row r="297" spans="1:20" x14ac:dyDescent="0.2">
      <c r="A297" s="121">
        <v>44636</v>
      </c>
      <c r="B297" s="294"/>
      <c r="C297" s="122"/>
      <c r="D297" s="357">
        <v>68</v>
      </c>
      <c r="E297" s="129"/>
      <c r="F297" s="293"/>
      <c r="G297" s="303"/>
      <c r="H297" s="303"/>
      <c r="I297" s="294"/>
      <c r="J297" s="361"/>
      <c r="K297" s="175"/>
      <c r="L297" s="334"/>
      <c r="M297" s="308"/>
      <c r="P297" s="320">
        <f t="shared" si="21"/>
        <v>58.144961880250378</v>
      </c>
      <c r="Q297" s="321">
        <f t="shared" si="21"/>
        <v>60.365985697944694</v>
      </c>
      <c r="R297" s="322">
        <f t="shared" si="21"/>
        <v>69.25008096872196</v>
      </c>
      <c r="S297" s="322">
        <f t="shared" si="21"/>
        <v>71.471104786416277</v>
      </c>
      <c r="T297" s="347">
        <f t="shared" si="21"/>
        <v>64.808033333333327</v>
      </c>
    </row>
    <row r="298" spans="1:20" x14ac:dyDescent="0.2">
      <c r="A298" s="121">
        <v>44636</v>
      </c>
      <c r="B298" s="294"/>
      <c r="C298" s="122"/>
      <c r="D298" s="357">
        <v>63</v>
      </c>
      <c r="E298" s="129"/>
      <c r="F298" s="293"/>
      <c r="G298" s="303"/>
      <c r="H298" s="303"/>
      <c r="I298" s="294"/>
      <c r="J298" s="361"/>
      <c r="K298" s="175"/>
      <c r="L298" s="334"/>
      <c r="M298" s="308"/>
      <c r="P298" s="320">
        <f t="shared" ref="P298:T313" si="22">P297</f>
        <v>58.144961880250378</v>
      </c>
      <c r="Q298" s="321">
        <f t="shared" si="22"/>
        <v>60.365985697944694</v>
      </c>
      <c r="R298" s="322">
        <f t="shared" si="22"/>
        <v>69.25008096872196</v>
      </c>
      <c r="S298" s="322">
        <f t="shared" si="22"/>
        <v>71.471104786416277</v>
      </c>
      <c r="T298" s="347">
        <f t="shared" si="22"/>
        <v>64.808033333333327</v>
      </c>
    </row>
    <row r="299" spans="1:20" x14ac:dyDescent="0.2">
      <c r="A299" s="121">
        <v>44636</v>
      </c>
      <c r="B299" s="294"/>
      <c r="C299" s="122"/>
      <c r="D299" s="357">
        <v>60</v>
      </c>
      <c r="E299" s="129"/>
      <c r="F299" s="293"/>
      <c r="G299" s="303"/>
      <c r="H299" s="303"/>
      <c r="I299" s="294"/>
      <c r="J299" s="361"/>
      <c r="K299" s="175"/>
      <c r="L299" s="334"/>
      <c r="M299" s="308"/>
      <c r="P299" s="320">
        <f t="shared" si="22"/>
        <v>58.144961880250378</v>
      </c>
      <c r="Q299" s="321">
        <f t="shared" si="22"/>
        <v>60.365985697944694</v>
      </c>
      <c r="R299" s="322">
        <f t="shared" si="22"/>
        <v>69.25008096872196</v>
      </c>
      <c r="S299" s="322">
        <f t="shared" si="22"/>
        <v>71.471104786416277</v>
      </c>
      <c r="T299" s="347">
        <f t="shared" si="22"/>
        <v>64.808033333333327</v>
      </c>
    </row>
    <row r="300" spans="1:20" x14ac:dyDescent="0.2">
      <c r="A300" s="121">
        <v>44636</v>
      </c>
      <c r="B300" s="294"/>
      <c r="C300" s="122"/>
      <c r="D300" s="357">
        <v>58</v>
      </c>
      <c r="E300" s="129"/>
      <c r="F300" s="293"/>
      <c r="G300" s="303"/>
      <c r="H300" s="303"/>
      <c r="I300" s="294"/>
      <c r="J300" s="361"/>
      <c r="K300" s="175"/>
      <c r="L300" s="334"/>
      <c r="M300" s="308"/>
      <c r="P300" s="320">
        <f t="shared" si="22"/>
        <v>58.144961880250378</v>
      </c>
      <c r="Q300" s="321">
        <f t="shared" si="22"/>
        <v>60.365985697944694</v>
      </c>
      <c r="R300" s="322">
        <f t="shared" si="22"/>
        <v>69.25008096872196</v>
      </c>
      <c r="S300" s="322">
        <f t="shared" si="22"/>
        <v>71.471104786416277</v>
      </c>
      <c r="T300" s="347">
        <f t="shared" si="22"/>
        <v>64.808033333333327</v>
      </c>
    </row>
    <row r="301" spans="1:20" x14ac:dyDescent="0.2">
      <c r="A301" s="121">
        <v>44636</v>
      </c>
      <c r="B301" s="294"/>
      <c r="C301" s="122"/>
      <c r="D301" s="357">
        <v>57</v>
      </c>
      <c r="E301" s="129"/>
      <c r="F301" s="293"/>
      <c r="G301" s="303"/>
      <c r="H301" s="303"/>
      <c r="I301" s="294"/>
      <c r="J301" s="361"/>
      <c r="K301" s="175"/>
      <c r="L301" s="334"/>
      <c r="M301" s="308"/>
      <c r="P301" s="320">
        <f t="shared" si="22"/>
        <v>58.144961880250378</v>
      </c>
      <c r="Q301" s="321">
        <f t="shared" si="22"/>
        <v>60.365985697944694</v>
      </c>
      <c r="R301" s="322">
        <f t="shared" si="22"/>
        <v>69.25008096872196</v>
      </c>
      <c r="S301" s="322">
        <f t="shared" si="22"/>
        <v>71.471104786416277</v>
      </c>
      <c r="T301" s="347">
        <f t="shared" si="22"/>
        <v>64.808033333333327</v>
      </c>
    </row>
    <row r="302" spans="1:20" x14ac:dyDescent="0.2">
      <c r="A302" s="121">
        <v>44636</v>
      </c>
      <c r="B302" s="294"/>
      <c r="C302" s="122"/>
      <c r="D302" s="357">
        <v>59</v>
      </c>
      <c r="E302" s="129"/>
      <c r="F302" s="293"/>
      <c r="G302" s="303"/>
      <c r="H302" s="303"/>
      <c r="I302" s="294"/>
      <c r="J302" s="361"/>
      <c r="K302" s="175"/>
      <c r="L302" s="334"/>
      <c r="M302" s="308"/>
      <c r="P302" s="320">
        <f t="shared" si="22"/>
        <v>58.144961880250378</v>
      </c>
      <c r="Q302" s="321">
        <f t="shared" si="22"/>
        <v>60.365985697944694</v>
      </c>
      <c r="R302" s="322">
        <f t="shared" si="22"/>
        <v>69.25008096872196</v>
      </c>
      <c r="S302" s="322">
        <f t="shared" si="22"/>
        <v>71.471104786416277</v>
      </c>
      <c r="T302" s="347">
        <f t="shared" si="22"/>
        <v>64.808033333333327</v>
      </c>
    </row>
    <row r="303" spans="1:20" x14ac:dyDescent="0.2">
      <c r="A303" s="121">
        <v>44636</v>
      </c>
      <c r="B303" s="294"/>
      <c r="C303" s="122"/>
      <c r="D303" s="357">
        <v>63</v>
      </c>
      <c r="E303" s="129"/>
      <c r="F303" s="293"/>
      <c r="G303" s="303"/>
      <c r="H303" s="303"/>
      <c r="I303" s="294"/>
      <c r="J303" s="361"/>
      <c r="K303" s="175"/>
      <c r="L303" s="334"/>
      <c r="M303" s="308"/>
      <c r="P303" s="320">
        <f t="shared" si="22"/>
        <v>58.144961880250378</v>
      </c>
      <c r="Q303" s="321">
        <f t="shared" si="22"/>
        <v>60.365985697944694</v>
      </c>
      <c r="R303" s="322">
        <f t="shared" si="22"/>
        <v>69.25008096872196</v>
      </c>
      <c r="S303" s="322">
        <f t="shared" si="22"/>
        <v>71.471104786416277</v>
      </c>
      <c r="T303" s="347">
        <f t="shared" si="22"/>
        <v>64.808033333333327</v>
      </c>
    </row>
    <row r="304" spans="1:20" x14ac:dyDescent="0.2">
      <c r="A304" s="121">
        <v>44636</v>
      </c>
      <c r="B304" s="294"/>
      <c r="C304" s="122"/>
      <c r="D304" s="357">
        <v>78</v>
      </c>
      <c r="E304" s="129"/>
      <c r="F304" s="293"/>
      <c r="G304" s="303"/>
      <c r="H304" s="303"/>
      <c r="I304" s="294"/>
      <c r="J304" s="361"/>
      <c r="K304" s="175"/>
      <c r="L304" s="334"/>
      <c r="M304" s="308"/>
      <c r="P304" s="320">
        <f t="shared" si="22"/>
        <v>58.144961880250378</v>
      </c>
      <c r="Q304" s="321">
        <f t="shared" si="22"/>
        <v>60.365985697944694</v>
      </c>
      <c r="R304" s="322">
        <f t="shared" si="22"/>
        <v>69.25008096872196</v>
      </c>
      <c r="S304" s="322">
        <f t="shared" si="22"/>
        <v>71.471104786416277</v>
      </c>
      <c r="T304" s="347">
        <f t="shared" si="22"/>
        <v>64.808033333333327</v>
      </c>
    </row>
    <row r="305" spans="1:20" x14ac:dyDescent="0.2">
      <c r="A305" s="121">
        <v>44636</v>
      </c>
      <c r="B305" s="294"/>
      <c r="C305" s="122"/>
      <c r="D305" s="357">
        <v>73</v>
      </c>
      <c r="E305" s="129"/>
      <c r="F305" s="293"/>
      <c r="G305" s="303"/>
      <c r="H305" s="303"/>
      <c r="I305" s="294"/>
      <c r="J305" s="361"/>
      <c r="K305" s="175"/>
      <c r="L305" s="334"/>
      <c r="M305" s="308"/>
      <c r="P305" s="320">
        <f t="shared" si="22"/>
        <v>58.144961880250378</v>
      </c>
      <c r="Q305" s="321">
        <f t="shared" si="22"/>
        <v>60.365985697944694</v>
      </c>
      <c r="R305" s="322">
        <f t="shared" si="22"/>
        <v>69.25008096872196</v>
      </c>
      <c r="S305" s="322">
        <f t="shared" si="22"/>
        <v>71.471104786416277</v>
      </c>
      <c r="T305" s="347">
        <f t="shared" si="22"/>
        <v>64.808033333333327</v>
      </c>
    </row>
    <row r="306" spans="1:20" x14ac:dyDescent="0.2">
      <c r="A306" s="121">
        <v>44636</v>
      </c>
      <c r="B306" s="294"/>
      <c r="C306" s="122"/>
      <c r="D306" s="357">
        <v>59.453000000000003</v>
      </c>
      <c r="E306" s="129"/>
      <c r="F306" s="293"/>
      <c r="G306" s="303"/>
      <c r="H306" s="303"/>
      <c r="I306" s="294"/>
      <c r="J306" s="361"/>
      <c r="K306" s="175"/>
      <c r="L306" s="334"/>
      <c r="M306" s="308"/>
      <c r="P306" s="320">
        <f t="shared" si="22"/>
        <v>58.144961880250378</v>
      </c>
      <c r="Q306" s="321">
        <f t="shared" si="22"/>
        <v>60.365985697944694</v>
      </c>
      <c r="R306" s="322">
        <f t="shared" si="22"/>
        <v>69.25008096872196</v>
      </c>
      <c r="S306" s="322">
        <f t="shared" si="22"/>
        <v>71.471104786416277</v>
      </c>
      <c r="T306" s="347">
        <f t="shared" si="22"/>
        <v>64.808033333333327</v>
      </c>
    </row>
    <row r="307" spans="1:20" x14ac:dyDescent="0.2">
      <c r="A307" s="121">
        <v>44636</v>
      </c>
      <c r="B307" s="294"/>
      <c r="C307" s="122"/>
      <c r="D307" s="357">
        <v>60.95</v>
      </c>
      <c r="E307" s="129"/>
      <c r="F307" s="293"/>
      <c r="G307" s="303"/>
      <c r="H307" s="303"/>
      <c r="I307" s="294"/>
      <c r="J307" s="361"/>
      <c r="K307" s="175"/>
      <c r="L307" s="334"/>
      <c r="M307" s="308"/>
      <c r="P307" s="320">
        <f t="shared" si="22"/>
        <v>58.144961880250378</v>
      </c>
      <c r="Q307" s="321">
        <f t="shared" si="22"/>
        <v>60.365985697944694</v>
      </c>
      <c r="R307" s="322">
        <f t="shared" si="22"/>
        <v>69.25008096872196</v>
      </c>
      <c r="S307" s="322">
        <f t="shared" si="22"/>
        <v>71.471104786416277</v>
      </c>
      <c r="T307" s="347">
        <f t="shared" si="22"/>
        <v>64.808033333333327</v>
      </c>
    </row>
    <row r="308" spans="1:20" x14ac:dyDescent="0.2">
      <c r="A308" s="121">
        <v>44636</v>
      </c>
      <c r="B308" s="294"/>
      <c r="C308" s="122"/>
      <c r="D308" s="357">
        <v>65.808000000000007</v>
      </c>
      <c r="E308" s="129"/>
      <c r="F308" s="293"/>
      <c r="G308" s="303"/>
      <c r="H308" s="303"/>
      <c r="I308" s="294"/>
      <c r="J308" s="361"/>
      <c r="K308" s="175"/>
      <c r="L308" s="334"/>
      <c r="M308" s="308"/>
      <c r="P308" s="320">
        <f t="shared" si="22"/>
        <v>58.144961880250378</v>
      </c>
      <c r="Q308" s="321">
        <f t="shared" si="22"/>
        <v>60.365985697944694</v>
      </c>
      <c r="R308" s="322">
        <f t="shared" si="22"/>
        <v>69.25008096872196</v>
      </c>
      <c r="S308" s="322">
        <f t="shared" si="22"/>
        <v>71.471104786416277</v>
      </c>
      <c r="T308" s="347">
        <f t="shared" si="22"/>
        <v>64.808033333333327</v>
      </c>
    </row>
    <row r="309" spans="1:20" x14ac:dyDescent="0.2">
      <c r="A309" s="121">
        <v>44636</v>
      </c>
      <c r="B309" s="294"/>
      <c r="C309" s="122"/>
      <c r="D309" s="357">
        <v>67.997</v>
      </c>
      <c r="E309" s="129"/>
      <c r="F309" s="293"/>
      <c r="G309" s="303"/>
      <c r="H309" s="303"/>
      <c r="I309" s="294"/>
      <c r="J309" s="361"/>
      <c r="K309" s="175"/>
      <c r="L309" s="334"/>
      <c r="M309" s="308"/>
      <c r="P309" s="320">
        <f t="shared" si="22"/>
        <v>58.144961880250378</v>
      </c>
      <c r="Q309" s="321">
        <f t="shared" si="22"/>
        <v>60.365985697944694</v>
      </c>
      <c r="R309" s="322">
        <f t="shared" si="22"/>
        <v>69.25008096872196</v>
      </c>
      <c r="S309" s="322">
        <f t="shared" si="22"/>
        <v>71.471104786416277</v>
      </c>
      <c r="T309" s="347">
        <f t="shared" si="22"/>
        <v>64.808033333333327</v>
      </c>
    </row>
    <row r="310" spans="1:20" x14ac:dyDescent="0.2">
      <c r="A310" s="121">
        <v>44636</v>
      </c>
      <c r="B310" s="294"/>
      <c r="C310" s="122"/>
      <c r="D310" s="357">
        <v>61.231999999999999</v>
      </c>
      <c r="E310" s="129"/>
      <c r="F310" s="293"/>
      <c r="G310" s="303"/>
      <c r="H310" s="303"/>
      <c r="I310" s="294"/>
      <c r="J310" s="361"/>
      <c r="K310" s="175"/>
      <c r="L310" s="334"/>
      <c r="M310" s="308"/>
      <c r="P310" s="320">
        <f t="shared" si="22"/>
        <v>58.144961880250378</v>
      </c>
      <c r="Q310" s="321">
        <f t="shared" si="22"/>
        <v>60.365985697944694</v>
      </c>
      <c r="R310" s="322">
        <f t="shared" si="22"/>
        <v>69.25008096872196</v>
      </c>
      <c r="S310" s="322">
        <f t="shared" si="22"/>
        <v>71.471104786416277</v>
      </c>
      <c r="T310" s="347">
        <f t="shared" si="22"/>
        <v>64.808033333333327</v>
      </c>
    </row>
    <row r="311" spans="1:20" x14ac:dyDescent="0.2">
      <c r="A311" s="121">
        <v>44636</v>
      </c>
      <c r="B311" s="294"/>
      <c r="C311" s="122"/>
      <c r="D311" s="357">
        <v>65.08</v>
      </c>
      <c r="E311" s="129"/>
      <c r="F311" s="293"/>
      <c r="G311" s="303"/>
      <c r="H311" s="303"/>
      <c r="I311" s="294"/>
      <c r="J311" s="361"/>
      <c r="K311" s="175"/>
      <c r="L311" s="334"/>
      <c r="M311" s="308"/>
      <c r="P311" s="320">
        <f t="shared" si="22"/>
        <v>58.144961880250378</v>
      </c>
      <c r="Q311" s="321">
        <f t="shared" si="22"/>
        <v>60.365985697944694</v>
      </c>
      <c r="R311" s="322">
        <f t="shared" si="22"/>
        <v>69.25008096872196</v>
      </c>
      <c r="S311" s="322">
        <f t="shared" si="22"/>
        <v>71.471104786416277</v>
      </c>
      <c r="T311" s="347">
        <f t="shared" si="22"/>
        <v>64.808033333333327</v>
      </c>
    </row>
    <row r="312" spans="1:20" x14ac:dyDescent="0.2">
      <c r="A312" s="121">
        <v>44636</v>
      </c>
      <c r="B312" s="294"/>
      <c r="C312" s="122"/>
      <c r="D312" s="357">
        <v>65.064999999999998</v>
      </c>
      <c r="E312" s="129"/>
      <c r="F312" s="293"/>
      <c r="G312" s="303"/>
      <c r="H312" s="303"/>
      <c r="I312" s="294"/>
      <c r="J312" s="361"/>
      <c r="K312" s="175"/>
      <c r="L312" s="334"/>
      <c r="M312" s="308"/>
      <c r="P312" s="320">
        <f t="shared" si="22"/>
        <v>58.144961880250378</v>
      </c>
      <c r="Q312" s="321">
        <f t="shared" si="22"/>
        <v>60.365985697944694</v>
      </c>
      <c r="R312" s="322">
        <f t="shared" si="22"/>
        <v>69.25008096872196</v>
      </c>
      <c r="S312" s="322">
        <f t="shared" si="22"/>
        <v>71.471104786416277</v>
      </c>
      <c r="T312" s="347">
        <f t="shared" si="22"/>
        <v>64.808033333333327</v>
      </c>
    </row>
    <row r="313" spans="1:20" x14ac:dyDescent="0.2">
      <c r="A313" s="121">
        <v>44636</v>
      </c>
      <c r="B313" s="294"/>
      <c r="C313" s="122"/>
      <c r="D313" s="357">
        <v>60.639000000000003</v>
      </c>
      <c r="E313" s="129"/>
      <c r="F313" s="293"/>
      <c r="G313" s="303"/>
      <c r="H313" s="303"/>
      <c r="I313" s="294"/>
      <c r="J313" s="361"/>
      <c r="K313" s="175"/>
      <c r="L313" s="334"/>
      <c r="M313" s="308"/>
      <c r="P313" s="320">
        <f t="shared" si="22"/>
        <v>58.144961880250378</v>
      </c>
      <c r="Q313" s="321">
        <f t="shared" si="22"/>
        <v>60.365985697944694</v>
      </c>
      <c r="R313" s="322">
        <f t="shared" si="22"/>
        <v>69.25008096872196</v>
      </c>
      <c r="S313" s="322">
        <f t="shared" si="22"/>
        <v>71.471104786416277</v>
      </c>
      <c r="T313" s="347">
        <f t="shared" si="22"/>
        <v>64.808033333333327</v>
      </c>
    </row>
    <row r="314" spans="1:20" x14ac:dyDescent="0.2">
      <c r="A314" s="121">
        <v>44636</v>
      </c>
      <c r="B314" s="294"/>
      <c r="C314" s="122"/>
      <c r="D314" s="357">
        <v>64.484999999999999</v>
      </c>
      <c r="E314" s="129"/>
      <c r="F314" s="293"/>
      <c r="G314" s="303"/>
      <c r="H314" s="303"/>
      <c r="I314" s="294"/>
      <c r="J314" s="361"/>
      <c r="K314" s="175"/>
      <c r="L314" s="334"/>
      <c r="M314" s="308"/>
      <c r="P314" s="320">
        <f t="shared" ref="P314:T329" si="23">P313</f>
        <v>58.144961880250378</v>
      </c>
      <c r="Q314" s="321">
        <f t="shared" si="23"/>
        <v>60.365985697944694</v>
      </c>
      <c r="R314" s="322">
        <f t="shared" si="23"/>
        <v>69.25008096872196</v>
      </c>
      <c r="S314" s="322">
        <f t="shared" si="23"/>
        <v>71.471104786416277</v>
      </c>
      <c r="T314" s="347">
        <f t="shared" si="23"/>
        <v>64.808033333333327</v>
      </c>
    </row>
    <row r="315" spans="1:20" x14ac:dyDescent="0.2">
      <c r="A315" s="121">
        <v>44636</v>
      </c>
      <c r="B315" s="294"/>
      <c r="C315" s="122"/>
      <c r="D315" s="357">
        <v>65.573999999999998</v>
      </c>
      <c r="E315" s="129"/>
      <c r="F315" s="293"/>
      <c r="G315" s="303"/>
      <c r="H315" s="303"/>
      <c r="I315" s="294"/>
      <c r="J315" s="361"/>
      <c r="K315" s="175"/>
      <c r="L315" s="334"/>
      <c r="M315" s="308"/>
      <c r="P315" s="320">
        <f t="shared" si="23"/>
        <v>58.144961880250378</v>
      </c>
      <c r="Q315" s="321">
        <f t="shared" si="23"/>
        <v>60.365985697944694</v>
      </c>
      <c r="R315" s="322">
        <f t="shared" si="23"/>
        <v>69.25008096872196</v>
      </c>
      <c r="S315" s="322">
        <f t="shared" si="23"/>
        <v>71.471104786416277</v>
      </c>
      <c r="T315" s="347">
        <f t="shared" si="23"/>
        <v>64.808033333333327</v>
      </c>
    </row>
    <row r="316" spans="1:20" x14ac:dyDescent="0.2">
      <c r="A316" s="121">
        <v>44637</v>
      </c>
      <c r="B316" s="294"/>
      <c r="C316" s="122"/>
      <c r="D316" s="357">
        <v>62</v>
      </c>
      <c r="E316" s="129"/>
      <c r="F316" s="293"/>
      <c r="G316" s="303"/>
      <c r="H316" s="303"/>
      <c r="I316" s="294"/>
      <c r="J316" s="361"/>
      <c r="K316" s="175"/>
      <c r="L316" s="334"/>
      <c r="M316" s="308"/>
      <c r="P316" s="320">
        <f t="shared" si="23"/>
        <v>58.144961880250378</v>
      </c>
      <c r="Q316" s="321">
        <f t="shared" si="23"/>
        <v>60.365985697944694</v>
      </c>
      <c r="R316" s="322">
        <f t="shared" si="23"/>
        <v>69.25008096872196</v>
      </c>
      <c r="S316" s="322">
        <f t="shared" si="23"/>
        <v>71.471104786416277</v>
      </c>
      <c r="T316" s="347">
        <f t="shared" si="23"/>
        <v>64.808033333333327</v>
      </c>
    </row>
    <row r="317" spans="1:20" x14ac:dyDescent="0.2">
      <c r="A317" s="121">
        <v>44637</v>
      </c>
      <c r="B317" s="294"/>
      <c r="C317" s="122"/>
      <c r="D317" s="357">
        <v>61</v>
      </c>
      <c r="E317" s="129"/>
      <c r="F317" s="293"/>
      <c r="G317" s="303"/>
      <c r="H317" s="303"/>
      <c r="I317" s="294"/>
      <c r="J317" s="361"/>
      <c r="K317" s="175"/>
      <c r="L317" s="334"/>
      <c r="M317" s="308"/>
      <c r="P317" s="320">
        <f t="shared" si="23"/>
        <v>58.144961880250378</v>
      </c>
      <c r="Q317" s="321">
        <f t="shared" si="23"/>
        <v>60.365985697944694</v>
      </c>
      <c r="R317" s="322">
        <f t="shared" si="23"/>
        <v>69.25008096872196</v>
      </c>
      <c r="S317" s="322">
        <f t="shared" si="23"/>
        <v>71.471104786416277</v>
      </c>
      <c r="T317" s="347">
        <f t="shared" si="23"/>
        <v>64.808033333333327</v>
      </c>
    </row>
    <row r="318" spans="1:20" x14ac:dyDescent="0.2">
      <c r="A318" s="121">
        <v>44637</v>
      </c>
      <c r="B318" s="294"/>
      <c r="C318" s="122"/>
      <c r="D318" s="357">
        <v>64</v>
      </c>
      <c r="E318" s="129"/>
      <c r="F318" s="293"/>
      <c r="G318" s="303"/>
      <c r="H318" s="303"/>
      <c r="I318" s="294"/>
      <c r="J318" s="361"/>
      <c r="K318" s="175"/>
      <c r="L318" s="334"/>
      <c r="M318" s="308"/>
      <c r="P318" s="320">
        <f t="shared" si="23"/>
        <v>58.144961880250378</v>
      </c>
      <c r="Q318" s="321">
        <f t="shared" si="23"/>
        <v>60.365985697944694</v>
      </c>
      <c r="R318" s="322">
        <f t="shared" si="23"/>
        <v>69.25008096872196</v>
      </c>
      <c r="S318" s="322">
        <f t="shared" si="23"/>
        <v>71.471104786416277</v>
      </c>
      <c r="T318" s="347">
        <f t="shared" si="23"/>
        <v>64.808033333333327</v>
      </c>
    </row>
    <row r="319" spans="1:20" x14ac:dyDescent="0.2">
      <c r="A319" s="121">
        <v>44637</v>
      </c>
      <c r="B319" s="294"/>
      <c r="C319" s="122"/>
      <c r="D319" s="357">
        <v>82.05</v>
      </c>
      <c r="E319" s="129"/>
      <c r="F319" s="293"/>
      <c r="G319" s="303"/>
      <c r="H319" s="303"/>
      <c r="I319" s="294"/>
      <c r="J319" s="361"/>
      <c r="K319" s="175"/>
      <c r="L319" s="334"/>
      <c r="M319" s="308"/>
      <c r="P319" s="320">
        <f t="shared" si="23"/>
        <v>58.144961880250378</v>
      </c>
      <c r="Q319" s="321">
        <f t="shared" si="23"/>
        <v>60.365985697944694</v>
      </c>
      <c r="R319" s="322">
        <f t="shared" si="23"/>
        <v>69.25008096872196</v>
      </c>
      <c r="S319" s="322">
        <f t="shared" si="23"/>
        <v>71.471104786416277</v>
      </c>
      <c r="T319" s="347">
        <f t="shared" si="23"/>
        <v>64.808033333333327</v>
      </c>
    </row>
    <row r="320" spans="1:20" x14ac:dyDescent="0.2">
      <c r="A320" s="121">
        <v>44637</v>
      </c>
      <c r="B320" s="294"/>
      <c r="C320" s="122"/>
      <c r="D320" s="357">
        <v>64.013999999999996</v>
      </c>
      <c r="E320" s="129"/>
      <c r="F320" s="293"/>
      <c r="G320" s="303"/>
      <c r="H320" s="303"/>
      <c r="I320" s="294"/>
      <c r="J320" s="361"/>
      <c r="K320" s="175"/>
      <c r="L320" s="334"/>
      <c r="M320" s="308"/>
      <c r="P320" s="320">
        <f t="shared" si="23"/>
        <v>58.144961880250378</v>
      </c>
      <c r="Q320" s="321">
        <f t="shared" si="23"/>
        <v>60.365985697944694</v>
      </c>
      <c r="R320" s="322">
        <f t="shared" si="23"/>
        <v>69.25008096872196</v>
      </c>
      <c r="S320" s="322">
        <f t="shared" si="23"/>
        <v>71.471104786416277</v>
      </c>
      <c r="T320" s="347">
        <f t="shared" si="23"/>
        <v>64.808033333333327</v>
      </c>
    </row>
    <row r="321" spans="1:20" x14ac:dyDescent="0.2">
      <c r="A321" s="121">
        <v>44637</v>
      </c>
      <c r="B321" s="294"/>
      <c r="C321" s="122"/>
      <c r="D321" s="357">
        <v>64.558000000000007</v>
      </c>
      <c r="E321" s="129"/>
      <c r="F321" s="293"/>
      <c r="G321" s="303"/>
      <c r="H321" s="303"/>
      <c r="I321" s="294"/>
      <c r="J321" s="361"/>
      <c r="K321" s="175"/>
      <c r="L321" s="334"/>
      <c r="M321" s="308"/>
      <c r="P321" s="320">
        <f t="shared" si="23"/>
        <v>58.144961880250378</v>
      </c>
      <c r="Q321" s="321">
        <f t="shared" si="23"/>
        <v>60.365985697944694</v>
      </c>
      <c r="R321" s="322">
        <f t="shared" si="23"/>
        <v>69.25008096872196</v>
      </c>
      <c r="S321" s="322">
        <f t="shared" si="23"/>
        <v>71.471104786416277</v>
      </c>
      <c r="T321" s="347">
        <f t="shared" si="23"/>
        <v>64.808033333333327</v>
      </c>
    </row>
    <row r="322" spans="1:20" x14ac:dyDescent="0.2">
      <c r="A322" s="121">
        <v>44637</v>
      </c>
      <c r="B322" s="294"/>
      <c r="C322" s="122"/>
      <c r="D322" s="357">
        <v>63.595999999999997</v>
      </c>
      <c r="E322" s="129"/>
      <c r="F322" s="293"/>
      <c r="G322" s="303"/>
      <c r="H322" s="303"/>
      <c r="I322" s="294"/>
      <c r="J322" s="361"/>
      <c r="K322" s="175"/>
      <c r="L322" s="334"/>
      <c r="M322" s="308"/>
      <c r="P322" s="320">
        <f t="shared" si="23"/>
        <v>58.144961880250378</v>
      </c>
      <c r="Q322" s="321">
        <f t="shared" si="23"/>
        <v>60.365985697944694</v>
      </c>
      <c r="R322" s="322">
        <f t="shared" si="23"/>
        <v>69.25008096872196</v>
      </c>
      <c r="S322" s="322">
        <f t="shared" si="23"/>
        <v>71.471104786416277</v>
      </c>
      <c r="T322" s="347">
        <f t="shared" si="23"/>
        <v>64.808033333333327</v>
      </c>
    </row>
    <row r="323" spans="1:20" x14ac:dyDescent="0.2">
      <c r="A323" s="121">
        <v>44637</v>
      </c>
      <c r="B323" s="294"/>
      <c r="C323" s="122"/>
      <c r="D323" s="357">
        <v>60.890999999999998</v>
      </c>
      <c r="E323" s="129"/>
      <c r="F323" s="293"/>
      <c r="G323" s="303"/>
      <c r="H323" s="303"/>
      <c r="I323" s="294"/>
      <c r="J323" s="361"/>
      <c r="K323" s="175"/>
      <c r="L323" s="334"/>
      <c r="M323" s="308"/>
      <c r="P323" s="320">
        <f t="shared" si="23"/>
        <v>58.144961880250378</v>
      </c>
      <c r="Q323" s="321">
        <f t="shared" si="23"/>
        <v>60.365985697944694</v>
      </c>
      <c r="R323" s="322">
        <f t="shared" si="23"/>
        <v>69.25008096872196</v>
      </c>
      <c r="S323" s="322">
        <f t="shared" si="23"/>
        <v>71.471104786416277</v>
      </c>
      <c r="T323" s="347">
        <f t="shared" si="23"/>
        <v>64.808033333333327</v>
      </c>
    </row>
    <row r="324" spans="1:20" x14ac:dyDescent="0.2">
      <c r="A324" s="121">
        <v>44637</v>
      </c>
      <c r="B324" s="294"/>
      <c r="C324" s="122"/>
      <c r="D324" s="357">
        <v>62.863999999999997</v>
      </c>
      <c r="E324" s="129"/>
      <c r="F324" s="293"/>
      <c r="G324" s="303"/>
      <c r="H324" s="303"/>
      <c r="I324" s="294"/>
      <c r="J324" s="361"/>
      <c r="K324" s="175"/>
      <c r="L324" s="334"/>
      <c r="M324" s="308"/>
      <c r="P324" s="320">
        <f t="shared" si="23"/>
        <v>58.144961880250378</v>
      </c>
      <c r="Q324" s="321">
        <f t="shared" si="23"/>
        <v>60.365985697944694</v>
      </c>
      <c r="R324" s="322">
        <f t="shared" si="23"/>
        <v>69.25008096872196</v>
      </c>
      <c r="S324" s="322">
        <f t="shared" si="23"/>
        <v>71.471104786416277</v>
      </c>
      <c r="T324" s="347">
        <f t="shared" si="23"/>
        <v>64.808033333333327</v>
      </c>
    </row>
    <row r="325" spans="1:20" x14ac:dyDescent="0.2">
      <c r="A325" s="121">
        <v>44637</v>
      </c>
      <c r="B325" s="294"/>
      <c r="C325" s="122"/>
      <c r="D325" s="357">
        <v>71.036000000000001</v>
      </c>
      <c r="E325" s="129"/>
      <c r="F325" s="293"/>
      <c r="G325" s="303"/>
      <c r="H325" s="303"/>
      <c r="I325" s="294"/>
      <c r="J325" s="361"/>
      <c r="K325" s="175"/>
      <c r="L325" s="334"/>
      <c r="M325" s="308"/>
      <c r="P325" s="320">
        <f t="shared" si="23"/>
        <v>58.144961880250378</v>
      </c>
      <c r="Q325" s="321">
        <f t="shared" si="23"/>
        <v>60.365985697944694</v>
      </c>
      <c r="R325" s="322">
        <f t="shared" si="23"/>
        <v>69.25008096872196</v>
      </c>
      <c r="S325" s="322">
        <f t="shared" si="23"/>
        <v>71.471104786416277</v>
      </c>
      <c r="T325" s="347">
        <f t="shared" si="23"/>
        <v>64.808033333333327</v>
      </c>
    </row>
    <row r="326" spans="1:20" x14ac:dyDescent="0.2">
      <c r="A326" s="121">
        <v>44637</v>
      </c>
      <c r="B326" s="294"/>
      <c r="C326" s="122"/>
      <c r="D326" s="357">
        <v>72.936999999999998</v>
      </c>
      <c r="E326" s="129"/>
      <c r="F326" s="293"/>
      <c r="G326" s="303"/>
      <c r="H326" s="303"/>
      <c r="I326" s="294"/>
      <c r="J326" s="361"/>
      <c r="K326" s="175"/>
      <c r="L326" s="334"/>
      <c r="M326" s="308"/>
      <c r="P326" s="320">
        <f t="shared" si="23"/>
        <v>58.144961880250378</v>
      </c>
      <c r="Q326" s="321">
        <f t="shared" si="23"/>
        <v>60.365985697944694</v>
      </c>
      <c r="R326" s="322">
        <f t="shared" si="23"/>
        <v>69.25008096872196</v>
      </c>
      <c r="S326" s="322">
        <f t="shared" si="23"/>
        <v>71.471104786416277</v>
      </c>
      <c r="T326" s="347">
        <f t="shared" si="23"/>
        <v>64.808033333333327</v>
      </c>
    </row>
    <row r="327" spans="1:20" x14ac:dyDescent="0.2">
      <c r="A327" s="121">
        <v>44637</v>
      </c>
      <c r="B327" s="294"/>
      <c r="C327" s="122"/>
      <c r="D327" s="357">
        <v>73.909000000000006</v>
      </c>
      <c r="E327" s="129"/>
      <c r="F327" s="293"/>
      <c r="G327" s="303"/>
      <c r="H327" s="303"/>
      <c r="I327" s="294"/>
      <c r="J327" s="361"/>
      <c r="K327" s="175"/>
      <c r="L327" s="334"/>
      <c r="M327" s="308"/>
      <c r="P327" s="320">
        <f t="shared" si="23"/>
        <v>58.144961880250378</v>
      </c>
      <c r="Q327" s="321">
        <f t="shared" si="23"/>
        <v>60.365985697944694</v>
      </c>
      <c r="R327" s="322">
        <f t="shared" si="23"/>
        <v>69.25008096872196</v>
      </c>
      <c r="S327" s="322">
        <f t="shared" si="23"/>
        <v>71.471104786416277</v>
      </c>
      <c r="T327" s="347">
        <f t="shared" si="23"/>
        <v>64.808033333333327</v>
      </c>
    </row>
    <row r="328" spans="1:20" x14ac:dyDescent="0.2">
      <c r="A328" s="121">
        <v>44637</v>
      </c>
      <c r="B328" s="294"/>
      <c r="C328" s="122"/>
      <c r="D328" s="357">
        <v>79.789000000000001</v>
      </c>
      <c r="E328" s="129"/>
      <c r="F328" s="293"/>
      <c r="G328" s="303"/>
      <c r="H328" s="303"/>
      <c r="I328" s="294"/>
      <c r="J328" s="361"/>
      <c r="K328" s="175"/>
      <c r="L328" s="334"/>
      <c r="M328" s="308"/>
      <c r="P328" s="320">
        <f t="shared" si="23"/>
        <v>58.144961880250378</v>
      </c>
      <c r="Q328" s="321">
        <f t="shared" si="23"/>
        <v>60.365985697944694</v>
      </c>
      <c r="R328" s="322">
        <f t="shared" si="23"/>
        <v>69.25008096872196</v>
      </c>
      <c r="S328" s="322">
        <f t="shared" si="23"/>
        <v>71.471104786416277</v>
      </c>
      <c r="T328" s="347">
        <f t="shared" si="23"/>
        <v>64.808033333333327</v>
      </c>
    </row>
    <row r="329" spans="1:20" x14ac:dyDescent="0.2">
      <c r="A329" s="121">
        <v>44638</v>
      </c>
      <c r="B329" s="294"/>
      <c r="C329" s="122"/>
      <c r="D329" s="357">
        <v>63.024999999999999</v>
      </c>
      <c r="E329" s="129"/>
      <c r="F329" s="293"/>
      <c r="G329" s="303"/>
      <c r="H329" s="303"/>
      <c r="I329" s="294"/>
      <c r="J329" s="361"/>
      <c r="K329" s="175"/>
      <c r="L329" s="334"/>
      <c r="M329" s="308"/>
      <c r="P329" s="320">
        <f t="shared" si="23"/>
        <v>58.144961880250378</v>
      </c>
      <c r="Q329" s="321">
        <f t="shared" si="23"/>
        <v>60.365985697944694</v>
      </c>
      <c r="R329" s="322">
        <f t="shared" si="23"/>
        <v>69.25008096872196</v>
      </c>
      <c r="S329" s="322">
        <f t="shared" si="23"/>
        <v>71.471104786416277</v>
      </c>
      <c r="T329" s="347">
        <f t="shared" si="23"/>
        <v>64.808033333333327</v>
      </c>
    </row>
    <row r="330" spans="1:20" x14ac:dyDescent="0.2">
      <c r="A330" s="121">
        <v>44638</v>
      </c>
      <c r="B330" s="294"/>
      <c r="C330" s="122"/>
      <c r="D330" s="357">
        <v>59.344000000000001</v>
      </c>
      <c r="E330" s="129"/>
      <c r="F330" s="293"/>
      <c r="G330" s="303"/>
      <c r="H330" s="303"/>
      <c r="I330" s="294"/>
      <c r="J330" s="361"/>
      <c r="K330" s="175"/>
      <c r="L330" s="334"/>
      <c r="M330" s="308"/>
      <c r="P330" s="320">
        <f t="shared" ref="P330:T345" si="24">P329</f>
        <v>58.144961880250378</v>
      </c>
      <c r="Q330" s="321">
        <f t="shared" si="24"/>
        <v>60.365985697944694</v>
      </c>
      <c r="R330" s="322">
        <f t="shared" si="24"/>
        <v>69.25008096872196</v>
      </c>
      <c r="S330" s="322">
        <f t="shared" si="24"/>
        <v>71.471104786416277</v>
      </c>
      <c r="T330" s="347">
        <f t="shared" si="24"/>
        <v>64.808033333333327</v>
      </c>
    </row>
    <row r="331" spans="1:20" x14ac:dyDescent="0.2">
      <c r="A331" s="121">
        <v>44638</v>
      </c>
      <c r="B331" s="294"/>
      <c r="C331" s="122"/>
      <c r="D331" s="357">
        <v>58.764000000000003</v>
      </c>
      <c r="E331" s="129"/>
      <c r="F331" s="293"/>
      <c r="G331" s="303"/>
      <c r="H331" s="303"/>
      <c r="I331" s="294"/>
      <c r="J331" s="361"/>
      <c r="K331" s="175"/>
      <c r="L331" s="334"/>
      <c r="M331" s="308"/>
      <c r="P331" s="320">
        <f t="shared" si="24"/>
        <v>58.144961880250378</v>
      </c>
      <c r="Q331" s="321">
        <f t="shared" si="24"/>
        <v>60.365985697944694</v>
      </c>
      <c r="R331" s="322">
        <f t="shared" si="24"/>
        <v>69.25008096872196</v>
      </c>
      <c r="S331" s="322">
        <f t="shared" si="24"/>
        <v>71.471104786416277</v>
      </c>
      <c r="T331" s="347">
        <f t="shared" si="24"/>
        <v>64.808033333333327</v>
      </c>
    </row>
    <row r="332" spans="1:20" x14ac:dyDescent="0.2">
      <c r="A332" s="121">
        <v>44638</v>
      </c>
      <c r="B332" s="294"/>
      <c r="C332" s="122"/>
      <c r="D332" s="357">
        <v>57.039000000000001</v>
      </c>
      <c r="E332" s="129"/>
      <c r="F332" s="293"/>
      <c r="G332" s="303"/>
      <c r="H332" s="303"/>
      <c r="I332" s="294"/>
      <c r="J332" s="361"/>
      <c r="K332" s="175"/>
      <c r="L332" s="334"/>
      <c r="M332" s="308"/>
      <c r="P332" s="320">
        <f t="shared" si="24"/>
        <v>58.144961880250378</v>
      </c>
      <c r="Q332" s="321">
        <f t="shared" si="24"/>
        <v>60.365985697944694</v>
      </c>
      <c r="R332" s="322">
        <f t="shared" si="24"/>
        <v>69.25008096872196</v>
      </c>
      <c r="S332" s="322">
        <f t="shared" si="24"/>
        <v>71.471104786416277</v>
      </c>
      <c r="T332" s="347">
        <f t="shared" si="24"/>
        <v>64.808033333333327</v>
      </c>
    </row>
    <row r="333" spans="1:20" x14ac:dyDescent="0.2">
      <c r="A333" s="121">
        <v>44638</v>
      </c>
      <c r="B333" s="294"/>
      <c r="C333" s="122"/>
      <c r="D333" s="357">
        <v>59.91</v>
      </c>
      <c r="E333" s="129"/>
      <c r="F333" s="293"/>
      <c r="G333" s="303"/>
      <c r="H333" s="303"/>
      <c r="I333" s="294"/>
      <c r="J333" s="361"/>
      <c r="K333" s="175"/>
      <c r="L333" s="334"/>
      <c r="M333" s="308"/>
      <c r="P333" s="320">
        <f t="shared" si="24"/>
        <v>58.144961880250378</v>
      </c>
      <c r="Q333" s="321">
        <f t="shared" si="24"/>
        <v>60.365985697944694</v>
      </c>
      <c r="R333" s="322">
        <f t="shared" si="24"/>
        <v>69.25008096872196</v>
      </c>
      <c r="S333" s="322">
        <f t="shared" si="24"/>
        <v>71.471104786416277</v>
      </c>
      <c r="T333" s="347">
        <f t="shared" si="24"/>
        <v>64.808033333333327</v>
      </c>
    </row>
    <row r="334" spans="1:20" x14ac:dyDescent="0.2">
      <c r="A334" s="121">
        <v>44638</v>
      </c>
      <c r="B334" s="294"/>
      <c r="C334" s="122"/>
      <c r="D334" s="357">
        <v>62.945</v>
      </c>
      <c r="E334" s="129"/>
      <c r="F334" s="293"/>
      <c r="G334" s="303"/>
      <c r="H334" s="303"/>
      <c r="I334" s="294"/>
      <c r="J334" s="361"/>
      <c r="K334" s="175"/>
      <c r="L334" s="334"/>
      <c r="M334" s="308"/>
      <c r="P334" s="320">
        <f t="shared" si="24"/>
        <v>58.144961880250378</v>
      </c>
      <c r="Q334" s="321">
        <f t="shared" si="24"/>
        <v>60.365985697944694</v>
      </c>
      <c r="R334" s="322">
        <f t="shared" si="24"/>
        <v>69.25008096872196</v>
      </c>
      <c r="S334" s="322">
        <f t="shared" si="24"/>
        <v>71.471104786416277</v>
      </c>
      <c r="T334" s="347">
        <f t="shared" si="24"/>
        <v>64.808033333333327</v>
      </c>
    </row>
    <row r="335" spans="1:20" x14ac:dyDescent="0.2">
      <c r="A335" s="121">
        <v>44638</v>
      </c>
      <c r="B335" s="294"/>
      <c r="C335" s="122"/>
      <c r="D335" s="357">
        <v>60.572000000000003</v>
      </c>
      <c r="E335" s="129"/>
      <c r="F335" s="293"/>
      <c r="G335" s="303"/>
      <c r="H335" s="303"/>
      <c r="I335" s="294"/>
      <c r="J335" s="361"/>
      <c r="K335" s="175"/>
      <c r="L335" s="334"/>
      <c r="M335" s="308"/>
      <c r="P335" s="320">
        <f t="shared" si="24"/>
        <v>58.144961880250378</v>
      </c>
      <c r="Q335" s="321">
        <f t="shared" si="24"/>
        <v>60.365985697944694</v>
      </c>
      <c r="R335" s="322">
        <f t="shared" si="24"/>
        <v>69.25008096872196</v>
      </c>
      <c r="S335" s="322">
        <f t="shared" si="24"/>
        <v>71.471104786416277</v>
      </c>
      <c r="T335" s="347">
        <f t="shared" si="24"/>
        <v>64.808033333333327</v>
      </c>
    </row>
    <row r="336" spans="1:20" x14ac:dyDescent="0.2">
      <c r="A336" s="121">
        <v>44638</v>
      </c>
      <c r="B336" s="294"/>
      <c r="C336" s="122"/>
      <c r="D336" s="357">
        <v>63.262999999999998</v>
      </c>
      <c r="E336" s="129"/>
      <c r="F336" s="293"/>
      <c r="G336" s="303"/>
      <c r="H336" s="303"/>
      <c r="I336" s="294"/>
      <c r="J336" s="361"/>
      <c r="K336" s="175"/>
      <c r="L336" s="334"/>
      <c r="M336" s="308"/>
      <c r="P336" s="320">
        <f t="shared" si="24"/>
        <v>58.144961880250378</v>
      </c>
      <c r="Q336" s="321">
        <f t="shared" si="24"/>
        <v>60.365985697944694</v>
      </c>
      <c r="R336" s="322">
        <f t="shared" si="24"/>
        <v>69.25008096872196</v>
      </c>
      <c r="S336" s="322">
        <f t="shared" si="24"/>
        <v>71.471104786416277</v>
      </c>
      <c r="T336" s="347">
        <f t="shared" si="24"/>
        <v>64.808033333333327</v>
      </c>
    </row>
    <row r="337" spans="1:20" x14ac:dyDescent="0.2">
      <c r="A337" s="121">
        <v>44638</v>
      </c>
      <c r="B337" s="294"/>
      <c r="C337" s="122"/>
      <c r="D337" s="357">
        <v>59.258000000000003</v>
      </c>
      <c r="E337" s="129"/>
      <c r="F337" s="293"/>
      <c r="G337" s="303"/>
      <c r="H337" s="303"/>
      <c r="I337" s="294"/>
      <c r="J337" s="361"/>
      <c r="K337" s="175"/>
      <c r="L337" s="334"/>
      <c r="M337" s="308"/>
      <c r="P337" s="320">
        <f t="shared" si="24"/>
        <v>58.144961880250378</v>
      </c>
      <c r="Q337" s="321">
        <f t="shared" si="24"/>
        <v>60.365985697944694</v>
      </c>
      <c r="R337" s="322">
        <f t="shared" si="24"/>
        <v>69.25008096872196</v>
      </c>
      <c r="S337" s="322">
        <f t="shared" si="24"/>
        <v>71.471104786416277</v>
      </c>
      <c r="T337" s="347">
        <f t="shared" si="24"/>
        <v>64.808033333333327</v>
      </c>
    </row>
    <row r="338" spans="1:20" x14ac:dyDescent="0.2">
      <c r="A338" s="121">
        <v>44638</v>
      </c>
      <c r="B338" s="294"/>
      <c r="C338" s="122"/>
      <c r="D338" s="357">
        <v>61.12</v>
      </c>
      <c r="E338" s="129"/>
      <c r="F338" s="293"/>
      <c r="G338" s="303"/>
      <c r="H338" s="303"/>
      <c r="I338" s="294"/>
      <c r="J338" s="361"/>
      <c r="K338" s="175"/>
      <c r="L338" s="334"/>
      <c r="M338" s="308"/>
      <c r="P338" s="320">
        <f t="shared" si="24"/>
        <v>58.144961880250378</v>
      </c>
      <c r="Q338" s="321">
        <f t="shared" si="24"/>
        <v>60.365985697944694</v>
      </c>
      <c r="R338" s="322">
        <f t="shared" si="24"/>
        <v>69.25008096872196</v>
      </c>
      <c r="S338" s="322">
        <f t="shared" si="24"/>
        <v>71.471104786416277</v>
      </c>
      <c r="T338" s="347">
        <f t="shared" si="24"/>
        <v>64.808033333333327</v>
      </c>
    </row>
    <row r="339" spans="1:20" x14ac:dyDescent="0.2">
      <c r="A339" s="121">
        <v>44638</v>
      </c>
      <c r="B339" s="294"/>
      <c r="C339" s="122"/>
      <c r="D339" s="357">
        <v>72.064999999999998</v>
      </c>
      <c r="E339" s="129"/>
      <c r="F339" s="293"/>
      <c r="G339" s="303"/>
      <c r="H339" s="303"/>
      <c r="I339" s="294"/>
      <c r="J339" s="361"/>
      <c r="K339" s="175"/>
      <c r="L339" s="334"/>
      <c r="M339" s="308"/>
      <c r="P339" s="320">
        <f t="shared" si="24"/>
        <v>58.144961880250378</v>
      </c>
      <c r="Q339" s="321">
        <f t="shared" si="24"/>
        <v>60.365985697944694</v>
      </c>
      <c r="R339" s="322">
        <f t="shared" si="24"/>
        <v>69.25008096872196</v>
      </c>
      <c r="S339" s="322">
        <f t="shared" si="24"/>
        <v>71.471104786416277</v>
      </c>
      <c r="T339" s="347">
        <f t="shared" si="24"/>
        <v>64.808033333333327</v>
      </c>
    </row>
    <row r="340" spans="1:20" x14ac:dyDescent="0.2">
      <c r="A340" s="121">
        <v>44638</v>
      </c>
      <c r="B340" s="294"/>
      <c r="C340" s="122"/>
      <c r="D340" s="357">
        <v>63.966000000000001</v>
      </c>
      <c r="E340" s="129"/>
      <c r="F340" s="293"/>
      <c r="G340" s="303"/>
      <c r="H340" s="303"/>
      <c r="I340" s="294"/>
      <c r="J340" s="361"/>
      <c r="K340" s="175"/>
      <c r="L340" s="334"/>
      <c r="M340" s="308"/>
      <c r="P340" s="320">
        <f t="shared" si="24"/>
        <v>58.144961880250378</v>
      </c>
      <c r="Q340" s="321">
        <f t="shared" si="24"/>
        <v>60.365985697944694</v>
      </c>
      <c r="R340" s="322">
        <f t="shared" si="24"/>
        <v>69.25008096872196</v>
      </c>
      <c r="S340" s="322">
        <f t="shared" si="24"/>
        <v>71.471104786416277</v>
      </c>
      <c r="T340" s="347">
        <f t="shared" si="24"/>
        <v>64.808033333333327</v>
      </c>
    </row>
    <row r="341" spans="1:20" x14ac:dyDescent="0.2">
      <c r="A341" s="121">
        <v>44638</v>
      </c>
      <c r="B341" s="294"/>
      <c r="C341" s="122"/>
      <c r="D341" s="357">
        <v>59.329000000000001</v>
      </c>
      <c r="E341" s="129"/>
      <c r="F341" s="293"/>
      <c r="G341" s="303"/>
      <c r="H341" s="303"/>
      <c r="I341" s="294"/>
      <c r="J341" s="361"/>
      <c r="K341" s="175"/>
      <c r="L341" s="334"/>
      <c r="M341" s="308"/>
      <c r="P341" s="320">
        <f t="shared" si="24"/>
        <v>58.144961880250378</v>
      </c>
      <c r="Q341" s="321">
        <f t="shared" si="24"/>
        <v>60.365985697944694</v>
      </c>
      <c r="R341" s="322">
        <f t="shared" si="24"/>
        <v>69.25008096872196</v>
      </c>
      <c r="S341" s="322">
        <f t="shared" si="24"/>
        <v>71.471104786416277</v>
      </c>
      <c r="T341" s="347">
        <f t="shared" si="24"/>
        <v>64.808033333333327</v>
      </c>
    </row>
    <row r="342" spans="1:20" x14ac:dyDescent="0.2">
      <c r="A342" s="121">
        <v>44638</v>
      </c>
      <c r="B342" s="294"/>
      <c r="C342" s="122"/>
      <c r="D342" s="357">
        <v>61.698</v>
      </c>
      <c r="E342" s="129"/>
      <c r="F342" s="293"/>
      <c r="G342" s="303"/>
      <c r="H342" s="303"/>
      <c r="I342" s="294"/>
      <c r="J342" s="361"/>
      <c r="K342" s="175"/>
      <c r="L342" s="334"/>
      <c r="M342" s="308"/>
      <c r="P342" s="320">
        <f t="shared" si="24"/>
        <v>58.144961880250378</v>
      </c>
      <c r="Q342" s="321">
        <f t="shared" si="24"/>
        <v>60.365985697944694</v>
      </c>
      <c r="R342" s="322">
        <f t="shared" si="24"/>
        <v>69.25008096872196</v>
      </c>
      <c r="S342" s="322">
        <f t="shared" si="24"/>
        <v>71.471104786416277</v>
      </c>
      <c r="T342" s="347">
        <f t="shared" si="24"/>
        <v>64.808033333333327</v>
      </c>
    </row>
    <row r="343" spans="1:20" x14ac:dyDescent="0.2">
      <c r="A343" s="121">
        <v>44638</v>
      </c>
      <c r="B343" s="294"/>
      <c r="C343" s="122"/>
      <c r="D343" s="357">
        <v>64.286000000000001</v>
      </c>
      <c r="E343" s="129"/>
      <c r="F343" s="293"/>
      <c r="G343" s="303"/>
      <c r="H343" s="303"/>
      <c r="I343" s="294"/>
      <c r="J343" s="361"/>
      <c r="K343" s="175"/>
      <c r="L343" s="334"/>
      <c r="M343" s="308"/>
      <c r="P343" s="320">
        <f t="shared" si="24"/>
        <v>58.144961880250378</v>
      </c>
      <c r="Q343" s="321">
        <f t="shared" si="24"/>
        <v>60.365985697944694</v>
      </c>
      <c r="R343" s="322">
        <f t="shared" si="24"/>
        <v>69.25008096872196</v>
      </c>
      <c r="S343" s="322">
        <f t="shared" si="24"/>
        <v>71.471104786416277</v>
      </c>
      <c r="T343" s="347">
        <f t="shared" si="24"/>
        <v>64.808033333333327</v>
      </c>
    </row>
    <row r="344" spans="1:20" x14ac:dyDescent="0.2">
      <c r="A344" s="121">
        <v>44638</v>
      </c>
      <c r="B344" s="294"/>
      <c r="C344" s="122"/>
      <c r="D344" s="357">
        <v>78.759</v>
      </c>
      <c r="E344" s="129"/>
      <c r="F344" s="293"/>
      <c r="G344" s="303"/>
      <c r="H344" s="303"/>
      <c r="I344" s="294"/>
      <c r="J344" s="361"/>
      <c r="K344" s="175"/>
      <c r="L344" s="334"/>
      <c r="M344" s="308"/>
      <c r="P344" s="320">
        <f t="shared" si="24"/>
        <v>58.144961880250378</v>
      </c>
      <c r="Q344" s="321">
        <f t="shared" si="24"/>
        <v>60.365985697944694</v>
      </c>
      <c r="R344" s="322">
        <f t="shared" si="24"/>
        <v>69.25008096872196</v>
      </c>
      <c r="S344" s="322">
        <f t="shared" si="24"/>
        <v>71.471104786416277</v>
      </c>
      <c r="T344" s="347">
        <f t="shared" si="24"/>
        <v>64.808033333333327</v>
      </c>
    </row>
    <row r="345" spans="1:20" x14ac:dyDescent="0.2">
      <c r="A345" s="121">
        <v>44638</v>
      </c>
      <c r="B345" s="294"/>
      <c r="C345" s="122"/>
      <c r="D345" s="357">
        <v>64</v>
      </c>
      <c r="E345" s="129"/>
      <c r="F345" s="293"/>
      <c r="G345" s="303"/>
      <c r="H345" s="303"/>
      <c r="I345" s="294"/>
      <c r="J345" s="361"/>
      <c r="K345" s="175"/>
      <c r="L345" s="334"/>
      <c r="M345" s="308"/>
      <c r="P345" s="320">
        <f t="shared" si="24"/>
        <v>58.144961880250378</v>
      </c>
      <c r="Q345" s="321">
        <f t="shared" si="24"/>
        <v>60.365985697944694</v>
      </c>
      <c r="R345" s="322">
        <f t="shared" si="24"/>
        <v>69.25008096872196</v>
      </c>
      <c r="S345" s="322">
        <f t="shared" si="24"/>
        <v>71.471104786416277</v>
      </c>
      <c r="T345" s="347">
        <f t="shared" si="24"/>
        <v>64.808033333333327</v>
      </c>
    </row>
    <row r="346" spans="1:20" x14ac:dyDescent="0.2">
      <c r="A346" s="121">
        <v>44638</v>
      </c>
      <c r="B346" s="294"/>
      <c r="C346" s="122"/>
      <c r="D346" s="357">
        <v>65</v>
      </c>
      <c r="E346" s="129"/>
      <c r="F346" s="293"/>
      <c r="G346" s="303"/>
      <c r="H346" s="303"/>
      <c r="I346" s="294"/>
      <c r="J346" s="361"/>
      <c r="K346" s="175"/>
      <c r="L346" s="334"/>
      <c r="M346" s="308"/>
      <c r="P346" s="320">
        <f t="shared" ref="P346:T361" si="25">P345</f>
        <v>58.144961880250378</v>
      </c>
      <c r="Q346" s="321">
        <f t="shared" si="25"/>
        <v>60.365985697944694</v>
      </c>
      <c r="R346" s="322">
        <f t="shared" si="25"/>
        <v>69.25008096872196</v>
      </c>
      <c r="S346" s="322">
        <f t="shared" si="25"/>
        <v>71.471104786416277</v>
      </c>
      <c r="T346" s="347">
        <f t="shared" si="25"/>
        <v>64.808033333333327</v>
      </c>
    </row>
    <row r="347" spans="1:20" x14ac:dyDescent="0.2">
      <c r="A347" s="121">
        <v>44638</v>
      </c>
      <c r="B347" s="294"/>
      <c r="C347" s="122"/>
      <c r="D347" s="357">
        <v>65</v>
      </c>
      <c r="E347" s="129"/>
      <c r="F347" s="293"/>
      <c r="G347" s="303"/>
      <c r="H347" s="303"/>
      <c r="I347" s="294"/>
      <c r="J347" s="361"/>
      <c r="K347" s="175"/>
      <c r="L347" s="334"/>
      <c r="M347" s="308"/>
      <c r="P347" s="320">
        <f t="shared" si="25"/>
        <v>58.144961880250378</v>
      </c>
      <c r="Q347" s="321">
        <f t="shared" si="25"/>
        <v>60.365985697944694</v>
      </c>
      <c r="R347" s="322">
        <f t="shared" si="25"/>
        <v>69.25008096872196</v>
      </c>
      <c r="S347" s="322">
        <f t="shared" si="25"/>
        <v>71.471104786416277</v>
      </c>
      <c r="T347" s="347">
        <f t="shared" si="25"/>
        <v>64.808033333333327</v>
      </c>
    </row>
    <row r="348" spans="1:20" x14ac:dyDescent="0.2">
      <c r="A348" s="121">
        <v>44641</v>
      </c>
      <c r="B348" s="294"/>
      <c r="C348" s="122"/>
      <c r="D348" s="357">
        <v>69</v>
      </c>
      <c r="E348" s="129"/>
      <c r="F348" s="293"/>
      <c r="G348" s="303"/>
      <c r="H348" s="303"/>
      <c r="I348" s="294"/>
      <c r="J348" s="361"/>
      <c r="K348" s="175"/>
      <c r="L348" s="334"/>
      <c r="M348" s="308"/>
      <c r="P348" s="320">
        <f t="shared" si="25"/>
        <v>58.144961880250378</v>
      </c>
      <c r="Q348" s="321">
        <f t="shared" si="25"/>
        <v>60.365985697944694</v>
      </c>
      <c r="R348" s="322">
        <f t="shared" si="25"/>
        <v>69.25008096872196</v>
      </c>
      <c r="S348" s="322">
        <f t="shared" si="25"/>
        <v>71.471104786416277</v>
      </c>
      <c r="T348" s="347">
        <f t="shared" si="25"/>
        <v>64.808033333333327</v>
      </c>
    </row>
    <row r="349" spans="1:20" x14ac:dyDescent="0.2">
      <c r="A349" s="121">
        <v>44641</v>
      </c>
      <c r="B349" s="294"/>
      <c r="C349" s="122"/>
      <c r="D349" s="357">
        <v>67.991</v>
      </c>
      <c r="E349" s="129"/>
      <c r="F349" s="293"/>
      <c r="G349" s="303"/>
      <c r="H349" s="303"/>
      <c r="I349" s="294"/>
      <c r="J349" s="361"/>
      <c r="K349" s="175"/>
      <c r="L349" s="334"/>
      <c r="M349" s="308"/>
      <c r="P349" s="320">
        <f t="shared" si="25"/>
        <v>58.144961880250378</v>
      </c>
      <c r="Q349" s="321">
        <f t="shared" si="25"/>
        <v>60.365985697944694</v>
      </c>
      <c r="R349" s="322">
        <f t="shared" si="25"/>
        <v>69.25008096872196</v>
      </c>
      <c r="S349" s="322">
        <f t="shared" si="25"/>
        <v>71.471104786416277</v>
      </c>
      <c r="T349" s="347">
        <f t="shared" si="25"/>
        <v>64.808033333333327</v>
      </c>
    </row>
    <row r="350" spans="1:20" x14ac:dyDescent="0.2">
      <c r="A350" s="121">
        <v>44641</v>
      </c>
      <c r="B350" s="294"/>
      <c r="C350" s="122"/>
      <c r="D350" s="357">
        <v>66.585999999999999</v>
      </c>
      <c r="E350" s="129"/>
      <c r="F350" s="293"/>
      <c r="G350" s="303"/>
      <c r="H350" s="303"/>
      <c r="I350" s="294"/>
      <c r="J350" s="361"/>
      <c r="K350" s="175"/>
      <c r="L350" s="334"/>
      <c r="M350" s="308"/>
      <c r="P350" s="320">
        <f t="shared" si="25"/>
        <v>58.144961880250378</v>
      </c>
      <c r="Q350" s="321">
        <f t="shared" si="25"/>
        <v>60.365985697944694</v>
      </c>
      <c r="R350" s="322">
        <f t="shared" si="25"/>
        <v>69.25008096872196</v>
      </c>
      <c r="S350" s="322">
        <f t="shared" si="25"/>
        <v>71.471104786416277</v>
      </c>
      <c r="T350" s="347">
        <f t="shared" si="25"/>
        <v>64.808033333333327</v>
      </c>
    </row>
    <row r="351" spans="1:20" x14ac:dyDescent="0.2">
      <c r="A351" s="121">
        <v>44641</v>
      </c>
      <c r="B351" s="294"/>
      <c r="C351" s="122"/>
      <c r="D351" s="357">
        <v>61.328000000000003</v>
      </c>
      <c r="E351" s="129"/>
      <c r="F351" s="293"/>
      <c r="G351" s="303"/>
      <c r="H351" s="303"/>
      <c r="I351" s="294"/>
      <c r="J351" s="361"/>
      <c r="K351" s="175"/>
      <c r="L351" s="334"/>
      <c r="M351" s="308"/>
      <c r="P351" s="320">
        <f t="shared" si="25"/>
        <v>58.144961880250378</v>
      </c>
      <c r="Q351" s="321">
        <f t="shared" si="25"/>
        <v>60.365985697944694</v>
      </c>
      <c r="R351" s="322">
        <f t="shared" si="25"/>
        <v>69.25008096872196</v>
      </c>
      <c r="S351" s="322">
        <f t="shared" si="25"/>
        <v>71.471104786416277</v>
      </c>
      <c r="T351" s="347">
        <f t="shared" si="25"/>
        <v>64.808033333333327</v>
      </c>
    </row>
    <row r="352" spans="1:20" x14ac:dyDescent="0.2">
      <c r="A352" s="121">
        <v>44641</v>
      </c>
      <c r="B352" s="294"/>
      <c r="C352" s="122"/>
      <c r="D352" s="357">
        <v>64.959000000000003</v>
      </c>
      <c r="E352" s="129"/>
      <c r="F352" s="293"/>
      <c r="G352" s="303"/>
      <c r="H352" s="303"/>
      <c r="I352" s="294"/>
      <c r="J352" s="361"/>
      <c r="K352" s="175"/>
      <c r="L352" s="334"/>
      <c r="M352" s="308"/>
      <c r="P352" s="320">
        <f t="shared" si="25"/>
        <v>58.144961880250378</v>
      </c>
      <c r="Q352" s="321">
        <f t="shared" si="25"/>
        <v>60.365985697944694</v>
      </c>
      <c r="R352" s="322">
        <f t="shared" si="25"/>
        <v>69.25008096872196</v>
      </c>
      <c r="S352" s="322">
        <f t="shared" si="25"/>
        <v>71.471104786416277</v>
      </c>
      <c r="T352" s="347">
        <f t="shared" si="25"/>
        <v>64.808033333333327</v>
      </c>
    </row>
    <row r="353" spans="1:20" x14ac:dyDescent="0.2">
      <c r="A353" s="121">
        <v>44641</v>
      </c>
      <c r="B353" s="294"/>
      <c r="C353" s="122"/>
      <c r="D353" s="357">
        <v>64.325000000000003</v>
      </c>
      <c r="E353" s="129"/>
      <c r="F353" s="293"/>
      <c r="G353" s="303"/>
      <c r="H353" s="303"/>
      <c r="I353" s="294"/>
      <c r="J353" s="361"/>
      <c r="K353" s="175"/>
      <c r="L353" s="334"/>
      <c r="M353" s="308"/>
      <c r="P353" s="320">
        <f t="shared" si="25"/>
        <v>58.144961880250378</v>
      </c>
      <c r="Q353" s="321">
        <f t="shared" si="25"/>
        <v>60.365985697944694</v>
      </c>
      <c r="R353" s="322">
        <f t="shared" si="25"/>
        <v>69.25008096872196</v>
      </c>
      <c r="S353" s="322">
        <f t="shared" si="25"/>
        <v>71.471104786416277</v>
      </c>
      <c r="T353" s="347">
        <f t="shared" si="25"/>
        <v>64.808033333333327</v>
      </c>
    </row>
    <row r="354" spans="1:20" x14ac:dyDescent="0.2">
      <c r="A354" s="121">
        <v>44642</v>
      </c>
      <c r="B354" s="294"/>
      <c r="C354" s="122"/>
      <c r="D354" s="357">
        <v>60.691000000000003</v>
      </c>
      <c r="E354" s="129"/>
      <c r="F354" s="293"/>
      <c r="G354" s="303"/>
      <c r="H354" s="303"/>
      <c r="I354" s="294"/>
      <c r="J354" s="361"/>
      <c r="K354" s="175"/>
      <c r="L354" s="334"/>
      <c r="M354" s="308"/>
      <c r="P354" s="320">
        <f t="shared" si="25"/>
        <v>58.144961880250378</v>
      </c>
      <c r="Q354" s="321">
        <f t="shared" si="25"/>
        <v>60.365985697944694</v>
      </c>
      <c r="R354" s="322">
        <f t="shared" si="25"/>
        <v>69.25008096872196</v>
      </c>
      <c r="S354" s="322">
        <f t="shared" si="25"/>
        <v>71.471104786416277</v>
      </c>
      <c r="T354" s="347">
        <f t="shared" si="25"/>
        <v>64.808033333333327</v>
      </c>
    </row>
    <row r="355" spans="1:20" x14ac:dyDescent="0.2">
      <c r="A355" s="121">
        <v>44642</v>
      </c>
      <c r="B355" s="294"/>
      <c r="C355" s="122"/>
      <c r="D355" s="357">
        <v>64.373999999999995</v>
      </c>
      <c r="E355" s="129"/>
      <c r="F355" s="293"/>
      <c r="G355" s="303"/>
      <c r="H355" s="303"/>
      <c r="I355" s="294"/>
      <c r="J355" s="361"/>
      <c r="K355" s="175"/>
      <c r="L355" s="334"/>
      <c r="M355" s="308"/>
      <c r="P355" s="320">
        <f t="shared" si="25"/>
        <v>58.144961880250378</v>
      </c>
      <c r="Q355" s="321">
        <f t="shared" si="25"/>
        <v>60.365985697944694</v>
      </c>
      <c r="R355" s="322">
        <f t="shared" si="25"/>
        <v>69.25008096872196</v>
      </c>
      <c r="S355" s="322">
        <f t="shared" si="25"/>
        <v>71.471104786416277</v>
      </c>
      <c r="T355" s="347">
        <f t="shared" si="25"/>
        <v>64.808033333333327</v>
      </c>
    </row>
    <row r="356" spans="1:20" x14ac:dyDescent="0.2">
      <c r="A356" s="121">
        <v>44642</v>
      </c>
      <c r="B356" s="294"/>
      <c r="C356" s="122"/>
      <c r="D356" s="357">
        <v>69.677999999999997</v>
      </c>
      <c r="E356" s="129"/>
      <c r="F356" s="293"/>
      <c r="G356" s="303"/>
      <c r="H356" s="303"/>
      <c r="I356" s="294"/>
      <c r="J356" s="361"/>
      <c r="K356" s="175"/>
      <c r="L356" s="334"/>
      <c r="M356" s="308"/>
      <c r="P356" s="320">
        <f t="shared" si="25"/>
        <v>58.144961880250378</v>
      </c>
      <c r="Q356" s="321">
        <f t="shared" si="25"/>
        <v>60.365985697944694</v>
      </c>
      <c r="R356" s="322">
        <f t="shared" si="25"/>
        <v>69.25008096872196</v>
      </c>
      <c r="S356" s="322">
        <f t="shared" si="25"/>
        <v>71.471104786416277</v>
      </c>
      <c r="T356" s="347">
        <f t="shared" si="25"/>
        <v>64.808033333333327</v>
      </c>
    </row>
    <row r="357" spans="1:20" x14ac:dyDescent="0.2">
      <c r="A357" s="121">
        <v>44642</v>
      </c>
      <c r="B357" s="294"/>
      <c r="C357" s="122"/>
      <c r="D357" s="357">
        <v>65.262</v>
      </c>
      <c r="E357" s="129"/>
      <c r="F357" s="293"/>
      <c r="G357" s="303"/>
      <c r="H357" s="303"/>
      <c r="I357" s="294"/>
      <c r="J357" s="361"/>
      <c r="K357" s="175"/>
      <c r="L357" s="334"/>
      <c r="M357" s="308"/>
      <c r="P357" s="320">
        <f t="shared" si="25"/>
        <v>58.144961880250378</v>
      </c>
      <c r="Q357" s="321">
        <f t="shared" si="25"/>
        <v>60.365985697944694</v>
      </c>
      <c r="R357" s="322">
        <f t="shared" si="25"/>
        <v>69.25008096872196</v>
      </c>
      <c r="S357" s="322">
        <f t="shared" si="25"/>
        <v>71.471104786416277</v>
      </c>
      <c r="T357" s="347">
        <f t="shared" si="25"/>
        <v>64.808033333333327</v>
      </c>
    </row>
    <row r="358" spans="1:20" x14ac:dyDescent="0.2">
      <c r="A358" s="121">
        <v>44642</v>
      </c>
      <c r="B358" s="294"/>
      <c r="C358" s="122"/>
      <c r="D358" s="357">
        <v>66.676000000000002</v>
      </c>
      <c r="E358" s="129"/>
      <c r="F358" s="293"/>
      <c r="G358" s="303"/>
      <c r="H358" s="303"/>
      <c r="I358" s="294"/>
      <c r="J358" s="361"/>
      <c r="K358" s="175"/>
      <c r="L358" s="334"/>
      <c r="M358" s="308"/>
      <c r="P358" s="320">
        <f t="shared" si="25"/>
        <v>58.144961880250378</v>
      </c>
      <c r="Q358" s="321">
        <f t="shared" si="25"/>
        <v>60.365985697944694</v>
      </c>
      <c r="R358" s="322">
        <f t="shared" si="25"/>
        <v>69.25008096872196</v>
      </c>
      <c r="S358" s="322">
        <f t="shared" si="25"/>
        <v>71.471104786416277</v>
      </c>
      <c r="T358" s="347">
        <f t="shared" si="25"/>
        <v>64.808033333333327</v>
      </c>
    </row>
    <row r="359" spans="1:20" x14ac:dyDescent="0.2">
      <c r="A359" s="121">
        <v>44642</v>
      </c>
      <c r="B359" s="294"/>
      <c r="C359" s="122"/>
      <c r="D359" s="357">
        <v>62.177999999999997</v>
      </c>
      <c r="E359" s="129"/>
      <c r="F359" s="293"/>
      <c r="G359" s="303"/>
      <c r="H359" s="303"/>
      <c r="I359" s="294"/>
      <c r="J359" s="361"/>
      <c r="K359" s="175"/>
      <c r="L359" s="334"/>
      <c r="M359" s="308"/>
      <c r="P359" s="320">
        <f t="shared" si="25"/>
        <v>58.144961880250378</v>
      </c>
      <c r="Q359" s="321">
        <f t="shared" si="25"/>
        <v>60.365985697944694</v>
      </c>
      <c r="R359" s="322">
        <f t="shared" si="25"/>
        <v>69.25008096872196</v>
      </c>
      <c r="S359" s="322">
        <f t="shared" si="25"/>
        <v>71.471104786416277</v>
      </c>
      <c r="T359" s="347">
        <f t="shared" si="25"/>
        <v>64.808033333333327</v>
      </c>
    </row>
    <row r="360" spans="1:20" x14ac:dyDescent="0.2">
      <c r="A360" s="121">
        <v>44642</v>
      </c>
      <c r="B360" s="294"/>
      <c r="C360" s="122"/>
      <c r="D360" s="357">
        <v>72.429000000000002</v>
      </c>
      <c r="E360" s="129"/>
      <c r="F360" s="293"/>
      <c r="G360" s="303"/>
      <c r="H360" s="303"/>
      <c r="I360" s="294"/>
      <c r="J360" s="361"/>
      <c r="K360" s="175"/>
      <c r="L360" s="334"/>
      <c r="M360" s="308"/>
      <c r="P360" s="320">
        <f t="shared" si="25"/>
        <v>58.144961880250378</v>
      </c>
      <c r="Q360" s="321">
        <f t="shared" si="25"/>
        <v>60.365985697944694</v>
      </c>
      <c r="R360" s="322">
        <f t="shared" si="25"/>
        <v>69.25008096872196</v>
      </c>
      <c r="S360" s="322">
        <f t="shared" si="25"/>
        <v>71.471104786416277</v>
      </c>
      <c r="T360" s="347">
        <f t="shared" si="25"/>
        <v>64.808033333333327</v>
      </c>
    </row>
    <row r="361" spans="1:20" x14ac:dyDescent="0.2">
      <c r="A361" s="121">
        <v>44643</v>
      </c>
      <c r="B361" s="294"/>
      <c r="C361" s="122"/>
      <c r="D361" s="357">
        <v>66.655000000000001</v>
      </c>
      <c r="E361" s="129"/>
      <c r="F361" s="293"/>
      <c r="G361" s="303"/>
      <c r="H361" s="303"/>
      <c r="I361" s="294"/>
      <c r="J361" s="361"/>
      <c r="K361" s="175"/>
      <c r="L361" s="334"/>
      <c r="M361" s="308"/>
      <c r="P361" s="320">
        <f t="shared" si="25"/>
        <v>58.144961880250378</v>
      </c>
      <c r="Q361" s="321">
        <f t="shared" si="25"/>
        <v>60.365985697944694</v>
      </c>
      <c r="R361" s="322">
        <f t="shared" si="25"/>
        <v>69.25008096872196</v>
      </c>
      <c r="S361" s="322">
        <f t="shared" si="25"/>
        <v>71.471104786416277</v>
      </c>
      <c r="T361" s="347">
        <f t="shared" si="25"/>
        <v>64.808033333333327</v>
      </c>
    </row>
    <row r="362" spans="1:20" x14ac:dyDescent="0.2">
      <c r="A362" s="121">
        <v>44643</v>
      </c>
      <c r="B362" s="294"/>
      <c r="C362" s="122"/>
      <c r="D362" s="357">
        <v>65.027000000000001</v>
      </c>
      <c r="E362" s="129"/>
      <c r="F362" s="293"/>
      <c r="G362" s="303"/>
      <c r="H362" s="303"/>
      <c r="I362" s="294"/>
      <c r="J362" s="361"/>
      <c r="K362" s="175"/>
      <c r="L362" s="334"/>
      <c r="M362" s="308"/>
      <c r="P362" s="320">
        <f t="shared" ref="P362:T377" si="26">P361</f>
        <v>58.144961880250378</v>
      </c>
      <c r="Q362" s="321">
        <f t="shared" si="26"/>
        <v>60.365985697944694</v>
      </c>
      <c r="R362" s="322">
        <f t="shared" si="26"/>
        <v>69.25008096872196</v>
      </c>
      <c r="S362" s="322">
        <f t="shared" si="26"/>
        <v>71.471104786416277</v>
      </c>
      <c r="T362" s="347">
        <f t="shared" si="26"/>
        <v>64.808033333333327</v>
      </c>
    </row>
    <row r="363" spans="1:20" x14ac:dyDescent="0.2">
      <c r="A363" s="121">
        <v>44643</v>
      </c>
      <c r="B363" s="294"/>
      <c r="C363" s="122"/>
      <c r="D363" s="357">
        <v>59.96</v>
      </c>
      <c r="E363" s="129"/>
      <c r="F363" s="293"/>
      <c r="G363" s="303"/>
      <c r="H363" s="303"/>
      <c r="I363" s="294"/>
      <c r="J363" s="361"/>
      <c r="K363" s="175"/>
      <c r="L363" s="334"/>
      <c r="M363" s="308"/>
      <c r="P363" s="320">
        <f t="shared" si="26"/>
        <v>58.144961880250378</v>
      </c>
      <c r="Q363" s="321">
        <f t="shared" si="26"/>
        <v>60.365985697944694</v>
      </c>
      <c r="R363" s="322">
        <f t="shared" si="26"/>
        <v>69.25008096872196</v>
      </c>
      <c r="S363" s="322">
        <f t="shared" si="26"/>
        <v>71.471104786416277</v>
      </c>
      <c r="T363" s="347">
        <f t="shared" si="26"/>
        <v>64.808033333333327</v>
      </c>
    </row>
    <row r="364" spans="1:20" x14ac:dyDescent="0.2">
      <c r="A364" s="121">
        <v>44643</v>
      </c>
      <c r="B364" s="294"/>
      <c r="C364" s="122"/>
      <c r="D364" s="357">
        <v>65.11</v>
      </c>
      <c r="E364" s="129"/>
      <c r="F364" s="293"/>
      <c r="G364" s="303"/>
      <c r="H364" s="303"/>
      <c r="I364" s="294"/>
      <c r="J364" s="361"/>
      <c r="K364" s="175"/>
      <c r="L364" s="334"/>
      <c r="M364" s="308"/>
      <c r="P364" s="320">
        <f t="shared" si="26"/>
        <v>58.144961880250378</v>
      </c>
      <c r="Q364" s="321">
        <f t="shared" si="26"/>
        <v>60.365985697944694</v>
      </c>
      <c r="R364" s="322">
        <f t="shared" si="26"/>
        <v>69.25008096872196</v>
      </c>
      <c r="S364" s="322">
        <f t="shared" si="26"/>
        <v>71.471104786416277</v>
      </c>
      <c r="T364" s="347">
        <f t="shared" si="26"/>
        <v>64.808033333333327</v>
      </c>
    </row>
    <row r="365" spans="1:20" x14ac:dyDescent="0.2">
      <c r="A365" s="121">
        <v>44643</v>
      </c>
      <c r="B365" s="294"/>
      <c r="C365" s="122"/>
      <c r="D365" s="357">
        <v>62.982999999999997</v>
      </c>
      <c r="E365" s="129"/>
      <c r="F365" s="293"/>
      <c r="G365" s="303"/>
      <c r="H365" s="303"/>
      <c r="I365" s="294"/>
      <c r="J365" s="361"/>
      <c r="K365" s="175"/>
      <c r="L365" s="334"/>
      <c r="M365" s="308"/>
      <c r="P365" s="320">
        <f t="shared" si="26"/>
        <v>58.144961880250378</v>
      </c>
      <c r="Q365" s="321">
        <f t="shared" si="26"/>
        <v>60.365985697944694</v>
      </c>
      <c r="R365" s="322">
        <f t="shared" si="26"/>
        <v>69.25008096872196</v>
      </c>
      <c r="S365" s="322">
        <f t="shared" si="26"/>
        <v>71.471104786416277</v>
      </c>
      <c r="T365" s="347">
        <f t="shared" si="26"/>
        <v>64.808033333333327</v>
      </c>
    </row>
    <row r="366" spans="1:20" x14ac:dyDescent="0.2">
      <c r="A366" s="121">
        <v>44643</v>
      </c>
      <c r="B366" s="294"/>
      <c r="C366" s="122"/>
      <c r="D366" s="357">
        <v>75.394000000000005</v>
      </c>
      <c r="E366" s="129"/>
      <c r="F366" s="293"/>
      <c r="G366" s="303"/>
      <c r="H366" s="303"/>
      <c r="I366" s="294"/>
      <c r="J366" s="361"/>
      <c r="K366" s="175"/>
      <c r="L366" s="334"/>
      <c r="M366" s="308"/>
      <c r="P366" s="320">
        <f t="shared" si="26"/>
        <v>58.144961880250378</v>
      </c>
      <c r="Q366" s="321">
        <f t="shared" si="26"/>
        <v>60.365985697944694</v>
      </c>
      <c r="R366" s="322">
        <f t="shared" si="26"/>
        <v>69.25008096872196</v>
      </c>
      <c r="S366" s="322">
        <f t="shared" si="26"/>
        <v>71.471104786416277</v>
      </c>
      <c r="T366" s="347">
        <f t="shared" si="26"/>
        <v>64.808033333333327</v>
      </c>
    </row>
    <row r="367" spans="1:20" x14ac:dyDescent="0.2">
      <c r="A367" s="121">
        <v>44643</v>
      </c>
      <c r="B367" s="294"/>
      <c r="C367" s="122"/>
      <c r="D367" s="357">
        <v>60.124000000000002</v>
      </c>
      <c r="E367" s="129"/>
      <c r="F367" s="293"/>
      <c r="G367" s="303"/>
      <c r="H367" s="303"/>
      <c r="I367" s="294"/>
      <c r="J367" s="361"/>
      <c r="K367" s="175"/>
      <c r="L367" s="334"/>
      <c r="M367" s="308"/>
      <c r="P367" s="320">
        <f t="shared" si="26"/>
        <v>58.144961880250378</v>
      </c>
      <c r="Q367" s="321">
        <f t="shared" si="26"/>
        <v>60.365985697944694</v>
      </c>
      <c r="R367" s="322">
        <f t="shared" si="26"/>
        <v>69.25008096872196</v>
      </c>
      <c r="S367" s="322">
        <f t="shared" si="26"/>
        <v>71.471104786416277</v>
      </c>
      <c r="T367" s="347">
        <f t="shared" si="26"/>
        <v>64.808033333333327</v>
      </c>
    </row>
    <row r="368" spans="1:20" x14ac:dyDescent="0.2">
      <c r="A368" s="121">
        <v>44643</v>
      </c>
      <c r="B368" s="294"/>
      <c r="C368" s="122"/>
      <c r="D368" s="357">
        <v>62.546999999999997</v>
      </c>
      <c r="E368" s="129"/>
      <c r="F368" s="293"/>
      <c r="G368" s="303"/>
      <c r="H368" s="303"/>
      <c r="I368" s="294"/>
      <c r="J368" s="361"/>
      <c r="K368" s="175"/>
      <c r="L368" s="334"/>
      <c r="M368" s="308"/>
      <c r="P368" s="320">
        <f t="shared" si="26"/>
        <v>58.144961880250378</v>
      </c>
      <c r="Q368" s="321">
        <f t="shared" si="26"/>
        <v>60.365985697944694</v>
      </c>
      <c r="R368" s="322">
        <f t="shared" si="26"/>
        <v>69.25008096872196</v>
      </c>
      <c r="S368" s="322">
        <f t="shared" si="26"/>
        <v>71.471104786416277</v>
      </c>
      <c r="T368" s="347">
        <f t="shared" si="26"/>
        <v>64.808033333333327</v>
      </c>
    </row>
    <row r="369" spans="1:20" x14ac:dyDescent="0.2">
      <c r="A369" s="121">
        <v>44643</v>
      </c>
      <c r="B369" s="294"/>
      <c r="C369" s="122"/>
      <c r="D369" s="357">
        <v>65.716999999999999</v>
      </c>
      <c r="E369" s="129"/>
      <c r="F369" s="293"/>
      <c r="G369" s="303"/>
      <c r="H369" s="303"/>
      <c r="I369" s="294"/>
      <c r="J369" s="361"/>
      <c r="K369" s="175"/>
      <c r="L369" s="334"/>
      <c r="M369" s="308"/>
      <c r="P369" s="320">
        <f t="shared" si="26"/>
        <v>58.144961880250378</v>
      </c>
      <c r="Q369" s="321">
        <f t="shared" si="26"/>
        <v>60.365985697944694</v>
      </c>
      <c r="R369" s="322">
        <f t="shared" si="26"/>
        <v>69.25008096872196</v>
      </c>
      <c r="S369" s="322">
        <f t="shared" si="26"/>
        <v>71.471104786416277</v>
      </c>
      <c r="T369" s="347">
        <f t="shared" si="26"/>
        <v>64.808033333333327</v>
      </c>
    </row>
    <row r="370" spans="1:20" x14ac:dyDescent="0.2">
      <c r="A370" s="121">
        <v>44643</v>
      </c>
      <c r="B370" s="294"/>
      <c r="C370" s="122"/>
      <c r="D370" s="357">
        <v>67.972999999999999</v>
      </c>
      <c r="E370" s="129"/>
      <c r="F370" s="293"/>
      <c r="G370" s="303"/>
      <c r="H370" s="303"/>
      <c r="I370" s="294"/>
      <c r="J370" s="361"/>
      <c r="K370" s="175"/>
      <c r="L370" s="334"/>
      <c r="M370" s="308"/>
      <c r="P370" s="320">
        <f t="shared" si="26"/>
        <v>58.144961880250378</v>
      </c>
      <c r="Q370" s="321">
        <f t="shared" si="26"/>
        <v>60.365985697944694</v>
      </c>
      <c r="R370" s="322">
        <f t="shared" si="26"/>
        <v>69.25008096872196</v>
      </c>
      <c r="S370" s="322">
        <f t="shared" si="26"/>
        <v>71.471104786416277</v>
      </c>
      <c r="T370" s="347">
        <f t="shared" si="26"/>
        <v>64.808033333333327</v>
      </c>
    </row>
    <row r="371" spans="1:20" x14ac:dyDescent="0.2">
      <c r="A371" s="121">
        <v>44643</v>
      </c>
      <c r="B371" s="294"/>
      <c r="C371" s="122"/>
      <c r="D371" s="357">
        <v>63.561</v>
      </c>
      <c r="E371" s="129"/>
      <c r="F371" s="293"/>
      <c r="G371" s="303"/>
      <c r="H371" s="303"/>
      <c r="I371" s="294"/>
      <c r="J371" s="361"/>
      <c r="K371" s="175"/>
      <c r="L371" s="334"/>
      <c r="M371" s="308"/>
      <c r="P371" s="320">
        <f t="shared" si="26"/>
        <v>58.144961880250378</v>
      </c>
      <c r="Q371" s="321">
        <f t="shared" si="26"/>
        <v>60.365985697944694</v>
      </c>
      <c r="R371" s="322">
        <f t="shared" si="26"/>
        <v>69.25008096872196</v>
      </c>
      <c r="S371" s="322">
        <f t="shared" si="26"/>
        <v>71.471104786416277</v>
      </c>
      <c r="T371" s="347">
        <f t="shared" si="26"/>
        <v>64.808033333333327</v>
      </c>
    </row>
    <row r="372" spans="1:20" x14ac:dyDescent="0.2">
      <c r="A372" s="121">
        <v>44643</v>
      </c>
      <c r="B372" s="294"/>
      <c r="C372" s="122"/>
      <c r="D372" s="357">
        <v>64.009</v>
      </c>
      <c r="E372" s="129"/>
      <c r="F372" s="293"/>
      <c r="G372" s="303"/>
      <c r="H372" s="303"/>
      <c r="I372" s="294"/>
      <c r="J372" s="361"/>
      <c r="K372" s="175"/>
      <c r="L372" s="334"/>
      <c r="M372" s="308"/>
      <c r="P372" s="320">
        <f t="shared" si="26"/>
        <v>58.144961880250378</v>
      </c>
      <c r="Q372" s="321">
        <f t="shared" si="26"/>
        <v>60.365985697944694</v>
      </c>
      <c r="R372" s="322">
        <f t="shared" si="26"/>
        <v>69.25008096872196</v>
      </c>
      <c r="S372" s="322">
        <f t="shared" si="26"/>
        <v>71.471104786416277</v>
      </c>
      <c r="T372" s="347">
        <f t="shared" si="26"/>
        <v>64.808033333333327</v>
      </c>
    </row>
    <row r="373" spans="1:20" x14ac:dyDescent="0.2">
      <c r="A373" s="121">
        <v>44644</v>
      </c>
      <c r="B373" s="294"/>
      <c r="C373" s="122"/>
      <c r="D373" s="357">
        <v>81</v>
      </c>
      <c r="E373" s="129"/>
      <c r="F373" s="293"/>
      <c r="G373" s="303"/>
      <c r="H373" s="303"/>
      <c r="I373" s="294"/>
      <c r="J373" s="361"/>
      <c r="K373" s="175"/>
      <c r="L373" s="334"/>
      <c r="M373" s="308"/>
      <c r="P373" s="320">
        <f t="shared" si="26"/>
        <v>58.144961880250378</v>
      </c>
      <c r="Q373" s="321">
        <f t="shared" si="26"/>
        <v>60.365985697944694</v>
      </c>
      <c r="R373" s="322">
        <f t="shared" si="26"/>
        <v>69.25008096872196</v>
      </c>
      <c r="S373" s="322">
        <f t="shared" si="26"/>
        <v>71.471104786416277</v>
      </c>
      <c r="T373" s="347">
        <f t="shared" si="26"/>
        <v>64.808033333333327</v>
      </c>
    </row>
    <row r="374" spans="1:20" x14ac:dyDescent="0.2">
      <c r="A374" s="121">
        <v>44644</v>
      </c>
      <c r="B374" s="294"/>
      <c r="C374" s="122"/>
      <c r="D374" s="357">
        <v>69</v>
      </c>
      <c r="E374" s="129"/>
      <c r="F374" s="293"/>
      <c r="G374" s="303"/>
      <c r="H374" s="303"/>
      <c r="I374" s="294"/>
      <c r="J374" s="361"/>
      <c r="K374" s="175"/>
      <c r="L374" s="334"/>
      <c r="M374" s="308"/>
      <c r="P374" s="320">
        <f t="shared" si="26"/>
        <v>58.144961880250378</v>
      </c>
      <c r="Q374" s="321">
        <f t="shared" si="26"/>
        <v>60.365985697944694</v>
      </c>
      <c r="R374" s="322">
        <f t="shared" si="26"/>
        <v>69.25008096872196</v>
      </c>
      <c r="S374" s="322">
        <f t="shared" si="26"/>
        <v>71.471104786416277</v>
      </c>
      <c r="T374" s="347">
        <f t="shared" si="26"/>
        <v>64.808033333333327</v>
      </c>
    </row>
    <row r="375" spans="1:20" x14ac:dyDescent="0.2">
      <c r="A375" s="121">
        <v>44644</v>
      </c>
      <c r="B375" s="294"/>
      <c r="C375" s="122"/>
      <c r="D375" s="357">
        <v>71.475999999999999</v>
      </c>
      <c r="E375" s="129"/>
      <c r="F375" s="293"/>
      <c r="G375" s="303"/>
      <c r="H375" s="303"/>
      <c r="I375" s="294"/>
      <c r="J375" s="361"/>
      <c r="K375" s="175"/>
      <c r="L375" s="334"/>
      <c r="M375" s="308"/>
      <c r="P375" s="320">
        <f t="shared" si="26"/>
        <v>58.144961880250378</v>
      </c>
      <c r="Q375" s="321">
        <f t="shared" si="26"/>
        <v>60.365985697944694</v>
      </c>
      <c r="R375" s="322">
        <f t="shared" si="26"/>
        <v>69.25008096872196</v>
      </c>
      <c r="S375" s="322">
        <f t="shared" si="26"/>
        <v>71.471104786416277</v>
      </c>
      <c r="T375" s="347">
        <f t="shared" si="26"/>
        <v>64.808033333333327</v>
      </c>
    </row>
    <row r="376" spans="1:20" x14ac:dyDescent="0.2">
      <c r="A376" s="121">
        <v>44644</v>
      </c>
      <c r="B376" s="294"/>
      <c r="C376" s="122"/>
      <c r="D376" s="357">
        <v>61</v>
      </c>
      <c r="E376" s="129"/>
      <c r="F376" s="293"/>
      <c r="G376" s="303"/>
      <c r="H376" s="303"/>
      <c r="I376" s="294"/>
      <c r="J376" s="361"/>
      <c r="K376" s="175"/>
      <c r="L376" s="334"/>
      <c r="M376" s="308"/>
      <c r="P376" s="320">
        <f t="shared" si="26"/>
        <v>58.144961880250378</v>
      </c>
      <c r="Q376" s="321">
        <f t="shared" si="26"/>
        <v>60.365985697944694</v>
      </c>
      <c r="R376" s="322">
        <f t="shared" si="26"/>
        <v>69.25008096872196</v>
      </c>
      <c r="S376" s="322">
        <f t="shared" si="26"/>
        <v>71.471104786416277</v>
      </c>
      <c r="T376" s="347">
        <f t="shared" si="26"/>
        <v>64.808033333333327</v>
      </c>
    </row>
    <row r="377" spans="1:20" x14ac:dyDescent="0.2">
      <c r="A377" s="121">
        <v>44644</v>
      </c>
      <c r="B377" s="294"/>
      <c r="C377" s="122"/>
      <c r="D377" s="357">
        <v>59.433</v>
      </c>
      <c r="E377" s="129"/>
      <c r="F377" s="293"/>
      <c r="G377" s="303"/>
      <c r="H377" s="303"/>
      <c r="I377" s="294"/>
      <c r="J377" s="361"/>
      <c r="K377" s="175"/>
      <c r="L377" s="334"/>
      <c r="M377" s="308"/>
      <c r="P377" s="320">
        <f t="shared" si="26"/>
        <v>58.144961880250378</v>
      </c>
      <c r="Q377" s="321">
        <f t="shared" si="26"/>
        <v>60.365985697944694</v>
      </c>
      <c r="R377" s="322">
        <f t="shared" si="26"/>
        <v>69.25008096872196</v>
      </c>
      <c r="S377" s="322">
        <f t="shared" si="26"/>
        <v>71.471104786416277</v>
      </c>
      <c r="T377" s="347">
        <f t="shared" si="26"/>
        <v>64.808033333333327</v>
      </c>
    </row>
    <row r="378" spans="1:20" x14ac:dyDescent="0.2">
      <c r="A378" s="121">
        <v>44644</v>
      </c>
      <c r="B378" s="294"/>
      <c r="C378" s="122"/>
      <c r="D378" s="357">
        <v>80.984999999999999</v>
      </c>
      <c r="E378" s="129"/>
      <c r="F378" s="293"/>
      <c r="G378" s="303"/>
      <c r="H378" s="303"/>
      <c r="I378" s="294"/>
      <c r="J378" s="361"/>
      <c r="K378" s="175"/>
      <c r="L378" s="334"/>
      <c r="M378" s="308"/>
      <c r="P378" s="320">
        <f t="shared" ref="P378:T393" si="27">P377</f>
        <v>58.144961880250378</v>
      </c>
      <c r="Q378" s="321">
        <f t="shared" si="27"/>
        <v>60.365985697944694</v>
      </c>
      <c r="R378" s="322">
        <f t="shared" si="27"/>
        <v>69.25008096872196</v>
      </c>
      <c r="S378" s="322">
        <f t="shared" si="27"/>
        <v>71.471104786416277</v>
      </c>
      <c r="T378" s="347">
        <f t="shared" si="27"/>
        <v>64.808033333333327</v>
      </c>
    </row>
    <row r="379" spans="1:20" x14ac:dyDescent="0.2">
      <c r="A379" s="121">
        <v>44644</v>
      </c>
      <c r="B379" s="294"/>
      <c r="C379" s="122"/>
      <c r="D379" s="357">
        <v>72.134</v>
      </c>
      <c r="E379" s="129"/>
      <c r="F379" s="293"/>
      <c r="G379" s="303"/>
      <c r="H379" s="303"/>
      <c r="I379" s="294"/>
      <c r="J379" s="361"/>
      <c r="K379" s="175"/>
      <c r="L379" s="334"/>
      <c r="M379" s="308"/>
      <c r="P379" s="320">
        <f t="shared" si="27"/>
        <v>58.144961880250378</v>
      </c>
      <c r="Q379" s="321">
        <f t="shared" si="27"/>
        <v>60.365985697944694</v>
      </c>
      <c r="R379" s="322">
        <f t="shared" si="27"/>
        <v>69.25008096872196</v>
      </c>
      <c r="S379" s="322">
        <f t="shared" si="27"/>
        <v>71.471104786416277</v>
      </c>
      <c r="T379" s="347">
        <f t="shared" si="27"/>
        <v>64.808033333333327</v>
      </c>
    </row>
    <row r="380" spans="1:20" x14ac:dyDescent="0.2">
      <c r="A380" s="121">
        <v>44645</v>
      </c>
      <c r="B380" s="294"/>
      <c r="C380" s="122"/>
      <c r="D380" s="357">
        <v>63.802</v>
      </c>
      <c r="E380" s="129"/>
      <c r="F380" s="293"/>
      <c r="G380" s="303"/>
      <c r="H380" s="303"/>
      <c r="I380" s="294"/>
      <c r="J380" s="361"/>
      <c r="K380" s="175"/>
      <c r="L380" s="334"/>
      <c r="M380" s="308"/>
      <c r="P380" s="320">
        <f t="shared" si="27"/>
        <v>58.144961880250378</v>
      </c>
      <c r="Q380" s="321">
        <f t="shared" si="27"/>
        <v>60.365985697944694</v>
      </c>
      <c r="R380" s="322">
        <f t="shared" si="27"/>
        <v>69.25008096872196</v>
      </c>
      <c r="S380" s="322">
        <f t="shared" si="27"/>
        <v>71.471104786416277</v>
      </c>
      <c r="T380" s="347">
        <f t="shared" si="27"/>
        <v>64.808033333333327</v>
      </c>
    </row>
    <row r="381" spans="1:20" x14ac:dyDescent="0.2">
      <c r="A381" s="121">
        <v>44645</v>
      </c>
      <c r="B381" s="294"/>
      <c r="C381" s="122"/>
      <c r="D381" s="357">
        <v>63.473999999999997</v>
      </c>
      <c r="E381" s="129"/>
      <c r="F381" s="293"/>
      <c r="G381" s="303"/>
      <c r="H381" s="303"/>
      <c r="I381" s="294"/>
      <c r="J381" s="361"/>
      <c r="K381" s="175"/>
      <c r="L381" s="334"/>
      <c r="M381" s="308"/>
      <c r="P381" s="320">
        <f t="shared" si="27"/>
        <v>58.144961880250378</v>
      </c>
      <c r="Q381" s="321">
        <f t="shared" si="27"/>
        <v>60.365985697944694</v>
      </c>
      <c r="R381" s="322">
        <f t="shared" si="27"/>
        <v>69.25008096872196</v>
      </c>
      <c r="S381" s="322">
        <f t="shared" si="27"/>
        <v>71.471104786416277</v>
      </c>
      <c r="T381" s="347">
        <f t="shared" si="27"/>
        <v>64.808033333333327</v>
      </c>
    </row>
    <row r="382" spans="1:20" x14ac:dyDescent="0.2">
      <c r="A382" s="121">
        <v>44645</v>
      </c>
      <c r="B382" s="294"/>
      <c r="C382" s="122"/>
      <c r="D382" s="357">
        <v>66.108000000000004</v>
      </c>
      <c r="E382" s="129"/>
      <c r="F382" s="293"/>
      <c r="G382" s="303"/>
      <c r="H382" s="303"/>
      <c r="I382" s="294"/>
      <c r="J382" s="361"/>
      <c r="K382" s="175"/>
      <c r="L382" s="334"/>
      <c r="M382" s="308"/>
      <c r="P382" s="320">
        <f t="shared" si="27"/>
        <v>58.144961880250378</v>
      </c>
      <c r="Q382" s="321">
        <f t="shared" si="27"/>
        <v>60.365985697944694</v>
      </c>
      <c r="R382" s="322">
        <f t="shared" si="27"/>
        <v>69.25008096872196</v>
      </c>
      <c r="S382" s="322">
        <f t="shared" si="27"/>
        <v>71.471104786416277</v>
      </c>
      <c r="T382" s="347">
        <f t="shared" si="27"/>
        <v>64.808033333333327</v>
      </c>
    </row>
    <row r="383" spans="1:20" x14ac:dyDescent="0.2">
      <c r="A383" s="121">
        <v>44645</v>
      </c>
      <c r="B383" s="294"/>
      <c r="C383" s="122"/>
      <c r="D383" s="357">
        <v>60.414000000000001</v>
      </c>
      <c r="E383" s="129"/>
      <c r="F383" s="293"/>
      <c r="G383" s="303"/>
      <c r="H383" s="303"/>
      <c r="I383" s="294"/>
      <c r="J383" s="361"/>
      <c r="K383" s="175"/>
      <c r="L383" s="334"/>
      <c r="M383" s="308"/>
      <c r="P383" s="320">
        <f t="shared" si="27"/>
        <v>58.144961880250378</v>
      </c>
      <c r="Q383" s="321">
        <f t="shared" si="27"/>
        <v>60.365985697944694</v>
      </c>
      <c r="R383" s="322">
        <f t="shared" si="27"/>
        <v>69.25008096872196</v>
      </c>
      <c r="S383" s="322">
        <f t="shared" si="27"/>
        <v>71.471104786416277</v>
      </c>
      <c r="T383" s="347">
        <f t="shared" si="27"/>
        <v>64.808033333333327</v>
      </c>
    </row>
    <row r="384" spans="1:20" x14ac:dyDescent="0.2">
      <c r="A384" s="121">
        <v>44645</v>
      </c>
      <c r="B384" s="294"/>
      <c r="C384" s="122"/>
      <c r="D384" s="357">
        <v>61.417000000000002</v>
      </c>
      <c r="E384" s="129"/>
      <c r="F384" s="293"/>
      <c r="G384" s="303"/>
      <c r="H384" s="303"/>
      <c r="I384" s="294"/>
      <c r="J384" s="361"/>
      <c r="K384" s="175"/>
      <c r="L384" s="334"/>
      <c r="M384" s="308"/>
      <c r="P384" s="320">
        <f t="shared" si="27"/>
        <v>58.144961880250378</v>
      </c>
      <c r="Q384" s="321">
        <f t="shared" si="27"/>
        <v>60.365985697944694</v>
      </c>
      <c r="R384" s="322">
        <f t="shared" si="27"/>
        <v>69.25008096872196</v>
      </c>
      <c r="S384" s="322">
        <f t="shared" si="27"/>
        <v>71.471104786416277</v>
      </c>
      <c r="T384" s="347">
        <f t="shared" si="27"/>
        <v>64.808033333333327</v>
      </c>
    </row>
    <row r="385" spans="1:20" x14ac:dyDescent="0.2">
      <c r="A385" s="121">
        <v>44645</v>
      </c>
      <c r="B385" s="294"/>
      <c r="C385" s="122"/>
      <c r="D385" s="357">
        <v>61.966000000000001</v>
      </c>
      <c r="E385" s="129"/>
      <c r="F385" s="293"/>
      <c r="G385" s="303"/>
      <c r="H385" s="303"/>
      <c r="I385" s="294"/>
      <c r="J385" s="361"/>
      <c r="K385" s="175"/>
      <c r="L385" s="334"/>
      <c r="M385" s="308"/>
      <c r="P385" s="320">
        <f t="shared" si="27"/>
        <v>58.144961880250378</v>
      </c>
      <c r="Q385" s="321">
        <f t="shared" si="27"/>
        <v>60.365985697944694</v>
      </c>
      <c r="R385" s="322">
        <f t="shared" si="27"/>
        <v>69.25008096872196</v>
      </c>
      <c r="S385" s="322">
        <f t="shared" si="27"/>
        <v>71.471104786416277</v>
      </c>
      <c r="T385" s="347">
        <f t="shared" si="27"/>
        <v>64.808033333333327</v>
      </c>
    </row>
    <row r="386" spans="1:20" x14ac:dyDescent="0.2">
      <c r="A386" s="121">
        <v>44645</v>
      </c>
      <c r="B386" s="294"/>
      <c r="C386" s="122"/>
      <c r="D386" s="357">
        <v>61.433999999999997</v>
      </c>
      <c r="E386" s="129"/>
      <c r="F386" s="293"/>
      <c r="G386" s="303"/>
      <c r="H386" s="303"/>
      <c r="I386" s="294"/>
      <c r="J386" s="361"/>
      <c r="K386" s="175"/>
      <c r="L386" s="334"/>
      <c r="M386" s="308"/>
      <c r="P386" s="320">
        <f t="shared" si="27"/>
        <v>58.144961880250378</v>
      </c>
      <c r="Q386" s="321">
        <f t="shared" si="27"/>
        <v>60.365985697944694</v>
      </c>
      <c r="R386" s="322">
        <f t="shared" si="27"/>
        <v>69.25008096872196</v>
      </c>
      <c r="S386" s="322">
        <f t="shared" si="27"/>
        <v>71.471104786416277</v>
      </c>
      <c r="T386" s="347">
        <f t="shared" si="27"/>
        <v>64.808033333333327</v>
      </c>
    </row>
    <row r="387" spans="1:20" x14ac:dyDescent="0.2">
      <c r="A387" s="121">
        <v>44645</v>
      </c>
      <c r="B387" s="294"/>
      <c r="C387" s="122"/>
      <c r="D387" s="357">
        <v>61.475000000000001</v>
      </c>
      <c r="E387" s="129"/>
      <c r="F387" s="293"/>
      <c r="G387" s="303"/>
      <c r="H387" s="303"/>
      <c r="I387" s="294"/>
      <c r="J387" s="361"/>
      <c r="K387" s="175"/>
      <c r="L387" s="334"/>
      <c r="M387" s="308"/>
      <c r="P387" s="320">
        <f t="shared" si="27"/>
        <v>58.144961880250378</v>
      </c>
      <c r="Q387" s="321">
        <f t="shared" si="27"/>
        <v>60.365985697944694</v>
      </c>
      <c r="R387" s="322">
        <f t="shared" si="27"/>
        <v>69.25008096872196</v>
      </c>
      <c r="S387" s="322">
        <f t="shared" si="27"/>
        <v>71.471104786416277</v>
      </c>
      <c r="T387" s="347">
        <f t="shared" si="27"/>
        <v>64.808033333333327</v>
      </c>
    </row>
    <row r="388" spans="1:20" x14ac:dyDescent="0.2">
      <c r="A388" s="121">
        <v>44645</v>
      </c>
      <c r="B388" s="294"/>
      <c r="C388" s="122"/>
      <c r="D388" s="357">
        <v>48.441000000000003</v>
      </c>
      <c r="E388" s="129"/>
      <c r="F388" s="293"/>
      <c r="G388" s="303"/>
      <c r="H388" s="303"/>
      <c r="I388" s="294"/>
      <c r="J388" s="361"/>
      <c r="K388" s="175"/>
      <c r="L388" s="334"/>
      <c r="M388" s="308"/>
      <c r="P388" s="320">
        <f t="shared" si="27"/>
        <v>58.144961880250378</v>
      </c>
      <c r="Q388" s="321">
        <f t="shared" si="27"/>
        <v>60.365985697944694</v>
      </c>
      <c r="R388" s="322">
        <f t="shared" si="27"/>
        <v>69.25008096872196</v>
      </c>
      <c r="S388" s="322">
        <f t="shared" si="27"/>
        <v>71.471104786416277</v>
      </c>
      <c r="T388" s="347">
        <f t="shared" si="27"/>
        <v>64.808033333333327</v>
      </c>
    </row>
    <row r="389" spans="1:20" x14ac:dyDescent="0.2">
      <c r="A389" s="121">
        <v>44645</v>
      </c>
      <c r="B389" s="294"/>
      <c r="C389" s="122"/>
      <c r="D389" s="357">
        <v>64.584000000000003</v>
      </c>
      <c r="E389" s="129"/>
      <c r="F389" s="293"/>
      <c r="G389" s="303"/>
      <c r="H389" s="303"/>
      <c r="I389" s="294"/>
      <c r="J389" s="361"/>
      <c r="K389" s="175"/>
      <c r="L389" s="334"/>
      <c r="M389" s="308"/>
      <c r="P389" s="320">
        <f t="shared" si="27"/>
        <v>58.144961880250378</v>
      </c>
      <c r="Q389" s="321">
        <f t="shared" si="27"/>
        <v>60.365985697944694</v>
      </c>
      <c r="R389" s="322">
        <f t="shared" si="27"/>
        <v>69.25008096872196</v>
      </c>
      <c r="S389" s="322">
        <f t="shared" si="27"/>
        <v>71.471104786416277</v>
      </c>
      <c r="T389" s="347">
        <f t="shared" si="27"/>
        <v>64.808033333333327</v>
      </c>
    </row>
    <row r="390" spans="1:20" x14ac:dyDescent="0.2">
      <c r="A390" s="121">
        <v>44645</v>
      </c>
      <c r="B390" s="294"/>
      <c r="C390" s="122"/>
      <c r="D390" s="357">
        <v>66.613</v>
      </c>
      <c r="E390" s="129"/>
      <c r="F390" s="293"/>
      <c r="G390" s="303"/>
      <c r="H390" s="303"/>
      <c r="I390" s="294"/>
      <c r="J390" s="361"/>
      <c r="K390" s="175"/>
      <c r="L390" s="334"/>
      <c r="M390" s="308"/>
      <c r="P390" s="320">
        <f t="shared" si="27"/>
        <v>58.144961880250378</v>
      </c>
      <c r="Q390" s="321">
        <f t="shared" si="27"/>
        <v>60.365985697944694</v>
      </c>
      <c r="R390" s="322">
        <f t="shared" si="27"/>
        <v>69.25008096872196</v>
      </c>
      <c r="S390" s="322">
        <f t="shared" si="27"/>
        <v>71.471104786416277</v>
      </c>
      <c r="T390" s="347">
        <f t="shared" si="27"/>
        <v>64.808033333333327</v>
      </c>
    </row>
    <row r="391" spans="1:20" x14ac:dyDescent="0.2">
      <c r="A391" s="121">
        <v>44645</v>
      </c>
      <c r="B391" s="294"/>
      <c r="C391" s="122"/>
      <c r="D391" s="357">
        <v>66.251999999999995</v>
      </c>
      <c r="E391" s="129"/>
      <c r="F391" s="293"/>
      <c r="G391" s="303"/>
      <c r="H391" s="303"/>
      <c r="I391" s="294"/>
      <c r="J391" s="361"/>
      <c r="K391" s="175"/>
      <c r="L391" s="334"/>
      <c r="M391" s="308"/>
      <c r="P391" s="320">
        <f t="shared" si="27"/>
        <v>58.144961880250378</v>
      </c>
      <c r="Q391" s="321">
        <f t="shared" si="27"/>
        <v>60.365985697944694</v>
      </c>
      <c r="R391" s="322">
        <f t="shared" si="27"/>
        <v>69.25008096872196</v>
      </c>
      <c r="S391" s="322">
        <f t="shared" si="27"/>
        <v>71.471104786416277</v>
      </c>
      <c r="T391" s="347">
        <f t="shared" si="27"/>
        <v>64.808033333333327</v>
      </c>
    </row>
    <row r="392" spans="1:20" x14ac:dyDescent="0.2">
      <c r="A392" s="121">
        <v>44645</v>
      </c>
      <c r="B392" s="294"/>
      <c r="C392" s="122"/>
      <c r="D392" s="357">
        <v>67.831000000000003</v>
      </c>
      <c r="E392" s="129"/>
      <c r="F392" s="293"/>
      <c r="G392" s="303"/>
      <c r="H392" s="303"/>
      <c r="I392" s="294"/>
      <c r="J392" s="361"/>
      <c r="K392" s="175"/>
      <c r="L392" s="334"/>
      <c r="M392" s="308"/>
      <c r="P392" s="320">
        <f t="shared" si="27"/>
        <v>58.144961880250378</v>
      </c>
      <c r="Q392" s="321">
        <f t="shared" si="27"/>
        <v>60.365985697944694</v>
      </c>
      <c r="R392" s="322">
        <f t="shared" si="27"/>
        <v>69.25008096872196</v>
      </c>
      <c r="S392" s="322">
        <f t="shared" si="27"/>
        <v>71.471104786416277</v>
      </c>
      <c r="T392" s="347">
        <f t="shared" si="27"/>
        <v>64.808033333333327</v>
      </c>
    </row>
    <row r="393" spans="1:20" x14ac:dyDescent="0.2">
      <c r="A393" s="121">
        <v>44645</v>
      </c>
      <c r="B393" s="294"/>
      <c r="C393" s="122"/>
      <c r="D393" s="357">
        <v>67.316999999999993</v>
      </c>
      <c r="E393" s="129"/>
      <c r="F393" s="293"/>
      <c r="G393" s="303"/>
      <c r="H393" s="303"/>
      <c r="I393" s="294"/>
      <c r="J393" s="361"/>
      <c r="K393" s="175"/>
      <c r="L393" s="334"/>
      <c r="M393" s="308"/>
      <c r="P393" s="320">
        <f t="shared" si="27"/>
        <v>58.144961880250378</v>
      </c>
      <c r="Q393" s="321">
        <f t="shared" si="27"/>
        <v>60.365985697944694</v>
      </c>
      <c r="R393" s="322">
        <f t="shared" si="27"/>
        <v>69.25008096872196</v>
      </c>
      <c r="S393" s="322">
        <f t="shared" si="27"/>
        <v>71.471104786416277</v>
      </c>
      <c r="T393" s="347">
        <f t="shared" si="27"/>
        <v>64.808033333333327</v>
      </c>
    </row>
    <row r="394" spans="1:20" x14ac:dyDescent="0.2">
      <c r="A394" s="121">
        <v>44645</v>
      </c>
      <c r="B394" s="294"/>
      <c r="C394" s="122"/>
      <c r="D394" s="357">
        <v>65.171000000000006</v>
      </c>
      <c r="E394" s="129"/>
      <c r="F394" s="293"/>
      <c r="G394" s="303"/>
      <c r="H394" s="303"/>
      <c r="I394" s="294"/>
      <c r="J394" s="361"/>
      <c r="K394" s="175"/>
      <c r="L394" s="334"/>
      <c r="M394" s="308"/>
      <c r="P394" s="320">
        <f t="shared" ref="P394:T409" si="28">P393</f>
        <v>58.144961880250378</v>
      </c>
      <c r="Q394" s="321">
        <f t="shared" si="28"/>
        <v>60.365985697944694</v>
      </c>
      <c r="R394" s="322">
        <f t="shared" si="28"/>
        <v>69.25008096872196</v>
      </c>
      <c r="S394" s="322">
        <f t="shared" si="28"/>
        <v>71.471104786416277</v>
      </c>
      <c r="T394" s="347">
        <f t="shared" si="28"/>
        <v>64.808033333333327</v>
      </c>
    </row>
    <row r="395" spans="1:20" x14ac:dyDescent="0.2">
      <c r="A395" s="121">
        <v>44648</v>
      </c>
      <c r="B395" s="294"/>
      <c r="C395" s="122"/>
      <c r="D395" s="357">
        <v>60.832000000000001</v>
      </c>
      <c r="E395" s="129"/>
      <c r="F395" s="293"/>
      <c r="G395" s="303"/>
      <c r="H395" s="303"/>
      <c r="I395" s="294"/>
      <c r="J395" s="361"/>
      <c r="K395" s="175"/>
      <c r="L395" s="334"/>
      <c r="M395" s="308"/>
      <c r="P395" s="320">
        <f t="shared" si="28"/>
        <v>58.144961880250378</v>
      </c>
      <c r="Q395" s="321">
        <f t="shared" si="28"/>
        <v>60.365985697944694</v>
      </c>
      <c r="R395" s="322">
        <f t="shared" si="28"/>
        <v>69.25008096872196</v>
      </c>
      <c r="S395" s="322">
        <f t="shared" si="28"/>
        <v>71.471104786416277</v>
      </c>
      <c r="T395" s="347">
        <f t="shared" si="28"/>
        <v>64.808033333333327</v>
      </c>
    </row>
    <row r="396" spans="1:20" x14ac:dyDescent="0.2">
      <c r="A396" s="121">
        <v>44648</v>
      </c>
      <c r="B396" s="294"/>
      <c r="C396" s="122"/>
      <c r="D396" s="357">
        <v>62.057000000000002</v>
      </c>
      <c r="E396" s="129"/>
      <c r="F396" s="293"/>
      <c r="G396" s="303"/>
      <c r="H396" s="303"/>
      <c r="I396" s="294"/>
      <c r="J396" s="361"/>
      <c r="K396" s="175"/>
      <c r="L396" s="334"/>
      <c r="M396" s="308"/>
      <c r="P396" s="320">
        <f t="shared" si="28"/>
        <v>58.144961880250378</v>
      </c>
      <c r="Q396" s="321">
        <f t="shared" si="28"/>
        <v>60.365985697944694</v>
      </c>
      <c r="R396" s="322">
        <f t="shared" si="28"/>
        <v>69.25008096872196</v>
      </c>
      <c r="S396" s="322">
        <f t="shared" si="28"/>
        <v>71.471104786416277</v>
      </c>
      <c r="T396" s="347">
        <f t="shared" si="28"/>
        <v>64.808033333333327</v>
      </c>
    </row>
    <row r="397" spans="1:20" x14ac:dyDescent="0.2">
      <c r="A397" s="121">
        <v>44649</v>
      </c>
      <c r="B397" s="294"/>
      <c r="C397" s="122"/>
      <c r="D397" s="357">
        <v>69.643000000000001</v>
      </c>
      <c r="E397" s="129"/>
      <c r="F397" s="293"/>
      <c r="G397" s="303"/>
      <c r="H397" s="303"/>
      <c r="I397" s="294"/>
      <c r="J397" s="361"/>
      <c r="K397" s="175"/>
      <c r="L397" s="334"/>
      <c r="M397" s="308"/>
      <c r="P397" s="320">
        <f t="shared" si="28"/>
        <v>58.144961880250378</v>
      </c>
      <c r="Q397" s="321">
        <f t="shared" si="28"/>
        <v>60.365985697944694</v>
      </c>
      <c r="R397" s="322">
        <f t="shared" si="28"/>
        <v>69.25008096872196</v>
      </c>
      <c r="S397" s="322">
        <f t="shared" si="28"/>
        <v>71.471104786416277</v>
      </c>
      <c r="T397" s="347">
        <f t="shared" si="28"/>
        <v>64.808033333333327</v>
      </c>
    </row>
    <row r="398" spans="1:20" x14ac:dyDescent="0.2">
      <c r="A398" s="121">
        <v>44649</v>
      </c>
      <c r="B398" s="294"/>
      <c r="C398" s="122"/>
      <c r="D398" s="357">
        <v>68.376000000000005</v>
      </c>
      <c r="E398" s="129"/>
      <c r="F398" s="293"/>
      <c r="G398" s="303"/>
      <c r="H398" s="303"/>
      <c r="I398" s="294"/>
      <c r="J398" s="361"/>
      <c r="K398" s="175"/>
      <c r="L398" s="334"/>
      <c r="M398" s="308"/>
      <c r="P398" s="320">
        <f t="shared" si="28"/>
        <v>58.144961880250378</v>
      </c>
      <c r="Q398" s="321">
        <f t="shared" si="28"/>
        <v>60.365985697944694</v>
      </c>
      <c r="R398" s="322">
        <f t="shared" si="28"/>
        <v>69.25008096872196</v>
      </c>
      <c r="S398" s="322">
        <f t="shared" si="28"/>
        <v>71.471104786416277</v>
      </c>
      <c r="T398" s="347">
        <f t="shared" si="28"/>
        <v>64.808033333333327</v>
      </c>
    </row>
    <row r="399" spans="1:20" x14ac:dyDescent="0.2">
      <c r="A399" s="121">
        <v>44649</v>
      </c>
      <c r="B399" s="294"/>
      <c r="C399" s="122"/>
      <c r="D399" s="357">
        <v>66.605999999999995</v>
      </c>
      <c r="E399" s="129"/>
      <c r="F399" s="293"/>
      <c r="G399" s="303"/>
      <c r="H399" s="303"/>
      <c r="I399" s="294"/>
      <c r="J399" s="361"/>
      <c r="K399" s="175"/>
      <c r="L399" s="334"/>
      <c r="M399" s="308"/>
      <c r="P399" s="320">
        <f t="shared" si="28"/>
        <v>58.144961880250378</v>
      </c>
      <c r="Q399" s="321">
        <f t="shared" si="28"/>
        <v>60.365985697944694</v>
      </c>
      <c r="R399" s="322">
        <f t="shared" si="28"/>
        <v>69.25008096872196</v>
      </c>
      <c r="S399" s="322">
        <f t="shared" si="28"/>
        <v>71.471104786416277</v>
      </c>
      <c r="T399" s="347">
        <f t="shared" si="28"/>
        <v>64.808033333333327</v>
      </c>
    </row>
    <row r="400" spans="1:20" x14ac:dyDescent="0.2">
      <c r="A400" s="121">
        <v>44649</v>
      </c>
      <c r="B400" s="294"/>
      <c r="C400" s="122"/>
      <c r="D400" s="357">
        <v>65.424000000000007</v>
      </c>
      <c r="E400" s="129"/>
      <c r="F400" s="293"/>
      <c r="G400" s="303"/>
      <c r="H400" s="303"/>
      <c r="I400" s="294"/>
      <c r="J400" s="361"/>
      <c r="K400" s="175"/>
      <c r="L400" s="334"/>
      <c r="M400" s="308"/>
      <c r="P400" s="320">
        <f t="shared" si="28"/>
        <v>58.144961880250378</v>
      </c>
      <c r="Q400" s="321">
        <f t="shared" si="28"/>
        <v>60.365985697944694</v>
      </c>
      <c r="R400" s="322">
        <f t="shared" si="28"/>
        <v>69.25008096872196</v>
      </c>
      <c r="S400" s="322">
        <f t="shared" si="28"/>
        <v>71.471104786416277</v>
      </c>
      <c r="T400" s="347">
        <f t="shared" si="28"/>
        <v>64.808033333333327</v>
      </c>
    </row>
    <row r="401" spans="1:20" x14ac:dyDescent="0.2">
      <c r="A401" s="121">
        <v>44649</v>
      </c>
      <c r="B401" s="294"/>
      <c r="C401" s="122"/>
      <c r="D401" s="357">
        <v>65.480999999999995</v>
      </c>
      <c r="E401" s="129"/>
      <c r="F401" s="293"/>
      <c r="G401" s="303"/>
      <c r="H401" s="303"/>
      <c r="I401" s="294"/>
      <c r="J401" s="361"/>
      <c r="K401" s="175"/>
      <c r="L401" s="334"/>
      <c r="M401" s="308"/>
      <c r="P401" s="320">
        <f t="shared" si="28"/>
        <v>58.144961880250378</v>
      </c>
      <c r="Q401" s="321">
        <f t="shared" si="28"/>
        <v>60.365985697944694</v>
      </c>
      <c r="R401" s="322">
        <f t="shared" si="28"/>
        <v>69.25008096872196</v>
      </c>
      <c r="S401" s="322">
        <f t="shared" si="28"/>
        <v>71.471104786416277</v>
      </c>
      <c r="T401" s="347">
        <f t="shared" si="28"/>
        <v>64.808033333333327</v>
      </c>
    </row>
    <row r="402" spans="1:20" x14ac:dyDescent="0.2">
      <c r="A402" s="121">
        <v>44649</v>
      </c>
      <c r="B402" s="294"/>
      <c r="C402" s="122"/>
      <c r="D402" s="357">
        <v>67.638000000000005</v>
      </c>
      <c r="E402" s="129"/>
      <c r="F402" s="293"/>
      <c r="G402" s="303"/>
      <c r="H402" s="303"/>
      <c r="I402" s="294"/>
      <c r="J402" s="361"/>
      <c r="K402" s="175"/>
      <c r="L402" s="334"/>
      <c r="M402" s="308"/>
      <c r="P402" s="320">
        <f t="shared" si="28"/>
        <v>58.144961880250378</v>
      </c>
      <c r="Q402" s="321">
        <f t="shared" si="28"/>
        <v>60.365985697944694</v>
      </c>
      <c r="R402" s="322">
        <f t="shared" si="28"/>
        <v>69.25008096872196</v>
      </c>
      <c r="S402" s="322">
        <f t="shared" si="28"/>
        <v>71.471104786416277</v>
      </c>
      <c r="T402" s="347">
        <f t="shared" si="28"/>
        <v>64.808033333333327</v>
      </c>
    </row>
    <row r="403" spans="1:20" x14ac:dyDescent="0.2">
      <c r="A403" s="121">
        <v>44649</v>
      </c>
      <c r="B403" s="294"/>
      <c r="C403" s="122"/>
      <c r="D403" s="357">
        <v>67.138000000000005</v>
      </c>
      <c r="E403" s="129"/>
      <c r="F403" s="293"/>
      <c r="G403" s="303"/>
      <c r="H403" s="303"/>
      <c r="I403" s="294"/>
      <c r="J403" s="361"/>
      <c r="K403" s="175"/>
      <c r="L403" s="334"/>
      <c r="M403" s="308"/>
      <c r="P403" s="320">
        <f t="shared" si="28"/>
        <v>58.144961880250378</v>
      </c>
      <c r="Q403" s="321">
        <f t="shared" si="28"/>
        <v>60.365985697944694</v>
      </c>
      <c r="R403" s="322">
        <f t="shared" si="28"/>
        <v>69.25008096872196</v>
      </c>
      <c r="S403" s="322">
        <f t="shared" si="28"/>
        <v>71.471104786416277</v>
      </c>
      <c r="T403" s="347">
        <f t="shared" si="28"/>
        <v>64.808033333333327</v>
      </c>
    </row>
    <row r="404" spans="1:20" x14ac:dyDescent="0.2">
      <c r="A404" s="121">
        <v>44649</v>
      </c>
      <c r="B404" s="294"/>
      <c r="C404" s="122"/>
      <c r="D404" s="357">
        <v>64.942999999999998</v>
      </c>
      <c r="E404" s="129"/>
      <c r="F404" s="293"/>
      <c r="G404" s="303"/>
      <c r="H404" s="303"/>
      <c r="I404" s="294"/>
      <c r="J404" s="361"/>
      <c r="K404" s="175"/>
      <c r="L404" s="334"/>
      <c r="M404" s="308"/>
      <c r="P404" s="320">
        <f t="shared" si="28"/>
        <v>58.144961880250378</v>
      </c>
      <c r="Q404" s="321">
        <f t="shared" si="28"/>
        <v>60.365985697944694</v>
      </c>
      <c r="R404" s="322">
        <f t="shared" si="28"/>
        <v>69.25008096872196</v>
      </c>
      <c r="S404" s="322">
        <f t="shared" si="28"/>
        <v>71.471104786416277</v>
      </c>
      <c r="T404" s="347">
        <f t="shared" si="28"/>
        <v>64.808033333333327</v>
      </c>
    </row>
    <row r="405" spans="1:20" x14ac:dyDescent="0.2">
      <c r="A405" s="121">
        <v>44649</v>
      </c>
      <c r="B405" s="294"/>
      <c r="C405" s="122"/>
      <c r="D405" s="357">
        <v>73.739000000000004</v>
      </c>
      <c r="E405" s="129"/>
      <c r="F405" s="293"/>
      <c r="G405" s="303"/>
      <c r="H405" s="303"/>
      <c r="I405" s="294"/>
      <c r="J405" s="361"/>
      <c r="K405" s="175"/>
      <c r="L405" s="334"/>
      <c r="M405" s="308"/>
      <c r="P405" s="320">
        <f t="shared" si="28"/>
        <v>58.144961880250378</v>
      </c>
      <c r="Q405" s="321">
        <f t="shared" si="28"/>
        <v>60.365985697944694</v>
      </c>
      <c r="R405" s="322">
        <f t="shared" si="28"/>
        <v>69.25008096872196</v>
      </c>
      <c r="S405" s="322">
        <f t="shared" si="28"/>
        <v>71.471104786416277</v>
      </c>
      <c r="T405" s="347">
        <f t="shared" si="28"/>
        <v>64.808033333333327</v>
      </c>
    </row>
    <row r="406" spans="1:20" x14ac:dyDescent="0.2">
      <c r="A406" s="121">
        <v>44649</v>
      </c>
      <c r="B406" s="294"/>
      <c r="C406" s="122"/>
      <c r="D406" s="357">
        <v>67.947000000000003</v>
      </c>
      <c r="E406" s="129"/>
      <c r="F406" s="293"/>
      <c r="G406" s="303"/>
      <c r="H406" s="303"/>
      <c r="I406" s="294"/>
      <c r="J406" s="361"/>
      <c r="K406" s="175"/>
      <c r="L406" s="334"/>
      <c r="M406" s="308"/>
      <c r="P406" s="320">
        <f t="shared" si="28"/>
        <v>58.144961880250378</v>
      </c>
      <c r="Q406" s="321">
        <f t="shared" si="28"/>
        <v>60.365985697944694</v>
      </c>
      <c r="R406" s="322">
        <f t="shared" si="28"/>
        <v>69.25008096872196</v>
      </c>
      <c r="S406" s="322">
        <f t="shared" si="28"/>
        <v>71.471104786416277</v>
      </c>
      <c r="T406" s="347">
        <f t="shared" si="28"/>
        <v>64.808033333333327</v>
      </c>
    </row>
    <row r="407" spans="1:20" x14ac:dyDescent="0.2">
      <c r="A407" s="121">
        <v>44649</v>
      </c>
      <c r="B407" s="294"/>
      <c r="C407" s="122"/>
      <c r="D407" s="357">
        <v>68.341999999999999</v>
      </c>
      <c r="E407" s="129"/>
      <c r="F407" s="293"/>
      <c r="G407" s="303"/>
      <c r="H407" s="303"/>
      <c r="I407" s="294"/>
      <c r="J407" s="361"/>
      <c r="K407" s="175"/>
      <c r="L407" s="334"/>
      <c r="M407" s="308"/>
      <c r="P407" s="320">
        <f t="shared" si="28"/>
        <v>58.144961880250378</v>
      </c>
      <c r="Q407" s="321">
        <f t="shared" si="28"/>
        <v>60.365985697944694</v>
      </c>
      <c r="R407" s="322">
        <f t="shared" si="28"/>
        <v>69.25008096872196</v>
      </c>
      <c r="S407" s="322">
        <f t="shared" si="28"/>
        <v>71.471104786416277</v>
      </c>
      <c r="T407" s="347">
        <f t="shared" si="28"/>
        <v>64.808033333333327</v>
      </c>
    </row>
    <row r="408" spans="1:20" x14ac:dyDescent="0.2">
      <c r="A408" s="121">
        <v>44649</v>
      </c>
      <c r="B408" s="294"/>
      <c r="C408" s="122"/>
      <c r="D408" s="357">
        <v>67.655000000000001</v>
      </c>
      <c r="E408" s="129"/>
      <c r="F408" s="293"/>
      <c r="G408" s="303"/>
      <c r="H408" s="303"/>
      <c r="I408" s="294"/>
      <c r="J408" s="361"/>
      <c r="K408" s="175"/>
      <c r="L408" s="334"/>
      <c r="M408" s="308"/>
      <c r="P408" s="320">
        <f t="shared" si="28"/>
        <v>58.144961880250378</v>
      </c>
      <c r="Q408" s="321">
        <f t="shared" si="28"/>
        <v>60.365985697944694</v>
      </c>
      <c r="R408" s="322">
        <f t="shared" si="28"/>
        <v>69.25008096872196</v>
      </c>
      <c r="S408" s="322">
        <f t="shared" si="28"/>
        <v>71.471104786416277</v>
      </c>
      <c r="T408" s="347">
        <f t="shared" si="28"/>
        <v>64.808033333333327</v>
      </c>
    </row>
    <row r="409" spans="1:20" x14ac:dyDescent="0.2">
      <c r="A409" s="121">
        <v>44650</v>
      </c>
      <c r="B409" s="294"/>
      <c r="C409" s="122"/>
      <c r="D409" s="357">
        <v>63</v>
      </c>
      <c r="E409" s="129"/>
      <c r="F409" s="293"/>
      <c r="G409" s="303"/>
      <c r="H409" s="303"/>
      <c r="I409" s="294"/>
      <c r="J409" s="361"/>
      <c r="K409" s="175"/>
      <c r="L409" s="334"/>
      <c r="M409" s="308"/>
      <c r="P409" s="320">
        <f t="shared" si="28"/>
        <v>58.144961880250378</v>
      </c>
      <c r="Q409" s="321">
        <f t="shared" si="28"/>
        <v>60.365985697944694</v>
      </c>
      <c r="R409" s="322">
        <f t="shared" si="28"/>
        <v>69.25008096872196</v>
      </c>
      <c r="S409" s="322">
        <f t="shared" si="28"/>
        <v>71.471104786416277</v>
      </c>
      <c r="T409" s="347">
        <f t="shared" si="28"/>
        <v>64.808033333333327</v>
      </c>
    </row>
    <row r="410" spans="1:20" x14ac:dyDescent="0.2">
      <c r="A410" s="121">
        <v>44650</v>
      </c>
      <c r="B410" s="294"/>
      <c r="C410" s="122"/>
      <c r="D410" s="357">
        <v>67.619</v>
      </c>
      <c r="E410" s="129"/>
      <c r="F410" s="293"/>
      <c r="G410" s="303"/>
      <c r="H410" s="303"/>
      <c r="I410" s="294"/>
      <c r="J410" s="361"/>
      <c r="K410" s="175"/>
      <c r="L410" s="334"/>
      <c r="M410" s="308"/>
      <c r="P410" s="320">
        <f t="shared" ref="P410:T425" si="29">P409</f>
        <v>58.144961880250378</v>
      </c>
      <c r="Q410" s="321">
        <f t="shared" si="29"/>
        <v>60.365985697944694</v>
      </c>
      <c r="R410" s="322">
        <f t="shared" si="29"/>
        <v>69.25008096872196</v>
      </c>
      <c r="S410" s="322">
        <f t="shared" si="29"/>
        <v>71.471104786416277</v>
      </c>
      <c r="T410" s="347">
        <f t="shared" si="29"/>
        <v>64.808033333333327</v>
      </c>
    </row>
    <row r="411" spans="1:20" x14ac:dyDescent="0.2">
      <c r="A411" s="121">
        <v>44650</v>
      </c>
      <c r="B411" s="294"/>
      <c r="C411" s="122"/>
      <c r="D411" s="357">
        <v>64.587000000000003</v>
      </c>
      <c r="E411" s="129"/>
      <c r="F411" s="293"/>
      <c r="G411" s="303"/>
      <c r="H411" s="303"/>
      <c r="I411" s="294"/>
      <c r="J411" s="361"/>
      <c r="K411" s="175"/>
      <c r="L411" s="334"/>
      <c r="M411" s="308"/>
      <c r="P411" s="320">
        <f t="shared" si="29"/>
        <v>58.144961880250378</v>
      </c>
      <c r="Q411" s="321">
        <f t="shared" si="29"/>
        <v>60.365985697944694</v>
      </c>
      <c r="R411" s="322">
        <f t="shared" si="29"/>
        <v>69.25008096872196</v>
      </c>
      <c r="S411" s="322">
        <f t="shared" si="29"/>
        <v>71.471104786416277</v>
      </c>
      <c r="T411" s="347">
        <f t="shared" si="29"/>
        <v>64.808033333333327</v>
      </c>
    </row>
    <row r="412" spans="1:20" x14ac:dyDescent="0.2">
      <c r="A412" s="121">
        <v>44650</v>
      </c>
      <c r="B412" s="294"/>
      <c r="C412" s="122"/>
      <c r="D412" s="357">
        <v>60.959000000000003</v>
      </c>
      <c r="E412" s="129"/>
      <c r="F412" s="293"/>
      <c r="G412" s="303"/>
      <c r="H412" s="303"/>
      <c r="I412" s="294"/>
      <c r="J412" s="361"/>
      <c r="K412" s="175"/>
      <c r="L412" s="334"/>
      <c r="M412" s="308"/>
      <c r="P412" s="320">
        <f t="shared" si="29"/>
        <v>58.144961880250378</v>
      </c>
      <c r="Q412" s="321">
        <f t="shared" si="29"/>
        <v>60.365985697944694</v>
      </c>
      <c r="R412" s="322">
        <f t="shared" si="29"/>
        <v>69.25008096872196</v>
      </c>
      <c r="S412" s="322">
        <f t="shared" si="29"/>
        <v>71.471104786416277</v>
      </c>
      <c r="T412" s="347">
        <f t="shared" si="29"/>
        <v>64.808033333333327</v>
      </c>
    </row>
    <row r="413" spans="1:20" x14ac:dyDescent="0.2">
      <c r="A413" s="121">
        <v>44650</v>
      </c>
      <c r="B413" s="294"/>
      <c r="C413" s="122"/>
      <c r="D413" s="357">
        <v>68.186999999999998</v>
      </c>
      <c r="E413" s="129"/>
      <c r="F413" s="293"/>
      <c r="G413" s="303"/>
      <c r="H413" s="303"/>
      <c r="I413" s="294"/>
      <c r="J413" s="361"/>
      <c r="K413" s="175"/>
      <c r="L413" s="334"/>
      <c r="M413" s="308"/>
      <c r="P413" s="320">
        <f t="shared" si="29"/>
        <v>58.144961880250378</v>
      </c>
      <c r="Q413" s="321">
        <f t="shared" si="29"/>
        <v>60.365985697944694</v>
      </c>
      <c r="R413" s="322">
        <f t="shared" si="29"/>
        <v>69.25008096872196</v>
      </c>
      <c r="S413" s="322">
        <f t="shared" si="29"/>
        <v>71.471104786416277</v>
      </c>
      <c r="T413" s="347">
        <f t="shared" si="29"/>
        <v>64.808033333333327</v>
      </c>
    </row>
    <row r="414" spans="1:20" x14ac:dyDescent="0.2">
      <c r="A414" s="121">
        <v>44650</v>
      </c>
      <c r="B414" s="294"/>
      <c r="C414" s="122"/>
      <c r="D414" s="357">
        <v>77.947000000000003</v>
      </c>
      <c r="E414" s="129"/>
      <c r="F414" s="293"/>
      <c r="G414" s="303"/>
      <c r="H414" s="303"/>
      <c r="I414" s="294"/>
      <c r="J414" s="361"/>
      <c r="K414" s="175"/>
      <c r="L414" s="334"/>
      <c r="M414" s="308"/>
      <c r="P414" s="320">
        <f t="shared" si="29"/>
        <v>58.144961880250378</v>
      </c>
      <c r="Q414" s="321">
        <f t="shared" si="29"/>
        <v>60.365985697944694</v>
      </c>
      <c r="R414" s="322">
        <f t="shared" si="29"/>
        <v>69.25008096872196</v>
      </c>
      <c r="S414" s="322">
        <f t="shared" si="29"/>
        <v>71.471104786416277</v>
      </c>
      <c r="T414" s="347">
        <f t="shared" si="29"/>
        <v>64.808033333333327</v>
      </c>
    </row>
    <row r="415" spans="1:20" x14ac:dyDescent="0.2">
      <c r="A415" s="121">
        <v>44650</v>
      </c>
      <c r="B415" s="294"/>
      <c r="C415" s="122"/>
      <c r="D415" s="357">
        <v>68.879000000000005</v>
      </c>
      <c r="E415" s="129"/>
      <c r="F415" s="293"/>
      <c r="G415" s="303"/>
      <c r="H415" s="303"/>
      <c r="I415" s="294"/>
      <c r="J415" s="361"/>
      <c r="K415" s="175"/>
      <c r="L415" s="334"/>
      <c r="M415" s="308"/>
      <c r="P415" s="320">
        <f t="shared" si="29"/>
        <v>58.144961880250378</v>
      </c>
      <c r="Q415" s="321">
        <f t="shared" si="29"/>
        <v>60.365985697944694</v>
      </c>
      <c r="R415" s="322">
        <f t="shared" si="29"/>
        <v>69.25008096872196</v>
      </c>
      <c r="S415" s="322">
        <f t="shared" si="29"/>
        <v>71.471104786416277</v>
      </c>
      <c r="T415" s="347">
        <f t="shared" si="29"/>
        <v>64.808033333333327</v>
      </c>
    </row>
    <row r="416" spans="1:20" x14ac:dyDescent="0.2">
      <c r="A416" s="121">
        <v>44650</v>
      </c>
      <c r="B416" s="294"/>
      <c r="C416" s="122"/>
      <c r="D416" s="357">
        <v>72.28</v>
      </c>
      <c r="E416" s="129"/>
      <c r="F416" s="293"/>
      <c r="G416" s="303"/>
      <c r="H416" s="303"/>
      <c r="I416" s="294"/>
      <c r="J416" s="361"/>
      <c r="K416" s="175"/>
      <c r="L416" s="334"/>
      <c r="M416" s="308"/>
      <c r="P416" s="320">
        <f t="shared" si="29"/>
        <v>58.144961880250378</v>
      </c>
      <c r="Q416" s="321">
        <f t="shared" si="29"/>
        <v>60.365985697944694</v>
      </c>
      <c r="R416" s="322">
        <f t="shared" si="29"/>
        <v>69.25008096872196</v>
      </c>
      <c r="S416" s="322">
        <f t="shared" si="29"/>
        <v>71.471104786416277</v>
      </c>
      <c r="T416" s="347">
        <f t="shared" si="29"/>
        <v>64.808033333333327</v>
      </c>
    </row>
    <row r="417" spans="1:20" x14ac:dyDescent="0.2">
      <c r="A417" s="121">
        <v>44650</v>
      </c>
      <c r="B417" s="294"/>
      <c r="C417" s="122"/>
      <c r="D417" s="357">
        <v>68.051000000000002</v>
      </c>
      <c r="E417" s="129"/>
      <c r="F417" s="293"/>
      <c r="G417" s="303"/>
      <c r="H417" s="303"/>
      <c r="I417" s="294"/>
      <c r="J417" s="361"/>
      <c r="K417" s="175"/>
      <c r="L417" s="334"/>
      <c r="M417" s="308"/>
      <c r="P417" s="320">
        <f t="shared" si="29"/>
        <v>58.144961880250378</v>
      </c>
      <c r="Q417" s="321">
        <f t="shared" si="29"/>
        <v>60.365985697944694</v>
      </c>
      <c r="R417" s="322">
        <f t="shared" si="29"/>
        <v>69.25008096872196</v>
      </c>
      <c r="S417" s="322">
        <f t="shared" si="29"/>
        <v>71.471104786416277</v>
      </c>
      <c r="T417" s="347">
        <f t="shared" si="29"/>
        <v>64.808033333333327</v>
      </c>
    </row>
    <row r="418" spans="1:20" x14ac:dyDescent="0.2">
      <c r="A418" s="121">
        <v>44650</v>
      </c>
      <c r="B418" s="294"/>
      <c r="C418" s="122"/>
      <c r="D418" s="357">
        <v>69.844999999999999</v>
      </c>
      <c r="E418" s="129"/>
      <c r="F418" s="293"/>
      <c r="G418" s="303"/>
      <c r="H418" s="303"/>
      <c r="I418" s="294"/>
      <c r="J418" s="361"/>
      <c r="K418" s="175"/>
      <c r="L418" s="334"/>
      <c r="M418" s="308"/>
      <c r="P418" s="320">
        <f t="shared" si="29"/>
        <v>58.144961880250378</v>
      </c>
      <c r="Q418" s="321">
        <f t="shared" si="29"/>
        <v>60.365985697944694</v>
      </c>
      <c r="R418" s="322">
        <f t="shared" si="29"/>
        <v>69.25008096872196</v>
      </c>
      <c r="S418" s="322">
        <f t="shared" si="29"/>
        <v>71.471104786416277</v>
      </c>
      <c r="T418" s="347">
        <f t="shared" si="29"/>
        <v>64.808033333333327</v>
      </c>
    </row>
    <row r="419" spans="1:20" x14ac:dyDescent="0.2">
      <c r="A419" s="121">
        <v>44651</v>
      </c>
      <c r="B419" s="294"/>
      <c r="C419" s="122"/>
      <c r="D419" s="357">
        <v>72</v>
      </c>
      <c r="E419" s="129"/>
      <c r="F419" s="293"/>
      <c r="G419" s="303"/>
      <c r="H419" s="303"/>
      <c r="I419" s="294"/>
      <c r="J419" s="361"/>
      <c r="K419" s="175"/>
      <c r="L419" s="334"/>
      <c r="M419" s="308"/>
      <c r="P419" s="320">
        <f t="shared" si="29"/>
        <v>58.144961880250378</v>
      </c>
      <c r="Q419" s="321">
        <f t="shared" si="29"/>
        <v>60.365985697944694</v>
      </c>
      <c r="R419" s="322">
        <f t="shared" si="29"/>
        <v>69.25008096872196</v>
      </c>
      <c r="S419" s="322">
        <f t="shared" si="29"/>
        <v>71.471104786416277</v>
      </c>
      <c r="T419" s="347">
        <f t="shared" si="29"/>
        <v>64.808033333333327</v>
      </c>
    </row>
    <row r="420" spans="1:20" x14ac:dyDescent="0.2">
      <c r="A420" s="121">
        <v>44651</v>
      </c>
      <c r="B420" s="294"/>
      <c r="C420" s="122"/>
      <c r="D420" s="357">
        <v>65</v>
      </c>
      <c r="E420" s="129"/>
      <c r="F420" s="293"/>
      <c r="G420" s="303"/>
      <c r="H420" s="303"/>
      <c r="I420" s="294"/>
      <c r="J420" s="361"/>
      <c r="K420" s="175"/>
      <c r="L420" s="334"/>
      <c r="M420" s="308"/>
      <c r="P420" s="320">
        <f t="shared" si="29"/>
        <v>58.144961880250378</v>
      </c>
      <c r="Q420" s="321">
        <f t="shared" si="29"/>
        <v>60.365985697944694</v>
      </c>
      <c r="R420" s="322">
        <f t="shared" si="29"/>
        <v>69.25008096872196</v>
      </c>
      <c r="S420" s="322">
        <f t="shared" si="29"/>
        <v>71.471104786416277</v>
      </c>
      <c r="T420" s="347">
        <f t="shared" si="29"/>
        <v>64.808033333333327</v>
      </c>
    </row>
    <row r="421" spans="1:20" x14ac:dyDescent="0.2">
      <c r="A421" s="121">
        <v>44651</v>
      </c>
      <c r="B421" s="294"/>
      <c r="C421" s="122"/>
      <c r="D421" s="357">
        <v>69</v>
      </c>
      <c r="E421" s="129"/>
      <c r="F421" s="293"/>
      <c r="G421" s="303"/>
      <c r="H421" s="303"/>
      <c r="I421" s="294"/>
      <c r="J421" s="361"/>
      <c r="K421" s="175"/>
      <c r="L421" s="334"/>
      <c r="M421" s="308"/>
      <c r="P421" s="320">
        <f t="shared" si="29"/>
        <v>58.144961880250378</v>
      </c>
      <c r="Q421" s="321">
        <f t="shared" si="29"/>
        <v>60.365985697944694</v>
      </c>
      <c r="R421" s="322">
        <f t="shared" si="29"/>
        <v>69.25008096872196</v>
      </c>
      <c r="S421" s="322">
        <f t="shared" si="29"/>
        <v>71.471104786416277</v>
      </c>
      <c r="T421" s="347">
        <f t="shared" si="29"/>
        <v>64.808033333333327</v>
      </c>
    </row>
    <row r="422" spans="1:20" x14ac:dyDescent="0.2">
      <c r="A422" s="121">
        <v>44651</v>
      </c>
      <c r="B422" s="294"/>
      <c r="C422" s="122"/>
      <c r="D422" s="357">
        <v>72.257000000000005</v>
      </c>
      <c r="E422" s="129"/>
      <c r="F422" s="293"/>
      <c r="G422" s="303"/>
      <c r="H422" s="303"/>
      <c r="I422" s="294"/>
      <c r="J422" s="361"/>
      <c r="K422" s="175"/>
      <c r="L422" s="334"/>
      <c r="M422" s="308"/>
      <c r="P422" s="320">
        <f t="shared" si="29"/>
        <v>58.144961880250378</v>
      </c>
      <c r="Q422" s="321">
        <f t="shared" si="29"/>
        <v>60.365985697944694</v>
      </c>
      <c r="R422" s="322">
        <f t="shared" si="29"/>
        <v>69.25008096872196</v>
      </c>
      <c r="S422" s="322">
        <f t="shared" si="29"/>
        <v>71.471104786416277</v>
      </c>
      <c r="T422" s="347">
        <f t="shared" si="29"/>
        <v>64.808033333333327</v>
      </c>
    </row>
    <row r="423" spans="1:20" x14ac:dyDescent="0.2">
      <c r="A423" s="121">
        <v>44651</v>
      </c>
      <c r="B423" s="294"/>
      <c r="C423" s="122"/>
      <c r="D423" s="357">
        <v>68</v>
      </c>
      <c r="E423" s="129"/>
      <c r="F423" s="293"/>
      <c r="G423" s="303"/>
      <c r="H423" s="303"/>
      <c r="I423" s="294"/>
      <c r="J423" s="361"/>
      <c r="K423" s="175"/>
      <c r="L423" s="334"/>
      <c r="M423" s="308"/>
      <c r="P423" s="320">
        <f t="shared" si="29"/>
        <v>58.144961880250378</v>
      </c>
      <c r="Q423" s="321">
        <f t="shared" si="29"/>
        <v>60.365985697944694</v>
      </c>
      <c r="R423" s="322">
        <f t="shared" si="29"/>
        <v>69.25008096872196</v>
      </c>
      <c r="S423" s="322">
        <f t="shared" si="29"/>
        <v>71.471104786416277</v>
      </c>
      <c r="T423" s="347">
        <f t="shared" si="29"/>
        <v>64.808033333333327</v>
      </c>
    </row>
    <row r="424" spans="1:20" x14ac:dyDescent="0.2">
      <c r="A424" s="121">
        <v>44651</v>
      </c>
      <c r="B424" s="294"/>
      <c r="C424" s="122"/>
      <c r="D424" s="357">
        <v>65.597999999999999</v>
      </c>
      <c r="E424" s="129"/>
      <c r="F424" s="293"/>
      <c r="G424" s="303"/>
      <c r="H424" s="303"/>
      <c r="I424" s="294"/>
      <c r="J424" s="361"/>
      <c r="K424" s="175"/>
      <c r="L424" s="334"/>
      <c r="M424" s="308"/>
      <c r="P424" s="320">
        <f t="shared" si="29"/>
        <v>58.144961880250378</v>
      </c>
      <c r="Q424" s="321">
        <f t="shared" si="29"/>
        <v>60.365985697944694</v>
      </c>
      <c r="R424" s="322">
        <f t="shared" si="29"/>
        <v>69.25008096872196</v>
      </c>
      <c r="S424" s="322">
        <f t="shared" si="29"/>
        <v>71.471104786416277</v>
      </c>
      <c r="T424" s="347">
        <f t="shared" si="29"/>
        <v>64.808033333333327</v>
      </c>
    </row>
    <row r="425" spans="1:20" x14ac:dyDescent="0.2">
      <c r="A425" s="121">
        <v>44652</v>
      </c>
      <c r="B425" s="294"/>
      <c r="C425" s="122"/>
      <c r="D425" s="357">
        <v>63</v>
      </c>
      <c r="E425" s="129"/>
      <c r="F425" s="293"/>
      <c r="G425" s="303"/>
      <c r="H425" s="303"/>
      <c r="I425" s="294"/>
      <c r="J425" s="361"/>
      <c r="K425" s="175"/>
      <c r="L425" s="334"/>
      <c r="M425" s="308"/>
      <c r="P425" s="320">
        <f t="shared" si="29"/>
        <v>58.144961880250378</v>
      </c>
      <c r="Q425" s="321">
        <f t="shared" si="29"/>
        <v>60.365985697944694</v>
      </c>
      <c r="R425" s="322">
        <f t="shared" si="29"/>
        <v>69.25008096872196</v>
      </c>
      <c r="S425" s="322">
        <f t="shared" si="29"/>
        <v>71.471104786416277</v>
      </c>
      <c r="T425" s="347">
        <f t="shared" si="29"/>
        <v>64.808033333333327</v>
      </c>
    </row>
    <row r="426" spans="1:20" x14ac:dyDescent="0.2">
      <c r="A426" s="121">
        <v>44652</v>
      </c>
      <c r="B426" s="294"/>
      <c r="C426" s="122"/>
      <c r="D426" s="357">
        <v>63</v>
      </c>
      <c r="E426" s="129"/>
      <c r="F426" s="293"/>
      <c r="G426" s="303"/>
      <c r="H426" s="303"/>
      <c r="I426" s="294"/>
      <c r="J426" s="361"/>
      <c r="K426" s="175"/>
      <c r="L426" s="334"/>
      <c r="M426" s="308"/>
      <c r="P426" s="320">
        <f t="shared" ref="P426:T441" si="30">P425</f>
        <v>58.144961880250378</v>
      </c>
      <c r="Q426" s="321">
        <f t="shared" si="30"/>
        <v>60.365985697944694</v>
      </c>
      <c r="R426" s="322">
        <f t="shared" si="30"/>
        <v>69.25008096872196</v>
      </c>
      <c r="S426" s="322">
        <f t="shared" si="30"/>
        <v>71.471104786416277</v>
      </c>
      <c r="T426" s="347">
        <f t="shared" si="30"/>
        <v>64.808033333333327</v>
      </c>
    </row>
    <row r="427" spans="1:20" x14ac:dyDescent="0.2">
      <c r="A427" s="121">
        <v>44652</v>
      </c>
      <c r="B427" s="294"/>
      <c r="C427" s="122"/>
      <c r="D427" s="357">
        <v>59</v>
      </c>
      <c r="E427" s="129"/>
      <c r="F427" s="293"/>
      <c r="G427" s="303"/>
      <c r="H427" s="303"/>
      <c r="I427" s="294"/>
      <c r="J427" s="361"/>
      <c r="K427" s="175"/>
      <c r="L427" s="334"/>
      <c r="M427" s="308"/>
      <c r="P427" s="320">
        <f t="shared" si="30"/>
        <v>58.144961880250378</v>
      </c>
      <c r="Q427" s="321">
        <f t="shared" si="30"/>
        <v>60.365985697944694</v>
      </c>
      <c r="R427" s="322">
        <f t="shared" si="30"/>
        <v>69.25008096872196</v>
      </c>
      <c r="S427" s="322">
        <f t="shared" si="30"/>
        <v>71.471104786416277</v>
      </c>
      <c r="T427" s="347">
        <f t="shared" si="30"/>
        <v>64.808033333333327</v>
      </c>
    </row>
    <row r="428" spans="1:20" x14ac:dyDescent="0.2">
      <c r="A428" s="121">
        <v>44652</v>
      </c>
      <c r="B428" s="294"/>
      <c r="C428" s="122"/>
      <c r="D428" s="357">
        <v>62</v>
      </c>
      <c r="E428" s="129"/>
      <c r="F428" s="293"/>
      <c r="G428" s="303"/>
      <c r="H428" s="303"/>
      <c r="I428" s="294"/>
      <c r="J428" s="361"/>
      <c r="K428" s="175"/>
      <c r="L428" s="334"/>
      <c r="M428" s="308"/>
      <c r="P428" s="320">
        <f t="shared" si="30"/>
        <v>58.144961880250378</v>
      </c>
      <c r="Q428" s="321">
        <f t="shared" si="30"/>
        <v>60.365985697944694</v>
      </c>
      <c r="R428" s="322">
        <f t="shared" si="30"/>
        <v>69.25008096872196</v>
      </c>
      <c r="S428" s="322">
        <f t="shared" si="30"/>
        <v>71.471104786416277</v>
      </c>
      <c r="T428" s="347">
        <f t="shared" si="30"/>
        <v>64.808033333333327</v>
      </c>
    </row>
    <row r="429" spans="1:20" x14ac:dyDescent="0.2">
      <c r="A429" s="121">
        <v>44652</v>
      </c>
      <c r="B429" s="294"/>
      <c r="C429" s="122"/>
      <c r="D429" s="357">
        <v>66</v>
      </c>
      <c r="E429" s="129"/>
      <c r="F429" s="293"/>
      <c r="G429" s="303"/>
      <c r="H429" s="303"/>
      <c r="I429" s="294"/>
      <c r="J429" s="361"/>
      <c r="K429" s="175"/>
      <c r="L429" s="334"/>
      <c r="M429" s="308"/>
      <c r="P429" s="320">
        <f t="shared" si="30"/>
        <v>58.144961880250378</v>
      </c>
      <c r="Q429" s="321">
        <f t="shared" si="30"/>
        <v>60.365985697944694</v>
      </c>
      <c r="R429" s="322">
        <f t="shared" si="30"/>
        <v>69.25008096872196</v>
      </c>
      <c r="S429" s="322">
        <f t="shared" si="30"/>
        <v>71.471104786416277</v>
      </c>
      <c r="T429" s="347">
        <f t="shared" si="30"/>
        <v>64.808033333333327</v>
      </c>
    </row>
    <row r="430" spans="1:20" x14ac:dyDescent="0.2">
      <c r="A430" s="121"/>
      <c r="B430" s="294"/>
      <c r="C430" s="122"/>
      <c r="D430" s="296"/>
      <c r="E430" s="129"/>
      <c r="F430" s="293"/>
      <c r="G430" s="303"/>
      <c r="H430" s="303"/>
      <c r="I430" s="294"/>
      <c r="J430" s="361"/>
      <c r="K430" s="175"/>
      <c r="L430" s="334"/>
      <c r="M430" s="308"/>
      <c r="P430" s="320">
        <f t="shared" si="30"/>
        <v>58.144961880250378</v>
      </c>
      <c r="Q430" s="321">
        <f t="shared" si="30"/>
        <v>60.365985697944694</v>
      </c>
      <c r="R430" s="322">
        <f t="shared" si="30"/>
        <v>69.25008096872196</v>
      </c>
      <c r="S430" s="322">
        <f t="shared" si="30"/>
        <v>71.471104786416277</v>
      </c>
      <c r="T430" s="347">
        <f t="shared" si="30"/>
        <v>64.808033333333327</v>
      </c>
    </row>
    <row r="431" spans="1:20" x14ac:dyDescent="0.2">
      <c r="A431" s="121"/>
      <c r="B431" s="294"/>
      <c r="C431" s="122"/>
      <c r="D431" s="296"/>
      <c r="E431" s="129"/>
      <c r="F431" s="293"/>
      <c r="G431" s="303"/>
      <c r="H431" s="303"/>
      <c r="I431" s="294"/>
      <c r="J431" s="361"/>
      <c r="K431" s="175"/>
      <c r="L431" s="334"/>
      <c r="M431" s="308"/>
      <c r="P431" s="320">
        <f t="shared" si="30"/>
        <v>58.144961880250378</v>
      </c>
      <c r="Q431" s="321">
        <f t="shared" si="30"/>
        <v>60.365985697944694</v>
      </c>
      <c r="R431" s="322">
        <f t="shared" si="30"/>
        <v>69.25008096872196</v>
      </c>
      <c r="S431" s="322">
        <f t="shared" si="30"/>
        <v>71.471104786416277</v>
      </c>
      <c r="T431" s="347">
        <f t="shared" si="30"/>
        <v>64.808033333333327</v>
      </c>
    </row>
    <row r="432" spans="1:20" x14ac:dyDescent="0.2">
      <c r="A432" s="121"/>
      <c r="B432" s="294"/>
      <c r="C432" s="122"/>
      <c r="D432" s="296"/>
      <c r="E432" s="129"/>
      <c r="F432" s="293"/>
      <c r="G432" s="303"/>
      <c r="H432" s="303"/>
      <c r="I432" s="294"/>
      <c r="J432" s="361"/>
      <c r="K432" s="175"/>
      <c r="L432" s="334"/>
      <c r="M432" s="308"/>
      <c r="P432" s="320">
        <f t="shared" si="30"/>
        <v>58.144961880250378</v>
      </c>
      <c r="Q432" s="321">
        <f t="shared" si="30"/>
        <v>60.365985697944694</v>
      </c>
      <c r="R432" s="322">
        <f t="shared" si="30"/>
        <v>69.25008096872196</v>
      </c>
      <c r="S432" s="322">
        <f t="shared" si="30"/>
        <v>71.471104786416277</v>
      </c>
      <c r="T432" s="347">
        <f t="shared" si="30"/>
        <v>64.808033333333327</v>
      </c>
    </row>
    <row r="433" spans="1:20" x14ac:dyDescent="0.2">
      <c r="A433" s="121"/>
      <c r="B433" s="294"/>
      <c r="C433" s="122"/>
      <c r="D433" s="296"/>
      <c r="E433" s="129"/>
      <c r="F433" s="293"/>
      <c r="G433" s="303"/>
      <c r="H433" s="303"/>
      <c r="I433" s="294"/>
      <c r="J433" s="361"/>
      <c r="K433" s="175"/>
      <c r="L433" s="334"/>
      <c r="M433" s="308"/>
      <c r="P433" s="320">
        <f t="shared" si="30"/>
        <v>58.144961880250378</v>
      </c>
      <c r="Q433" s="321">
        <f t="shared" si="30"/>
        <v>60.365985697944694</v>
      </c>
      <c r="R433" s="322">
        <f t="shared" si="30"/>
        <v>69.25008096872196</v>
      </c>
      <c r="S433" s="322">
        <f t="shared" si="30"/>
        <v>71.471104786416277</v>
      </c>
      <c r="T433" s="347">
        <f t="shared" si="30"/>
        <v>64.808033333333327</v>
      </c>
    </row>
    <row r="434" spans="1:20" x14ac:dyDescent="0.2">
      <c r="A434" s="121"/>
      <c r="B434" s="294"/>
      <c r="C434" s="122"/>
      <c r="D434" s="296"/>
      <c r="E434" s="129"/>
      <c r="F434" s="293"/>
      <c r="G434" s="303"/>
      <c r="H434" s="303"/>
      <c r="I434" s="294"/>
      <c r="J434" s="361"/>
      <c r="K434" s="175"/>
      <c r="L434" s="334"/>
      <c r="M434" s="308"/>
      <c r="P434" s="320">
        <f t="shared" si="30"/>
        <v>58.144961880250378</v>
      </c>
      <c r="Q434" s="321">
        <f t="shared" si="30"/>
        <v>60.365985697944694</v>
      </c>
      <c r="R434" s="322">
        <f t="shared" si="30"/>
        <v>69.25008096872196</v>
      </c>
      <c r="S434" s="322">
        <f t="shared" si="30"/>
        <v>71.471104786416277</v>
      </c>
      <c r="T434" s="347">
        <f t="shared" si="30"/>
        <v>64.808033333333327</v>
      </c>
    </row>
    <row r="435" spans="1:20" x14ac:dyDescent="0.2">
      <c r="A435" s="121"/>
      <c r="B435" s="294"/>
      <c r="C435" s="122"/>
      <c r="D435" s="296"/>
      <c r="E435" s="129"/>
      <c r="F435" s="293"/>
      <c r="G435" s="303"/>
      <c r="H435" s="303"/>
      <c r="I435" s="294"/>
      <c r="J435" s="361"/>
      <c r="K435" s="175"/>
      <c r="L435" s="334"/>
      <c r="M435" s="308"/>
      <c r="P435" s="320">
        <f t="shared" si="30"/>
        <v>58.144961880250378</v>
      </c>
      <c r="Q435" s="321">
        <f t="shared" si="30"/>
        <v>60.365985697944694</v>
      </c>
      <c r="R435" s="322">
        <f t="shared" si="30"/>
        <v>69.25008096872196</v>
      </c>
      <c r="S435" s="322">
        <f t="shared" si="30"/>
        <v>71.471104786416277</v>
      </c>
      <c r="T435" s="347">
        <f t="shared" si="30"/>
        <v>64.808033333333327</v>
      </c>
    </row>
    <row r="436" spans="1:20" x14ac:dyDescent="0.2">
      <c r="A436" s="293"/>
      <c r="B436" s="294"/>
      <c r="C436" s="295"/>
      <c r="D436" s="296"/>
      <c r="E436" s="297"/>
      <c r="F436" s="293"/>
      <c r="G436" s="303"/>
      <c r="H436" s="303"/>
      <c r="I436" s="294"/>
      <c r="J436" s="361"/>
      <c r="K436" s="175"/>
      <c r="L436" s="334"/>
      <c r="M436" s="308"/>
      <c r="P436" s="320">
        <f t="shared" si="30"/>
        <v>58.144961880250378</v>
      </c>
      <c r="Q436" s="321">
        <f t="shared" si="30"/>
        <v>60.365985697944694</v>
      </c>
      <c r="R436" s="322">
        <f t="shared" si="30"/>
        <v>69.25008096872196</v>
      </c>
      <c r="S436" s="322">
        <f t="shared" si="30"/>
        <v>71.471104786416277</v>
      </c>
      <c r="T436" s="347">
        <f t="shared" si="30"/>
        <v>64.808033333333327</v>
      </c>
    </row>
    <row r="437" spans="1:20" x14ac:dyDescent="0.2">
      <c r="A437" s="293"/>
      <c r="B437" s="294"/>
      <c r="C437" s="295"/>
      <c r="D437" s="296"/>
      <c r="E437" s="297"/>
      <c r="F437" s="293"/>
      <c r="G437" s="303"/>
      <c r="H437" s="303"/>
      <c r="I437" s="294"/>
      <c r="J437" s="361"/>
      <c r="K437" s="175"/>
      <c r="L437" s="334"/>
      <c r="M437" s="308"/>
      <c r="P437" s="320">
        <f t="shared" si="30"/>
        <v>58.144961880250378</v>
      </c>
      <c r="Q437" s="321">
        <f t="shared" si="30"/>
        <v>60.365985697944694</v>
      </c>
      <c r="R437" s="322">
        <f t="shared" si="30"/>
        <v>69.25008096872196</v>
      </c>
      <c r="S437" s="322">
        <f t="shared" si="30"/>
        <v>71.471104786416277</v>
      </c>
      <c r="T437" s="347">
        <f t="shared" si="30"/>
        <v>64.808033333333327</v>
      </c>
    </row>
    <row r="438" spans="1:20" x14ac:dyDescent="0.2">
      <c r="A438" s="293"/>
      <c r="B438" s="294"/>
      <c r="C438" s="295"/>
      <c r="D438" s="296"/>
      <c r="E438" s="297"/>
      <c r="F438" s="293"/>
      <c r="G438" s="303"/>
      <c r="H438" s="303"/>
      <c r="I438" s="294"/>
      <c r="J438" s="361"/>
      <c r="K438" s="175"/>
      <c r="L438" s="334"/>
      <c r="M438" s="308"/>
      <c r="P438" s="320">
        <f t="shared" si="30"/>
        <v>58.144961880250378</v>
      </c>
      <c r="Q438" s="321">
        <f t="shared" si="30"/>
        <v>60.365985697944694</v>
      </c>
      <c r="R438" s="322">
        <f t="shared" si="30"/>
        <v>69.25008096872196</v>
      </c>
      <c r="S438" s="322">
        <f t="shared" si="30"/>
        <v>71.471104786416277</v>
      </c>
      <c r="T438" s="347">
        <f t="shared" si="30"/>
        <v>64.808033333333327</v>
      </c>
    </row>
    <row r="439" spans="1:20" x14ac:dyDescent="0.2">
      <c r="A439" s="293"/>
      <c r="B439" s="294"/>
      <c r="C439" s="295"/>
      <c r="D439" s="296"/>
      <c r="E439" s="297"/>
      <c r="F439" s="293"/>
      <c r="G439" s="303"/>
      <c r="H439" s="303"/>
      <c r="I439" s="294"/>
      <c r="J439" s="361"/>
      <c r="K439" s="175"/>
      <c r="L439" s="334"/>
      <c r="M439" s="308"/>
      <c r="P439" s="320">
        <f t="shared" si="30"/>
        <v>58.144961880250378</v>
      </c>
      <c r="Q439" s="321">
        <f t="shared" si="30"/>
        <v>60.365985697944694</v>
      </c>
      <c r="R439" s="322">
        <f t="shared" si="30"/>
        <v>69.25008096872196</v>
      </c>
      <c r="S439" s="322">
        <f t="shared" si="30"/>
        <v>71.471104786416277</v>
      </c>
      <c r="T439" s="347">
        <f t="shared" si="30"/>
        <v>64.808033333333327</v>
      </c>
    </row>
    <row r="440" spans="1:20" x14ac:dyDescent="0.2">
      <c r="A440" s="293"/>
      <c r="B440" s="294"/>
      <c r="C440" s="295"/>
      <c r="D440" s="296"/>
      <c r="E440" s="297"/>
      <c r="F440" s="293"/>
      <c r="G440" s="303"/>
      <c r="H440" s="303"/>
      <c r="I440" s="294"/>
      <c r="J440" s="361"/>
      <c r="K440" s="175"/>
      <c r="L440" s="334"/>
      <c r="M440" s="308"/>
      <c r="P440" s="320">
        <f t="shared" si="30"/>
        <v>58.144961880250378</v>
      </c>
      <c r="Q440" s="321">
        <f t="shared" si="30"/>
        <v>60.365985697944694</v>
      </c>
      <c r="R440" s="322">
        <f t="shared" si="30"/>
        <v>69.25008096872196</v>
      </c>
      <c r="S440" s="322">
        <f t="shared" si="30"/>
        <v>71.471104786416277</v>
      </c>
      <c r="T440" s="347">
        <f t="shared" si="30"/>
        <v>64.808033333333327</v>
      </c>
    </row>
    <row r="441" spans="1:20" x14ac:dyDescent="0.2">
      <c r="A441" s="293"/>
      <c r="B441" s="294"/>
      <c r="C441" s="295"/>
      <c r="D441" s="296"/>
      <c r="E441" s="297"/>
      <c r="F441" s="293"/>
      <c r="G441" s="303"/>
      <c r="H441" s="303"/>
      <c r="I441" s="294"/>
      <c r="J441" s="361"/>
      <c r="K441" s="175"/>
      <c r="L441" s="334"/>
      <c r="M441" s="308"/>
      <c r="P441" s="320">
        <f t="shared" si="30"/>
        <v>58.144961880250378</v>
      </c>
      <c r="Q441" s="321">
        <f t="shared" si="30"/>
        <v>60.365985697944694</v>
      </c>
      <c r="R441" s="322">
        <f t="shared" si="30"/>
        <v>69.25008096872196</v>
      </c>
      <c r="S441" s="322">
        <f t="shared" si="30"/>
        <v>71.471104786416277</v>
      </c>
      <c r="T441" s="347">
        <f t="shared" si="30"/>
        <v>64.808033333333327</v>
      </c>
    </row>
    <row r="442" spans="1:20" x14ac:dyDescent="0.2">
      <c r="A442" s="293"/>
      <c r="B442" s="294"/>
      <c r="C442" s="295"/>
      <c r="D442" s="296"/>
      <c r="E442" s="297"/>
      <c r="F442" s="293"/>
      <c r="G442" s="303"/>
      <c r="H442" s="303"/>
      <c r="I442" s="294"/>
      <c r="J442" s="361"/>
      <c r="K442" s="175"/>
      <c r="L442" s="334"/>
      <c r="M442" s="308"/>
      <c r="P442" s="320">
        <f t="shared" ref="P442:T457" si="31">P441</f>
        <v>58.144961880250378</v>
      </c>
      <c r="Q442" s="321">
        <f t="shared" si="31"/>
        <v>60.365985697944694</v>
      </c>
      <c r="R442" s="322">
        <f t="shared" si="31"/>
        <v>69.25008096872196</v>
      </c>
      <c r="S442" s="322">
        <f t="shared" si="31"/>
        <v>71.471104786416277</v>
      </c>
      <c r="T442" s="347">
        <f t="shared" si="31"/>
        <v>64.808033333333327</v>
      </c>
    </row>
    <row r="443" spans="1:20" x14ac:dyDescent="0.2">
      <c r="A443" s="293"/>
      <c r="B443" s="294"/>
      <c r="C443" s="295"/>
      <c r="D443" s="296"/>
      <c r="E443" s="297"/>
      <c r="F443" s="293"/>
      <c r="G443" s="303"/>
      <c r="H443" s="303"/>
      <c r="I443" s="294"/>
      <c r="J443" s="361"/>
      <c r="K443" s="175"/>
      <c r="L443" s="334"/>
      <c r="M443" s="308"/>
      <c r="P443" s="320">
        <f t="shared" si="31"/>
        <v>58.144961880250378</v>
      </c>
      <c r="Q443" s="321">
        <f t="shared" si="31"/>
        <v>60.365985697944694</v>
      </c>
      <c r="R443" s="322">
        <f t="shared" si="31"/>
        <v>69.25008096872196</v>
      </c>
      <c r="S443" s="322">
        <f t="shared" si="31"/>
        <v>71.471104786416277</v>
      </c>
      <c r="T443" s="347">
        <f t="shared" si="31"/>
        <v>64.808033333333327</v>
      </c>
    </row>
    <row r="444" spans="1:20" x14ac:dyDescent="0.2">
      <c r="A444" s="293"/>
      <c r="B444" s="294"/>
      <c r="C444" s="295"/>
      <c r="D444" s="296"/>
      <c r="E444" s="297"/>
      <c r="F444" s="293"/>
      <c r="G444" s="303"/>
      <c r="H444" s="303"/>
      <c r="I444" s="294"/>
      <c r="J444" s="361"/>
      <c r="K444" s="175"/>
      <c r="L444" s="334"/>
      <c r="M444" s="308"/>
      <c r="P444" s="320">
        <f t="shared" si="31"/>
        <v>58.144961880250378</v>
      </c>
      <c r="Q444" s="321">
        <f t="shared" si="31"/>
        <v>60.365985697944694</v>
      </c>
      <c r="R444" s="322">
        <f t="shared" si="31"/>
        <v>69.25008096872196</v>
      </c>
      <c r="S444" s="322">
        <f t="shared" si="31"/>
        <v>71.471104786416277</v>
      </c>
      <c r="T444" s="347">
        <f t="shared" si="31"/>
        <v>64.808033333333327</v>
      </c>
    </row>
    <row r="445" spans="1:20" x14ac:dyDescent="0.2">
      <c r="A445" s="293"/>
      <c r="B445" s="294"/>
      <c r="C445" s="295"/>
      <c r="D445" s="296"/>
      <c r="E445" s="297"/>
      <c r="F445" s="293"/>
      <c r="G445" s="303"/>
      <c r="H445" s="303"/>
      <c r="I445" s="294"/>
      <c r="J445" s="361"/>
      <c r="K445" s="175"/>
      <c r="L445" s="334"/>
      <c r="M445" s="308"/>
      <c r="P445" s="320">
        <f t="shared" si="31"/>
        <v>58.144961880250378</v>
      </c>
      <c r="Q445" s="321">
        <f t="shared" si="31"/>
        <v>60.365985697944694</v>
      </c>
      <c r="R445" s="322">
        <f t="shared" si="31"/>
        <v>69.25008096872196</v>
      </c>
      <c r="S445" s="322">
        <f t="shared" si="31"/>
        <v>71.471104786416277</v>
      </c>
      <c r="T445" s="347">
        <f t="shared" si="31"/>
        <v>64.808033333333327</v>
      </c>
    </row>
    <row r="446" spans="1:20" x14ac:dyDescent="0.2">
      <c r="A446" s="293"/>
      <c r="B446" s="294"/>
      <c r="C446" s="295"/>
      <c r="D446" s="296"/>
      <c r="E446" s="297"/>
      <c r="F446" s="293"/>
      <c r="G446" s="303"/>
      <c r="H446" s="303"/>
      <c r="I446" s="294"/>
      <c r="J446" s="361"/>
      <c r="K446" s="175"/>
      <c r="L446" s="334"/>
      <c r="M446" s="308"/>
      <c r="P446" s="320">
        <f t="shared" si="31"/>
        <v>58.144961880250378</v>
      </c>
      <c r="Q446" s="321">
        <f t="shared" si="31"/>
        <v>60.365985697944694</v>
      </c>
      <c r="R446" s="322">
        <f t="shared" si="31"/>
        <v>69.25008096872196</v>
      </c>
      <c r="S446" s="322">
        <f t="shared" si="31"/>
        <v>71.471104786416277</v>
      </c>
      <c r="T446" s="347">
        <f t="shared" si="31"/>
        <v>64.808033333333327</v>
      </c>
    </row>
    <row r="447" spans="1:20" x14ac:dyDescent="0.2">
      <c r="A447" s="293"/>
      <c r="B447" s="294"/>
      <c r="C447" s="295"/>
      <c r="D447" s="296"/>
      <c r="E447" s="297"/>
      <c r="F447" s="293"/>
      <c r="G447" s="303"/>
      <c r="H447" s="303"/>
      <c r="I447" s="294"/>
      <c r="J447" s="361"/>
      <c r="K447" s="175"/>
      <c r="L447" s="334"/>
      <c r="M447" s="308"/>
      <c r="P447" s="320">
        <f t="shared" si="31"/>
        <v>58.144961880250378</v>
      </c>
      <c r="Q447" s="321">
        <f t="shared" si="31"/>
        <v>60.365985697944694</v>
      </c>
      <c r="R447" s="322">
        <f t="shared" si="31"/>
        <v>69.25008096872196</v>
      </c>
      <c r="S447" s="322">
        <f t="shared" si="31"/>
        <v>71.471104786416277</v>
      </c>
      <c r="T447" s="347">
        <f t="shared" si="31"/>
        <v>64.808033333333327</v>
      </c>
    </row>
    <row r="448" spans="1:20" x14ac:dyDescent="0.2">
      <c r="A448" s="293"/>
      <c r="B448" s="294"/>
      <c r="C448" s="295"/>
      <c r="D448" s="296"/>
      <c r="E448" s="297"/>
      <c r="F448" s="293"/>
      <c r="G448" s="303"/>
      <c r="H448" s="303"/>
      <c r="I448" s="294"/>
      <c r="J448" s="361"/>
      <c r="K448" s="175"/>
      <c r="L448" s="334"/>
      <c r="M448" s="308"/>
      <c r="P448" s="320">
        <f t="shared" si="31"/>
        <v>58.144961880250378</v>
      </c>
      <c r="Q448" s="321">
        <f t="shared" si="31"/>
        <v>60.365985697944694</v>
      </c>
      <c r="R448" s="322">
        <f t="shared" si="31"/>
        <v>69.25008096872196</v>
      </c>
      <c r="S448" s="322">
        <f t="shared" si="31"/>
        <v>71.471104786416277</v>
      </c>
      <c r="T448" s="347">
        <f t="shared" si="31"/>
        <v>64.808033333333327</v>
      </c>
    </row>
    <row r="449" spans="1:20" x14ac:dyDescent="0.2">
      <c r="A449" s="293"/>
      <c r="B449" s="294"/>
      <c r="C449" s="295"/>
      <c r="D449" s="296"/>
      <c r="E449" s="297"/>
      <c r="F449" s="293"/>
      <c r="G449" s="303"/>
      <c r="H449" s="303"/>
      <c r="I449" s="294"/>
      <c r="J449" s="361"/>
      <c r="K449" s="175"/>
      <c r="L449" s="334"/>
      <c r="M449" s="308"/>
      <c r="P449" s="320">
        <f t="shared" si="31"/>
        <v>58.144961880250378</v>
      </c>
      <c r="Q449" s="321">
        <f t="shared" si="31"/>
        <v>60.365985697944694</v>
      </c>
      <c r="R449" s="322">
        <f t="shared" si="31"/>
        <v>69.25008096872196</v>
      </c>
      <c r="S449" s="322">
        <f t="shared" si="31"/>
        <v>71.471104786416277</v>
      </c>
      <c r="T449" s="347">
        <f t="shared" si="31"/>
        <v>64.808033333333327</v>
      </c>
    </row>
    <row r="450" spans="1:20" x14ac:dyDescent="0.2">
      <c r="A450" s="293"/>
      <c r="B450" s="294"/>
      <c r="C450" s="295"/>
      <c r="D450" s="296"/>
      <c r="E450" s="297"/>
      <c r="F450" s="293"/>
      <c r="G450" s="303"/>
      <c r="H450" s="303"/>
      <c r="I450" s="294"/>
      <c r="J450" s="361"/>
      <c r="K450" s="175"/>
      <c r="L450" s="334"/>
      <c r="M450" s="308"/>
      <c r="P450" s="320">
        <f t="shared" si="31"/>
        <v>58.144961880250378</v>
      </c>
      <c r="Q450" s="321">
        <f t="shared" si="31"/>
        <v>60.365985697944694</v>
      </c>
      <c r="R450" s="322">
        <f t="shared" si="31"/>
        <v>69.25008096872196</v>
      </c>
      <c r="S450" s="322">
        <f t="shared" si="31"/>
        <v>71.471104786416277</v>
      </c>
      <c r="T450" s="347">
        <f t="shared" si="31"/>
        <v>64.808033333333327</v>
      </c>
    </row>
    <row r="451" spans="1:20" x14ac:dyDescent="0.2">
      <c r="A451" s="293"/>
      <c r="B451" s="294"/>
      <c r="C451" s="295"/>
      <c r="D451" s="296"/>
      <c r="E451" s="297"/>
      <c r="F451" s="293"/>
      <c r="G451" s="303"/>
      <c r="H451" s="303"/>
      <c r="I451" s="294"/>
      <c r="J451" s="361"/>
      <c r="K451" s="175"/>
      <c r="L451" s="334"/>
      <c r="M451" s="308"/>
      <c r="P451" s="320">
        <f t="shared" si="31"/>
        <v>58.144961880250378</v>
      </c>
      <c r="Q451" s="321">
        <f t="shared" si="31"/>
        <v>60.365985697944694</v>
      </c>
      <c r="R451" s="322">
        <f t="shared" si="31"/>
        <v>69.25008096872196</v>
      </c>
      <c r="S451" s="322">
        <f t="shared" si="31"/>
        <v>71.471104786416277</v>
      </c>
      <c r="T451" s="347">
        <f t="shared" si="31"/>
        <v>64.808033333333327</v>
      </c>
    </row>
    <row r="452" spans="1:20" x14ac:dyDescent="0.2">
      <c r="A452" s="293"/>
      <c r="B452" s="294"/>
      <c r="C452" s="295"/>
      <c r="D452" s="296"/>
      <c r="E452" s="297"/>
      <c r="F452" s="293"/>
      <c r="G452" s="303"/>
      <c r="H452" s="303"/>
      <c r="I452" s="294"/>
      <c r="J452" s="361"/>
      <c r="K452" s="175"/>
      <c r="L452" s="334"/>
      <c r="M452" s="308"/>
      <c r="P452" s="320">
        <f t="shared" si="31"/>
        <v>58.144961880250378</v>
      </c>
      <c r="Q452" s="321">
        <f t="shared" si="31"/>
        <v>60.365985697944694</v>
      </c>
      <c r="R452" s="322">
        <f t="shared" si="31"/>
        <v>69.25008096872196</v>
      </c>
      <c r="S452" s="322">
        <f t="shared" si="31"/>
        <v>71.471104786416277</v>
      </c>
      <c r="T452" s="347">
        <f t="shared" si="31"/>
        <v>64.808033333333327</v>
      </c>
    </row>
    <row r="453" spans="1:20" x14ac:dyDescent="0.2">
      <c r="A453" s="293"/>
      <c r="B453" s="294"/>
      <c r="C453" s="295"/>
      <c r="D453" s="296"/>
      <c r="E453" s="297"/>
      <c r="F453" s="293"/>
      <c r="G453" s="303"/>
      <c r="H453" s="303"/>
      <c r="I453" s="294"/>
      <c r="J453" s="361"/>
      <c r="K453" s="175"/>
      <c r="L453" s="334"/>
      <c r="M453" s="308"/>
      <c r="P453" s="320">
        <f t="shared" si="31"/>
        <v>58.144961880250378</v>
      </c>
      <c r="Q453" s="321">
        <f t="shared" si="31"/>
        <v>60.365985697944694</v>
      </c>
      <c r="R453" s="322">
        <f t="shared" si="31"/>
        <v>69.25008096872196</v>
      </c>
      <c r="S453" s="322">
        <f t="shared" si="31"/>
        <v>71.471104786416277</v>
      </c>
      <c r="T453" s="347">
        <f t="shared" si="31"/>
        <v>64.808033333333327</v>
      </c>
    </row>
    <row r="454" spans="1:20" x14ac:dyDescent="0.2">
      <c r="A454" s="293"/>
      <c r="B454" s="294"/>
      <c r="C454" s="295"/>
      <c r="D454" s="296"/>
      <c r="E454" s="297"/>
      <c r="F454" s="293"/>
      <c r="G454" s="303"/>
      <c r="H454" s="303"/>
      <c r="I454" s="294"/>
      <c r="J454" s="361"/>
      <c r="K454" s="175"/>
      <c r="L454" s="334"/>
      <c r="M454" s="308"/>
      <c r="P454" s="320">
        <f t="shared" si="31"/>
        <v>58.144961880250378</v>
      </c>
      <c r="Q454" s="321">
        <f t="shared" si="31"/>
        <v>60.365985697944694</v>
      </c>
      <c r="R454" s="322">
        <f t="shared" si="31"/>
        <v>69.25008096872196</v>
      </c>
      <c r="S454" s="322">
        <f t="shared" si="31"/>
        <v>71.471104786416277</v>
      </c>
      <c r="T454" s="347">
        <f t="shared" si="31"/>
        <v>64.808033333333327</v>
      </c>
    </row>
    <row r="455" spans="1:20" x14ac:dyDescent="0.2">
      <c r="A455" s="293"/>
      <c r="B455" s="294"/>
      <c r="C455" s="295"/>
      <c r="D455" s="296"/>
      <c r="E455" s="297"/>
      <c r="F455" s="293"/>
      <c r="G455" s="303"/>
      <c r="H455" s="303"/>
      <c r="I455" s="294"/>
      <c r="J455" s="361"/>
      <c r="K455" s="175"/>
      <c r="L455" s="334"/>
      <c r="M455" s="308"/>
      <c r="P455" s="320">
        <f t="shared" si="31"/>
        <v>58.144961880250378</v>
      </c>
      <c r="Q455" s="321">
        <f t="shared" si="31"/>
        <v>60.365985697944694</v>
      </c>
      <c r="R455" s="322">
        <f t="shared" si="31"/>
        <v>69.25008096872196</v>
      </c>
      <c r="S455" s="322">
        <f t="shared" si="31"/>
        <v>71.471104786416277</v>
      </c>
      <c r="T455" s="347">
        <f t="shared" si="31"/>
        <v>64.808033333333327</v>
      </c>
    </row>
    <row r="456" spans="1:20" x14ac:dyDescent="0.2">
      <c r="A456" s="293"/>
      <c r="B456" s="294"/>
      <c r="C456" s="295"/>
      <c r="D456" s="296"/>
      <c r="E456" s="297"/>
      <c r="F456" s="293"/>
      <c r="G456" s="303"/>
      <c r="H456" s="303"/>
      <c r="I456" s="294"/>
      <c r="J456" s="361"/>
      <c r="K456" s="175"/>
      <c r="L456" s="334"/>
      <c r="M456" s="308"/>
      <c r="P456" s="320">
        <f t="shared" si="31"/>
        <v>58.144961880250378</v>
      </c>
      <c r="Q456" s="321">
        <f t="shared" si="31"/>
        <v>60.365985697944694</v>
      </c>
      <c r="R456" s="322">
        <f t="shared" si="31"/>
        <v>69.25008096872196</v>
      </c>
      <c r="S456" s="322">
        <f t="shared" si="31"/>
        <v>71.471104786416277</v>
      </c>
      <c r="T456" s="347">
        <f t="shared" si="31"/>
        <v>64.808033333333327</v>
      </c>
    </row>
    <row r="457" spans="1:20" x14ac:dyDescent="0.2">
      <c r="A457" s="293"/>
      <c r="B457" s="294"/>
      <c r="C457" s="295"/>
      <c r="D457" s="296"/>
      <c r="E457" s="297"/>
      <c r="F457" s="293"/>
      <c r="G457" s="303"/>
      <c r="H457" s="303"/>
      <c r="I457" s="294"/>
      <c r="J457" s="361"/>
      <c r="K457" s="175"/>
      <c r="L457" s="334"/>
      <c r="M457" s="308"/>
      <c r="P457" s="320">
        <f t="shared" si="31"/>
        <v>58.144961880250378</v>
      </c>
      <c r="Q457" s="321">
        <f t="shared" si="31"/>
        <v>60.365985697944694</v>
      </c>
      <c r="R457" s="322">
        <f t="shared" si="31"/>
        <v>69.25008096872196</v>
      </c>
      <c r="S457" s="322">
        <f t="shared" si="31"/>
        <v>71.471104786416277</v>
      </c>
      <c r="T457" s="347">
        <f t="shared" si="31"/>
        <v>64.808033333333327</v>
      </c>
    </row>
    <row r="458" spans="1:20" x14ac:dyDescent="0.2">
      <c r="A458" s="293"/>
      <c r="B458" s="294"/>
      <c r="C458" s="295"/>
      <c r="D458" s="296"/>
      <c r="E458" s="297"/>
      <c r="F458" s="293"/>
      <c r="G458" s="303"/>
      <c r="H458" s="303"/>
      <c r="I458" s="294"/>
      <c r="J458" s="361"/>
      <c r="K458" s="175"/>
      <c r="L458" s="334"/>
      <c r="M458" s="308"/>
      <c r="P458" s="320">
        <f t="shared" ref="P458:T473" si="32">P457</f>
        <v>58.144961880250378</v>
      </c>
      <c r="Q458" s="321">
        <f t="shared" si="32"/>
        <v>60.365985697944694</v>
      </c>
      <c r="R458" s="322">
        <f t="shared" si="32"/>
        <v>69.25008096872196</v>
      </c>
      <c r="S458" s="322">
        <f t="shared" si="32"/>
        <v>71.471104786416277</v>
      </c>
      <c r="T458" s="347">
        <f t="shared" si="32"/>
        <v>64.808033333333327</v>
      </c>
    </row>
    <row r="459" spans="1:20" x14ac:dyDescent="0.2">
      <c r="A459" s="293"/>
      <c r="B459" s="294"/>
      <c r="C459" s="295"/>
      <c r="D459" s="296"/>
      <c r="E459" s="297"/>
      <c r="F459" s="293"/>
      <c r="G459" s="303"/>
      <c r="H459" s="303"/>
      <c r="I459" s="294"/>
      <c r="J459" s="361"/>
      <c r="K459" s="175"/>
      <c r="L459" s="334"/>
      <c r="M459" s="308"/>
      <c r="P459" s="320">
        <f t="shared" si="32"/>
        <v>58.144961880250378</v>
      </c>
      <c r="Q459" s="321">
        <f t="shared" si="32"/>
        <v>60.365985697944694</v>
      </c>
      <c r="R459" s="322">
        <f t="shared" si="32"/>
        <v>69.25008096872196</v>
      </c>
      <c r="S459" s="322">
        <f t="shared" si="32"/>
        <v>71.471104786416277</v>
      </c>
      <c r="T459" s="347">
        <f t="shared" si="32"/>
        <v>64.808033333333327</v>
      </c>
    </row>
    <row r="460" spans="1:20" x14ac:dyDescent="0.2">
      <c r="A460" s="293"/>
      <c r="B460" s="294"/>
      <c r="C460" s="295"/>
      <c r="D460" s="296"/>
      <c r="E460" s="297"/>
      <c r="F460" s="293"/>
      <c r="G460" s="303"/>
      <c r="H460" s="303"/>
      <c r="I460" s="294"/>
      <c r="J460" s="361"/>
      <c r="K460" s="175"/>
      <c r="L460" s="334"/>
      <c r="M460" s="308"/>
      <c r="P460" s="320">
        <f t="shared" si="32"/>
        <v>58.144961880250378</v>
      </c>
      <c r="Q460" s="321">
        <f t="shared" si="32"/>
        <v>60.365985697944694</v>
      </c>
      <c r="R460" s="322">
        <f t="shared" si="32"/>
        <v>69.25008096872196</v>
      </c>
      <c r="S460" s="322">
        <f t="shared" si="32"/>
        <v>71.471104786416277</v>
      </c>
      <c r="T460" s="347">
        <f t="shared" si="32"/>
        <v>64.808033333333327</v>
      </c>
    </row>
    <row r="461" spans="1:20" x14ac:dyDescent="0.2">
      <c r="A461" s="293"/>
      <c r="B461" s="294"/>
      <c r="C461" s="295"/>
      <c r="D461" s="296"/>
      <c r="E461" s="297"/>
      <c r="F461" s="293"/>
      <c r="G461" s="303"/>
      <c r="H461" s="303"/>
      <c r="I461" s="294"/>
      <c r="J461" s="361"/>
      <c r="K461" s="175"/>
      <c r="L461" s="334"/>
      <c r="M461" s="308"/>
      <c r="P461" s="320">
        <f t="shared" si="32"/>
        <v>58.144961880250378</v>
      </c>
      <c r="Q461" s="321">
        <f t="shared" si="32"/>
        <v>60.365985697944694</v>
      </c>
      <c r="R461" s="322">
        <f t="shared" si="32"/>
        <v>69.25008096872196</v>
      </c>
      <c r="S461" s="322">
        <f t="shared" si="32"/>
        <v>71.471104786416277</v>
      </c>
      <c r="T461" s="347">
        <f t="shared" si="32"/>
        <v>64.808033333333327</v>
      </c>
    </row>
    <row r="462" spans="1:20" x14ac:dyDescent="0.2">
      <c r="A462" s="293"/>
      <c r="B462" s="294"/>
      <c r="C462" s="295"/>
      <c r="D462" s="296"/>
      <c r="E462" s="297"/>
      <c r="F462" s="293"/>
      <c r="G462" s="303"/>
      <c r="H462" s="303"/>
      <c r="I462" s="294"/>
      <c r="J462" s="361"/>
      <c r="K462" s="175"/>
      <c r="L462" s="334"/>
      <c r="M462" s="308"/>
      <c r="P462" s="320">
        <f t="shared" si="32"/>
        <v>58.144961880250378</v>
      </c>
      <c r="Q462" s="321">
        <f t="shared" si="32"/>
        <v>60.365985697944694</v>
      </c>
      <c r="R462" s="322">
        <f t="shared" si="32"/>
        <v>69.25008096872196</v>
      </c>
      <c r="S462" s="322">
        <f t="shared" si="32"/>
        <v>71.471104786416277</v>
      </c>
      <c r="T462" s="347">
        <f t="shared" si="32"/>
        <v>64.808033333333327</v>
      </c>
    </row>
    <row r="463" spans="1:20" x14ac:dyDescent="0.2">
      <c r="A463" s="293"/>
      <c r="B463" s="294"/>
      <c r="C463" s="295"/>
      <c r="D463" s="296"/>
      <c r="E463" s="297"/>
      <c r="F463" s="293"/>
      <c r="G463" s="303"/>
      <c r="H463" s="303"/>
      <c r="I463" s="294"/>
      <c r="J463" s="361"/>
      <c r="K463" s="175"/>
      <c r="L463" s="334"/>
      <c r="M463" s="308"/>
      <c r="P463" s="320">
        <f t="shared" si="32"/>
        <v>58.144961880250378</v>
      </c>
      <c r="Q463" s="321">
        <f t="shared" si="32"/>
        <v>60.365985697944694</v>
      </c>
      <c r="R463" s="322">
        <f t="shared" si="32"/>
        <v>69.25008096872196</v>
      </c>
      <c r="S463" s="322">
        <f t="shared" si="32"/>
        <v>71.471104786416277</v>
      </c>
      <c r="T463" s="347">
        <f t="shared" si="32"/>
        <v>64.808033333333327</v>
      </c>
    </row>
    <row r="464" spans="1:20" x14ac:dyDescent="0.2">
      <c r="A464" s="293"/>
      <c r="B464" s="294"/>
      <c r="C464" s="295"/>
      <c r="D464" s="296"/>
      <c r="E464" s="297"/>
      <c r="F464" s="293"/>
      <c r="G464" s="303"/>
      <c r="H464" s="303"/>
      <c r="I464" s="294"/>
      <c r="J464" s="361"/>
      <c r="K464" s="175"/>
      <c r="L464" s="334"/>
      <c r="M464" s="308"/>
      <c r="P464" s="320">
        <f t="shared" si="32"/>
        <v>58.144961880250378</v>
      </c>
      <c r="Q464" s="321">
        <f t="shared" si="32"/>
        <v>60.365985697944694</v>
      </c>
      <c r="R464" s="322">
        <f t="shared" si="32"/>
        <v>69.25008096872196</v>
      </c>
      <c r="S464" s="322">
        <f t="shared" si="32"/>
        <v>71.471104786416277</v>
      </c>
      <c r="T464" s="347">
        <f t="shared" si="32"/>
        <v>64.808033333333327</v>
      </c>
    </row>
    <row r="465" spans="1:20" x14ac:dyDescent="0.2">
      <c r="A465" s="293"/>
      <c r="B465" s="294"/>
      <c r="C465" s="295"/>
      <c r="D465" s="296"/>
      <c r="E465" s="297"/>
      <c r="F465" s="293"/>
      <c r="G465" s="303"/>
      <c r="H465" s="303"/>
      <c r="I465" s="294"/>
      <c r="J465" s="361"/>
      <c r="K465" s="175"/>
      <c r="L465" s="334"/>
      <c r="M465" s="308"/>
      <c r="P465" s="320">
        <f t="shared" si="32"/>
        <v>58.144961880250378</v>
      </c>
      <c r="Q465" s="321">
        <f t="shared" si="32"/>
        <v>60.365985697944694</v>
      </c>
      <c r="R465" s="322">
        <f t="shared" si="32"/>
        <v>69.25008096872196</v>
      </c>
      <c r="S465" s="322">
        <f t="shared" si="32"/>
        <v>71.471104786416277</v>
      </c>
      <c r="T465" s="347">
        <f t="shared" si="32"/>
        <v>64.808033333333327</v>
      </c>
    </row>
    <row r="466" spans="1:20" x14ac:dyDescent="0.2">
      <c r="A466" s="293"/>
      <c r="B466" s="294"/>
      <c r="C466" s="295"/>
      <c r="D466" s="296"/>
      <c r="E466" s="297"/>
      <c r="F466" s="293"/>
      <c r="G466" s="303"/>
      <c r="H466" s="303"/>
      <c r="I466" s="294"/>
      <c r="J466" s="361"/>
      <c r="K466" s="175"/>
      <c r="L466" s="334"/>
      <c r="M466" s="308"/>
      <c r="P466" s="320">
        <f t="shared" si="32"/>
        <v>58.144961880250378</v>
      </c>
      <c r="Q466" s="321">
        <f t="shared" si="32"/>
        <v>60.365985697944694</v>
      </c>
      <c r="R466" s="322">
        <f t="shared" si="32"/>
        <v>69.25008096872196</v>
      </c>
      <c r="S466" s="322">
        <f t="shared" si="32"/>
        <v>71.471104786416277</v>
      </c>
      <c r="T466" s="347">
        <f t="shared" si="32"/>
        <v>64.808033333333327</v>
      </c>
    </row>
    <row r="467" spans="1:20" x14ac:dyDescent="0.2">
      <c r="A467" s="293"/>
      <c r="B467" s="294"/>
      <c r="C467" s="295"/>
      <c r="D467" s="296"/>
      <c r="E467" s="297"/>
      <c r="F467" s="293"/>
      <c r="G467" s="303"/>
      <c r="H467" s="303"/>
      <c r="I467" s="294"/>
      <c r="J467" s="361"/>
      <c r="K467" s="175"/>
      <c r="L467" s="334"/>
      <c r="M467" s="308"/>
      <c r="P467" s="320">
        <f t="shared" si="32"/>
        <v>58.144961880250378</v>
      </c>
      <c r="Q467" s="321">
        <f t="shared" si="32"/>
        <v>60.365985697944694</v>
      </c>
      <c r="R467" s="322">
        <f t="shared" si="32"/>
        <v>69.25008096872196</v>
      </c>
      <c r="S467" s="322">
        <f t="shared" si="32"/>
        <v>71.471104786416277</v>
      </c>
      <c r="T467" s="347">
        <f t="shared" si="32"/>
        <v>64.808033333333327</v>
      </c>
    </row>
    <row r="468" spans="1:20" x14ac:dyDescent="0.2">
      <c r="A468" s="293"/>
      <c r="B468" s="294"/>
      <c r="C468" s="295"/>
      <c r="D468" s="296"/>
      <c r="E468" s="297"/>
      <c r="F468" s="293"/>
      <c r="G468" s="303"/>
      <c r="H468" s="303"/>
      <c r="I468" s="294"/>
      <c r="J468" s="361"/>
      <c r="K468" s="175"/>
      <c r="L468" s="334"/>
      <c r="M468" s="308"/>
      <c r="P468" s="320">
        <f t="shared" si="32"/>
        <v>58.144961880250378</v>
      </c>
      <c r="Q468" s="321">
        <f t="shared" si="32"/>
        <v>60.365985697944694</v>
      </c>
      <c r="R468" s="322">
        <f t="shared" si="32"/>
        <v>69.25008096872196</v>
      </c>
      <c r="S468" s="322">
        <f t="shared" si="32"/>
        <v>71.471104786416277</v>
      </c>
      <c r="T468" s="347">
        <f t="shared" si="32"/>
        <v>64.808033333333327</v>
      </c>
    </row>
    <row r="469" spans="1:20" x14ac:dyDescent="0.2">
      <c r="A469" s="293"/>
      <c r="B469" s="294"/>
      <c r="C469" s="295"/>
      <c r="D469" s="296"/>
      <c r="E469" s="297"/>
      <c r="F469" s="293"/>
      <c r="G469" s="303"/>
      <c r="H469" s="303"/>
      <c r="I469" s="294"/>
      <c r="J469" s="361"/>
      <c r="K469" s="175"/>
      <c r="L469" s="334"/>
      <c r="M469" s="308"/>
      <c r="P469" s="320">
        <f t="shared" si="32"/>
        <v>58.144961880250378</v>
      </c>
      <c r="Q469" s="321">
        <f t="shared" si="32"/>
        <v>60.365985697944694</v>
      </c>
      <c r="R469" s="322">
        <f t="shared" si="32"/>
        <v>69.25008096872196</v>
      </c>
      <c r="S469" s="322">
        <f t="shared" si="32"/>
        <v>71.471104786416277</v>
      </c>
      <c r="T469" s="347">
        <f t="shared" si="32"/>
        <v>64.808033333333327</v>
      </c>
    </row>
    <row r="470" spans="1:20" x14ac:dyDescent="0.2">
      <c r="A470" s="293"/>
      <c r="B470" s="294"/>
      <c r="C470" s="295"/>
      <c r="D470" s="296"/>
      <c r="E470" s="297"/>
      <c r="F470" s="293"/>
      <c r="G470" s="303"/>
      <c r="H470" s="303"/>
      <c r="I470" s="294"/>
      <c r="J470" s="361"/>
      <c r="K470" s="175"/>
      <c r="L470" s="334"/>
      <c r="M470" s="308"/>
      <c r="P470" s="320">
        <f t="shared" si="32"/>
        <v>58.144961880250378</v>
      </c>
      <c r="Q470" s="321">
        <f t="shared" si="32"/>
        <v>60.365985697944694</v>
      </c>
      <c r="R470" s="322">
        <f t="shared" si="32"/>
        <v>69.25008096872196</v>
      </c>
      <c r="S470" s="322">
        <f t="shared" si="32"/>
        <v>71.471104786416277</v>
      </c>
      <c r="T470" s="347">
        <f t="shared" si="32"/>
        <v>64.808033333333327</v>
      </c>
    </row>
    <row r="471" spans="1:20" x14ac:dyDescent="0.2">
      <c r="A471" s="293"/>
      <c r="B471" s="294"/>
      <c r="C471" s="295"/>
      <c r="D471" s="296"/>
      <c r="E471" s="297"/>
      <c r="F471" s="293"/>
      <c r="G471" s="303"/>
      <c r="H471" s="303"/>
      <c r="I471" s="294"/>
      <c r="J471" s="361"/>
      <c r="K471" s="175"/>
      <c r="L471" s="334"/>
      <c r="M471" s="308"/>
      <c r="P471" s="320">
        <f t="shared" si="32"/>
        <v>58.144961880250378</v>
      </c>
      <c r="Q471" s="321">
        <f t="shared" si="32"/>
        <v>60.365985697944694</v>
      </c>
      <c r="R471" s="322">
        <f t="shared" si="32"/>
        <v>69.25008096872196</v>
      </c>
      <c r="S471" s="322">
        <f t="shared" si="32"/>
        <v>71.471104786416277</v>
      </c>
      <c r="T471" s="347">
        <f t="shared" si="32"/>
        <v>64.808033333333327</v>
      </c>
    </row>
    <row r="472" spans="1:20" x14ac:dyDescent="0.2">
      <c r="A472" s="293"/>
      <c r="B472" s="294"/>
      <c r="C472" s="295"/>
      <c r="D472" s="296"/>
      <c r="E472" s="297"/>
      <c r="F472" s="293"/>
      <c r="G472" s="303"/>
      <c r="H472" s="303"/>
      <c r="I472" s="294"/>
      <c r="J472" s="361"/>
      <c r="K472" s="175"/>
      <c r="L472" s="334"/>
      <c r="M472" s="308"/>
      <c r="P472" s="320">
        <f t="shared" si="32"/>
        <v>58.144961880250378</v>
      </c>
      <c r="Q472" s="321">
        <f t="shared" si="32"/>
        <v>60.365985697944694</v>
      </c>
      <c r="R472" s="322">
        <f t="shared" si="32"/>
        <v>69.25008096872196</v>
      </c>
      <c r="S472" s="322">
        <f t="shared" si="32"/>
        <v>71.471104786416277</v>
      </c>
      <c r="T472" s="347">
        <f t="shared" si="32"/>
        <v>64.808033333333327</v>
      </c>
    </row>
    <row r="473" spans="1:20" x14ac:dyDescent="0.2">
      <c r="A473" s="293"/>
      <c r="B473" s="294"/>
      <c r="C473" s="295"/>
      <c r="D473" s="296"/>
      <c r="E473" s="297"/>
      <c r="F473" s="293"/>
      <c r="G473" s="303"/>
      <c r="H473" s="303"/>
      <c r="I473" s="294"/>
      <c r="J473" s="361"/>
      <c r="K473" s="175"/>
      <c r="L473" s="334"/>
      <c r="M473" s="308"/>
      <c r="P473" s="320">
        <f t="shared" si="32"/>
        <v>58.144961880250378</v>
      </c>
      <c r="Q473" s="321">
        <f t="shared" si="32"/>
        <v>60.365985697944694</v>
      </c>
      <c r="R473" s="322">
        <f t="shared" si="32"/>
        <v>69.25008096872196</v>
      </c>
      <c r="S473" s="322">
        <f t="shared" si="32"/>
        <v>71.471104786416277</v>
      </c>
      <c r="T473" s="347">
        <f t="shared" si="32"/>
        <v>64.808033333333327</v>
      </c>
    </row>
    <row r="474" spans="1:20" x14ac:dyDescent="0.2">
      <c r="A474" s="293"/>
      <c r="B474" s="294"/>
      <c r="C474" s="295"/>
      <c r="D474" s="296"/>
      <c r="E474" s="297"/>
      <c r="F474" s="293"/>
      <c r="G474" s="303"/>
      <c r="H474" s="303"/>
      <c r="I474" s="294"/>
      <c r="J474" s="361"/>
      <c r="K474" s="175"/>
      <c r="L474" s="334"/>
      <c r="M474" s="308"/>
      <c r="P474" s="320">
        <f t="shared" ref="P474:T489" si="33">P473</f>
        <v>58.144961880250378</v>
      </c>
      <c r="Q474" s="321">
        <f t="shared" si="33"/>
        <v>60.365985697944694</v>
      </c>
      <c r="R474" s="322">
        <f t="shared" si="33"/>
        <v>69.25008096872196</v>
      </c>
      <c r="S474" s="322">
        <f t="shared" si="33"/>
        <v>71.471104786416277</v>
      </c>
      <c r="T474" s="347">
        <f t="shared" si="33"/>
        <v>64.808033333333327</v>
      </c>
    </row>
    <row r="475" spans="1:20" x14ac:dyDescent="0.2">
      <c r="A475" s="293"/>
      <c r="B475" s="294"/>
      <c r="C475" s="295"/>
      <c r="D475" s="296"/>
      <c r="E475" s="297"/>
      <c r="F475" s="293"/>
      <c r="G475" s="303"/>
      <c r="H475" s="303"/>
      <c r="I475" s="294"/>
      <c r="J475" s="361"/>
      <c r="K475" s="175"/>
      <c r="L475" s="334"/>
      <c r="M475" s="308"/>
      <c r="P475" s="320">
        <f t="shared" si="33"/>
        <v>58.144961880250378</v>
      </c>
      <c r="Q475" s="321">
        <f t="shared" si="33"/>
        <v>60.365985697944694</v>
      </c>
      <c r="R475" s="322">
        <f t="shared" si="33"/>
        <v>69.25008096872196</v>
      </c>
      <c r="S475" s="322">
        <f t="shared" si="33"/>
        <v>71.471104786416277</v>
      </c>
      <c r="T475" s="347">
        <f t="shared" si="33"/>
        <v>64.808033333333327</v>
      </c>
    </row>
    <row r="476" spans="1:20" x14ac:dyDescent="0.2">
      <c r="A476" s="293"/>
      <c r="B476" s="294"/>
      <c r="C476" s="295"/>
      <c r="D476" s="296"/>
      <c r="E476" s="297"/>
      <c r="F476" s="293"/>
      <c r="G476" s="303"/>
      <c r="H476" s="303"/>
      <c r="I476" s="294"/>
      <c r="J476" s="361"/>
      <c r="K476" s="175"/>
      <c r="L476" s="334"/>
      <c r="M476" s="308"/>
      <c r="P476" s="320">
        <f t="shared" si="33"/>
        <v>58.144961880250378</v>
      </c>
      <c r="Q476" s="321">
        <f t="shared" si="33"/>
        <v>60.365985697944694</v>
      </c>
      <c r="R476" s="322">
        <f t="shared" si="33"/>
        <v>69.25008096872196</v>
      </c>
      <c r="S476" s="322">
        <f t="shared" si="33"/>
        <v>71.471104786416277</v>
      </c>
      <c r="T476" s="347">
        <f t="shared" si="33"/>
        <v>64.808033333333327</v>
      </c>
    </row>
    <row r="477" spans="1:20" x14ac:dyDescent="0.2">
      <c r="A477" s="293"/>
      <c r="B477" s="294"/>
      <c r="C477" s="295"/>
      <c r="D477" s="296"/>
      <c r="E477" s="297"/>
      <c r="F477" s="293"/>
      <c r="G477" s="303"/>
      <c r="H477" s="303"/>
      <c r="I477" s="294"/>
      <c r="J477" s="361"/>
      <c r="K477" s="175"/>
      <c r="L477" s="334"/>
      <c r="M477" s="308"/>
      <c r="P477" s="320">
        <f t="shared" si="33"/>
        <v>58.144961880250378</v>
      </c>
      <c r="Q477" s="321">
        <f t="shared" si="33"/>
        <v>60.365985697944694</v>
      </c>
      <c r="R477" s="322">
        <f t="shared" si="33"/>
        <v>69.25008096872196</v>
      </c>
      <c r="S477" s="322">
        <f t="shared" si="33"/>
        <v>71.471104786416277</v>
      </c>
      <c r="T477" s="347">
        <f t="shared" si="33"/>
        <v>64.808033333333327</v>
      </c>
    </row>
    <row r="478" spans="1:20" x14ac:dyDescent="0.2">
      <c r="A478" s="293"/>
      <c r="B478" s="294"/>
      <c r="C478" s="295"/>
      <c r="D478" s="296"/>
      <c r="E478" s="297"/>
      <c r="F478" s="293"/>
      <c r="G478" s="303"/>
      <c r="H478" s="303"/>
      <c r="I478" s="294"/>
      <c r="J478" s="361"/>
      <c r="K478" s="175"/>
      <c r="L478" s="334"/>
      <c r="M478" s="308"/>
      <c r="P478" s="320">
        <f t="shared" si="33"/>
        <v>58.144961880250378</v>
      </c>
      <c r="Q478" s="321">
        <f t="shared" si="33"/>
        <v>60.365985697944694</v>
      </c>
      <c r="R478" s="322">
        <f t="shared" si="33"/>
        <v>69.25008096872196</v>
      </c>
      <c r="S478" s="322">
        <f t="shared" si="33"/>
        <v>71.471104786416277</v>
      </c>
      <c r="T478" s="347">
        <f t="shared" si="33"/>
        <v>64.808033333333327</v>
      </c>
    </row>
    <row r="479" spans="1:20" x14ac:dyDescent="0.2">
      <c r="A479" s="293"/>
      <c r="B479" s="294"/>
      <c r="C479" s="295"/>
      <c r="D479" s="296"/>
      <c r="E479" s="297"/>
      <c r="F479" s="293"/>
      <c r="G479" s="303"/>
      <c r="H479" s="303"/>
      <c r="I479" s="294"/>
      <c r="J479" s="361"/>
      <c r="K479" s="175"/>
      <c r="L479" s="334"/>
      <c r="M479" s="308"/>
      <c r="P479" s="320">
        <f t="shared" si="33"/>
        <v>58.144961880250378</v>
      </c>
      <c r="Q479" s="321">
        <f t="shared" si="33"/>
        <v>60.365985697944694</v>
      </c>
      <c r="R479" s="322">
        <f t="shared" si="33"/>
        <v>69.25008096872196</v>
      </c>
      <c r="S479" s="322">
        <f t="shared" si="33"/>
        <v>71.471104786416277</v>
      </c>
      <c r="T479" s="347">
        <f t="shared" si="33"/>
        <v>64.808033333333327</v>
      </c>
    </row>
    <row r="480" spans="1:20" x14ac:dyDescent="0.2">
      <c r="A480" s="293"/>
      <c r="B480" s="294"/>
      <c r="C480" s="295"/>
      <c r="D480" s="296"/>
      <c r="E480" s="297"/>
      <c r="F480" s="293"/>
      <c r="G480" s="303"/>
      <c r="H480" s="303"/>
      <c r="I480" s="294"/>
      <c r="J480" s="361"/>
      <c r="K480" s="175"/>
      <c r="L480" s="334"/>
      <c r="M480" s="308"/>
      <c r="P480" s="320">
        <f t="shared" si="33"/>
        <v>58.144961880250378</v>
      </c>
      <c r="Q480" s="321">
        <f t="shared" si="33"/>
        <v>60.365985697944694</v>
      </c>
      <c r="R480" s="322">
        <f t="shared" si="33"/>
        <v>69.25008096872196</v>
      </c>
      <c r="S480" s="322">
        <f t="shared" si="33"/>
        <v>71.471104786416277</v>
      </c>
      <c r="T480" s="347">
        <f t="shared" si="33"/>
        <v>64.808033333333327</v>
      </c>
    </row>
    <row r="481" spans="1:20" x14ac:dyDescent="0.2">
      <c r="A481" s="293"/>
      <c r="B481" s="294"/>
      <c r="C481" s="295"/>
      <c r="D481" s="296"/>
      <c r="E481" s="297"/>
      <c r="F481" s="293"/>
      <c r="G481" s="303"/>
      <c r="H481" s="303"/>
      <c r="I481" s="294"/>
      <c r="J481" s="361"/>
      <c r="K481" s="175"/>
      <c r="L481" s="334"/>
      <c r="M481" s="308"/>
      <c r="P481" s="320">
        <f t="shared" si="33"/>
        <v>58.144961880250378</v>
      </c>
      <c r="Q481" s="321">
        <f t="shared" si="33"/>
        <v>60.365985697944694</v>
      </c>
      <c r="R481" s="322">
        <f t="shared" si="33"/>
        <v>69.25008096872196</v>
      </c>
      <c r="S481" s="322">
        <f t="shared" si="33"/>
        <v>71.471104786416277</v>
      </c>
      <c r="T481" s="347">
        <f t="shared" si="33"/>
        <v>64.808033333333327</v>
      </c>
    </row>
    <row r="482" spans="1:20" x14ac:dyDescent="0.2">
      <c r="A482" s="293"/>
      <c r="B482" s="294"/>
      <c r="C482" s="295"/>
      <c r="D482" s="296"/>
      <c r="E482" s="297"/>
      <c r="F482" s="293"/>
      <c r="G482" s="303"/>
      <c r="H482" s="303"/>
      <c r="I482" s="294"/>
      <c r="J482" s="361"/>
      <c r="K482" s="175"/>
      <c r="L482" s="334"/>
      <c r="M482" s="308"/>
      <c r="P482" s="320">
        <f t="shared" si="33"/>
        <v>58.144961880250378</v>
      </c>
      <c r="Q482" s="321">
        <f t="shared" si="33"/>
        <v>60.365985697944694</v>
      </c>
      <c r="R482" s="322">
        <f t="shared" si="33"/>
        <v>69.25008096872196</v>
      </c>
      <c r="S482" s="322">
        <f t="shared" si="33"/>
        <v>71.471104786416277</v>
      </c>
      <c r="T482" s="347">
        <f t="shared" si="33"/>
        <v>64.808033333333327</v>
      </c>
    </row>
    <row r="483" spans="1:20" x14ac:dyDescent="0.2">
      <c r="A483" s="293"/>
      <c r="B483" s="294"/>
      <c r="C483" s="295"/>
      <c r="D483" s="296"/>
      <c r="E483" s="297"/>
      <c r="F483" s="293"/>
      <c r="G483" s="303"/>
      <c r="H483" s="303"/>
      <c r="I483" s="294"/>
      <c r="J483" s="361"/>
      <c r="K483" s="175"/>
      <c r="L483" s="334"/>
      <c r="M483" s="308"/>
      <c r="P483" s="320">
        <f t="shared" si="33"/>
        <v>58.144961880250378</v>
      </c>
      <c r="Q483" s="321">
        <f t="shared" si="33"/>
        <v>60.365985697944694</v>
      </c>
      <c r="R483" s="322">
        <f t="shared" si="33"/>
        <v>69.25008096872196</v>
      </c>
      <c r="S483" s="322">
        <f t="shared" si="33"/>
        <v>71.471104786416277</v>
      </c>
      <c r="T483" s="347">
        <f t="shared" si="33"/>
        <v>64.808033333333327</v>
      </c>
    </row>
    <row r="484" spans="1:20" x14ac:dyDescent="0.2">
      <c r="A484" s="293"/>
      <c r="B484" s="294"/>
      <c r="C484" s="295"/>
      <c r="D484" s="296"/>
      <c r="E484" s="297"/>
      <c r="F484" s="293"/>
      <c r="G484" s="303"/>
      <c r="H484" s="303"/>
      <c r="I484" s="294"/>
      <c r="J484" s="361"/>
      <c r="K484" s="175"/>
      <c r="L484" s="334"/>
      <c r="M484" s="308"/>
      <c r="P484" s="320">
        <f t="shared" si="33"/>
        <v>58.144961880250378</v>
      </c>
      <c r="Q484" s="321">
        <f t="shared" si="33"/>
        <v>60.365985697944694</v>
      </c>
      <c r="R484" s="322">
        <f t="shared" si="33"/>
        <v>69.25008096872196</v>
      </c>
      <c r="S484" s="322">
        <f t="shared" si="33"/>
        <v>71.471104786416277</v>
      </c>
      <c r="T484" s="347">
        <f t="shared" si="33"/>
        <v>64.808033333333327</v>
      </c>
    </row>
    <row r="485" spans="1:20" x14ac:dyDescent="0.2">
      <c r="A485" s="293"/>
      <c r="B485" s="294"/>
      <c r="C485" s="295"/>
      <c r="D485" s="296"/>
      <c r="E485" s="297"/>
      <c r="F485" s="293"/>
      <c r="G485" s="303"/>
      <c r="H485" s="303"/>
      <c r="I485" s="294"/>
      <c r="J485" s="361"/>
      <c r="K485" s="175"/>
      <c r="L485" s="334"/>
      <c r="M485" s="308"/>
      <c r="P485" s="320">
        <f t="shared" si="33"/>
        <v>58.144961880250378</v>
      </c>
      <c r="Q485" s="321">
        <f t="shared" si="33"/>
        <v>60.365985697944694</v>
      </c>
      <c r="R485" s="322">
        <f t="shared" si="33"/>
        <v>69.25008096872196</v>
      </c>
      <c r="S485" s="322">
        <f t="shared" si="33"/>
        <v>71.471104786416277</v>
      </c>
      <c r="T485" s="347">
        <f t="shared" si="33"/>
        <v>64.808033333333327</v>
      </c>
    </row>
    <row r="486" spans="1:20" x14ac:dyDescent="0.2">
      <c r="A486" s="293"/>
      <c r="B486" s="294"/>
      <c r="C486" s="295"/>
      <c r="D486" s="296"/>
      <c r="E486" s="297"/>
      <c r="F486" s="293"/>
      <c r="G486" s="303"/>
      <c r="H486" s="303"/>
      <c r="I486" s="294"/>
      <c r="J486" s="361"/>
      <c r="K486" s="175"/>
      <c r="L486" s="334"/>
      <c r="M486" s="308"/>
      <c r="P486" s="320">
        <f t="shared" si="33"/>
        <v>58.144961880250378</v>
      </c>
      <c r="Q486" s="321">
        <f t="shared" si="33"/>
        <v>60.365985697944694</v>
      </c>
      <c r="R486" s="322">
        <f t="shared" si="33"/>
        <v>69.25008096872196</v>
      </c>
      <c r="S486" s="322">
        <f t="shared" si="33"/>
        <v>71.471104786416277</v>
      </c>
      <c r="T486" s="347">
        <f t="shared" si="33"/>
        <v>64.808033333333327</v>
      </c>
    </row>
    <row r="487" spans="1:20" x14ac:dyDescent="0.2">
      <c r="A487" s="293"/>
      <c r="B487" s="294"/>
      <c r="C487" s="295"/>
      <c r="D487" s="296"/>
      <c r="E487" s="297"/>
      <c r="F487" s="293"/>
      <c r="G487" s="303"/>
      <c r="H487" s="303"/>
      <c r="I487" s="294"/>
      <c r="J487" s="361"/>
      <c r="K487" s="175"/>
      <c r="L487" s="334"/>
      <c r="M487" s="308"/>
      <c r="P487" s="320">
        <f t="shared" si="33"/>
        <v>58.144961880250378</v>
      </c>
      <c r="Q487" s="321">
        <f t="shared" si="33"/>
        <v>60.365985697944694</v>
      </c>
      <c r="R487" s="322">
        <f t="shared" si="33"/>
        <v>69.25008096872196</v>
      </c>
      <c r="S487" s="322">
        <f t="shared" si="33"/>
        <v>71.471104786416277</v>
      </c>
      <c r="T487" s="347">
        <f t="shared" si="33"/>
        <v>64.808033333333327</v>
      </c>
    </row>
    <row r="488" spans="1:20" x14ac:dyDescent="0.2">
      <c r="A488" s="293"/>
      <c r="B488" s="294"/>
      <c r="C488" s="295"/>
      <c r="D488" s="296"/>
      <c r="E488" s="297"/>
      <c r="F488" s="293"/>
      <c r="G488" s="303"/>
      <c r="H488" s="303"/>
      <c r="I488" s="294"/>
      <c r="J488" s="361"/>
      <c r="K488" s="175"/>
      <c r="L488" s="334"/>
      <c r="M488" s="308"/>
      <c r="P488" s="320">
        <f t="shared" si="33"/>
        <v>58.144961880250378</v>
      </c>
      <c r="Q488" s="321">
        <f t="shared" si="33"/>
        <v>60.365985697944694</v>
      </c>
      <c r="R488" s="322">
        <f t="shared" si="33"/>
        <v>69.25008096872196</v>
      </c>
      <c r="S488" s="322">
        <f t="shared" si="33"/>
        <v>71.471104786416277</v>
      </c>
      <c r="T488" s="347">
        <f t="shared" si="33"/>
        <v>64.808033333333327</v>
      </c>
    </row>
    <row r="489" spans="1:20" x14ac:dyDescent="0.2">
      <c r="A489" s="293"/>
      <c r="B489" s="294"/>
      <c r="C489" s="295"/>
      <c r="D489" s="296"/>
      <c r="E489" s="297"/>
      <c r="F489" s="293"/>
      <c r="G489" s="303"/>
      <c r="H489" s="303"/>
      <c r="I489" s="294"/>
      <c r="J489" s="361"/>
      <c r="K489" s="175"/>
      <c r="L489" s="334"/>
      <c r="M489" s="308"/>
      <c r="P489" s="320">
        <f t="shared" si="33"/>
        <v>58.144961880250378</v>
      </c>
      <c r="Q489" s="321">
        <f t="shared" si="33"/>
        <v>60.365985697944694</v>
      </c>
      <c r="R489" s="322">
        <f t="shared" si="33"/>
        <v>69.25008096872196</v>
      </c>
      <c r="S489" s="322">
        <f t="shared" si="33"/>
        <v>71.471104786416277</v>
      </c>
      <c r="T489" s="347">
        <f t="shared" si="33"/>
        <v>64.808033333333327</v>
      </c>
    </row>
    <row r="490" spans="1:20" x14ac:dyDescent="0.2">
      <c r="A490" s="293"/>
      <c r="B490" s="294"/>
      <c r="C490" s="295"/>
      <c r="D490" s="296"/>
      <c r="E490" s="297"/>
      <c r="F490" s="293"/>
      <c r="G490" s="303"/>
      <c r="H490" s="303"/>
      <c r="I490" s="294"/>
      <c r="J490" s="361"/>
      <c r="K490" s="175"/>
      <c r="L490" s="334"/>
      <c r="M490" s="308"/>
      <c r="P490" s="320">
        <f t="shared" ref="P490:T500" si="34">P489</f>
        <v>58.144961880250378</v>
      </c>
      <c r="Q490" s="321">
        <f t="shared" si="34"/>
        <v>60.365985697944694</v>
      </c>
      <c r="R490" s="322">
        <f t="shared" si="34"/>
        <v>69.25008096872196</v>
      </c>
      <c r="S490" s="322">
        <f t="shared" si="34"/>
        <v>71.471104786416277</v>
      </c>
      <c r="T490" s="347">
        <f t="shared" si="34"/>
        <v>64.808033333333327</v>
      </c>
    </row>
    <row r="491" spans="1:20" x14ac:dyDescent="0.2">
      <c r="A491" s="293"/>
      <c r="B491" s="294"/>
      <c r="C491" s="295"/>
      <c r="D491" s="296"/>
      <c r="E491" s="297"/>
      <c r="F491" s="293"/>
      <c r="G491" s="303"/>
      <c r="H491" s="303"/>
      <c r="I491" s="294"/>
      <c r="J491" s="361"/>
      <c r="K491" s="175"/>
      <c r="L491" s="334"/>
      <c r="M491" s="308"/>
      <c r="P491" s="320">
        <f t="shared" si="34"/>
        <v>58.144961880250378</v>
      </c>
      <c r="Q491" s="321">
        <f t="shared" si="34"/>
        <v>60.365985697944694</v>
      </c>
      <c r="R491" s="322">
        <f t="shared" si="34"/>
        <v>69.25008096872196</v>
      </c>
      <c r="S491" s="322">
        <f t="shared" si="34"/>
        <v>71.471104786416277</v>
      </c>
      <c r="T491" s="347">
        <f t="shared" si="34"/>
        <v>64.808033333333327</v>
      </c>
    </row>
    <row r="492" spans="1:20" x14ac:dyDescent="0.2">
      <c r="A492" s="293"/>
      <c r="B492" s="294"/>
      <c r="C492" s="295"/>
      <c r="D492" s="296"/>
      <c r="E492" s="297"/>
      <c r="F492" s="293"/>
      <c r="G492" s="303"/>
      <c r="H492" s="303"/>
      <c r="I492" s="294"/>
      <c r="J492" s="361"/>
      <c r="K492" s="175"/>
      <c r="L492" s="334"/>
      <c r="M492" s="308"/>
      <c r="P492" s="320">
        <f t="shared" si="34"/>
        <v>58.144961880250378</v>
      </c>
      <c r="Q492" s="321">
        <f t="shared" si="34"/>
        <v>60.365985697944694</v>
      </c>
      <c r="R492" s="322">
        <f t="shared" si="34"/>
        <v>69.25008096872196</v>
      </c>
      <c r="S492" s="322">
        <f t="shared" si="34"/>
        <v>71.471104786416277</v>
      </c>
      <c r="T492" s="347">
        <f t="shared" si="34"/>
        <v>64.808033333333327</v>
      </c>
    </row>
    <row r="493" spans="1:20" x14ac:dyDescent="0.2">
      <c r="A493" s="293"/>
      <c r="B493" s="294"/>
      <c r="C493" s="295"/>
      <c r="D493" s="296"/>
      <c r="E493" s="297"/>
      <c r="F493" s="293"/>
      <c r="G493" s="303"/>
      <c r="H493" s="303"/>
      <c r="I493" s="294"/>
      <c r="J493" s="361"/>
      <c r="K493" s="175"/>
      <c r="L493" s="334"/>
      <c r="M493" s="308"/>
      <c r="P493" s="320">
        <f t="shared" si="34"/>
        <v>58.144961880250378</v>
      </c>
      <c r="Q493" s="321">
        <f t="shared" si="34"/>
        <v>60.365985697944694</v>
      </c>
      <c r="R493" s="322">
        <f t="shared" si="34"/>
        <v>69.25008096872196</v>
      </c>
      <c r="S493" s="322">
        <f t="shared" si="34"/>
        <v>71.471104786416277</v>
      </c>
      <c r="T493" s="347">
        <f t="shared" si="34"/>
        <v>64.808033333333327</v>
      </c>
    </row>
    <row r="494" spans="1:20" x14ac:dyDescent="0.2">
      <c r="A494" s="293"/>
      <c r="B494" s="294"/>
      <c r="C494" s="295"/>
      <c r="D494" s="296"/>
      <c r="E494" s="297"/>
      <c r="F494" s="293"/>
      <c r="G494" s="303"/>
      <c r="H494" s="303"/>
      <c r="I494" s="294"/>
      <c r="J494" s="361"/>
      <c r="K494" s="175"/>
      <c r="L494" s="334"/>
      <c r="M494" s="308"/>
      <c r="P494" s="320">
        <f t="shared" si="34"/>
        <v>58.144961880250378</v>
      </c>
      <c r="Q494" s="321">
        <f t="shared" si="34"/>
        <v>60.365985697944694</v>
      </c>
      <c r="R494" s="322">
        <f t="shared" si="34"/>
        <v>69.25008096872196</v>
      </c>
      <c r="S494" s="322">
        <f t="shared" si="34"/>
        <v>71.471104786416277</v>
      </c>
      <c r="T494" s="347">
        <f t="shared" si="34"/>
        <v>64.808033333333327</v>
      </c>
    </row>
    <row r="495" spans="1:20" x14ac:dyDescent="0.2">
      <c r="A495" s="293"/>
      <c r="B495" s="294"/>
      <c r="C495" s="295"/>
      <c r="D495" s="296"/>
      <c r="E495" s="297"/>
      <c r="F495" s="293"/>
      <c r="G495" s="303"/>
      <c r="H495" s="303"/>
      <c r="I495" s="294"/>
      <c r="J495" s="361"/>
      <c r="K495" s="175"/>
      <c r="L495" s="334"/>
      <c r="M495" s="308"/>
      <c r="P495" s="320">
        <f t="shared" si="34"/>
        <v>58.144961880250378</v>
      </c>
      <c r="Q495" s="321">
        <f t="shared" si="34"/>
        <v>60.365985697944694</v>
      </c>
      <c r="R495" s="322">
        <f t="shared" si="34"/>
        <v>69.25008096872196</v>
      </c>
      <c r="S495" s="322">
        <f t="shared" si="34"/>
        <v>71.471104786416277</v>
      </c>
      <c r="T495" s="347">
        <f t="shared" si="34"/>
        <v>64.808033333333327</v>
      </c>
    </row>
    <row r="496" spans="1:20" x14ac:dyDescent="0.2">
      <c r="A496" s="293"/>
      <c r="B496" s="294"/>
      <c r="C496" s="295"/>
      <c r="D496" s="296"/>
      <c r="E496" s="297"/>
      <c r="F496" s="293"/>
      <c r="G496" s="303"/>
      <c r="H496" s="303"/>
      <c r="I496" s="294"/>
      <c r="J496" s="361"/>
      <c r="K496" s="175"/>
      <c r="L496" s="334"/>
      <c r="M496" s="308"/>
      <c r="P496" s="320">
        <f t="shared" si="34"/>
        <v>58.144961880250378</v>
      </c>
      <c r="Q496" s="321">
        <f t="shared" si="34"/>
        <v>60.365985697944694</v>
      </c>
      <c r="R496" s="322">
        <f t="shared" si="34"/>
        <v>69.25008096872196</v>
      </c>
      <c r="S496" s="322">
        <f t="shared" si="34"/>
        <v>71.471104786416277</v>
      </c>
      <c r="T496" s="347">
        <f t="shared" si="34"/>
        <v>64.808033333333327</v>
      </c>
    </row>
    <row r="497" spans="1:20" x14ac:dyDescent="0.2">
      <c r="A497" s="293"/>
      <c r="B497" s="294"/>
      <c r="C497" s="295"/>
      <c r="D497" s="296"/>
      <c r="E497" s="297"/>
      <c r="F497" s="293"/>
      <c r="G497" s="303"/>
      <c r="H497" s="303"/>
      <c r="I497" s="294"/>
      <c r="J497" s="361"/>
      <c r="K497" s="175"/>
      <c r="L497" s="334"/>
      <c r="M497" s="308"/>
      <c r="P497" s="320">
        <f t="shared" si="34"/>
        <v>58.144961880250378</v>
      </c>
      <c r="Q497" s="321">
        <f t="shared" si="34"/>
        <v>60.365985697944694</v>
      </c>
      <c r="R497" s="322">
        <f t="shared" si="34"/>
        <v>69.25008096872196</v>
      </c>
      <c r="S497" s="322">
        <f t="shared" si="34"/>
        <v>71.471104786416277</v>
      </c>
      <c r="T497" s="347">
        <f t="shared" si="34"/>
        <v>64.808033333333327</v>
      </c>
    </row>
    <row r="498" spans="1:20" x14ac:dyDescent="0.2">
      <c r="A498" s="293"/>
      <c r="B498" s="294"/>
      <c r="C498" s="295"/>
      <c r="D498" s="296"/>
      <c r="E498" s="297"/>
      <c r="F498" s="293"/>
      <c r="G498" s="303"/>
      <c r="H498" s="303"/>
      <c r="I498" s="294"/>
      <c r="J498" s="361"/>
      <c r="K498" s="175"/>
      <c r="L498" s="334"/>
      <c r="M498" s="308"/>
      <c r="P498" s="320">
        <f t="shared" si="34"/>
        <v>58.144961880250378</v>
      </c>
      <c r="Q498" s="321">
        <f t="shared" si="34"/>
        <v>60.365985697944694</v>
      </c>
      <c r="R498" s="322">
        <f t="shared" si="34"/>
        <v>69.25008096872196</v>
      </c>
      <c r="S498" s="322">
        <f t="shared" si="34"/>
        <v>71.471104786416277</v>
      </c>
      <c r="T498" s="347">
        <f t="shared" si="34"/>
        <v>64.808033333333327</v>
      </c>
    </row>
    <row r="499" spans="1:20" x14ac:dyDescent="0.2">
      <c r="A499" s="293"/>
      <c r="B499" s="294"/>
      <c r="C499" s="295"/>
      <c r="D499" s="296"/>
      <c r="E499" s="297"/>
      <c r="F499" s="293"/>
      <c r="G499" s="303"/>
      <c r="H499" s="303"/>
      <c r="I499" s="294"/>
      <c r="J499" s="361"/>
      <c r="K499" s="175"/>
      <c r="L499" s="334"/>
      <c r="M499" s="308"/>
      <c r="P499" s="320">
        <f t="shared" si="34"/>
        <v>58.144961880250378</v>
      </c>
      <c r="Q499" s="321">
        <f t="shared" si="34"/>
        <v>60.365985697944694</v>
      </c>
      <c r="R499" s="322">
        <f t="shared" si="34"/>
        <v>69.25008096872196</v>
      </c>
      <c r="S499" s="322">
        <f t="shared" si="34"/>
        <v>71.471104786416277</v>
      </c>
      <c r="T499" s="347">
        <f t="shared" si="34"/>
        <v>64.808033333333327</v>
      </c>
    </row>
    <row r="500" spans="1:20" ht="13.5" thickBot="1" x14ac:dyDescent="0.25">
      <c r="A500" s="298"/>
      <c r="B500" s="299"/>
      <c r="C500" s="300"/>
      <c r="D500" s="301"/>
      <c r="E500" s="302"/>
      <c r="F500" s="298"/>
      <c r="G500" s="304"/>
      <c r="H500" s="304"/>
      <c r="I500" s="299"/>
      <c r="J500" s="361"/>
      <c r="K500" s="176"/>
      <c r="L500" s="335"/>
      <c r="M500" s="309"/>
      <c r="P500" s="323">
        <f t="shared" si="34"/>
        <v>58.144961880250378</v>
      </c>
      <c r="Q500" s="324">
        <f t="shared" si="34"/>
        <v>60.365985697944694</v>
      </c>
      <c r="R500" s="325">
        <f t="shared" si="34"/>
        <v>69.25008096872196</v>
      </c>
      <c r="S500" s="325">
        <f t="shared" si="34"/>
        <v>71.471104786416277</v>
      </c>
      <c r="T500" s="348">
        <f t="shared" si="34"/>
        <v>64.808033333333327</v>
      </c>
    </row>
    <row r="501" spans="1:20" x14ac:dyDescent="0.2">
      <c r="A501" s="168"/>
      <c r="B501" s="169"/>
      <c r="C501" s="170"/>
      <c r="D501" s="171"/>
      <c r="E501" s="172"/>
      <c r="F501" s="170"/>
      <c r="G501" s="170"/>
      <c r="H501" s="170"/>
      <c r="I501" s="173"/>
    </row>
    <row r="502" spans="1:20" x14ac:dyDescent="0.2">
      <c r="A502" s="168"/>
      <c r="B502" s="169"/>
      <c r="C502" s="170"/>
      <c r="D502" s="171"/>
      <c r="E502" s="172"/>
      <c r="F502" s="170"/>
      <c r="G502" s="170"/>
      <c r="H502" s="170"/>
      <c r="I502" s="173"/>
    </row>
    <row r="503" spans="1:20" x14ac:dyDescent="0.2">
      <c r="A503" s="168"/>
      <c r="B503" s="169"/>
      <c r="C503" s="170"/>
      <c r="D503" s="171"/>
      <c r="E503" s="172"/>
      <c r="F503" s="170"/>
      <c r="G503" s="170"/>
      <c r="H503" s="170"/>
      <c r="I503" s="173"/>
    </row>
    <row r="504" spans="1:20" x14ac:dyDescent="0.2">
      <c r="A504" s="168"/>
      <c r="B504" s="169"/>
      <c r="C504" s="170"/>
      <c r="D504" s="171"/>
      <c r="E504" s="172"/>
      <c r="F504" s="170"/>
      <c r="G504" s="170"/>
      <c r="H504" s="170"/>
      <c r="I504" s="173"/>
    </row>
    <row r="505" spans="1:20" x14ac:dyDescent="0.2">
      <c r="A505" s="168"/>
      <c r="B505" s="169"/>
      <c r="C505" s="170"/>
      <c r="D505" s="171"/>
      <c r="E505" s="172"/>
      <c r="F505" s="170"/>
      <c r="G505" s="170"/>
      <c r="H505" s="170"/>
      <c r="I505" s="173"/>
    </row>
    <row r="506" spans="1:20" x14ac:dyDescent="0.2">
      <c r="A506" s="168"/>
      <c r="B506" s="169"/>
      <c r="C506" s="170"/>
      <c r="D506" s="171"/>
      <c r="E506" s="172"/>
      <c r="F506" s="170"/>
      <c r="G506" s="170"/>
      <c r="H506" s="170"/>
      <c r="I506" s="173"/>
    </row>
    <row r="507" spans="1:20" x14ac:dyDescent="0.2">
      <c r="A507" s="168"/>
      <c r="B507" s="169"/>
      <c r="C507" s="170"/>
      <c r="D507" s="171"/>
      <c r="E507" s="172"/>
      <c r="F507" s="170"/>
      <c r="G507" s="170"/>
      <c r="H507" s="170"/>
      <c r="I507" s="173"/>
    </row>
    <row r="508" spans="1:20" x14ac:dyDescent="0.2">
      <c r="A508" s="168"/>
      <c r="B508" s="169"/>
      <c r="C508" s="170"/>
      <c r="D508" s="171"/>
      <c r="E508" s="172"/>
      <c r="F508" s="170"/>
      <c r="G508" s="170"/>
      <c r="H508" s="170"/>
      <c r="I508" s="173"/>
    </row>
    <row r="509" spans="1:20" x14ac:dyDescent="0.2">
      <c r="A509" s="168"/>
      <c r="B509" s="169"/>
      <c r="C509" s="170"/>
      <c r="D509" s="171"/>
      <c r="E509" s="172"/>
      <c r="F509" s="170"/>
      <c r="G509" s="170"/>
      <c r="H509" s="170"/>
      <c r="I509" s="173"/>
    </row>
    <row r="510" spans="1:20" x14ac:dyDescent="0.2">
      <c r="A510" s="168"/>
      <c r="B510" s="169"/>
      <c r="C510" s="170"/>
      <c r="D510" s="171"/>
      <c r="E510" s="172"/>
      <c r="F510" s="170"/>
      <c r="G510" s="170"/>
      <c r="H510" s="170"/>
      <c r="I510" s="173"/>
    </row>
    <row r="511" spans="1:20" x14ac:dyDescent="0.2">
      <c r="A511" s="168"/>
      <c r="B511" s="169"/>
      <c r="C511" s="170"/>
      <c r="D511" s="171"/>
      <c r="E511" s="172"/>
      <c r="F511" s="170"/>
      <c r="G511" s="170"/>
      <c r="H511" s="170"/>
      <c r="I511" s="173"/>
    </row>
    <row r="512" spans="1:20" x14ac:dyDescent="0.2">
      <c r="A512" s="168"/>
      <c r="B512" s="169"/>
      <c r="C512" s="170"/>
      <c r="D512" s="171"/>
      <c r="E512" s="172"/>
      <c r="F512" s="170"/>
      <c r="G512" s="170"/>
      <c r="H512" s="170"/>
      <c r="I512" s="173"/>
    </row>
    <row r="513" spans="1:9" x14ac:dyDescent="0.2">
      <c r="A513" s="168"/>
      <c r="B513" s="169"/>
      <c r="C513" s="170"/>
      <c r="D513" s="171"/>
      <c r="E513" s="172"/>
      <c r="F513" s="170"/>
      <c r="G513" s="170"/>
      <c r="H513" s="170"/>
      <c r="I513" s="173"/>
    </row>
    <row r="514" spans="1:9" x14ac:dyDescent="0.2">
      <c r="A514" s="168"/>
      <c r="B514" s="169"/>
      <c r="C514" s="170"/>
      <c r="D514" s="171"/>
      <c r="E514" s="172"/>
      <c r="F514" s="170"/>
      <c r="G514" s="170"/>
      <c r="H514" s="170"/>
      <c r="I514" s="173"/>
    </row>
    <row r="515" spans="1:9" x14ac:dyDescent="0.2">
      <c r="A515" s="168"/>
      <c r="B515" s="169"/>
      <c r="C515" s="170"/>
      <c r="D515" s="171"/>
      <c r="E515" s="172"/>
      <c r="F515" s="170"/>
      <c r="G515" s="170"/>
      <c r="H515" s="170"/>
      <c r="I515" s="173"/>
    </row>
    <row r="516" spans="1:9" x14ac:dyDescent="0.2">
      <c r="A516" s="168"/>
      <c r="B516" s="169"/>
      <c r="C516" s="170"/>
      <c r="D516" s="171"/>
      <c r="E516" s="170"/>
      <c r="F516" s="170"/>
      <c r="G516" s="170"/>
      <c r="H516" s="170"/>
      <c r="I516" s="173"/>
    </row>
  </sheetData>
  <sheetProtection formatCells="0" formatColumns="0" formatRows="0" selectLockedCells="1" sort="0" autoFilter="0"/>
  <autoFilter ref="A23:M500" xr:uid="{2BF664E0-CA7A-4FF3-9A14-0F737B7CD3F4}"/>
  <mergeCells count="5">
    <mergeCell ref="G2:H2"/>
    <mergeCell ref="G4:H4"/>
    <mergeCell ref="G5:H5"/>
    <mergeCell ref="D2:D4"/>
    <mergeCell ref="G3:H3"/>
  </mergeCells>
  <phoneticPr fontId="19" type="noConversion"/>
  <conditionalFormatting sqref="Y24:AA24 Y25:Y72 AA25:AA72 Z25:Z73">
    <cfRule type="expression" dxfId="5" priority="1">
      <formula>IF(AND(W24&lt;T24,W25&lt;T25,W26&lt;T26,W27&lt;T27,W28&lt;T28,W29&lt;T29,W30&lt;T30,W31&lt;T31,W32&lt;T32,W33&lt;T33),"jaune",IF(AND(W24&gt;T24,W25&gt;T25,W26&gt;T26,W27&gt;T27,W28&gt;T28,W29&gt;T29,W30&gt;T30,W31&gt;T31,W32&gt;T32,W33&gt;T33),"jaune",""))</formula>
    </cfRule>
    <cfRule type="cellIs" dxfId="4" priority="2" operator="equal">
      <formula>"jaune"</formula>
    </cfRule>
    <cfRule type="expression" dxfId="3" priority="3">
      <formula>IF(OR(P24&lt;W24&lt;Q24,R24&lt;W24&lt;S24),IF(OR(P25&lt;W25&lt;Q25,R25&lt;W25&lt;S25),IF(OR(P26&lt;W26&lt;Q26,R26&lt;W26&lt;S26),"orange",""),""),"")</formula>
    </cfRule>
    <cfRule type="cellIs" dxfId="2" priority="4" operator="equal">
      <formula>"orange"</formula>
    </cfRule>
    <cfRule type="cellIs" dxfId="1" priority="5" operator="equal">
      <formula>"rouge"</formula>
    </cfRule>
    <cfRule type="expression" dxfId="0" priority="6">
      <formula>IF(W24&lt;P24,"rouge", IF(W24&gt;S24,"rouge",""))</formula>
    </cfRule>
  </conditionalFormatting>
  <dataValidations count="2">
    <dataValidation type="list" allowBlank="1" showInputMessage="1" showErrorMessage="1" sqref="F24:F500" xr:uid="{1D7342B1-7718-4150-B17B-7E61EA7A5198}">
      <formula1>TechDistribution</formula1>
    </dataValidation>
    <dataValidation type="list" allowBlank="1" showInputMessage="1" showErrorMessage="1" sqref="H24:H500" xr:uid="{7A9D0E15-2F66-4A27-81DA-CA2D2E746BDB}">
      <formula1>BEPmanuel</formula1>
    </dataValidation>
  </dataValidations>
  <pageMargins left="0.43307086614173229" right="0.59055118110236227" top="0.94488188976377963" bottom="0.43307086614173229" header="0.27559055118110237" footer="0.31496062992125984"/>
  <pageSetup paperSize="9" scale="70" orientation="landscape" r:id="rId2"/>
  <headerFooter alignWithMargins="0">
    <oddHeader>&amp;L&amp;8AGRIVALYS 71 – 18 rue de Flacé
71009 MÂCON Cedex
Tél. : 03 85 33 52 20 
Fax : 03 85 33 52 25
Courriel : contact@agrivalys71.fr 
Site Internet : www.saoneetloire71.fr&amp;C&amp;"Arial,Gras"&amp;UPLAN D'EXPERIENCE - CARTE DE CONTROLE</oddHeader>
    <oddFooter>&amp;R&amp;8Référence : FISEAN44-03
Fichier : &amp;F
Révision : D
Date : 16/07/2019
Impression le : &amp;D
Page : &amp;P/&amp;N</oddFooter>
  </headerFooter>
  <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910F65D-684F-48F4-B62A-DAEDEE065E87}">
          <x14:formula1>
            <xm:f>#REF!</xm:f>
          </x14:formula1>
          <xm:sqref>L24:L500</xm:sqref>
        </x14:dataValidation>
        <x14:dataValidation type="list" allowBlank="1" showInputMessage="1" showErrorMessage="1" xr:uid="{4E742827-A8D5-4F12-9C81-2B53F59CACD1}">
          <x14:formula1>
            <xm:f>#REF!</xm:f>
          </x14:formula1>
          <xm:sqref>K24:K500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1">
    <pageSetUpPr fitToPage="1"/>
  </sheetPr>
  <dimension ref="A1:K65"/>
  <sheetViews>
    <sheetView showFormulas="1" workbookViewId="0"/>
  </sheetViews>
  <sheetFormatPr baseColWidth="10" defaultColWidth="11.42578125" defaultRowHeight="12.75" x14ac:dyDescent="0.2"/>
  <cols>
    <col min="1" max="1" width="4.7109375" style="1" bestFit="1" customWidth="1"/>
    <col min="2" max="2" width="5.42578125" style="1" bestFit="1" customWidth="1"/>
    <col min="3" max="3" width="1.7109375" style="1" bestFit="1" customWidth="1"/>
    <col min="4" max="4" width="7.28515625" style="34" bestFit="1" customWidth="1"/>
    <col min="5" max="8" width="3.140625" style="1" bestFit="1" customWidth="1"/>
    <col min="9" max="9" width="5.140625" style="1" bestFit="1" customWidth="1"/>
    <col min="10" max="10" width="11.28515625" style="1" bestFit="1" customWidth="1"/>
    <col min="11" max="11" width="59.28515625" style="1" bestFit="1" customWidth="1"/>
    <col min="12" max="16384" width="11.42578125" style="1"/>
  </cols>
  <sheetData>
    <row r="1" spans="1:11" ht="13.5" thickBot="1" x14ac:dyDescent="0.25">
      <c r="A1" s="60"/>
      <c r="B1" s="61"/>
      <c r="C1" s="62"/>
      <c r="D1" s="63"/>
      <c r="E1" s="62"/>
      <c r="F1" s="62"/>
      <c r="G1" s="62"/>
      <c r="H1" s="62"/>
      <c r="I1" s="64"/>
      <c r="J1" s="14"/>
    </row>
    <row r="2" spans="1:11" ht="13.5" thickBot="1" x14ac:dyDescent="0.25">
      <c r="A2" s="65" t="s">
        <v>7</v>
      </c>
      <c r="B2" s="117"/>
      <c r="C2" s="66" t="s">
        <v>12</v>
      </c>
      <c r="D2" s="67"/>
      <c r="E2" s="118"/>
      <c r="F2" s="62"/>
      <c r="G2" s="391" t="s">
        <v>19</v>
      </c>
      <c r="H2" s="392"/>
      <c r="I2" s="392"/>
      <c r="J2" s="119"/>
    </row>
    <row r="3" spans="1:11" ht="13.5" thickBot="1" x14ac:dyDescent="0.25">
      <c r="A3" s="68"/>
      <c r="B3" s="69"/>
      <c r="C3" s="70"/>
      <c r="D3" s="71"/>
      <c r="E3" s="62"/>
      <c r="F3" s="62"/>
      <c r="G3" s="62"/>
      <c r="H3" s="62"/>
      <c r="I3" s="64"/>
      <c r="J3" s="14"/>
    </row>
    <row r="4" spans="1:11" ht="13.5" thickBot="1" x14ac:dyDescent="0.25">
      <c r="A4" s="72" t="s">
        <v>8</v>
      </c>
      <c r="B4" s="73">
        <f>B2-(3*E2)</f>
        <v>0</v>
      </c>
      <c r="C4" s="62"/>
      <c r="D4" s="63"/>
      <c r="E4" s="39"/>
      <c r="F4" s="39"/>
      <c r="G4" s="74"/>
      <c r="H4" s="39"/>
      <c r="I4" s="75"/>
      <c r="J4" s="393" t="s">
        <v>23</v>
      </c>
      <c r="K4" s="394"/>
    </row>
    <row r="5" spans="1:11" x14ac:dyDescent="0.2">
      <c r="A5" s="76" t="s">
        <v>9</v>
      </c>
      <c r="B5" s="77">
        <f>B2-(2*E2)</f>
        <v>0</v>
      </c>
      <c r="C5" s="74"/>
      <c r="D5" s="78" t="s">
        <v>14</v>
      </c>
      <c r="E5" s="79"/>
      <c r="F5" s="395"/>
      <c r="G5" s="396"/>
      <c r="H5" s="397"/>
      <c r="I5" s="80"/>
      <c r="J5" s="81" t="s">
        <v>21</v>
      </c>
      <c r="K5" s="82"/>
    </row>
    <row r="6" spans="1:11" ht="13.5" thickBot="1" x14ac:dyDescent="0.25">
      <c r="A6" s="76" t="s">
        <v>10</v>
      </c>
      <c r="B6" s="77">
        <f>B2+(2*E2)</f>
        <v>0</v>
      </c>
      <c r="C6" s="62"/>
      <c r="D6" s="40" t="s">
        <v>15</v>
      </c>
      <c r="E6" s="8"/>
      <c r="F6" s="385"/>
      <c r="G6" s="386"/>
      <c r="H6" s="387"/>
      <c r="I6" s="75"/>
      <c r="J6" s="83" t="s">
        <v>22</v>
      </c>
      <c r="K6" s="84"/>
    </row>
    <row r="7" spans="1:11" ht="13.5" thickBot="1" x14ac:dyDescent="0.25">
      <c r="A7" s="85" t="s">
        <v>11</v>
      </c>
      <c r="B7" s="86">
        <f>B2+(3*E2)</f>
        <v>0</v>
      </c>
      <c r="C7" s="62"/>
      <c r="D7" s="40" t="s">
        <v>16</v>
      </c>
      <c r="E7" s="8"/>
      <c r="F7" s="385"/>
      <c r="G7" s="386"/>
      <c r="H7" s="387"/>
      <c r="I7" s="75"/>
      <c r="J7" s="14"/>
    </row>
    <row r="8" spans="1:11" ht="13.5" thickBot="1" x14ac:dyDescent="0.25">
      <c r="A8" s="60"/>
      <c r="B8" s="87"/>
      <c r="C8" s="88"/>
      <c r="D8" s="47" t="s">
        <v>20</v>
      </c>
      <c r="E8" s="89"/>
      <c r="F8" s="388"/>
      <c r="G8" s="389"/>
      <c r="H8" s="390"/>
      <c r="I8" s="80"/>
      <c r="J8" s="14"/>
    </row>
    <row r="9" spans="1:11" x14ac:dyDescent="0.2">
      <c r="A9" s="60"/>
      <c r="B9" s="87"/>
      <c r="C9" s="88"/>
      <c r="D9" s="90"/>
      <c r="E9" s="88"/>
      <c r="F9" s="88"/>
      <c r="G9" s="62"/>
      <c r="H9" s="62"/>
      <c r="I9" s="91"/>
      <c r="J9" s="14"/>
    </row>
    <row r="10" spans="1:11" x14ac:dyDescent="0.2">
      <c r="A10" s="92" t="s">
        <v>0</v>
      </c>
      <c r="B10" s="93" t="s">
        <v>1</v>
      </c>
      <c r="C10" s="94" t="s">
        <v>2</v>
      </c>
      <c r="D10" s="95" t="s">
        <v>17</v>
      </c>
      <c r="E10" s="96" t="s">
        <v>3</v>
      </c>
      <c r="F10" s="96" t="s">
        <v>4</v>
      </c>
      <c r="G10" s="70" t="s">
        <v>5</v>
      </c>
      <c r="H10" s="70" t="s">
        <v>6</v>
      </c>
      <c r="I10" s="97" t="s">
        <v>13</v>
      </c>
      <c r="J10" s="98" t="s">
        <v>18</v>
      </c>
      <c r="K10" s="99" t="s">
        <v>44</v>
      </c>
    </row>
    <row r="11" spans="1:11" x14ac:dyDescent="0.2">
      <c r="A11" s="121"/>
      <c r="B11" s="122"/>
      <c r="C11" s="120"/>
      <c r="D11" s="123"/>
      <c r="E11" s="100">
        <f>B4</f>
        <v>0</v>
      </c>
      <c r="F11" s="100">
        <f>B5</f>
        <v>0</v>
      </c>
      <c r="G11" s="62">
        <f>B6</f>
        <v>0</v>
      </c>
      <c r="H11" s="62">
        <f>B7</f>
        <v>0</v>
      </c>
      <c r="I11" s="91">
        <f>B2</f>
        <v>0</v>
      </c>
      <c r="J11" s="14">
        <f>J2</f>
        <v>0</v>
      </c>
    </row>
    <row r="12" spans="1:11" x14ac:dyDescent="0.2">
      <c r="A12" s="121"/>
      <c r="B12" s="122"/>
      <c r="C12" s="124"/>
      <c r="D12" s="123"/>
      <c r="E12" s="100">
        <f t="shared" ref="E12:E49" si="0">E11</f>
        <v>0</v>
      </c>
      <c r="F12" s="100">
        <f t="shared" ref="F12:F49" si="1">F11</f>
        <v>0</v>
      </c>
      <c r="G12" s="62">
        <f t="shared" ref="G12:G49" si="2">G11</f>
        <v>0</v>
      </c>
      <c r="H12" s="62">
        <f t="shared" ref="H12:H49" si="3">H11</f>
        <v>0</v>
      </c>
      <c r="I12" s="91">
        <f t="shared" ref="I12:I49" si="4">I11</f>
        <v>0</v>
      </c>
      <c r="J12" s="14">
        <f t="shared" ref="J12:J49" si="5">J11</f>
        <v>0</v>
      </c>
      <c r="K12" s="1" t="str">
        <f t="shared" ref="K12:K49" si="6">IF(OR(A12="",B12="",C12="",D12=""),"",IF(OR(OR(C12&lt;E12,C12&gt;H12),OR(AND(C11&lt;F11,C12&lt;F12),AND(C11&gt;G11,C12&gt;G12))),"Alerte",0))</f>
        <v/>
      </c>
    </row>
    <row r="13" spans="1:11" x14ac:dyDescent="0.2">
      <c r="A13" s="121"/>
      <c r="B13" s="122"/>
      <c r="C13" s="120"/>
      <c r="D13" s="123"/>
      <c r="E13" s="100">
        <f t="shared" si="0"/>
        <v>0</v>
      </c>
      <c r="F13" s="100">
        <f t="shared" si="1"/>
        <v>0</v>
      </c>
      <c r="G13" s="62">
        <f t="shared" si="2"/>
        <v>0</v>
      </c>
      <c r="H13" s="62">
        <f t="shared" si="3"/>
        <v>0</v>
      </c>
      <c r="I13" s="91">
        <f t="shared" si="4"/>
        <v>0</v>
      </c>
      <c r="J13" s="14">
        <f t="shared" si="5"/>
        <v>0</v>
      </c>
      <c r="K13" s="1" t="str">
        <f t="shared" si="6"/>
        <v/>
      </c>
    </row>
    <row r="14" spans="1:11" x14ac:dyDescent="0.2">
      <c r="A14" s="121"/>
      <c r="B14" s="122"/>
      <c r="C14" s="124"/>
      <c r="D14" s="123"/>
      <c r="E14" s="100">
        <f t="shared" si="0"/>
        <v>0</v>
      </c>
      <c r="F14" s="100">
        <f t="shared" si="1"/>
        <v>0</v>
      </c>
      <c r="G14" s="62">
        <f t="shared" si="2"/>
        <v>0</v>
      </c>
      <c r="H14" s="62">
        <f t="shared" si="3"/>
        <v>0</v>
      </c>
      <c r="I14" s="91">
        <f t="shared" si="4"/>
        <v>0</v>
      </c>
      <c r="J14" s="14">
        <f t="shared" si="5"/>
        <v>0</v>
      </c>
      <c r="K14" s="1" t="str">
        <f t="shared" si="6"/>
        <v/>
      </c>
    </row>
    <row r="15" spans="1:11" x14ac:dyDescent="0.2">
      <c r="A15" s="121"/>
      <c r="B15" s="122"/>
      <c r="C15" s="120"/>
      <c r="D15" s="123"/>
      <c r="E15" s="100">
        <f t="shared" si="0"/>
        <v>0</v>
      </c>
      <c r="F15" s="100">
        <f t="shared" si="1"/>
        <v>0</v>
      </c>
      <c r="G15" s="62">
        <f t="shared" si="2"/>
        <v>0</v>
      </c>
      <c r="H15" s="62">
        <f t="shared" si="3"/>
        <v>0</v>
      </c>
      <c r="I15" s="91">
        <f t="shared" si="4"/>
        <v>0</v>
      </c>
      <c r="J15" s="14">
        <f t="shared" si="5"/>
        <v>0</v>
      </c>
      <c r="K15" s="1" t="str">
        <f t="shared" si="6"/>
        <v/>
      </c>
    </row>
    <row r="16" spans="1:11" x14ac:dyDescent="0.2">
      <c r="A16" s="121"/>
      <c r="B16" s="122"/>
      <c r="C16" s="124"/>
      <c r="D16" s="123"/>
      <c r="E16" s="100">
        <f t="shared" si="0"/>
        <v>0</v>
      </c>
      <c r="F16" s="100">
        <f t="shared" si="1"/>
        <v>0</v>
      </c>
      <c r="G16" s="62">
        <f t="shared" si="2"/>
        <v>0</v>
      </c>
      <c r="H16" s="62">
        <f t="shared" si="3"/>
        <v>0</v>
      </c>
      <c r="I16" s="91">
        <f t="shared" si="4"/>
        <v>0</v>
      </c>
      <c r="J16" s="14">
        <f t="shared" si="5"/>
        <v>0</v>
      </c>
      <c r="K16" s="1" t="str">
        <f t="shared" si="6"/>
        <v/>
      </c>
    </row>
    <row r="17" spans="1:11" x14ac:dyDescent="0.2">
      <c r="A17" s="121"/>
      <c r="B17" s="122"/>
      <c r="C17" s="124"/>
      <c r="D17" s="123"/>
      <c r="E17" s="100">
        <f t="shared" si="0"/>
        <v>0</v>
      </c>
      <c r="F17" s="100">
        <f t="shared" si="1"/>
        <v>0</v>
      </c>
      <c r="G17" s="62">
        <f t="shared" si="2"/>
        <v>0</v>
      </c>
      <c r="H17" s="62">
        <f t="shared" si="3"/>
        <v>0</v>
      </c>
      <c r="I17" s="91">
        <f t="shared" si="4"/>
        <v>0</v>
      </c>
      <c r="J17" s="14">
        <f t="shared" si="5"/>
        <v>0</v>
      </c>
      <c r="K17" s="1" t="str">
        <f t="shared" si="6"/>
        <v/>
      </c>
    </row>
    <row r="18" spans="1:11" x14ac:dyDescent="0.2">
      <c r="A18" s="121"/>
      <c r="B18" s="122"/>
      <c r="C18" s="124"/>
      <c r="D18" s="123"/>
      <c r="E18" s="100">
        <f t="shared" si="0"/>
        <v>0</v>
      </c>
      <c r="F18" s="100">
        <f t="shared" si="1"/>
        <v>0</v>
      </c>
      <c r="G18" s="62">
        <f t="shared" si="2"/>
        <v>0</v>
      </c>
      <c r="H18" s="62">
        <f t="shared" si="3"/>
        <v>0</v>
      </c>
      <c r="I18" s="91">
        <f t="shared" si="4"/>
        <v>0</v>
      </c>
      <c r="J18" s="14">
        <f t="shared" si="5"/>
        <v>0</v>
      </c>
      <c r="K18" s="1" t="str">
        <f t="shared" si="6"/>
        <v/>
      </c>
    </row>
    <row r="19" spans="1:11" x14ac:dyDescent="0.2">
      <c r="A19" s="121"/>
      <c r="B19" s="122"/>
      <c r="C19" s="124"/>
      <c r="D19" s="123"/>
      <c r="E19" s="100">
        <f t="shared" si="0"/>
        <v>0</v>
      </c>
      <c r="F19" s="100">
        <f t="shared" si="1"/>
        <v>0</v>
      </c>
      <c r="G19" s="62">
        <f t="shared" si="2"/>
        <v>0</v>
      </c>
      <c r="H19" s="62">
        <f t="shared" si="3"/>
        <v>0</v>
      </c>
      <c r="I19" s="91">
        <f t="shared" si="4"/>
        <v>0</v>
      </c>
      <c r="J19" s="14">
        <f t="shared" si="5"/>
        <v>0</v>
      </c>
      <c r="K19" s="1" t="str">
        <f t="shared" si="6"/>
        <v/>
      </c>
    </row>
    <row r="20" spans="1:11" x14ac:dyDescent="0.2">
      <c r="A20" s="121"/>
      <c r="B20" s="122"/>
      <c r="C20" s="124"/>
      <c r="D20" s="123"/>
      <c r="E20" s="100">
        <f t="shared" si="0"/>
        <v>0</v>
      </c>
      <c r="F20" s="100">
        <f t="shared" si="1"/>
        <v>0</v>
      </c>
      <c r="G20" s="62">
        <f t="shared" si="2"/>
        <v>0</v>
      </c>
      <c r="H20" s="62">
        <f t="shared" si="3"/>
        <v>0</v>
      </c>
      <c r="I20" s="91">
        <f t="shared" si="4"/>
        <v>0</v>
      </c>
      <c r="J20" s="14">
        <f t="shared" si="5"/>
        <v>0</v>
      </c>
      <c r="K20" s="1" t="str">
        <f t="shared" si="6"/>
        <v/>
      </c>
    </row>
    <row r="21" spans="1:11" x14ac:dyDescent="0.2">
      <c r="A21" s="121"/>
      <c r="B21" s="122"/>
      <c r="C21" s="120"/>
      <c r="D21" s="123"/>
      <c r="E21" s="100">
        <f t="shared" si="0"/>
        <v>0</v>
      </c>
      <c r="F21" s="100">
        <f t="shared" si="1"/>
        <v>0</v>
      </c>
      <c r="G21" s="62">
        <f t="shared" si="2"/>
        <v>0</v>
      </c>
      <c r="H21" s="62">
        <f t="shared" si="3"/>
        <v>0</v>
      </c>
      <c r="I21" s="91">
        <f t="shared" si="4"/>
        <v>0</v>
      </c>
      <c r="J21" s="14">
        <f t="shared" si="5"/>
        <v>0</v>
      </c>
      <c r="K21" s="1" t="str">
        <f t="shared" si="6"/>
        <v/>
      </c>
    </row>
    <row r="22" spans="1:11" x14ac:dyDescent="0.2">
      <c r="A22" s="121"/>
      <c r="B22" s="122"/>
      <c r="C22" s="120"/>
      <c r="D22" s="123"/>
      <c r="E22" s="100">
        <f t="shared" si="0"/>
        <v>0</v>
      </c>
      <c r="F22" s="100">
        <f t="shared" si="1"/>
        <v>0</v>
      </c>
      <c r="G22" s="62">
        <f t="shared" si="2"/>
        <v>0</v>
      </c>
      <c r="H22" s="62">
        <f t="shared" si="3"/>
        <v>0</v>
      </c>
      <c r="I22" s="91">
        <f t="shared" si="4"/>
        <v>0</v>
      </c>
      <c r="J22" s="14">
        <f t="shared" si="5"/>
        <v>0</v>
      </c>
      <c r="K22" s="1" t="str">
        <f t="shared" si="6"/>
        <v/>
      </c>
    </row>
    <row r="23" spans="1:11" x14ac:dyDescent="0.2">
      <c r="A23" s="121"/>
      <c r="B23" s="122"/>
      <c r="C23" s="120"/>
      <c r="D23" s="123"/>
      <c r="E23" s="100">
        <f t="shared" si="0"/>
        <v>0</v>
      </c>
      <c r="F23" s="100">
        <f t="shared" si="1"/>
        <v>0</v>
      </c>
      <c r="G23" s="62">
        <f t="shared" si="2"/>
        <v>0</v>
      </c>
      <c r="H23" s="62">
        <f t="shared" si="3"/>
        <v>0</v>
      </c>
      <c r="I23" s="91">
        <f t="shared" si="4"/>
        <v>0</v>
      </c>
      <c r="J23" s="14">
        <f t="shared" si="5"/>
        <v>0</v>
      </c>
      <c r="K23" s="1" t="str">
        <f t="shared" si="6"/>
        <v/>
      </c>
    </row>
    <row r="24" spans="1:11" x14ac:dyDescent="0.2">
      <c r="A24" s="121"/>
      <c r="B24" s="122"/>
      <c r="C24" s="124"/>
      <c r="D24" s="123"/>
      <c r="E24" s="100">
        <f t="shared" si="0"/>
        <v>0</v>
      </c>
      <c r="F24" s="100">
        <f t="shared" si="1"/>
        <v>0</v>
      </c>
      <c r="G24" s="62">
        <f t="shared" si="2"/>
        <v>0</v>
      </c>
      <c r="H24" s="62">
        <f t="shared" si="3"/>
        <v>0</v>
      </c>
      <c r="I24" s="91">
        <f t="shared" si="4"/>
        <v>0</v>
      </c>
      <c r="J24" s="14">
        <f t="shared" si="5"/>
        <v>0</v>
      </c>
      <c r="K24" s="1" t="str">
        <f t="shared" si="6"/>
        <v/>
      </c>
    </row>
    <row r="25" spans="1:11" x14ac:dyDescent="0.2">
      <c r="A25" s="121"/>
      <c r="B25" s="125"/>
      <c r="C25" s="124"/>
      <c r="D25" s="123"/>
      <c r="E25" s="100">
        <f t="shared" si="0"/>
        <v>0</v>
      </c>
      <c r="F25" s="100">
        <f t="shared" si="1"/>
        <v>0</v>
      </c>
      <c r="G25" s="62">
        <f t="shared" si="2"/>
        <v>0</v>
      </c>
      <c r="H25" s="62">
        <f t="shared" si="3"/>
        <v>0</v>
      </c>
      <c r="I25" s="91">
        <f t="shared" si="4"/>
        <v>0</v>
      </c>
      <c r="J25" s="14">
        <f t="shared" si="5"/>
        <v>0</v>
      </c>
      <c r="K25" s="1" t="str">
        <f t="shared" si="6"/>
        <v/>
      </c>
    </row>
    <row r="26" spans="1:11" x14ac:dyDescent="0.2">
      <c r="A26" s="126"/>
      <c r="B26" s="125"/>
      <c r="C26" s="120"/>
      <c r="D26" s="123"/>
      <c r="E26" s="100">
        <f t="shared" si="0"/>
        <v>0</v>
      </c>
      <c r="F26" s="100">
        <f t="shared" si="1"/>
        <v>0</v>
      </c>
      <c r="G26" s="62">
        <f t="shared" si="2"/>
        <v>0</v>
      </c>
      <c r="H26" s="62">
        <f t="shared" si="3"/>
        <v>0</v>
      </c>
      <c r="I26" s="91">
        <f t="shared" si="4"/>
        <v>0</v>
      </c>
      <c r="J26" s="14">
        <f t="shared" si="5"/>
        <v>0</v>
      </c>
      <c r="K26" s="1" t="str">
        <f t="shared" si="6"/>
        <v/>
      </c>
    </row>
    <row r="27" spans="1:11" x14ac:dyDescent="0.2">
      <c r="A27" s="121"/>
      <c r="B27" s="125"/>
      <c r="C27" s="124"/>
      <c r="D27" s="123"/>
      <c r="E27" s="100">
        <f t="shared" si="0"/>
        <v>0</v>
      </c>
      <c r="F27" s="100">
        <f t="shared" si="1"/>
        <v>0</v>
      </c>
      <c r="G27" s="62">
        <f t="shared" si="2"/>
        <v>0</v>
      </c>
      <c r="H27" s="62">
        <f t="shared" si="3"/>
        <v>0</v>
      </c>
      <c r="I27" s="91">
        <f t="shared" si="4"/>
        <v>0</v>
      </c>
      <c r="J27" s="14">
        <f t="shared" si="5"/>
        <v>0</v>
      </c>
      <c r="K27" s="1" t="str">
        <f t="shared" si="6"/>
        <v/>
      </c>
    </row>
    <row r="28" spans="1:11" x14ac:dyDescent="0.2">
      <c r="A28" s="121"/>
      <c r="B28" s="125"/>
      <c r="C28" s="124"/>
      <c r="D28" s="123"/>
      <c r="E28" s="100">
        <f t="shared" si="0"/>
        <v>0</v>
      </c>
      <c r="F28" s="100">
        <f t="shared" si="1"/>
        <v>0</v>
      </c>
      <c r="G28" s="62">
        <f t="shared" si="2"/>
        <v>0</v>
      </c>
      <c r="H28" s="62">
        <f t="shared" si="3"/>
        <v>0</v>
      </c>
      <c r="I28" s="91">
        <f t="shared" si="4"/>
        <v>0</v>
      </c>
      <c r="J28" s="14">
        <f t="shared" si="5"/>
        <v>0</v>
      </c>
      <c r="K28" s="1" t="str">
        <f t="shared" si="6"/>
        <v/>
      </c>
    </row>
    <row r="29" spans="1:11" x14ac:dyDescent="0.2">
      <c r="A29" s="121"/>
      <c r="B29" s="125"/>
      <c r="C29" s="124"/>
      <c r="D29" s="123"/>
      <c r="E29" s="100">
        <f t="shared" si="0"/>
        <v>0</v>
      </c>
      <c r="F29" s="100">
        <f t="shared" si="1"/>
        <v>0</v>
      </c>
      <c r="G29" s="62">
        <f t="shared" si="2"/>
        <v>0</v>
      </c>
      <c r="H29" s="62">
        <f t="shared" si="3"/>
        <v>0</v>
      </c>
      <c r="I29" s="91">
        <f t="shared" si="4"/>
        <v>0</v>
      </c>
      <c r="J29" s="14">
        <f t="shared" si="5"/>
        <v>0</v>
      </c>
      <c r="K29" s="1" t="str">
        <f t="shared" si="6"/>
        <v/>
      </c>
    </row>
    <row r="30" spans="1:11" x14ac:dyDescent="0.2">
      <c r="A30" s="121"/>
      <c r="B30" s="125"/>
      <c r="C30" s="124"/>
      <c r="D30" s="123"/>
      <c r="E30" s="100">
        <f t="shared" si="0"/>
        <v>0</v>
      </c>
      <c r="F30" s="100">
        <f t="shared" si="1"/>
        <v>0</v>
      </c>
      <c r="G30" s="62">
        <f t="shared" si="2"/>
        <v>0</v>
      </c>
      <c r="H30" s="62">
        <f t="shared" si="3"/>
        <v>0</v>
      </c>
      <c r="I30" s="91">
        <f t="shared" si="4"/>
        <v>0</v>
      </c>
      <c r="J30" s="14">
        <f t="shared" si="5"/>
        <v>0</v>
      </c>
      <c r="K30" s="1" t="str">
        <f t="shared" si="6"/>
        <v/>
      </c>
    </row>
    <row r="31" spans="1:11" x14ac:dyDescent="0.2">
      <c r="A31" s="121"/>
      <c r="B31" s="122"/>
      <c r="C31" s="124"/>
      <c r="D31" s="123"/>
      <c r="E31" s="100">
        <f t="shared" si="0"/>
        <v>0</v>
      </c>
      <c r="F31" s="100">
        <f t="shared" si="1"/>
        <v>0</v>
      </c>
      <c r="G31" s="62">
        <f t="shared" si="2"/>
        <v>0</v>
      </c>
      <c r="H31" s="62">
        <f t="shared" si="3"/>
        <v>0</v>
      </c>
      <c r="I31" s="91">
        <f t="shared" si="4"/>
        <v>0</v>
      </c>
      <c r="J31" s="14">
        <f t="shared" si="5"/>
        <v>0</v>
      </c>
      <c r="K31" s="1" t="str">
        <f t="shared" si="6"/>
        <v/>
      </c>
    </row>
    <row r="32" spans="1:11" x14ac:dyDescent="0.2">
      <c r="A32" s="121"/>
      <c r="B32" s="122"/>
      <c r="C32" s="124"/>
      <c r="D32" s="123"/>
      <c r="E32" s="100">
        <f t="shared" si="0"/>
        <v>0</v>
      </c>
      <c r="F32" s="100">
        <f t="shared" si="1"/>
        <v>0</v>
      </c>
      <c r="G32" s="62">
        <f t="shared" si="2"/>
        <v>0</v>
      </c>
      <c r="H32" s="62">
        <f t="shared" si="3"/>
        <v>0</v>
      </c>
      <c r="I32" s="91">
        <f t="shared" si="4"/>
        <v>0</v>
      </c>
      <c r="J32" s="14">
        <f t="shared" si="5"/>
        <v>0</v>
      </c>
      <c r="K32" s="1" t="str">
        <f t="shared" si="6"/>
        <v/>
      </c>
    </row>
    <row r="33" spans="1:11" x14ac:dyDescent="0.2">
      <c r="A33" s="121"/>
      <c r="B33" s="122"/>
      <c r="C33" s="120"/>
      <c r="D33" s="123"/>
      <c r="E33" s="100">
        <f t="shared" si="0"/>
        <v>0</v>
      </c>
      <c r="F33" s="100">
        <f t="shared" si="1"/>
        <v>0</v>
      </c>
      <c r="G33" s="62">
        <f t="shared" si="2"/>
        <v>0</v>
      </c>
      <c r="H33" s="62">
        <f t="shared" si="3"/>
        <v>0</v>
      </c>
      <c r="I33" s="91">
        <f t="shared" si="4"/>
        <v>0</v>
      </c>
      <c r="J33" s="14">
        <f t="shared" si="5"/>
        <v>0</v>
      </c>
      <c r="K33" s="1" t="str">
        <f t="shared" si="6"/>
        <v/>
      </c>
    </row>
    <row r="34" spans="1:11" x14ac:dyDescent="0.2">
      <c r="A34" s="121"/>
      <c r="B34" s="122"/>
      <c r="C34" s="120"/>
      <c r="D34" s="123"/>
      <c r="E34" s="100">
        <f t="shared" si="0"/>
        <v>0</v>
      </c>
      <c r="F34" s="100">
        <f t="shared" si="1"/>
        <v>0</v>
      </c>
      <c r="G34" s="62">
        <f t="shared" si="2"/>
        <v>0</v>
      </c>
      <c r="H34" s="62">
        <f t="shared" si="3"/>
        <v>0</v>
      </c>
      <c r="I34" s="91">
        <f t="shared" si="4"/>
        <v>0</v>
      </c>
      <c r="J34" s="14">
        <f t="shared" si="5"/>
        <v>0</v>
      </c>
      <c r="K34" s="1" t="str">
        <f t="shared" si="6"/>
        <v/>
      </c>
    </row>
    <row r="35" spans="1:11" x14ac:dyDescent="0.2">
      <c r="A35" s="121"/>
      <c r="B35" s="122"/>
      <c r="C35" s="124"/>
      <c r="D35" s="123"/>
      <c r="E35" s="100">
        <f t="shared" si="0"/>
        <v>0</v>
      </c>
      <c r="F35" s="100">
        <f t="shared" si="1"/>
        <v>0</v>
      </c>
      <c r="G35" s="62">
        <f t="shared" si="2"/>
        <v>0</v>
      </c>
      <c r="H35" s="62">
        <f t="shared" si="3"/>
        <v>0</v>
      </c>
      <c r="I35" s="91">
        <f t="shared" si="4"/>
        <v>0</v>
      </c>
      <c r="J35" s="14">
        <f t="shared" si="5"/>
        <v>0</v>
      </c>
      <c r="K35" s="1" t="str">
        <f t="shared" si="6"/>
        <v/>
      </c>
    </row>
    <row r="36" spans="1:11" x14ac:dyDescent="0.2">
      <c r="A36" s="121"/>
      <c r="B36" s="122"/>
      <c r="C36" s="124"/>
      <c r="D36" s="123"/>
      <c r="E36" s="100">
        <f t="shared" si="0"/>
        <v>0</v>
      </c>
      <c r="F36" s="100">
        <f t="shared" si="1"/>
        <v>0</v>
      </c>
      <c r="G36" s="62">
        <f t="shared" si="2"/>
        <v>0</v>
      </c>
      <c r="H36" s="62">
        <f t="shared" si="3"/>
        <v>0</v>
      </c>
      <c r="I36" s="91">
        <f t="shared" si="4"/>
        <v>0</v>
      </c>
      <c r="J36" s="14">
        <f t="shared" si="5"/>
        <v>0</v>
      </c>
      <c r="K36" s="1" t="str">
        <f t="shared" si="6"/>
        <v/>
      </c>
    </row>
    <row r="37" spans="1:11" x14ac:dyDescent="0.2">
      <c r="A37" s="121"/>
      <c r="B37" s="125"/>
      <c r="C37" s="124"/>
      <c r="D37" s="123"/>
      <c r="E37" s="100">
        <f t="shared" si="0"/>
        <v>0</v>
      </c>
      <c r="F37" s="100">
        <f t="shared" si="1"/>
        <v>0</v>
      </c>
      <c r="G37" s="62">
        <f t="shared" si="2"/>
        <v>0</v>
      </c>
      <c r="H37" s="62">
        <f t="shared" si="3"/>
        <v>0</v>
      </c>
      <c r="I37" s="91">
        <f t="shared" si="4"/>
        <v>0</v>
      </c>
      <c r="J37" s="14">
        <f t="shared" si="5"/>
        <v>0</v>
      </c>
      <c r="K37" s="1" t="str">
        <f t="shared" si="6"/>
        <v/>
      </c>
    </row>
    <row r="38" spans="1:11" x14ac:dyDescent="0.2">
      <c r="A38" s="121"/>
      <c r="B38" s="125"/>
      <c r="C38" s="124"/>
      <c r="D38" s="123"/>
      <c r="E38" s="100">
        <f t="shared" si="0"/>
        <v>0</v>
      </c>
      <c r="F38" s="100">
        <f t="shared" si="1"/>
        <v>0</v>
      </c>
      <c r="G38" s="62">
        <f t="shared" si="2"/>
        <v>0</v>
      </c>
      <c r="H38" s="62">
        <f t="shared" si="3"/>
        <v>0</v>
      </c>
      <c r="I38" s="91">
        <f t="shared" si="4"/>
        <v>0</v>
      </c>
      <c r="J38" s="14">
        <f t="shared" si="5"/>
        <v>0</v>
      </c>
      <c r="K38" s="1" t="str">
        <f t="shared" si="6"/>
        <v/>
      </c>
    </row>
    <row r="39" spans="1:11" x14ac:dyDescent="0.2">
      <c r="A39" s="121"/>
      <c r="B39" s="122"/>
      <c r="C39" s="120"/>
      <c r="D39" s="123"/>
      <c r="E39" s="100">
        <f t="shared" si="0"/>
        <v>0</v>
      </c>
      <c r="F39" s="100">
        <f t="shared" si="1"/>
        <v>0</v>
      </c>
      <c r="G39" s="62">
        <f t="shared" si="2"/>
        <v>0</v>
      </c>
      <c r="H39" s="62">
        <f t="shared" si="3"/>
        <v>0</v>
      </c>
      <c r="I39" s="91">
        <f t="shared" si="4"/>
        <v>0</v>
      </c>
      <c r="J39" s="14">
        <f t="shared" si="5"/>
        <v>0</v>
      </c>
      <c r="K39" s="1" t="str">
        <f t="shared" si="6"/>
        <v/>
      </c>
    </row>
    <row r="40" spans="1:11" x14ac:dyDescent="0.2">
      <c r="A40" s="121"/>
      <c r="B40" s="122"/>
      <c r="C40" s="124"/>
      <c r="D40" s="123"/>
      <c r="E40" s="100">
        <f t="shared" si="0"/>
        <v>0</v>
      </c>
      <c r="F40" s="100">
        <f t="shared" si="1"/>
        <v>0</v>
      </c>
      <c r="G40" s="62">
        <f t="shared" si="2"/>
        <v>0</v>
      </c>
      <c r="H40" s="62">
        <f t="shared" si="3"/>
        <v>0</v>
      </c>
      <c r="I40" s="91">
        <f t="shared" si="4"/>
        <v>0</v>
      </c>
      <c r="J40" s="14">
        <f t="shared" si="5"/>
        <v>0</v>
      </c>
      <c r="K40" s="1" t="str">
        <f t="shared" si="6"/>
        <v/>
      </c>
    </row>
    <row r="41" spans="1:11" x14ac:dyDescent="0.2">
      <c r="A41" s="121"/>
      <c r="B41" s="125"/>
      <c r="C41" s="124"/>
      <c r="D41" s="123"/>
      <c r="E41" s="100">
        <f t="shared" si="0"/>
        <v>0</v>
      </c>
      <c r="F41" s="100">
        <f t="shared" si="1"/>
        <v>0</v>
      </c>
      <c r="G41" s="62">
        <f t="shared" si="2"/>
        <v>0</v>
      </c>
      <c r="H41" s="62">
        <f t="shared" si="3"/>
        <v>0</v>
      </c>
      <c r="I41" s="91">
        <f t="shared" si="4"/>
        <v>0</v>
      </c>
      <c r="J41" s="14">
        <f t="shared" si="5"/>
        <v>0</v>
      </c>
      <c r="K41" s="1" t="str">
        <f t="shared" si="6"/>
        <v/>
      </c>
    </row>
    <row r="42" spans="1:11" x14ac:dyDescent="0.2">
      <c r="A42" s="127"/>
      <c r="B42" s="128"/>
      <c r="C42" s="120"/>
      <c r="D42" s="123"/>
      <c r="E42" s="100">
        <f t="shared" si="0"/>
        <v>0</v>
      </c>
      <c r="F42" s="100">
        <f t="shared" si="1"/>
        <v>0</v>
      </c>
      <c r="G42" s="62">
        <f t="shared" si="2"/>
        <v>0</v>
      </c>
      <c r="H42" s="62">
        <f t="shared" si="3"/>
        <v>0</v>
      </c>
      <c r="I42" s="91">
        <f t="shared" si="4"/>
        <v>0</v>
      </c>
      <c r="J42" s="14">
        <f t="shared" si="5"/>
        <v>0</v>
      </c>
      <c r="K42" s="1" t="str">
        <f t="shared" si="6"/>
        <v/>
      </c>
    </row>
    <row r="43" spans="1:11" x14ac:dyDescent="0.2">
      <c r="A43" s="127"/>
      <c r="B43" s="128"/>
      <c r="C43" s="120"/>
      <c r="D43" s="123"/>
      <c r="E43" s="100">
        <f t="shared" si="0"/>
        <v>0</v>
      </c>
      <c r="F43" s="100">
        <f t="shared" si="1"/>
        <v>0</v>
      </c>
      <c r="G43" s="62">
        <f t="shared" si="2"/>
        <v>0</v>
      </c>
      <c r="H43" s="62">
        <f t="shared" si="3"/>
        <v>0</v>
      </c>
      <c r="I43" s="91">
        <f t="shared" si="4"/>
        <v>0</v>
      </c>
      <c r="J43" s="14">
        <f t="shared" si="5"/>
        <v>0</v>
      </c>
      <c r="K43" s="1" t="str">
        <f t="shared" si="6"/>
        <v/>
      </c>
    </row>
    <row r="44" spans="1:11" x14ac:dyDescent="0.2">
      <c r="A44" s="127"/>
      <c r="B44" s="128"/>
      <c r="C44" s="120"/>
      <c r="D44" s="129"/>
      <c r="E44" s="100">
        <f t="shared" si="0"/>
        <v>0</v>
      </c>
      <c r="F44" s="100">
        <f t="shared" si="1"/>
        <v>0</v>
      </c>
      <c r="G44" s="62">
        <f t="shared" si="2"/>
        <v>0</v>
      </c>
      <c r="H44" s="62">
        <f t="shared" si="3"/>
        <v>0</v>
      </c>
      <c r="I44" s="91">
        <f t="shared" si="4"/>
        <v>0</v>
      </c>
      <c r="J44" s="14">
        <f t="shared" si="5"/>
        <v>0</v>
      </c>
      <c r="K44" s="1" t="str">
        <f t="shared" si="6"/>
        <v/>
      </c>
    </row>
    <row r="45" spans="1:11" x14ac:dyDescent="0.2">
      <c r="A45" s="127"/>
      <c r="B45" s="128"/>
      <c r="C45" s="120"/>
      <c r="D45" s="129"/>
      <c r="E45" s="100">
        <f t="shared" si="0"/>
        <v>0</v>
      </c>
      <c r="F45" s="100">
        <f t="shared" si="1"/>
        <v>0</v>
      </c>
      <c r="G45" s="62">
        <f t="shared" si="2"/>
        <v>0</v>
      </c>
      <c r="H45" s="62">
        <f t="shared" si="3"/>
        <v>0</v>
      </c>
      <c r="I45" s="91">
        <f t="shared" si="4"/>
        <v>0</v>
      </c>
      <c r="J45" s="14">
        <f t="shared" si="5"/>
        <v>0</v>
      </c>
      <c r="K45" s="1" t="str">
        <f t="shared" si="6"/>
        <v/>
      </c>
    </row>
    <row r="46" spans="1:11" x14ac:dyDescent="0.2">
      <c r="A46" s="127"/>
      <c r="B46" s="128"/>
      <c r="C46" s="120"/>
      <c r="D46" s="129"/>
      <c r="E46" s="100">
        <f t="shared" si="0"/>
        <v>0</v>
      </c>
      <c r="F46" s="100">
        <f t="shared" si="1"/>
        <v>0</v>
      </c>
      <c r="G46" s="62">
        <f t="shared" si="2"/>
        <v>0</v>
      </c>
      <c r="H46" s="62">
        <f t="shared" si="3"/>
        <v>0</v>
      </c>
      <c r="I46" s="91">
        <f t="shared" si="4"/>
        <v>0</v>
      </c>
      <c r="J46" s="14">
        <f t="shared" si="5"/>
        <v>0</v>
      </c>
      <c r="K46" s="1" t="str">
        <f t="shared" si="6"/>
        <v/>
      </c>
    </row>
    <row r="47" spans="1:11" x14ac:dyDescent="0.2">
      <c r="A47" s="127"/>
      <c r="B47" s="128"/>
      <c r="C47" s="120"/>
      <c r="D47" s="129"/>
      <c r="E47" s="100">
        <f t="shared" si="0"/>
        <v>0</v>
      </c>
      <c r="F47" s="100">
        <f t="shared" si="1"/>
        <v>0</v>
      </c>
      <c r="G47" s="62">
        <f t="shared" si="2"/>
        <v>0</v>
      </c>
      <c r="H47" s="62">
        <f t="shared" si="3"/>
        <v>0</v>
      </c>
      <c r="I47" s="91">
        <f t="shared" si="4"/>
        <v>0</v>
      </c>
      <c r="J47" s="14">
        <f t="shared" si="5"/>
        <v>0</v>
      </c>
      <c r="K47" s="1" t="str">
        <f t="shared" si="6"/>
        <v/>
      </c>
    </row>
    <row r="48" spans="1:11" x14ac:dyDescent="0.2">
      <c r="A48" s="127"/>
      <c r="B48" s="128"/>
      <c r="C48" s="120"/>
      <c r="D48" s="129"/>
      <c r="E48" s="100">
        <f t="shared" si="0"/>
        <v>0</v>
      </c>
      <c r="F48" s="100">
        <f t="shared" si="1"/>
        <v>0</v>
      </c>
      <c r="G48" s="62">
        <f t="shared" si="2"/>
        <v>0</v>
      </c>
      <c r="H48" s="62">
        <f t="shared" si="3"/>
        <v>0</v>
      </c>
      <c r="I48" s="91">
        <f t="shared" si="4"/>
        <v>0</v>
      </c>
      <c r="J48" s="14">
        <f t="shared" si="5"/>
        <v>0</v>
      </c>
      <c r="K48" s="1" t="str">
        <f t="shared" si="6"/>
        <v/>
      </c>
    </row>
    <row r="49" spans="1:11" x14ac:dyDescent="0.2">
      <c r="A49" s="127"/>
      <c r="B49" s="128"/>
      <c r="C49" s="120"/>
      <c r="D49" s="129"/>
      <c r="E49" s="100">
        <f t="shared" si="0"/>
        <v>0</v>
      </c>
      <c r="F49" s="100">
        <f t="shared" si="1"/>
        <v>0</v>
      </c>
      <c r="G49" s="62">
        <f t="shared" si="2"/>
        <v>0</v>
      </c>
      <c r="H49" s="62">
        <f t="shared" si="3"/>
        <v>0</v>
      </c>
      <c r="I49" s="91">
        <f t="shared" si="4"/>
        <v>0</v>
      </c>
      <c r="J49" s="14">
        <f t="shared" si="5"/>
        <v>0</v>
      </c>
      <c r="K49" s="1" t="str">
        <f t="shared" si="6"/>
        <v/>
      </c>
    </row>
    <row r="50" spans="1:11" x14ac:dyDescent="0.2">
      <c r="A50" s="60"/>
      <c r="B50" s="61"/>
      <c r="C50" s="62"/>
      <c r="D50" s="63"/>
      <c r="E50" s="100"/>
      <c r="F50" s="62"/>
      <c r="G50" s="62"/>
      <c r="H50" s="62"/>
      <c r="I50" s="64"/>
      <c r="J50" s="14"/>
    </row>
    <row r="51" spans="1:11" x14ac:dyDescent="0.2">
      <c r="A51" s="60"/>
      <c r="B51" s="61"/>
      <c r="C51" s="62"/>
      <c r="D51" s="63"/>
      <c r="E51" s="100"/>
      <c r="F51" s="62"/>
      <c r="G51" s="62"/>
      <c r="H51" s="62"/>
      <c r="I51" s="64"/>
      <c r="J51" s="14"/>
    </row>
    <row r="52" spans="1:11" x14ac:dyDescent="0.2">
      <c r="A52" s="60"/>
      <c r="B52" s="61"/>
      <c r="C52" s="62"/>
      <c r="D52" s="63"/>
      <c r="E52" s="100"/>
      <c r="F52" s="62"/>
      <c r="G52" s="62"/>
      <c r="H52" s="62"/>
      <c r="I52" s="64"/>
      <c r="J52" s="14"/>
    </row>
    <row r="53" spans="1:11" x14ac:dyDescent="0.2">
      <c r="A53" s="60"/>
      <c r="B53" s="61"/>
      <c r="C53" s="62"/>
      <c r="D53" s="63"/>
      <c r="E53" s="100"/>
      <c r="F53" s="62"/>
      <c r="G53" s="62"/>
      <c r="H53" s="62"/>
      <c r="I53" s="64"/>
      <c r="J53" s="14"/>
    </row>
    <row r="54" spans="1:11" x14ac:dyDescent="0.2">
      <c r="A54" s="60"/>
      <c r="B54" s="61"/>
      <c r="C54" s="62"/>
      <c r="D54" s="63"/>
      <c r="E54" s="100"/>
      <c r="F54" s="62"/>
      <c r="G54" s="62"/>
      <c r="H54" s="62"/>
      <c r="I54" s="64"/>
      <c r="J54" s="14"/>
    </row>
    <row r="55" spans="1:11" x14ac:dyDescent="0.2">
      <c r="A55" s="60"/>
      <c r="B55" s="61"/>
      <c r="C55" s="62"/>
      <c r="D55" s="63"/>
      <c r="E55" s="100"/>
      <c r="F55" s="62"/>
      <c r="G55" s="62"/>
      <c r="H55" s="62"/>
      <c r="I55" s="64"/>
      <c r="J55" s="14"/>
    </row>
    <row r="56" spans="1:11" x14ac:dyDescent="0.2">
      <c r="A56" s="60"/>
      <c r="B56" s="61"/>
      <c r="C56" s="62"/>
      <c r="D56" s="63"/>
      <c r="E56" s="100"/>
      <c r="F56" s="62"/>
      <c r="G56" s="62"/>
      <c r="H56" s="62"/>
      <c r="I56" s="64"/>
      <c r="J56" s="14"/>
    </row>
    <row r="57" spans="1:11" x14ac:dyDescent="0.2">
      <c r="A57" s="60"/>
      <c r="B57" s="61"/>
      <c r="C57" s="62"/>
      <c r="D57" s="63"/>
      <c r="E57" s="100"/>
      <c r="F57" s="62"/>
      <c r="G57" s="62"/>
      <c r="H57" s="62"/>
      <c r="I57" s="64"/>
      <c r="J57" s="14"/>
    </row>
    <row r="58" spans="1:11" x14ac:dyDescent="0.2">
      <c r="A58" s="60"/>
      <c r="B58" s="61"/>
      <c r="C58" s="62"/>
      <c r="D58" s="63"/>
      <c r="E58" s="100"/>
      <c r="F58" s="62"/>
      <c r="G58" s="62"/>
      <c r="H58" s="62"/>
      <c r="I58" s="64"/>
      <c r="J58" s="14"/>
    </row>
    <row r="59" spans="1:11" x14ac:dyDescent="0.2">
      <c r="A59" s="60"/>
      <c r="B59" s="61"/>
      <c r="C59" s="62"/>
      <c r="D59" s="63"/>
      <c r="E59" s="100"/>
      <c r="F59" s="62"/>
      <c r="G59" s="62"/>
      <c r="H59" s="62"/>
      <c r="I59" s="64"/>
      <c r="J59" s="14"/>
    </row>
    <row r="60" spans="1:11" x14ac:dyDescent="0.2">
      <c r="A60" s="60"/>
      <c r="B60" s="61"/>
      <c r="C60" s="62"/>
      <c r="D60" s="63"/>
      <c r="E60" s="100"/>
      <c r="F60" s="62"/>
      <c r="G60" s="62"/>
      <c r="H60" s="62"/>
      <c r="I60" s="64"/>
      <c r="J60" s="14"/>
    </row>
    <row r="61" spans="1:11" x14ac:dyDescent="0.2">
      <c r="A61" s="60"/>
      <c r="B61" s="61"/>
      <c r="C61" s="62"/>
      <c r="D61" s="63"/>
      <c r="E61" s="100"/>
      <c r="F61" s="62"/>
      <c r="G61" s="62"/>
      <c r="H61" s="62"/>
      <c r="I61" s="64"/>
      <c r="J61" s="14"/>
    </row>
    <row r="62" spans="1:11" x14ac:dyDescent="0.2">
      <c r="A62" s="60"/>
      <c r="B62" s="61"/>
      <c r="C62" s="62"/>
      <c r="D62" s="63"/>
      <c r="E62" s="100"/>
      <c r="F62" s="62"/>
      <c r="G62" s="62"/>
      <c r="H62" s="62"/>
      <c r="I62" s="64"/>
      <c r="J62" s="14"/>
    </row>
    <row r="63" spans="1:11" x14ac:dyDescent="0.2">
      <c r="A63" s="60"/>
      <c r="B63" s="61"/>
      <c r="C63" s="62"/>
      <c r="D63" s="63"/>
      <c r="E63" s="100"/>
      <c r="F63" s="62"/>
      <c r="G63" s="62"/>
      <c r="H63" s="62"/>
      <c r="I63" s="64"/>
      <c r="J63" s="14"/>
    </row>
    <row r="64" spans="1:11" x14ac:dyDescent="0.2">
      <c r="A64" s="60"/>
      <c r="B64" s="61"/>
      <c r="C64" s="62"/>
      <c r="D64" s="63"/>
      <c r="E64" s="100"/>
      <c r="F64" s="62"/>
      <c r="G64" s="62"/>
      <c r="H64" s="62"/>
      <c r="I64" s="64"/>
      <c r="J64" s="14"/>
    </row>
    <row r="65" spans="1:10" x14ac:dyDescent="0.2">
      <c r="A65" s="60"/>
      <c r="B65" s="61"/>
      <c r="C65" s="62"/>
      <c r="D65" s="63"/>
      <c r="E65" s="62"/>
      <c r="F65" s="62"/>
      <c r="G65" s="62"/>
      <c r="H65" s="62"/>
      <c r="I65" s="64"/>
      <c r="J65" s="14"/>
    </row>
  </sheetData>
  <sheetProtection sheet="1" objects="1" scenarios="1"/>
  <mergeCells count="6">
    <mergeCell ref="F7:H7"/>
    <mergeCell ref="F8:H8"/>
    <mergeCell ref="G2:I2"/>
    <mergeCell ref="J4:K4"/>
    <mergeCell ref="F5:H5"/>
    <mergeCell ref="F6:H6"/>
  </mergeCells>
  <phoneticPr fontId="19" type="noConversion"/>
  <conditionalFormatting sqref="K12:K49">
    <cfRule type="cellIs" dxfId="6" priority="1" stopIfTrue="1" operator="equal">
      <formula>"Alerte"</formula>
    </cfRule>
  </conditionalFormatting>
  <pageMargins left="0.43307086614173229" right="0.59055118110236227" top="0.98425196850393704" bottom="0.98425196850393704" header="0.51181102362204722" footer="0.51181102362204722"/>
  <pageSetup paperSize="9" fitToHeight="0" orientation="landscape" r:id="rId1"/>
  <headerFooter alignWithMargins="0">
    <oddHeader>&amp;L&amp;"Arial,Gras"&amp;8LDA71
267 rue des Epinoches
71009 MACON CEDEX&amp;C&amp;"Arial,Gras"&amp;11&amp;UPLAN D'EXPERIENCE - CARTE DE CONTROLE</oddHeader>
    <oddFooter>&amp;R&amp;8Référence : FISEAN44
Fichier : &amp;F
Révision : 01
Date : 22/11/2013
Impression le : &amp;D
Page :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plan expérience 4 séries TEST</vt:lpstr>
      <vt:lpstr>plan expérience 4 séries</vt:lpstr>
      <vt:lpstr>plan expérience 10 séries</vt:lpstr>
      <vt:lpstr>plan expérience 10 séries TEST</vt:lpstr>
      <vt:lpstr>Carte de contrôle MRI</vt:lpstr>
      <vt:lpstr>carte controle TEST</vt:lpstr>
      <vt:lpstr>'carte controle TEST'!Zone_d_impression</vt:lpstr>
      <vt:lpstr>'Carte de contrôle MRI'!Zone_d_impression</vt:lpstr>
      <vt:lpstr>'plan expérience 10 séries'!Zone_d_impression</vt:lpstr>
      <vt:lpstr>'plan expérience 4 séries'!Zone_d_impression</vt:lpstr>
    </vt:vector>
  </TitlesOfParts>
  <Company>cg71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SERO3</dc:creator>
  <cp:lastModifiedBy>temporaire</cp:lastModifiedBy>
  <cp:lastPrinted>2022-02-23T15:36:11Z</cp:lastPrinted>
  <dcterms:created xsi:type="dcterms:W3CDTF">2011-10-13T12:29:04Z</dcterms:created>
  <dcterms:modified xsi:type="dcterms:W3CDTF">2022-05-18T13:32:45Z</dcterms:modified>
</cp:coreProperties>
</file>