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élissa\Documents\Documents excel\"/>
    </mc:Choice>
  </mc:AlternateContent>
  <xr:revisionPtr revIDLastSave="0" documentId="13_ncr:1_{B8A0BAB3-D64B-4EE0-81A8-887D599AAE81}" xr6:coauthVersionLast="47" xr6:coauthVersionMax="47" xr10:uidLastSave="{00000000-0000-0000-0000-000000000000}"/>
  <bookViews>
    <workbookView xWindow="-108" yWindow="-108" windowWidth="23256" windowHeight="12576" activeTab="3" xr2:uid="{FAE2914E-BF71-4940-BEE1-D171D1833EAA}"/>
  </bookViews>
  <sheets>
    <sheet name="BDD" sheetId="1" r:id="rId1"/>
    <sheet name="Exercice" sheetId="3" r:id="rId2"/>
    <sheet name="Feuil1" sheetId="4" r:id="rId3"/>
    <sheet name="Courrier" sheetId="5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9" i="1" l="1"/>
  <c r="F9" i="1" s="1"/>
  <c r="J8" i="1" l="1"/>
  <c r="F8" i="1" s="1"/>
  <c r="J2" i="1" l="1"/>
  <c r="F2" i="1" s="1"/>
  <c r="E5" i="3" s="1" a="1"/>
  <c r="J3" i="1"/>
  <c r="F3" i="1" s="1"/>
  <c r="J4" i="1"/>
  <c r="F4" i="1" s="1"/>
  <c r="J5" i="1"/>
  <c r="F5" i="1" s="1"/>
  <c r="J6" i="1"/>
  <c r="F6" i="1" s="1"/>
  <c r="J7" i="1"/>
  <c r="F7" i="1" s="1"/>
  <c r="E24" i="3"/>
  <c r="B25" i="5" l="1"/>
  <c r="AA34" i="5"/>
  <c r="V34" i="5"/>
  <c r="B36" i="5"/>
  <c r="B35" i="5"/>
  <c r="B34" i="5"/>
  <c r="B31" i="5"/>
  <c r="B28" i="5"/>
  <c r="E5" i="3"/>
  <c r="B22" i="5" s="1"/>
  <c r="B27" i="5"/>
  <c r="AA22" i="5"/>
  <c r="AA31" i="5"/>
  <c r="B29" i="5"/>
  <c r="B32" i="5"/>
  <c r="B33" i="5"/>
  <c r="V25" i="5"/>
  <c r="V31" i="5"/>
  <c r="V28" i="5"/>
  <c r="B26" i="5"/>
  <c r="B30" i="5"/>
  <c r="AA25" i="5"/>
  <c r="V22" i="5"/>
  <c r="AA28" i="5"/>
  <c r="AA37" i="5" l="1"/>
  <c r="B24" i="5"/>
  <c r="B23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<sst xmlns="http://schemas.openxmlformats.org/spreadsheetml/2006/main" count="73" uniqueCount="41">
  <si>
    <t>n° facture</t>
  </si>
  <si>
    <t>opp</t>
  </si>
  <si>
    <t>Dossier avec garantie</t>
  </si>
  <si>
    <t>Mandat</t>
  </si>
  <si>
    <t>Noms</t>
  </si>
  <si>
    <t>HEREAU</t>
  </si>
  <si>
    <t>DE CASSAN</t>
  </si>
  <si>
    <t>VITELLI</t>
  </si>
  <si>
    <t>BERNARD</t>
  </si>
  <si>
    <t>LMSALA</t>
  </si>
  <si>
    <t>POPECK</t>
  </si>
  <si>
    <t>PROVENANCE</t>
  </si>
  <si>
    <t>PERSO</t>
  </si>
  <si>
    <t>CRE10FILEADS</t>
  </si>
  <si>
    <t>POURCENTAGE</t>
  </si>
  <si>
    <t>TRAITE PAR</t>
  </si>
  <si>
    <t>MELISSA</t>
  </si>
  <si>
    <t xml:space="preserve">JOELLE </t>
  </si>
  <si>
    <t>MYLENE</t>
  </si>
  <si>
    <t>OUI</t>
  </si>
  <si>
    <t>NON</t>
  </si>
  <si>
    <t>Financement</t>
  </si>
  <si>
    <t>Facture n° :</t>
  </si>
  <si>
    <t>Nom</t>
  </si>
  <si>
    <t>Banque</t>
  </si>
  <si>
    <t>Banque1</t>
  </si>
  <si>
    <t>Banque2</t>
  </si>
  <si>
    <t>Banque3</t>
  </si>
  <si>
    <t>Banque4</t>
  </si>
  <si>
    <t>Dossier avec ou sans garantie</t>
  </si>
  <si>
    <t>Provenance</t>
  </si>
  <si>
    <t xml:space="preserve">Date </t>
  </si>
  <si>
    <t>Désignation des objets</t>
  </si>
  <si>
    <t xml:space="preserve">Montant net </t>
  </si>
  <si>
    <t>Pourcentage rétrocession</t>
  </si>
  <si>
    <t>Pourcentage</t>
  </si>
  <si>
    <t>POUPI</t>
  </si>
  <si>
    <t>BECK</t>
  </si>
  <si>
    <t>Mode de paiement</t>
  </si>
  <si>
    <t>Total</t>
  </si>
  <si>
    <t>Adresse de la société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</si>
</sst>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_ ;[Red]\-#,##0.00\ ;"/>
  </numFmts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3" borderId="4" xfId="0" applyFill="1" applyBorder="1"/>
    <xf numFmtId="0" fontId="0" fillId="4" borderId="4" xfId="0" applyFill="1" applyBorder="1"/>
    <xf numFmtId="0" fontId="0" fillId="2" borderId="0" xfId="0" applyFill="1"/>
    <xf numFmtId="14" fontId="0" fillId="0" borderId="0" xfId="0" applyNumberFormat="1"/>
    <xf numFmtId="164" fontId="0" fillId="0" borderId="0" xfId="0" applyNumberFormat="1"/>
    <xf numFmtId="0" fontId="0" fillId="4" borderId="4" xfId="0" quotePrefix="1" applyFill="1" applyBorder="1"/>
    <xf numFmtId="165" fontId="0" fillId="4" borderId="4" xfId="0" applyNumberFormat="1" applyFill="1" applyBorder="1"/>
    <xf numFmtId="0" fontId="1" fillId="0" borderId="0" xfId="0" applyFont="1"/>
    <xf numFmtId="14" fontId="0" fillId="0" borderId="0" xfId="0" applyNumberFormat="1" applyAlignment="1"/>
    <xf numFmtId="0" fontId="0" fillId="0" borderId="0" xfId="0" applyAlignment="1"/>
    <xf numFmtId="164" fontId="0" fillId="0" borderId="0" xfId="0" applyNumberFormat="1" applyAlignment="1"/>
    <xf numFmtId="0" fontId="0" fillId="0" borderId="0" xfId="0" applyNumberFormat="1" applyAlignment="1"/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5" borderId="14" xfId="0" applyFont="1" applyFill="1" applyBorder="1" applyAlignment="1">
      <alignment horizontal="left"/>
    </xf>
    <xf numFmtId="0" fontId="0" fillId="5" borderId="13" xfId="0" applyFont="1" applyFill="1" applyBorder="1" applyAlignment="1">
      <alignment horizontal="left"/>
    </xf>
    <xf numFmtId="0" fontId="0" fillId="5" borderId="15" xfId="0" applyFont="1" applyFill="1" applyBorder="1" applyAlignment="1">
      <alignment horizontal="left"/>
    </xf>
    <xf numFmtId="0" fontId="0" fillId="5" borderId="14" xfId="0" applyFont="1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left"/>
    </xf>
    <xf numFmtId="0" fontId="0" fillId="5" borderId="0" xfId="0" applyFont="1" applyFill="1" applyBorder="1" applyAlignment="1">
      <alignment horizontal="left"/>
    </xf>
    <xf numFmtId="0" fontId="0" fillId="5" borderId="7" xfId="0" applyFont="1" applyFill="1" applyBorder="1" applyAlignment="1">
      <alignment horizontal="left"/>
    </xf>
    <xf numFmtId="0" fontId="0" fillId="5" borderId="8" xfId="0" applyFont="1" applyFill="1" applyBorder="1" applyAlignment="1">
      <alignment horizontal="left"/>
    </xf>
    <xf numFmtId="0" fontId="0" fillId="5" borderId="9" xfId="0" applyFont="1" applyFill="1" applyBorder="1" applyAlignment="1">
      <alignment horizontal="left"/>
    </xf>
    <xf numFmtId="0" fontId="0" fillId="5" borderId="10" xfId="0" applyFont="1" applyFill="1" applyBorder="1" applyAlignment="1">
      <alignment horizontal="left"/>
    </xf>
    <xf numFmtId="0" fontId="0" fillId="5" borderId="8" xfId="0" applyFont="1" applyFill="1" applyBorder="1" applyAlignment="1">
      <alignment horizontal="center" vertical="center"/>
    </xf>
    <xf numFmtId="0" fontId="0" fillId="5" borderId="9" xfId="0" applyFont="1" applyFill="1" applyBorder="1" applyAlignment="1">
      <alignment horizontal="center" vertical="center"/>
    </xf>
    <xf numFmtId="0" fontId="0" fillId="5" borderId="10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7" borderId="14" xfId="0" applyFont="1" applyFill="1" applyBorder="1" applyAlignment="1">
      <alignment horizontal="left"/>
    </xf>
    <xf numFmtId="0" fontId="0" fillId="7" borderId="13" xfId="0" applyFont="1" applyFill="1" applyBorder="1" applyAlignment="1">
      <alignment horizontal="left"/>
    </xf>
    <xf numFmtId="0" fontId="0" fillId="7" borderId="15" xfId="0" applyFont="1" applyFill="1" applyBorder="1" applyAlignment="1">
      <alignment horizontal="left"/>
    </xf>
    <xf numFmtId="0" fontId="0" fillId="7" borderId="6" xfId="0" applyFont="1" applyFill="1" applyBorder="1" applyAlignment="1">
      <alignment horizontal="left"/>
    </xf>
    <xf numFmtId="0" fontId="0" fillId="7" borderId="0" xfId="0" applyFont="1" applyFill="1" applyBorder="1" applyAlignment="1">
      <alignment horizontal="left"/>
    </xf>
    <xf numFmtId="0" fontId="0" fillId="7" borderId="7" xfId="0" applyFont="1" applyFill="1" applyBorder="1" applyAlignment="1">
      <alignment horizontal="left"/>
    </xf>
    <xf numFmtId="0" fontId="0" fillId="7" borderId="8" xfId="0" applyFont="1" applyFill="1" applyBorder="1" applyAlignment="1">
      <alignment horizontal="left"/>
    </xf>
    <xf numFmtId="0" fontId="0" fillId="7" borderId="9" xfId="0" applyFont="1" applyFill="1" applyBorder="1" applyAlignment="1">
      <alignment horizontal="left"/>
    </xf>
    <xf numFmtId="0" fontId="0" fillId="7" borderId="10" xfId="0" applyFont="1" applyFill="1" applyBorder="1" applyAlignment="1">
      <alignment horizontal="left"/>
    </xf>
    <xf numFmtId="0" fontId="0" fillId="7" borderId="6" xfId="0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center" vertical="center"/>
    </xf>
    <xf numFmtId="0" fontId="0" fillId="7" borderId="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  <xf numFmtId="0" fontId="0" fillId="7" borderId="11" xfId="0" applyFont="1" applyFill="1" applyBorder="1" applyAlignment="1">
      <alignment horizontal="left"/>
    </xf>
    <xf numFmtId="0" fontId="0" fillId="7" borderId="5" xfId="0" applyFont="1" applyFill="1" applyBorder="1" applyAlignment="1">
      <alignment horizontal="left"/>
    </xf>
  </cellXfs>
  <cellStyles count="1">
    <cellStyle name="Normal" xfId="0" builtinId="0"/>
  </cellStyles>
  <dxfs count="13"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8" tint="0.5999938962981048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472440</xdr:colOff>
          <xdr:row>4</xdr:row>
          <xdr:rowOff>106680</xdr:rowOff>
        </xdr:from>
        <xdr:to>
          <xdr:col>6</xdr:col>
          <xdr:colOff>388620</xdr:colOff>
          <xdr:row>6</xdr:row>
          <xdr:rowOff>114300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22AD3E-6CC5-4021-8DF1-3EA9CD138573}" name="t_factures" displayName="t_factures" ref="A1:K10" totalsRowShown="0" headerRowDxfId="12" dataDxfId="11">
  <tableColumns count="11">
    <tableColumn id="1" xr3:uid="{DECF41EF-A3BB-450E-B436-5979C0E9110C}" name="Date " dataDxfId="10"/>
    <tableColumn id="3" xr3:uid="{0A09324F-F413-4A69-BFC2-661875860432}" name="n° facture" dataDxfId="9"/>
    <tableColumn id="4" xr3:uid="{CA85903C-D96A-47E1-9764-F4016BE656B5}" name="opp" dataDxfId="8"/>
    <tableColumn id="5" xr3:uid="{4D10031B-0497-4A51-BA7D-0995CCCF8FB9}" name="Noms" dataDxfId="7"/>
    <tableColumn id="6" xr3:uid="{0956FA83-48B2-47B2-938B-B3916DADD14A}" name="Financement" dataDxfId="6"/>
    <tableColumn id="7" xr3:uid="{CD3D251C-CA28-44B9-A854-39EBEB1583FA}" name="Mandat" dataDxfId="5">
      <calculatedColumnFormula>IF(t_factures[[#This Row],[POURCENTAGE]]="100",t_factures[[#This Row],[Financement]],t_factures[[#This Row],[Financement]]/100*40)</calculatedColumnFormula>
    </tableColumn>
    <tableColumn id="16" xr3:uid="{C8E55511-914A-4F30-8752-DAE929CE8786}" name="Banque" dataDxfId="4"/>
    <tableColumn id="10" xr3:uid="{A1DBF7FD-24CE-4872-A15A-C4C9CFD107F2}" name="Dossier avec garantie" dataDxfId="3"/>
    <tableColumn id="2" xr3:uid="{34757B75-398F-4114-9DAE-B5D13AFE77A3}" name="PROVENANCE" dataDxfId="2"/>
    <tableColumn id="12" xr3:uid="{4C756F8B-EB98-43B4-91FE-51367003FEFC}" name="POURCENTAGE" dataDxfId="1">
      <calculatedColumnFormula>IF(t_factures[[#This Row],[PROVENANCE]]="PERSO","100","40")</calculatedColumnFormula>
    </tableColumn>
    <tableColumn id="13" xr3:uid="{159279FF-9730-4293-B70C-04C0D86F267E}" name="TRAITE PAR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634C1-8BC9-4248-AED8-C2F717A66CDF}">
  <sheetPr codeName="Feuil1">
    <tabColor theme="4" tint="0.39997558519241921"/>
  </sheetPr>
  <dimension ref="A1:N14"/>
  <sheetViews>
    <sheetView zoomScaleNormal="100" workbookViewId="0">
      <selection activeCell="C19" sqref="C19"/>
    </sheetView>
  </sheetViews>
  <sheetFormatPr baseColWidth="10" defaultColWidth="11.44140625" defaultRowHeight="14.4" x14ac:dyDescent="0.3"/>
  <cols>
    <col min="1" max="1" width="10.88671875" bestFit="1" customWidth="1"/>
    <col min="2" max="2" width="9.5546875" bestFit="1" customWidth="1"/>
    <col min="3" max="3" width="7" bestFit="1" customWidth="1"/>
    <col min="4" max="4" width="10.88671875" bestFit="1" customWidth="1"/>
    <col min="5" max="5" width="12.5546875" bestFit="1" customWidth="1"/>
    <col min="6" max="6" width="11.44140625" bestFit="1" customWidth="1"/>
    <col min="7" max="7" width="8.6640625" bestFit="1" customWidth="1"/>
    <col min="8" max="8" width="20" bestFit="1" customWidth="1"/>
    <col min="9" max="9" width="13.44140625" bestFit="1" customWidth="1"/>
    <col min="10" max="10" width="14.5546875" bestFit="1" customWidth="1"/>
    <col min="11" max="11" width="11" bestFit="1" customWidth="1"/>
    <col min="12" max="12" width="12.6640625" customWidth="1"/>
    <col min="13" max="13" width="13.6640625" customWidth="1"/>
    <col min="14" max="14" width="13.44140625" bestFit="1" customWidth="1"/>
  </cols>
  <sheetData>
    <row r="1" spans="1:14" x14ac:dyDescent="0.3">
      <c r="A1" s="3" t="s">
        <v>31</v>
      </c>
      <c r="B1" s="3" t="s">
        <v>0</v>
      </c>
      <c r="C1" s="3" t="s">
        <v>1</v>
      </c>
      <c r="D1" s="3" t="s">
        <v>4</v>
      </c>
      <c r="E1" s="3" t="s">
        <v>21</v>
      </c>
      <c r="F1" s="3" t="s">
        <v>3</v>
      </c>
      <c r="G1" s="3" t="s">
        <v>24</v>
      </c>
      <c r="H1" s="3" t="s">
        <v>2</v>
      </c>
      <c r="I1" s="3" t="s">
        <v>11</v>
      </c>
      <c r="J1" s="3" t="s">
        <v>14</v>
      </c>
      <c r="K1" s="3" t="s">
        <v>15</v>
      </c>
    </row>
    <row r="2" spans="1:14" x14ac:dyDescent="0.3">
      <c r="A2" s="4">
        <v>44656</v>
      </c>
      <c r="B2">
        <v>29</v>
      </c>
      <c r="C2">
        <v>266445</v>
      </c>
      <c r="D2" t="s">
        <v>5</v>
      </c>
      <c r="E2" s="5">
        <v>23110.82</v>
      </c>
      <c r="F2" s="5">
        <f>IF(t_factures[[#This Row],[POURCENTAGE]]="100",t_factures[[#This Row],[Financement]],t_factures[[#This Row],[Financement]]/100*40)</f>
        <v>23110.82</v>
      </c>
      <c r="G2" s="5" t="s">
        <v>25</v>
      </c>
      <c r="H2" t="s">
        <v>19</v>
      </c>
      <c r="I2" t="s">
        <v>12</v>
      </c>
      <c r="J2" t="str">
        <f>IF(t_factures[[#This Row],[PROVENANCE]]="PERSO","100","40")</f>
        <v>100</v>
      </c>
      <c r="K2" t="s">
        <v>16</v>
      </c>
    </row>
    <row r="3" spans="1:14" x14ac:dyDescent="0.3">
      <c r="A3" s="4">
        <v>44656</v>
      </c>
      <c r="B3">
        <v>29</v>
      </c>
      <c r="C3">
        <v>266317</v>
      </c>
      <c r="D3" t="s">
        <v>6</v>
      </c>
      <c r="E3" s="5">
        <v>53746.1</v>
      </c>
      <c r="F3" s="5">
        <f>IF(t_factures[[#This Row],[POURCENTAGE]]="100",t_factures[[#This Row],[Financement]],t_factures[[#This Row],[Financement]]/100*40)</f>
        <v>21498.440000000002</v>
      </c>
      <c r="G3" s="5" t="s">
        <v>25</v>
      </c>
      <c r="H3" t="s">
        <v>20</v>
      </c>
      <c r="I3" t="s">
        <v>13</v>
      </c>
      <c r="J3" t="str">
        <f>IF(t_factures[[#This Row],[PROVENANCE]]="PERSO","100","40")</f>
        <v>40</v>
      </c>
      <c r="K3" t="s">
        <v>17</v>
      </c>
    </row>
    <row r="4" spans="1:14" x14ac:dyDescent="0.3">
      <c r="A4" s="4">
        <v>44656</v>
      </c>
      <c r="B4">
        <v>29</v>
      </c>
      <c r="C4">
        <v>264113</v>
      </c>
      <c r="D4" t="s">
        <v>7</v>
      </c>
      <c r="E4" s="5">
        <v>283981.01</v>
      </c>
      <c r="F4" s="5">
        <f>IF(t_factures[[#This Row],[POURCENTAGE]]="100",t_factures[[#This Row],[Financement]],t_factures[[#This Row],[Financement]]/100*40)</f>
        <v>283981.01</v>
      </c>
      <c r="G4" s="5" t="s">
        <v>26</v>
      </c>
      <c r="H4" t="s">
        <v>19</v>
      </c>
      <c r="I4" t="s">
        <v>12</v>
      </c>
      <c r="J4" t="str">
        <f>IF(t_factures[[#This Row],[PROVENANCE]]="PERSO","100","40")</f>
        <v>100</v>
      </c>
      <c r="K4" t="s">
        <v>18</v>
      </c>
      <c r="N4" t="s">
        <v>12</v>
      </c>
    </row>
    <row r="5" spans="1:14" x14ac:dyDescent="0.3">
      <c r="A5" s="4">
        <v>44671</v>
      </c>
      <c r="B5">
        <v>30</v>
      </c>
      <c r="C5">
        <v>245762</v>
      </c>
      <c r="D5" t="s">
        <v>8</v>
      </c>
      <c r="E5" s="5">
        <v>174000</v>
      </c>
      <c r="F5" s="5">
        <f>IF(t_factures[[#This Row],[POURCENTAGE]]="100",t_factures[[#This Row],[Financement]],t_factures[[#This Row],[Financement]]/100*40)</f>
        <v>69600</v>
      </c>
      <c r="G5" s="5" t="s">
        <v>27</v>
      </c>
      <c r="H5" t="s">
        <v>19</v>
      </c>
      <c r="I5" t="s">
        <v>13</v>
      </c>
      <c r="J5" t="str">
        <f>IF(t_factures[[#This Row],[PROVENANCE]]="PERSO","100","40")</f>
        <v>40</v>
      </c>
      <c r="K5" t="s">
        <v>18</v>
      </c>
      <c r="N5" t="s">
        <v>13</v>
      </c>
    </row>
    <row r="6" spans="1:14" x14ac:dyDescent="0.3">
      <c r="A6" s="4">
        <v>44686</v>
      </c>
      <c r="B6">
        <v>31</v>
      </c>
      <c r="C6">
        <v>258402</v>
      </c>
      <c r="D6" t="s">
        <v>9</v>
      </c>
      <c r="E6" s="5">
        <v>162828</v>
      </c>
      <c r="F6" s="5">
        <f>IF(t_factures[[#This Row],[POURCENTAGE]]="100",t_factures[[#This Row],[Financement]],t_factures[[#This Row],[Financement]]/100*40)</f>
        <v>65131.199999999997</v>
      </c>
      <c r="G6" s="5" t="s">
        <v>28</v>
      </c>
      <c r="H6" t="s">
        <v>19</v>
      </c>
      <c r="I6" t="s">
        <v>13</v>
      </c>
      <c r="J6" t="str">
        <f>IF(t_factures[[#This Row],[PROVENANCE]]="PERSO","100","40")</f>
        <v>40</v>
      </c>
      <c r="K6" t="s">
        <v>16</v>
      </c>
    </row>
    <row r="7" spans="1:14" x14ac:dyDescent="0.3">
      <c r="A7" s="4">
        <v>44686</v>
      </c>
      <c r="B7">
        <v>31</v>
      </c>
      <c r="C7">
        <v>259402</v>
      </c>
      <c r="D7" t="s">
        <v>10</v>
      </c>
      <c r="E7" s="5">
        <v>304560</v>
      </c>
      <c r="F7" s="5">
        <f>IF(t_factures[[#This Row],[POURCENTAGE]]="100",t_factures[[#This Row],[Financement]],t_factures[[#This Row],[Financement]]/100*40)</f>
        <v>121824</v>
      </c>
      <c r="G7" s="5" t="s">
        <v>28</v>
      </c>
      <c r="H7" t="s">
        <v>20</v>
      </c>
      <c r="I7" t="s">
        <v>13</v>
      </c>
      <c r="J7" t="str">
        <f>IF(t_factures[[#This Row],[PROVENANCE]]="PERSO","100","40")</f>
        <v>40</v>
      </c>
      <c r="K7" t="s">
        <v>16</v>
      </c>
    </row>
    <row r="8" spans="1:14" x14ac:dyDescent="0.3">
      <c r="A8" s="9">
        <v>44686</v>
      </c>
      <c r="B8" s="10">
        <v>29</v>
      </c>
      <c r="C8" s="10">
        <v>345445</v>
      </c>
      <c r="D8" s="10" t="s">
        <v>36</v>
      </c>
      <c r="E8" s="11">
        <v>56000</v>
      </c>
      <c r="F8" s="11">
        <f>IF(t_factures[[#This Row],[POURCENTAGE]]="100",t_factures[[#This Row],[Financement]],t_factures[[#This Row],[Financement]]/100*40)</f>
        <v>56000</v>
      </c>
      <c r="G8" s="11" t="s">
        <v>26</v>
      </c>
      <c r="H8" s="10" t="s">
        <v>19</v>
      </c>
      <c r="I8" s="10" t="s">
        <v>12</v>
      </c>
      <c r="J8" s="12" t="str">
        <f>IF(t_factures[[#This Row],[PROVENANCE]]="PERSO","100","40")</f>
        <v>100</v>
      </c>
      <c r="K8" s="10" t="s">
        <v>17</v>
      </c>
      <c r="N8" t="s">
        <v>16</v>
      </c>
    </row>
    <row r="9" spans="1:14" x14ac:dyDescent="0.3">
      <c r="A9" s="9">
        <v>44686</v>
      </c>
      <c r="B9" s="10">
        <v>29</v>
      </c>
      <c r="C9" s="10">
        <v>345698</v>
      </c>
      <c r="D9" s="10" t="s">
        <v>37</v>
      </c>
      <c r="E9" s="11">
        <v>18756</v>
      </c>
      <c r="F9" s="11">
        <f>IF(t_factures[[#This Row],[POURCENTAGE]]="100",t_factures[[#This Row],[Financement]],t_factures[[#This Row],[Financement]]/100*40)</f>
        <v>7502.4</v>
      </c>
      <c r="G9" s="11" t="s">
        <v>28</v>
      </c>
      <c r="H9" s="10" t="s">
        <v>20</v>
      </c>
      <c r="I9" s="10" t="s">
        <v>13</v>
      </c>
      <c r="J9" s="12" t="str">
        <f>IF(t_factures[[#This Row],[PROVENANCE]]="PERSO","100","40")</f>
        <v>40</v>
      </c>
      <c r="K9" s="10" t="s">
        <v>16</v>
      </c>
      <c r="N9" t="s">
        <v>17</v>
      </c>
    </row>
    <row r="10" spans="1:14" x14ac:dyDescent="0.3">
      <c r="A10" s="9"/>
      <c r="B10" s="10"/>
      <c r="C10" s="10"/>
      <c r="D10" s="10"/>
      <c r="E10" s="11"/>
      <c r="F10" s="11"/>
      <c r="G10" s="11"/>
      <c r="H10" s="10"/>
      <c r="I10" s="10"/>
      <c r="J10" s="12"/>
      <c r="K10" s="10"/>
      <c r="N10" t="s">
        <v>18</v>
      </c>
    </row>
    <row r="13" spans="1:14" x14ac:dyDescent="0.3">
      <c r="N13" t="s">
        <v>19</v>
      </c>
    </row>
    <row r="14" spans="1:14" x14ac:dyDescent="0.3">
      <c r="N14" t="s">
        <v>20</v>
      </c>
    </row>
  </sheetData>
  <dataValidations count="3">
    <dataValidation type="list" allowBlank="1" showInputMessage="1" showErrorMessage="1" sqref="I2:I10" xr:uid="{1E159170-88FB-4B3B-9799-9A7159339410}">
      <formula1>$N$4:$N$5</formula1>
    </dataValidation>
    <dataValidation type="list" allowBlank="1" showInputMessage="1" showErrorMessage="1" sqref="K2:L7" xr:uid="{CCED3526-8B8C-4105-A25A-43CBD1B1140F}">
      <formula1>$N$8:$N$10</formula1>
    </dataValidation>
    <dataValidation type="list" allowBlank="1" showInputMessage="1" showErrorMessage="1" sqref="H2:H10" xr:uid="{BA7BCCA5-F03B-42D3-AB35-61BA83507316}">
      <formula1>$N$13:$N$14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B2CB9-0334-4478-A07E-656A8CF8C0A4}">
  <sheetPr codeName="Feuil2"/>
  <dimension ref="B4:L24"/>
  <sheetViews>
    <sheetView showGridLines="0" zoomScale="130" zoomScaleNormal="130" workbookViewId="0">
      <selection activeCell="C4" sqref="C4"/>
    </sheetView>
  </sheetViews>
  <sheetFormatPr baseColWidth="10" defaultColWidth="11.44140625" defaultRowHeight="14.4" x14ac:dyDescent="0.3"/>
  <cols>
    <col min="6" max="6" width="10.88671875" bestFit="1" customWidth="1"/>
    <col min="7" max="7" width="13.44140625" bestFit="1" customWidth="1"/>
    <col min="8" max="8" width="12.5546875" bestFit="1" customWidth="1"/>
    <col min="10" max="10" width="10.44140625" bestFit="1" customWidth="1"/>
    <col min="11" max="11" width="27.33203125" bestFit="1" customWidth="1"/>
  </cols>
  <sheetData>
    <row r="4" spans="2:12" x14ac:dyDescent="0.3">
      <c r="B4" t="s">
        <v>22</v>
      </c>
      <c r="C4">
        <v>29</v>
      </c>
      <c r="E4" s="1" t="s">
        <v>1</v>
      </c>
      <c r="F4" s="1" t="s">
        <v>23</v>
      </c>
      <c r="G4" s="1" t="s">
        <v>30</v>
      </c>
      <c r="H4" s="1" t="s">
        <v>21</v>
      </c>
      <c r="I4" s="1" t="s">
        <v>24</v>
      </c>
      <c r="J4" s="1" t="s">
        <v>3</v>
      </c>
      <c r="K4" s="1" t="s">
        <v>29</v>
      </c>
      <c r="L4" s="1" t="s">
        <v>35</v>
      </c>
    </row>
    <row r="5" spans="2:12" x14ac:dyDescent="0.3">
      <c r="E5" s="6" cm="1">
        <f t="array" ref="E5:L9">_xlfn._xlws.FILTER(INDEX(t_factures[],_xlfn.SEQUENCE(ROWS(t_factures[])),{3,4,9,5,7,6,8,10}),t_factures[n° facture]=C4)</f>
        <v>266445</v>
      </c>
      <c r="F5" s="2" t="str">
        <v>HEREAU</v>
      </c>
      <c r="G5" s="2" t="str">
        <v>PERSO</v>
      </c>
      <c r="H5" s="7">
        <v>23110.82</v>
      </c>
      <c r="I5" s="2" t="str">
        <v>Banque1</v>
      </c>
      <c r="J5" s="7">
        <v>23110.82</v>
      </c>
      <c r="K5" s="2" t="str">
        <v>OUI</v>
      </c>
      <c r="L5" s="2" t="str">
        <v>100</v>
      </c>
    </row>
    <row r="6" spans="2:12" x14ac:dyDescent="0.3">
      <c r="E6" s="2">
        <v>266317</v>
      </c>
      <c r="F6" s="2" t="str">
        <v>DE CASSAN</v>
      </c>
      <c r="G6" s="2" t="str">
        <v>CRE10FILEADS</v>
      </c>
      <c r="H6" s="7">
        <v>53746.1</v>
      </c>
      <c r="I6" s="2" t="str">
        <v>Banque1</v>
      </c>
      <c r="J6" s="7">
        <v>21498.440000000002</v>
      </c>
      <c r="K6" s="2" t="str">
        <v>NON</v>
      </c>
      <c r="L6" s="2" t="str">
        <v>40</v>
      </c>
    </row>
    <row r="7" spans="2:12" x14ac:dyDescent="0.3">
      <c r="E7" s="2">
        <v>264113</v>
      </c>
      <c r="F7" s="2" t="str">
        <v>VITELLI</v>
      </c>
      <c r="G7" s="2" t="str">
        <v>PERSO</v>
      </c>
      <c r="H7" s="7">
        <v>283981.01</v>
      </c>
      <c r="I7" s="2" t="str">
        <v>Banque2</v>
      </c>
      <c r="J7" s="7">
        <v>283981.01</v>
      </c>
      <c r="K7" s="2" t="str">
        <v>OUI</v>
      </c>
      <c r="L7" s="2" t="str">
        <v>100</v>
      </c>
    </row>
    <row r="8" spans="2:12" x14ac:dyDescent="0.3">
      <c r="E8" s="2">
        <v>345445</v>
      </c>
      <c r="F8" s="2" t="str">
        <v>POUPI</v>
      </c>
      <c r="G8" s="2" t="str">
        <v>PERSO</v>
      </c>
      <c r="H8" s="7">
        <v>56000</v>
      </c>
      <c r="I8" s="2" t="str">
        <v>Banque2</v>
      </c>
      <c r="J8" s="7">
        <v>56000</v>
      </c>
      <c r="K8" s="2" t="str">
        <v>OUI</v>
      </c>
      <c r="L8" s="2" t="str">
        <v>100</v>
      </c>
    </row>
    <row r="9" spans="2:12" x14ac:dyDescent="0.3">
      <c r="E9" s="2">
        <v>345698</v>
      </c>
      <c r="F9" s="2" t="str">
        <v>BECK</v>
      </c>
      <c r="G9" s="2" t="str">
        <v>CRE10FILEADS</v>
      </c>
      <c r="H9" s="7">
        <v>18756</v>
      </c>
      <c r="I9" s="2" t="str">
        <v>Banque4</v>
      </c>
      <c r="J9" s="7">
        <v>7502.4</v>
      </c>
      <c r="K9" s="2" t="str">
        <v>NON</v>
      </c>
      <c r="L9" s="2" t="str">
        <v>40</v>
      </c>
    </row>
    <row r="10" spans="2:12" x14ac:dyDescent="0.3">
      <c r="E10" s="2"/>
      <c r="F10" s="2"/>
      <c r="G10" s="2"/>
      <c r="H10" s="7"/>
      <c r="I10" s="2"/>
      <c r="J10" s="7"/>
      <c r="K10" s="2"/>
      <c r="L10" s="2"/>
    </row>
    <row r="11" spans="2:12" x14ac:dyDescent="0.3">
      <c r="E11" s="2"/>
      <c r="F11" s="2"/>
      <c r="G11" s="2"/>
      <c r="H11" s="7"/>
      <c r="I11" s="2"/>
      <c r="J11" s="7"/>
      <c r="K11" s="2"/>
      <c r="L11" s="2"/>
    </row>
    <row r="12" spans="2:12" x14ac:dyDescent="0.3">
      <c r="E12" s="2"/>
      <c r="F12" s="2"/>
      <c r="G12" s="2"/>
      <c r="H12" s="7"/>
      <c r="I12" s="2"/>
      <c r="J12" s="7"/>
      <c r="K12" s="2"/>
      <c r="L12" s="2"/>
    </row>
    <row r="13" spans="2:12" x14ac:dyDescent="0.3">
      <c r="E13" s="2"/>
      <c r="F13" s="2"/>
      <c r="G13" s="2"/>
      <c r="H13" s="7"/>
      <c r="I13" s="2"/>
      <c r="J13" s="7"/>
      <c r="K13" s="2"/>
      <c r="L13" s="2"/>
    </row>
    <row r="14" spans="2:12" x14ac:dyDescent="0.3">
      <c r="E14" s="2"/>
      <c r="F14" s="2"/>
      <c r="G14" s="2"/>
      <c r="H14" s="7"/>
      <c r="I14" s="2"/>
      <c r="J14" s="7"/>
      <c r="K14" s="2"/>
      <c r="L14" s="2"/>
    </row>
    <row r="15" spans="2:12" x14ac:dyDescent="0.3">
      <c r="E15" s="2"/>
      <c r="F15" s="2"/>
      <c r="G15" s="2"/>
      <c r="H15" s="7"/>
      <c r="I15" s="2"/>
      <c r="J15" s="7"/>
      <c r="K15" s="2"/>
      <c r="L15" s="2"/>
    </row>
    <row r="16" spans="2:12" x14ac:dyDescent="0.3">
      <c r="E16" s="2"/>
      <c r="F16" s="2"/>
      <c r="G16" s="2"/>
      <c r="H16" s="7"/>
      <c r="I16" s="2"/>
      <c r="J16" s="7"/>
      <c r="K16" s="2"/>
      <c r="L16" s="2"/>
    </row>
    <row r="17" spans="5:12" x14ac:dyDescent="0.3">
      <c r="E17" s="2"/>
      <c r="F17" s="2"/>
      <c r="G17" s="2"/>
      <c r="H17" s="7"/>
      <c r="I17" s="2"/>
      <c r="J17" s="7"/>
      <c r="K17" s="2"/>
      <c r="L17" s="2"/>
    </row>
    <row r="18" spans="5:12" x14ac:dyDescent="0.3">
      <c r="E18" s="2"/>
      <c r="F18" s="2"/>
      <c r="G18" s="2"/>
      <c r="H18" s="7"/>
      <c r="I18" s="2"/>
      <c r="J18" s="7"/>
      <c r="K18" s="2"/>
      <c r="L18" s="2"/>
    </row>
    <row r="19" spans="5:12" x14ac:dyDescent="0.3">
      <c r="E19" s="2"/>
      <c r="F19" s="2"/>
      <c r="G19" s="2"/>
      <c r="H19" s="7"/>
      <c r="I19" s="2"/>
      <c r="J19" s="7"/>
      <c r="K19" s="2"/>
      <c r="L19" s="2"/>
    </row>
    <row r="20" spans="5:12" x14ac:dyDescent="0.3">
      <c r="E20" s="2"/>
      <c r="F20" s="2"/>
      <c r="G20" s="2"/>
      <c r="H20" s="7"/>
      <c r="I20" s="2"/>
      <c r="J20" s="7"/>
      <c r="K20" s="2"/>
      <c r="L20" s="2"/>
    </row>
    <row r="21" spans="5:12" x14ac:dyDescent="0.3">
      <c r="E21" s="2"/>
      <c r="F21" s="2"/>
      <c r="G21" s="2"/>
      <c r="H21" s="7"/>
      <c r="I21" s="2"/>
      <c r="J21" s="7"/>
      <c r="K21" s="2"/>
      <c r="L21" s="2"/>
    </row>
    <row r="22" spans="5:12" x14ac:dyDescent="0.3">
      <c r="E22" s="2"/>
      <c r="F22" s="2"/>
      <c r="G22" s="2"/>
      <c r="H22" s="7"/>
      <c r="I22" s="2"/>
      <c r="J22" s="7"/>
      <c r="K22" s="2"/>
      <c r="L22" s="2"/>
    </row>
    <row r="24" spans="5:12" x14ac:dyDescent="0.3">
      <c r="E24" s="8" t="str">
        <f ca="1">ADDRESS(5,5,4)&amp;" : "&amp;_xlfn.FORMULATEXT(E5)</f>
        <v>E5 : =FILTRE(INDEX(t_factures;SEQUENCE(LIGNES(t_factures));{3.4.9.5.7.6.8.10});t_factures[n° facture]=C4)</v>
      </c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FA2DD67-8EFD-464E-BAA7-3F815A7CB142}">
          <x14:formula1>
            <xm:f>BDD!$B$2:$B$7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0CB1D-B81C-4A4A-A9A5-14245C1EED41}">
  <sheetPr codeName="Feuil4"/>
  <dimension ref="A1"/>
  <sheetViews>
    <sheetView workbookViewId="0">
      <selection activeCell="E8" sqref="E8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5</xdr:col>
                <xdr:colOff>472440</xdr:colOff>
                <xdr:row>4</xdr:row>
                <xdr:rowOff>106680</xdr:rowOff>
              </from>
              <to>
                <xdr:col>6</xdr:col>
                <xdr:colOff>388620</xdr:colOff>
                <xdr:row>6</xdr:row>
                <xdr:rowOff>114300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2B217-A8D7-443A-BADB-CF2C346C831E}">
  <sheetPr codeName="Feuil3"/>
  <dimension ref="B20:AE174"/>
  <sheetViews>
    <sheetView tabSelected="1" topLeftCell="A31" workbookViewId="0">
      <selection activeCell="Z47" sqref="Z47"/>
    </sheetView>
  </sheetViews>
  <sheetFormatPr baseColWidth="10" defaultRowHeight="14.4" x14ac:dyDescent="0.3"/>
  <cols>
    <col min="1" max="32" width="2.77734375" customWidth="1"/>
  </cols>
  <sheetData>
    <row r="20" spans="2:31" ht="13.2" customHeight="1" thickBot="1" x14ac:dyDescent="0.35"/>
    <row r="21" spans="2:31" ht="40.200000000000003" customHeight="1" thickBot="1" x14ac:dyDescent="0.35">
      <c r="B21" s="13" t="s">
        <v>32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5"/>
      <c r="V21" s="16" t="s">
        <v>34</v>
      </c>
      <c r="W21" s="17"/>
      <c r="X21" s="17"/>
      <c r="Y21" s="17"/>
      <c r="Z21" s="17"/>
      <c r="AA21" s="13" t="s">
        <v>33</v>
      </c>
      <c r="AB21" s="14"/>
      <c r="AC21" s="14"/>
      <c r="AD21" s="14"/>
      <c r="AE21" s="15"/>
    </row>
    <row r="22" spans="2:31" x14ac:dyDescent="0.3">
      <c r="B22" s="67" t="str">
        <f>IF(ISBLANK(Exercice!E5),"","Rétrocession de dossier: opp-"&amp;" "&amp;Exercice!E5&amp;" "&amp;Exercice!F5&amp;" ("&amp;Exercice!G5&amp;")")</f>
        <v>Rétrocession de dossier: opp- 266445 HEREAU (PERSO)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18" t="str">
        <f>IF(ISBLANK(Exercice!E4),"",Exercice!L5)</f>
        <v>100</v>
      </c>
      <c r="W22" s="19"/>
      <c r="X22" s="19"/>
      <c r="Y22" s="19"/>
      <c r="Z22" s="20"/>
      <c r="AA22" s="18">
        <f>IF(ISBLANK(Exercice!E4),"",Exercice!J5)</f>
        <v>23110.82</v>
      </c>
      <c r="AB22" s="19"/>
      <c r="AC22" s="19"/>
      <c r="AD22" s="19"/>
      <c r="AE22" s="20"/>
    </row>
    <row r="23" spans="2:31" x14ac:dyDescent="0.3">
      <c r="B23" s="54" t="str">
        <f>IF(ISBLANK(Exercice!E5),"","Prêt :"&amp;" "&amp;Exercice!H5&amp;"€"&amp;" ("&amp;Exercice!I5&amp;") _mandat :  "&amp;Exercice!J5&amp;"€")</f>
        <v>Prêt : 23110,82€ (Banque1) _mandat :  23110,82€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21"/>
      <c r="W23" s="22"/>
      <c r="X23" s="22"/>
      <c r="Y23" s="22"/>
      <c r="Z23" s="23"/>
      <c r="AA23" s="21"/>
      <c r="AB23" s="22"/>
      <c r="AC23" s="22"/>
      <c r="AD23" s="22"/>
      <c r="AE23" s="23"/>
    </row>
    <row r="24" spans="2:31" x14ac:dyDescent="0.3">
      <c r="B24" s="57" t="str">
        <f>IF(ISBLANK(Exercice!E5),"",IF(Exercice!K5="oui","Dossier avec garantie","Dossier sans garantie"))</f>
        <v>Dossier avec garantie</v>
      </c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24"/>
      <c r="W24" s="25"/>
      <c r="X24" s="25"/>
      <c r="Y24" s="25"/>
      <c r="Z24" s="26"/>
      <c r="AA24" s="24"/>
      <c r="AB24" s="25"/>
      <c r="AC24" s="25"/>
      <c r="AD24" s="25"/>
      <c r="AE24" s="26"/>
    </row>
    <row r="25" spans="2:31" x14ac:dyDescent="0.3">
      <c r="B25" s="27" t="str">
        <f>IF(ISBLANK(Exercice!E6),"","Rétrocession de dossier: opp-"&amp;" "&amp;Exercice!E6&amp;" "&amp;Exercice!F6&amp;" ("&amp;Exercice!G6&amp;")")</f>
        <v>Rétrocession de dossier: opp- 266317 DE CASSAN (CRE10FILEADS)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9"/>
      <c r="V25" s="30" t="str">
        <f>IF(ISBLANK(Exercice!E6),"",Exercice!L6)</f>
        <v>40</v>
      </c>
      <c r="W25" s="31"/>
      <c r="X25" s="31"/>
      <c r="Y25" s="31"/>
      <c r="Z25" s="32"/>
      <c r="AA25" s="33">
        <f>IF(ISBLANK(Exercice!E6),"",Exercice!J6)</f>
        <v>21498.440000000002</v>
      </c>
      <c r="AB25" s="34"/>
      <c r="AC25" s="34"/>
      <c r="AD25" s="34"/>
      <c r="AE25" s="35"/>
    </row>
    <row r="26" spans="2:31" x14ac:dyDescent="0.3">
      <c r="B26" s="36" t="str">
        <f>IF(ISBLANK(Exercice!E6),"","Prêt :"&amp;" "&amp;Exercice!H6&amp;"€"&amp;" ("&amp;Exercice!I6&amp;") _mandat :  "&amp;Exercice!J6&amp;"€")</f>
        <v>Prêt : 53746,1€ (Banque1) _mandat :  21498,44€</v>
      </c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8"/>
      <c r="V26" s="33"/>
      <c r="W26" s="34"/>
      <c r="X26" s="34"/>
      <c r="Y26" s="34"/>
      <c r="Z26" s="35"/>
      <c r="AA26" s="33"/>
      <c r="AB26" s="34"/>
      <c r="AC26" s="34"/>
      <c r="AD26" s="34"/>
      <c r="AE26" s="35"/>
    </row>
    <row r="27" spans="2:31" x14ac:dyDescent="0.3">
      <c r="B27" s="39" t="str">
        <f>IF(ISBLANK(Exercice!E6),"",IF(Exercice!K6="oui","Dossier avec garantie","Dossier sans garantie"))</f>
        <v>Dossier sans garantie</v>
      </c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1"/>
      <c r="V27" s="42"/>
      <c r="W27" s="43"/>
      <c r="X27" s="43"/>
      <c r="Y27" s="43"/>
      <c r="Z27" s="44"/>
      <c r="AA27" s="33"/>
      <c r="AB27" s="34"/>
      <c r="AC27" s="34"/>
      <c r="AD27" s="34"/>
      <c r="AE27" s="35"/>
    </row>
    <row r="28" spans="2:31" x14ac:dyDescent="0.3">
      <c r="B28" s="51" t="str">
        <f>IF(ISBLANK(Exercice!E7),"","Rétrocession de dossier: opp-"&amp;" "&amp;Exercice!E7&amp;" "&amp;Exercice!F7&amp;" ("&amp;Exercice!G7&amp;")")</f>
        <v>Rétrocession de dossier: opp- 264113 VITELLI (PERSO)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3"/>
      <c r="V28" s="45" t="str">
        <f>IF(ISBLANK(Exercice!E7),"",Exercice!L7)</f>
        <v>100</v>
      </c>
      <c r="W28" s="46"/>
      <c r="X28" s="46"/>
      <c r="Y28" s="46"/>
      <c r="Z28" s="47"/>
      <c r="AA28" s="45">
        <f>IF(ISBLANK(Exercice!E7),"",Exercice!J7)</f>
        <v>283981.01</v>
      </c>
      <c r="AB28" s="46"/>
      <c r="AC28" s="46"/>
      <c r="AD28" s="46"/>
      <c r="AE28" s="47"/>
    </row>
    <row r="29" spans="2:31" x14ac:dyDescent="0.3">
      <c r="B29" s="54" t="str">
        <f>IF(ISBLANK(Exercice!E7),"","Prêt :"&amp;" "&amp;Exercice!H7&amp;"€"&amp;" ("&amp;Exercice!I7&amp;") _mandat :  "&amp;Exercice!J7&amp;"€")</f>
        <v>Prêt : 283981,01€ (Banque2) _mandat :  283981,01€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6"/>
      <c r="V29" s="21"/>
      <c r="W29" s="22"/>
      <c r="X29" s="22"/>
      <c r="Y29" s="22"/>
      <c r="Z29" s="23"/>
      <c r="AA29" s="21"/>
      <c r="AB29" s="22"/>
      <c r="AC29" s="22"/>
      <c r="AD29" s="22"/>
      <c r="AE29" s="23"/>
    </row>
    <row r="30" spans="2:31" x14ac:dyDescent="0.3">
      <c r="B30" s="57" t="str">
        <f>IF(ISBLANK(Exercice!E7),"",IF(Exercice!K7="oui","Dossier avec garantie","Dossier sans garantie"))</f>
        <v>Dossier avec garantie</v>
      </c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9"/>
      <c r="V30" s="24"/>
      <c r="W30" s="25"/>
      <c r="X30" s="25"/>
      <c r="Y30" s="25"/>
      <c r="Z30" s="26"/>
      <c r="AA30" s="24"/>
      <c r="AB30" s="25"/>
      <c r="AC30" s="25"/>
      <c r="AD30" s="25"/>
      <c r="AE30" s="26"/>
    </row>
    <row r="31" spans="2:31" x14ac:dyDescent="0.3">
      <c r="B31" s="27" t="str">
        <f>IF(ISBLANK(Exercice!E8),"","Rétrocession de dossier: opp-"&amp;" "&amp;Exercice!E8&amp;" "&amp;Exercice!F8&amp;" ("&amp;Exercice!G8&amp;")")</f>
        <v>Rétrocession de dossier: opp- 345445 POUPI (PERSO)</v>
      </c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9"/>
      <c r="V31" s="33" t="str">
        <f>IF(ISBLANK(Exercice!E8),"",Exercice!L8)</f>
        <v>100</v>
      </c>
      <c r="W31" s="34"/>
      <c r="X31" s="34"/>
      <c r="Y31" s="34"/>
      <c r="Z31" s="35"/>
      <c r="AA31" s="33">
        <f>IF(ISBLANK(Exercice!E8),"",Exercice!J8)</f>
        <v>56000</v>
      </c>
      <c r="AB31" s="34"/>
      <c r="AC31" s="34"/>
      <c r="AD31" s="34"/>
      <c r="AE31" s="35"/>
    </row>
    <row r="32" spans="2:31" x14ac:dyDescent="0.3">
      <c r="B32" s="36" t="str">
        <f>IF(ISBLANK(Exercice!E8),"","Prêt :"&amp;" "&amp;Exercice!H8&amp;"€"&amp;" ("&amp;Exercice!I8&amp;") _mandat :  "&amp;Exercice!J8&amp;"€")</f>
        <v>Prêt : 56000€ (Banque2) _mandat :  56000€</v>
      </c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8"/>
      <c r="V32" s="33"/>
      <c r="W32" s="34"/>
      <c r="X32" s="34"/>
      <c r="Y32" s="34"/>
      <c r="Z32" s="35"/>
      <c r="AA32" s="33"/>
      <c r="AB32" s="34"/>
      <c r="AC32" s="34"/>
      <c r="AD32" s="34"/>
      <c r="AE32" s="35"/>
    </row>
    <row r="33" spans="2:31" x14ac:dyDescent="0.3">
      <c r="B33" s="39" t="str">
        <f>IF(ISBLANK(Exercice!E8),"",IF(Exercice!K8="oui","Dossier avec garantie","Dossier sans garantie"))</f>
        <v>Dossier avec garantie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1"/>
      <c r="V33" s="42"/>
      <c r="W33" s="43"/>
      <c r="X33" s="43"/>
      <c r="Y33" s="43"/>
      <c r="Z33" s="44"/>
      <c r="AA33" s="42"/>
      <c r="AB33" s="43"/>
      <c r="AC33" s="43"/>
      <c r="AD33" s="43"/>
      <c r="AE33" s="44"/>
    </row>
    <row r="34" spans="2:31" x14ac:dyDescent="0.3">
      <c r="B34" s="51" t="str">
        <f>IF(ISBLANK(Exercice!E9),"","Rétrocession de dossier: opp-"&amp;" "&amp;Exercice!E9&amp;" "&amp;Exercice!F9&amp;" ("&amp;Exercice!G9&amp;")")</f>
        <v>Rétrocession de dossier: opp- 345698 BECK (CRE10FILEADS)</v>
      </c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3"/>
      <c r="V34" s="60" t="str">
        <f>IF(ISBLANK(Exercice!E9),"",Exercice!L9)</f>
        <v>40</v>
      </c>
      <c r="W34" s="61"/>
      <c r="X34" s="61"/>
      <c r="Y34" s="61"/>
      <c r="Z34" s="62"/>
      <c r="AA34" s="60">
        <f>IF(ISBLANK(Exercice!E9),"",Exercice!J9)</f>
        <v>7502.4</v>
      </c>
      <c r="AB34" s="61"/>
      <c r="AC34" s="61"/>
      <c r="AD34" s="61"/>
      <c r="AE34" s="62"/>
    </row>
    <row r="35" spans="2:31" x14ac:dyDescent="0.3">
      <c r="B35" s="54" t="str">
        <f>IF(ISBLANK(Exercice!E9),"","Prêt :"&amp;" "&amp;Exercice!H9&amp;"€"&amp;" ("&amp;Exercice!I9&amp;") _mandat :  "&amp;Exercice!J9&amp;"€")</f>
        <v>Prêt : 18756€ (Banque4) _mandat :  7502,4€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6"/>
      <c r="V35" s="60"/>
      <c r="W35" s="61"/>
      <c r="X35" s="61"/>
      <c r="Y35" s="61"/>
      <c r="Z35" s="62"/>
      <c r="AA35" s="60"/>
      <c r="AB35" s="61"/>
      <c r="AC35" s="61"/>
      <c r="AD35" s="61"/>
      <c r="AE35" s="62"/>
    </row>
    <row r="36" spans="2:31" ht="15" thickBot="1" x14ac:dyDescent="0.35">
      <c r="B36" s="54" t="str">
        <f>IF(ISBLANK(Exercice!E9),"",IF(Exercice!K9="oui","Dossier avec garantie","Dossier sans garantie"))</f>
        <v>Dossier sans garantie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6"/>
      <c r="V36" s="60"/>
      <c r="W36" s="61"/>
      <c r="X36" s="61"/>
      <c r="Y36" s="61"/>
      <c r="Z36" s="62"/>
      <c r="AA36" s="60"/>
      <c r="AB36" s="61"/>
      <c r="AC36" s="61"/>
      <c r="AD36" s="61"/>
      <c r="AE36" s="62"/>
    </row>
    <row r="37" spans="2:31" x14ac:dyDescent="0.3">
      <c r="B37" s="63" t="s">
        <v>38</v>
      </c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 t="s">
        <v>39</v>
      </c>
      <c r="W37" s="64"/>
      <c r="X37" s="64"/>
      <c r="Y37" s="64"/>
      <c r="Z37" s="64"/>
      <c r="AA37" s="63">
        <f>SUM(AA22:AE36)</f>
        <v>392092.67000000004</v>
      </c>
      <c r="AB37" s="63"/>
      <c r="AC37" s="63"/>
      <c r="AD37" s="63"/>
      <c r="AE37" s="63"/>
    </row>
    <row r="38" spans="2:31" ht="15" thickBot="1" x14ac:dyDescent="0.35"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6"/>
      <c r="W38" s="66"/>
      <c r="X38" s="66"/>
      <c r="Y38" s="66"/>
      <c r="Z38" s="66"/>
      <c r="AA38" s="65"/>
      <c r="AB38" s="65"/>
      <c r="AC38" s="65"/>
      <c r="AD38" s="65"/>
      <c r="AE38" s="65"/>
    </row>
    <row r="39" spans="2:31" x14ac:dyDescent="0.3"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50"/>
      <c r="W39" s="50"/>
      <c r="X39" s="50"/>
      <c r="Y39" s="50"/>
      <c r="Z39" s="50"/>
      <c r="AA39" s="50"/>
      <c r="AB39" s="50"/>
      <c r="AC39" s="50"/>
      <c r="AD39" s="50"/>
      <c r="AE39" s="50"/>
    </row>
    <row r="40" spans="2:31" x14ac:dyDescent="0.3"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</row>
    <row r="41" spans="2:31" x14ac:dyDescent="0.3"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</row>
    <row r="42" spans="2:31" x14ac:dyDescent="0.3"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</row>
    <row r="43" spans="2:31" x14ac:dyDescent="0.3"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</row>
    <row r="44" spans="2:31" x14ac:dyDescent="0.3"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</row>
    <row r="45" spans="2:31" x14ac:dyDescent="0.3"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</row>
    <row r="46" spans="2:31" x14ac:dyDescent="0.3"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9"/>
      <c r="W46" s="49"/>
      <c r="X46" s="49"/>
      <c r="Y46" s="49"/>
      <c r="Z46" s="49"/>
      <c r="AA46" s="49"/>
      <c r="AB46" s="49"/>
      <c r="AC46" s="49"/>
      <c r="AD46" s="49"/>
      <c r="AE46" s="49"/>
    </row>
    <row r="47" spans="2:31" x14ac:dyDescent="0.3"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9"/>
      <c r="W47" s="49"/>
      <c r="X47" s="49"/>
      <c r="Y47" s="49"/>
      <c r="Z47" s="49"/>
      <c r="AA47" s="49"/>
      <c r="AB47" s="49"/>
      <c r="AC47" s="49"/>
      <c r="AD47" s="49"/>
      <c r="AE47" s="49"/>
    </row>
    <row r="48" spans="2:31" x14ac:dyDescent="0.3">
      <c r="B48" s="48" t="s">
        <v>40</v>
      </c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9"/>
      <c r="W48" s="49"/>
      <c r="X48" s="49"/>
      <c r="Y48" s="49"/>
      <c r="Z48" s="49"/>
      <c r="AA48" s="49"/>
      <c r="AB48" s="49"/>
      <c r="AC48" s="49"/>
      <c r="AD48" s="49"/>
      <c r="AE48" s="49"/>
    </row>
    <row r="49" spans="2:31" x14ac:dyDescent="0.3"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</row>
    <row r="50" spans="2:31" x14ac:dyDescent="0.3"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</row>
    <row r="51" spans="2:31" x14ac:dyDescent="0.3"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</row>
    <row r="52" spans="2:31" x14ac:dyDescent="0.3"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</row>
    <row r="53" spans="2:31" x14ac:dyDescent="0.3"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</row>
    <row r="54" spans="2:31" x14ac:dyDescent="0.3"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</row>
    <row r="55" spans="2:31" x14ac:dyDescent="0.3"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</row>
    <row r="56" spans="2:31" x14ac:dyDescent="0.3"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</row>
    <row r="57" spans="2:31" x14ac:dyDescent="0.3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</row>
    <row r="58" spans="2:31" x14ac:dyDescent="0.3"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</row>
    <row r="59" spans="2:31" x14ac:dyDescent="0.3"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</row>
    <row r="60" spans="2:31" x14ac:dyDescent="0.3"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</row>
    <row r="61" spans="2:31" x14ac:dyDescent="0.3"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</row>
    <row r="62" spans="2:31" x14ac:dyDescent="0.3"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</row>
    <row r="63" spans="2:31" x14ac:dyDescent="0.3"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</row>
    <row r="64" spans="2:31" x14ac:dyDescent="0.3"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</row>
    <row r="65" spans="2:31" x14ac:dyDescent="0.3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</row>
    <row r="66" spans="2:31" x14ac:dyDescent="0.3"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</row>
    <row r="67" spans="2:31" x14ac:dyDescent="0.3"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</row>
    <row r="68" spans="2:31" x14ac:dyDescent="0.3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</row>
    <row r="69" spans="2:31" x14ac:dyDescent="0.3"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</row>
    <row r="70" spans="2:31" x14ac:dyDescent="0.3"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</row>
    <row r="71" spans="2:31" x14ac:dyDescent="0.3"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</row>
    <row r="72" spans="2:31" x14ac:dyDescent="0.3"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</row>
    <row r="73" spans="2:31" x14ac:dyDescent="0.3"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</row>
    <row r="74" spans="2:31" x14ac:dyDescent="0.3"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</row>
    <row r="75" spans="2:31" x14ac:dyDescent="0.3"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</row>
    <row r="76" spans="2:31" x14ac:dyDescent="0.3"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</row>
    <row r="77" spans="2:31" x14ac:dyDescent="0.3"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</row>
    <row r="78" spans="2:31" x14ac:dyDescent="0.3"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</row>
    <row r="79" spans="2:31" x14ac:dyDescent="0.3"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</row>
    <row r="80" spans="2:31" x14ac:dyDescent="0.3"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</row>
    <row r="81" spans="2:31" x14ac:dyDescent="0.3"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</row>
    <row r="82" spans="2:31" x14ac:dyDescent="0.3"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</row>
    <row r="83" spans="2:31" x14ac:dyDescent="0.3"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</row>
    <row r="84" spans="2:31" x14ac:dyDescent="0.3"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</row>
    <row r="85" spans="2:31" x14ac:dyDescent="0.3"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</row>
    <row r="86" spans="2:31" x14ac:dyDescent="0.3"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</row>
    <row r="87" spans="2:31" x14ac:dyDescent="0.3"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</row>
    <row r="88" spans="2:31" x14ac:dyDescent="0.3"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</row>
    <row r="89" spans="2:31" x14ac:dyDescent="0.3"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</row>
    <row r="90" spans="2:31" x14ac:dyDescent="0.3"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</row>
    <row r="91" spans="2:31" x14ac:dyDescent="0.3"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</row>
    <row r="92" spans="2:31" x14ac:dyDescent="0.3"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</row>
    <row r="93" spans="2:31" x14ac:dyDescent="0.3"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</row>
    <row r="94" spans="2:31" x14ac:dyDescent="0.3"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</row>
    <row r="95" spans="2:31" x14ac:dyDescent="0.3"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</row>
    <row r="96" spans="2:31" x14ac:dyDescent="0.3"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</row>
    <row r="97" spans="2:31" x14ac:dyDescent="0.3"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</row>
    <row r="98" spans="2:31" x14ac:dyDescent="0.3"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</row>
    <row r="99" spans="2:31" x14ac:dyDescent="0.3"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</row>
    <row r="100" spans="2:31" x14ac:dyDescent="0.3"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</row>
    <row r="101" spans="2:31" x14ac:dyDescent="0.3"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</row>
    <row r="102" spans="2:31" x14ac:dyDescent="0.3"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</row>
    <row r="103" spans="2:31" x14ac:dyDescent="0.3"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</row>
    <row r="104" spans="2:31" x14ac:dyDescent="0.3"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</row>
    <row r="105" spans="2:31" x14ac:dyDescent="0.3"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</row>
    <row r="106" spans="2:31" x14ac:dyDescent="0.3"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</row>
    <row r="107" spans="2:31" x14ac:dyDescent="0.3"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</row>
    <row r="108" spans="2:31" x14ac:dyDescent="0.3"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</row>
    <row r="109" spans="2:31" x14ac:dyDescent="0.3"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</row>
    <row r="110" spans="2:31" x14ac:dyDescent="0.3"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</row>
    <row r="111" spans="2:31" x14ac:dyDescent="0.3"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</row>
    <row r="112" spans="2:31" x14ac:dyDescent="0.3"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</row>
    <row r="113" spans="2:31" x14ac:dyDescent="0.3"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</row>
    <row r="114" spans="2:31" x14ac:dyDescent="0.3"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</row>
    <row r="115" spans="2:31" x14ac:dyDescent="0.3">
      <c r="B115" s="49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</row>
    <row r="116" spans="2:31" x14ac:dyDescent="0.3"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</row>
    <row r="117" spans="2:31" x14ac:dyDescent="0.3">
      <c r="B117" s="49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</row>
    <row r="118" spans="2:31" x14ac:dyDescent="0.3">
      <c r="B118" s="49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</row>
    <row r="119" spans="2:31" x14ac:dyDescent="0.3"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</row>
    <row r="120" spans="2:31" x14ac:dyDescent="0.3">
      <c r="B120" s="49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</row>
    <row r="121" spans="2:31" x14ac:dyDescent="0.3">
      <c r="B121" s="49"/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</row>
    <row r="122" spans="2:31" x14ac:dyDescent="0.3"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</row>
    <row r="123" spans="2:31" x14ac:dyDescent="0.3"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</row>
    <row r="124" spans="2:31" x14ac:dyDescent="0.3">
      <c r="B124" s="49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</row>
    <row r="125" spans="2:31" x14ac:dyDescent="0.3">
      <c r="B125" s="49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</row>
    <row r="126" spans="2:31" x14ac:dyDescent="0.3">
      <c r="B126" s="49"/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</row>
    <row r="127" spans="2:31" x14ac:dyDescent="0.3"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</row>
    <row r="128" spans="2:31" x14ac:dyDescent="0.3"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</row>
    <row r="129" spans="2:31" x14ac:dyDescent="0.3">
      <c r="B129" s="4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</row>
    <row r="130" spans="2:31" x14ac:dyDescent="0.3"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  <c r="AE130" s="49"/>
    </row>
    <row r="131" spans="2:31" x14ac:dyDescent="0.3">
      <c r="B131" s="49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</row>
    <row r="132" spans="2:31" x14ac:dyDescent="0.3"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</row>
    <row r="133" spans="2:31" x14ac:dyDescent="0.3"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</row>
    <row r="134" spans="2:31" x14ac:dyDescent="0.3"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</row>
    <row r="135" spans="2:31" x14ac:dyDescent="0.3">
      <c r="B135" s="49"/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</row>
    <row r="136" spans="2:31" x14ac:dyDescent="0.3"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</row>
    <row r="137" spans="2:31" x14ac:dyDescent="0.3">
      <c r="B137" s="49"/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</row>
    <row r="138" spans="2:31" x14ac:dyDescent="0.3"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  <c r="AE138" s="49"/>
    </row>
    <row r="139" spans="2:31" x14ac:dyDescent="0.3"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</row>
    <row r="140" spans="2:31" x14ac:dyDescent="0.3">
      <c r="B140" s="49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</row>
    <row r="141" spans="2:31" x14ac:dyDescent="0.3">
      <c r="B141" s="49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</row>
    <row r="142" spans="2:31" x14ac:dyDescent="0.3"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</row>
    <row r="143" spans="2:31" x14ac:dyDescent="0.3"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</row>
    <row r="144" spans="2:31" x14ac:dyDescent="0.3">
      <c r="B144" s="4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</row>
    <row r="145" spans="2:31" x14ac:dyDescent="0.3"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</row>
    <row r="146" spans="2:31" x14ac:dyDescent="0.3"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49"/>
      <c r="AD146" s="49"/>
      <c r="AE146" s="49"/>
    </row>
    <row r="147" spans="2:31" x14ac:dyDescent="0.3"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</row>
    <row r="148" spans="2:31" x14ac:dyDescent="0.3">
      <c r="B148" s="49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</row>
    <row r="149" spans="2:31" x14ac:dyDescent="0.3">
      <c r="B149" s="49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</row>
    <row r="150" spans="2:31" x14ac:dyDescent="0.3">
      <c r="B150" s="49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  <c r="AD150" s="49"/>
      <c r="AE150" s="49"/>
    </row>
    <row r="151" spans="2:31" x14ac:dyDescent="0.3"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  <c r="AE151" s="49"/>
    </row>
    <row r="152" spans="2:31" x14ac:dyDescent="0.3">
      <c r="B152" s="49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  <c r="AD152" s="49"/>
      <c r="AE152" s="49"/>
    </row>
    <row r="153" spans="2:31" x14ac:dyDescent="0.3"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  <c r="AE153" s="49"/>
    </row>
    <row r="154" spans="2:31" x14ac:dyDescent="0.3"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  <c r="AA154" s="49"/>
      <c r="AB154" s="49"/>
      <c r="AC154" s="49"/>
      <c r="AD154" s="49"/>
      <c r="AE154" s="49"/>
    </row>
    <row r="155" spans="2:31" x14ac:dyDescent="0.3">
      <c r="B155" s="49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  <c r="AA155" s="49"/>
      <c r="AB155" s="49"/>
      <c r="AC155" s="49"/>
      <c r="AD155" s="49"/>
      <c r="AE155" s="49"/>
    </row>
    <row r="156" spans="2:31" x14ac:dyDescent="0.3">
      <c r="B156" s="49"/>
      <c r="C156" s="49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49"/>
      <c r="AD156" s="49"/>
      <c r="AE156" s="49"/>
    </row>
    <row r="157" spans="2:31" x14ac:dyDescent="0.3">
      <c r="B157" s="49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  <c r="Y157" s="49"/>
      <c r="Z157" s="49"/>
      <c r="AA157" s="49"/>
      <c r="AB157" s="49"/>
      <c r="AC157" s="49"/>
      <c r="AD157" s="49"/>
      <c r="AE157" s="49"/>
    </row>
    <row r="158" spans="2:31" x14ac:dyDescent="0.3">
      <c r="B158" s="49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  <c r="AA158" s="49"/>
      <c r="AB158" s="49"/>
      <c r="AC158" s="49"/>
      <c r="AD158" s="49"/>
      <c r="AE158" s="49"/>
    </row>
    <row r="159" spans="2:31" x14ac:dyDescent="0.3">
      <c r="B159" s="49"/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49"/>
      <c r="AA159" s="49"/>
      <c r="AB159" s="49"/>
      <c r="AC159" s="49"/>
      <c r="AD159" s="49"/>
      <c r="AE159" s="49"/>
    </row>
    <row r="160" spans="2:31" x14ac:dyDescent="0.3">
      <c r="B160" s="49"/>
      <c r="C160" s="49"/>
      <c r="D160" s="49"/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  <c r="AA160" s="49"/>
      <c r="AB160" s="49"/>
      <c r="AC160" s="49"/>
      <c r="AD160" s="49"/>
      <c r="AE160" s="49"/>
    </row>
    <row r="161" spans="2:31" x14ac:dyDescent="0.3">
      <c r="B161" s="49"/>
      <c r="C161" s="49"/>
      <c r="D161" s="49"/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  <c r="AA161" s="49"/>
      <c r="AB161" s="49"/>
      <c r="AC161" s="49"/>
      <c r="AD161" s="49"/>
      <c r="AE161" s="49"/>
    </row>
    <row r="162" spans="2:31" x14ac:dyDescent="0.3">
      <c r="B162" s="49"/>
      <c r="C162" s="49"/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AB162" s="49"/>
      <c r="AC162" s="49"/>
      <c r="AD162" s="49"/>
      <c r="AE162" s="49"/>
    </row>
    <row r="163" spans="2:31" x14ac:dyDescent="0.3">
      <c r="B163" s="4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49"/>
      <c r="AA163" s="49"/>
      <c r="AB163" s="49"/>
      <c r="AC163" s="49"/>
      <c r="AD163" s="49"/>
      <c r="AE163" s="49"/>
    </row>
    <row r="164" spans="2:31" x14ac:dyDescent="0.3">
      <c r="B164" s="49"/>
      <c r="C164" s="49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  <c r="AA164" s="49"/>
      <c r="AB164" s="49"/>
      <c r="AC164" s="49"/>
      <c r="AD164" s="49"/>
      <c r="AE164" s="49"/>
    </row>
    <row r="165" spans="2:31" x14ac:dyDescent="0.3">
      <c r="B165" s="49"/>
      <c r="C165" s="49"/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  <c r="AD165" s="49"/>
      <c r="AE165" s="49"/>
    </row>
    <row r="166" spans="2:31" x14ac:dyDescent="0.3">
      <c r="B166" s="49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  <c r="AA166" s="49"/>
      <c r="AB166" s="49"/>
      <c r="AC166" s="49"/>
      <c r="AD166" s="49"/>
      <c r="AE166" s="49"/>
    </row>
    <row r="167" spans="2:31" x14ac:dyDescent="0.3">
      <c r="B167" s="49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  <c r="AA167" s="49"/>
      <c r="AB167" s="49"/>
      <c r="AC167" s="49"/>
      <c r="AD167" s="49"/>
      <c r="AE167" s="49"/>
    </row>
    <row r="168" spans="2:31" x14ac:dyDescent="0.3"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49"/>
      <c r="AA168" s="49"/>
      <c r="AB168" s="49"/>
      <c r="AC168" s="49"/>
      <c r="AD168" s="49"/>
      <c r="AE168" s="49"/>
    </row>
    <row r="169" spans="2:31" x14ac:dyDescent="0.3"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  <c r="AA169" s="49"/>
      <c r="AB169" s="49"/>
      <c r="AC169" s="49"/>
      <c r="AD169" s="49"/>
      <c r="AE169" s="49"/>
    </row>
    <row r="170" spans="2:31" x14ac:dyDescent="0.3">
      <c r="B170" s="49"/>
      <c r="C170" s="49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  <c r="AA170" s="49"/>
      <c r="AB170" s="49"/>
      <c r="AC170" s="49"/>
      <c r="AD170" s="49"/>
      <c r="AE170" s="49"/>
    </row>
    <row r="171" spans="2:31" x14ac:dyDescent="0.3">
      <c r="B171" s="49"/>
      <c r="C171" s="49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  <c r="Y171" s="49"/>
      <c r="Z171" s="49"/>
      <c r="AA171" s="49"/>
      <c r="AB171" s="49"/>
      <c r="AC171" s="49"/>
      <c r="AD171" s="49"/>
      <c r="AE171" s="49"/>
    </row>
    <row r="172" spans="2:31" x14ac:dyDescent="0.3">
      <c r="B172" s="49"/>
      <c r="C172" s="49"/>
      <c r="D172" s="49"/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</row>
    <row r="173" spans="2:31" x14ac:dyDescent="0.3">
      <c r="B173" s="49"/>
      <c r="C173" s="49"/>
      <c r="D173" s="49"/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  <c r="AA173" s="49"/>
      <c r="AB173" s="49"/>
      <c r="AC173" s="49"/>
      <c r="AD173" s="49"/>
      <c r="AE173" s="49"/>
    </row>
    <row r="174" spans="2:31" x14ac:dyDescent="0.3">
      <c r="B174" s="49"/>
      <c r="C174" s="49"/>
      <c r="D174" s="49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49"/>
      <c r="AD174" s="49"/>
      <c r="AE174" s="49"/>
    </row>
  </sheetData>
  <mergeCells count="45">
    <mergeCell ref="AA21:AE21"/>
    <mergeCell ref="V21:Z21"/>
    <mergeCell ref="B21:U21"/>
    <mergeCell ref="B22:U22"/>
    <mergeCell ref="B23:U23"/>
    <mergeCell ref="B24:U24"/>
    <mergeCell ref="V22:Z24"/>
    <mergeCell ref="AA22:AE24"/>
    <mergeCell ref="B25:U25"/>
    <mergeCell ref="B26:U26"/>
    <mergeCell ref="AA25:AE27"/>
    <mergeCell ref="B27:U27"/>
    <mergeCell ref="B28:U28"/>
    <mergeCell ref="B29:U29"/>
    <mergeCell ref="B30:U30"/>
    <mergeCell ref="V25:Z27"/>
    <mergeCell ref="V28:Z30"/>
    <mergeCell ref="B39:U39"/>
    <mergeCell ref="AA28:AE30"/>
    <mergeCell ref="B31:U31"/>
    <mergeCell ref="B32:U32"/>
    <mergeCell ref="B33:U33"/>
    <mergeCell ref="B34:U34"/>
    <mergeCell ref="AA31:AE33"/>
    <mergeCell ref="AA34:AE36"/>
    <mergeCell ref="B37:U38"/>
    <mergeCell ref="V37:Z38"/>
    <mergeCell ref="AA37:AE38"/>
    <mergeCell ref="B45:U45"/>
    <mergeCell ref="B46:U46"/>
    <mergeCell ref="B47:U47"/>
    <mergeCell ref="B48:U48"/>
    <mergeCell ref="V31:Z33"/>
    <mergeCell ref="V34:Z36"/>
    <mergeCell ref="B40:U40"/>
    <mergeCell ref="B41:U41"/>
    <mergeCell ref="B42:U42"/>
    <mergeCell ref="B43:U43"/>
    <mergeCell ref="B44:U44"/>
    <mergeCell ref="B35:U35"/>
    <mergeCell ref="B36:U36"/>
    <mergeCell ref="V40:Z42"/>
    <mergeCell ref="AA40:AE42"/>
    <mergeCell ref="V43:Z45"/>
    <mergeCell ref="AA43:AE4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Exercice</vt:lpstr>
      <vt:lpstr>Feuil1</vt:lpstr>
      <vt:lpstr>Courrier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</dc:creator>
  <cp:lastModifiedBy>Mélissa</cp:lastModifiedBy>
  <cp:lastPrinted>2022-05-28T18:17:14Z</cp:lastPrinted>
  <dcterms:created xsi:type="dcterms:W3CDTF">2022-05-03T14:43:48Z</dcterms:created>
  <dcterms:modified xsi:type="dcterms:W3CDTF">2022-05-28T18:20:38Z</dcterms:modified>
</cp:coreProperties>
</file>