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27E93ED6-59B7-4622-BB8D-219506A6B8C2}" xr6:coauthVersionLast="47" xr6:coauthVersionMax="47" xr10:uidLastSave="{00000000-0000-0000-0000-000000000000}"/>
  <bookViews>
    <workbookView xWindow="20370" yWindow="-900" windowWidth="29040" windowHeight="15990" activeTab="2" xr2:uid="{94FEC752-4E6F-4D11-BD17-62EC3E233D85}"/>
  </bookViews>
  <sheets>
    <sheet name="Inscriptions" sheetId="5" r:id="rId1"/>
    <sheet name="Mêlées" sheetId="6" r:id="rId2"/>
    <sheet name="Statistiques" sheetId="2" r:id="rId3"/>
    <sheet name="2019" sheetId="1" r:id="rId4"/>
    <sheet name="2025A" sheetId="3" r:id="rId5"/>
    <sheet name="2025B" sheetId="10" r:id="rId6"/>
    <sheet name="Log" sheetId="8" r:id="rId7"/>
    <sheet name="Paramètres" sheetId="7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2" hidden="1">Statistiques!#REF!</definedName>
    <definedName name="Adresses">Statistiques!#REF!</definedName>
    <definedName name="AJouter_">[3]Jour!#REF!</definedName>
    <definedName name="Ameliorations">Paramètres!$B$2</definedName>
    <definedName name="Choix">Inscriptions!#REF!</definedName>
    <definedName name="Essais">Paramètres!$B$1</definedName>
    <definedName name="Hiver">Paramètres!$B$3</definedName>
    <definedName name="Liste_Joueurs" localSheetId="0">OFFSET(#REF!,0,0,COUNTA(#REF!)-2,1)</definedName>
    <definedName name="Liste_Joueurs">OFFSET(#REF!,0,0,COUNTA(#REF!)-2,1)</definedName>
    <definedName name="MesDates">[2]Exemple!$A$3:$A$29</definedName>
    <definedName name="MP_">[2]Statistiques!$AX$25</definedName>
    <definedName name="New">Mêlées!$D$514:$I$522</definedName>
    <definedName name="Nombre_Joueurs">Inscriptions!$C$3</definedName>
    <definedName name="Only_2s">Statistiques!$O$19</definedName>
    <definedName name="Penalites">Statistiques!$N$17</definedName>
    <definedName name="Topleft">Statistiques!#REF!</definedName>
    <definedName name="X_TBL_Adv">#REF!</definedName>
    <definedName name="X_TBL_CoEq">#REF!</definedName>
    <definedName name="X1_">#REF!,#REF!,#REF!,#REF!,#REF!,#REF!,#REF!,#REF!,#REF!,#REF!,#REF!,#REF!,#REF!,#REF!,#REF!,#REF!,#REF!,#REF!,#REF!,#REF!,#REF!,#REF!,#REF!,#REF!,#REF!,#REF!</definedName>
    <definedName name="X2_">#REF!,#REF!,#REF!,#REF!,#REF!,#REF!,#REF!,#REF!,#REF!,#REF!,#REF!,#REF!,#REF!,#REF!,#REF!,#REF!,#REF!,#REF!,#REF!,#REF!,#REF!,#REF!,#REF!,#REF!,#REF!,#REF!</definedName>
    <definedName name="xxxx">OFFSET([5]Base!$B$3,0,0,COUNTA([5]Base!$B:$B)-2,1)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515" i="6" l="1"/>
  <c r="J516" i="6"/>
  <c r="J517" i="6"/>
  <c r="J518" i="6"/>
  <c r="J519" i="6"/>
  <c r="J520" i="6"/>
  <c r="J521" i="6"/>
  <c r="J522" i="6"/>
  <c r="J514" i="6"/>
  <c r="S1805" i="2"/>
  <c r="T1805" i="2"/>
  <c r="J506" i="6"/>
  <c r="J507" i="6"/>
  <c r="J508" i="6"/>
  <c r="J509" i="6"/>
  <c r="J510" i="6"/>
  <c r="J511" i="6"/>
  <c r="J512" i="6"/>
  <c r="J513" i="6"/>
  <c r="J505" i="6"/>
  <c r="J498" i="6"/>
  <c r="J499" i="6"/>
  <c r="J500" i="6"/>
  <c r="J501" i="6"/>
  <c r="J502" i="6"/>
  <c r="J503" i="6"/>
  <c r="J504" i="6"/>
  <c r="J497" i="6"/>
  <c r="S1804" i="2"/>
  <c r="T1804" i="2"/>
  <c r="S1803" i="2"/>
  <c r="T1803" i="2"/>
  <c r="J490" i="6"/>
  <c r="J491" i="6"/>
  <c r="J492" i="6"/>
  <c r="J493" i="6"/>
  <c r="J494" i="6"/>
  <c r="J495" i="6"/>
  <c r="J496" i="6"/>
  <c r="J489" i="6"/>
  <c r="J479" i="6"/>
  <c r="J480" i="6"/>
  <c r="J481" i="6"/>
  <c r="J482" i="6"/>
  <c r="J483" i="6"/>
  <c r="J484" i="6"/>
  <c r="J485" i="6"/>
  <c r="J486" i="6"/>
  <c r="J487" i="6"/>
  <c r="J488" i="6"/>
  <c r="J478" i="6"/>
  <c r="S1802" i="2"/>
  <c r="T1802" i="2"/>
  <c r="S1801" i="2"/>
  <c r="T1801" i="2"/>
  <c r="S1800" i="2"/>
  <c r="T1800" i="2"/>
  <c r="S1799" i="2"/>
  <c r="T1799" i="2"/>
  <c r="S1798" i="2"/>
  <c r="T1798" i="2"/>
  <c r="S1797" i="2"/>
  <c r="T1797" i="2"/>
  <c r="S1796" i="2"/>
  <c r="T1796" i="2"/>
  <c r="S1795" i="2"/>
  <c r="T1795" i="2"/>
  <c r="S1794" i="2"/>
  <c r="T1794" i="2"/>
  <c r="S1793" i="2"/>
  <c r="T1793" i="2"/>
  <c r="S1792" i="2"/>
  <c r="T1792" i="2"/>
  <c r="S1791" i="2"/>
  <c r="T1791" i="2"/>
  <c r="S1790" i="2"/>
  <c r="T1790" i="2"/>
  <c r="S1788" i="2"/>
  <c r="S1789" i="2"/>
  <c r="T1788" i="2"/>
  <c r="T1789" i="2"/>
  <c r="S1787" i="2"/>
  <c r="T1787" i="2"/>
  <c r="S1785" i="2"/>
  <c r="S1786" i="2"/>
  <c r="T1785" i="2"/>
  <c r="T1786" i="2"/>
  <c r="S1784" i="2"/>
  <c r="T1784" i="2"/>
  <c r="S1781" i="2"/>
  <c r="S1782" i="2"/>
  <c r="S1783" i="2"/>
  <c r="T1781" i="2"/>
  <c r="T1782" i="2"/>
  <c r="T1783" i="2"/>
  <c r="S1780" i="2"/>
  <c r="T1780" i="2"/>
  <c r="S1779" i="2"/>
  <c r="T1779" i="2"/>
  <c r="S1778" i="2"/>
  <c r="T1778" i="2"/>
  <c r="S1775" i="2"/>
  <c r="S1776" i="2"/>
  <c r="S1777" i="2"/>
  <c r="T1775" i="2"/>
  <c r="T1776" i="2"/>
  <c r="T1777" i="2"/>
  <c r="S1773" i="2"/>
  <c r="S1774" i="2"/>
  <c r="T1773" i="2"/>
  <c r="T1774" i="2"/>
  <c r="J468" i="6"/>
  <c r="J469" i="6"/>
  <c r="J470" i="6"/>
  <c r="J471" i="6"/>
  <c r="J472" i="6"/>
  <c r="J473" i="6"/>
  <c r="J474" i="6"/>
  <c r="J475" i="6"/>
  <c r="J476" i="6"/>
  <c r="J477" i="6"/>
  <c r="J467" i="6"/>
  <c r="J459" i="6"/>
  <c r="J460" i="6"/>
  <c r="J461" i="6"/>
  <c r="J462" i="6"/>
  <c r="J463" i="6"/>
  <c r="J464" i="6"/>
  <c r="J465" i="6"/>
  <c r="J466" i="6"/>
  <c r="J458" i="6"/>
  <c r="J450" i="6"/>
  <c r="J451" i="6"/>
  <c r="J452" i="6"/>
  <c r="J453" i="6"/>
  <c r="J454" i="6"/>
  <c r="J455" i="6"/>
  <c r="J456" i="6"/>
  <c r="J457" i="6"/>
  <c r="J449" i="6"/>
  <c r="J441" i="6"/>
  <c r="J442" i="6"/>
  <c r="J443" i="6"/>
  <c r="J444" i="6"/>
  <c r="J445" i="6"/>
  <c r="J446" i="6"/>
  <c r="J447" i="6"/>
  <c r="J448" i="6"/>
  <c r="J440" i="6"/>
  <c r="J432" i="6"/>
  <c r="J433" i="6"/>
  <c r="J434" i="6"/>
  <c r="J435" i="6"/>
  <c r="J436" i="6"/>
  <c r="J437" i="6"/>
  <c r="J438" i="6"/>
  <c r="J439" i="6"/>
  <c r="J431" i="6"/>
  <c r="J422" i="6"/>
  <c r="J423" i="6"/>
  <c r="J424" i="6"/>
  <c r="J425" i="6"/>
  <c r="J426" i="6"/>
  <c r="J427" i="6"/>
  <c r="J428" i="6"/>
  <c r="J429" i="6"/>
  <c r="J430" i="6"/>
  <c r="J421" i="6"/>
  <c r="J412" i="6"/>
  <c r="J413" i="6"/>
  <c r="J414" i="6"/>
  <c r="J415" i="6"/>
  <c r="J416" i="6"/>
  <c r="J417" i="6"/>
  <c r="J418" i="6"/>
  <c r="J419" i="6"/>
  <c r="J420" i="6"/>
  <c r="J411" i="6"/>
  <c r="S1772" i="2"/>
  <c r="T1772" i="2"/>
  <c r="J401" i="6"/>
  <c r="J402" i="6"/>
  <c r="J403" i="6"/>
  <c r="J404" i="6"/>
  <c r="J405" i="6"/>
  <c r="J406" i="6"/>
  <c r="J407" i="6"/>
  <c r="J408" i="6"/>
  <c r="J409" i="6"/>
  <c r="J410" i="6"/>
  <c r="J400" i="6"/>
  <c r="S1771" i="2"/>
  <c r="T1771" i="2"/>
  <c r="S1770" i="2"/>
  <c r="T1770" i="2"/>
  <c r="S1769" i="2"/>
  <c r="T1769" i="2"/>
  <c r="S1768" i="2"/>
  <c r="T1768" i="2"/>
  <c r="S1767" i="2"/>
  <c r="T1767" i="2"/>
  <c r="S1766" i="2"/>
  <c r="T1766" i="2"/>
  <c r="S1765" i="2"/>
  <c r="T1765" i="2"/>
  <c r="S1764" i="2"/>
  <c r="T1764" i="2"/>
  <c r="J391" i="6"/>
  <c r="J392" i="6"/>
  <c r="J393" i="6"/>
  <c r="J394" i="6"/>
  <c r="J395" i="6"/>
  <c r="J396" i="6"/>
  <c r="J397" i="6"/>
  <c r="J398" i="6"/>
  <c r="J399" i="6"/>
  <c r="J390" i="6"/>
  <c r="J381" i="6"/>
  <c r="J382" i="6"/>
  <c r="J383" i="6"/>
  <c r="J384" i="6"/>
  <c r="J385" i="6"/>
  <c r="J386" i="6"/>
  <c r="J387" i="6"/>
  <c r="J388" i="6"/>
  <c r="J389" i="6"/>
  <c r="J380" i="6"/>
  <c r="S1763" i="2"/>
  <c r="T1763" i="2"/>
  <c r="S1762" i="2"/>
  <c r="T1762" i="2"/>
  <c r="S1761" i="2"/>
  <c r="T1761" i="2"/>
  <c r="S1760" i="2"/>
  <c r="T1760" i="2"/>
  <c r="S1759" i="2"/>
  <c r="T1759" i="2"/>
  <c r="S1758" i="2"/>
  <c r="T1758" i="2"/>
  <c r="S1757" i="2"/>
  <c r="T1757" i="2"/>
  <c r="J371" i="6"/>
  <c r="J372" i="6"/>
  <c r="J373" i="6"/>
  <c r="J374" i="6"/>
  <c r="J375" i="6"/>
  <c r="J376" i="6"/>
  <c r="J377" i="6"/>
  <c r="J378" i="6"/>
  <c r="J379" i="6"/>
  <c r="J370" i="6"/>
  <c r="S1756" i="2"/>
  <c r="T1756" i="2"/>
  <c r="J361" i="6"/>
  <c r="J362" i="6"/>
  <c r="J363" i="6"/>
  <c r="J364" i="6"/>
  <c r="J365" i="6"/>
  <c r="J366" i="6"/>
  <c r="J367" i="6"/>
  <c r="J368" i="6"/>
  <c r="J369" i="6"/>
  <c r="J360" i="6"/>
  <c r="S1755" i="2"/>
  <c r="T1755" i="2"/>
  <c r="S1754" i="2"/>
  <c r="T1754" i="2"/>
  <c r="S1753" i="2"/>
  <c r="T1753" i="2"/>
  <c r="S1752" i="2"/>
  <c r="T1752" i="2"/>
  <c r="S1751" i="2"/>
  <c r="T1751" i="2"/>
  <c r="S1750" i="2"/>
  <c r="T1750" i="2"/>
  <c r="S1749" i="2"/>
  <c r="T1749" i="2"/>
  <c r="S1748" i="2"/>
  <c r="T1748" i="2"/>
  <c r="S1747" i="2"/>
  <c r="T1747" i="2"/>
  <c r="S1746" i="2"/>
  <c r="T1746" i="2"/>
  <c r="S1745" i="2"/>
  <c r="T1745" i="2"/>
  <c r="S1744" i="2"/>
  <c r="T1744" i="2"/>
  <c r="S1743" i="2"/>
  <c r="T1743" i="2"/>
  <c r="S1742" i="2"/>
  <c r="T1742" i="2"/>
  <c r="S1741" i="2"/>
  <c r="T1741" i="2"/>
  <c r="S1740" i="2"/>
  <c r="T1740" i="2"/>
  <c r="S1739" i="2"/>
  <c r="T1739" i="2"/>
  <c r="S1738" i="2"/>
  <c r="T1738" i="2"/>
  <c r="S1737" i="2"/>
  <c r="T1737" i="2"/>
  <c r="S1736" i="2"/>
  <c r="T1736" i="2"/>
  <c r="S1735" i="2"/>
  <c r="T1735" i="2"/>
  <c r="S1734" i="2"/>
  <c r="T1734" i="2"/>
  <c r="S1732" i="2"/>
  <c r="S1733" i="2"/>
  <c r="T1732" i="2"/>
  <c r="T1733" i="2"/>
  <c r="S1729" i="2"/>
  <c r="S1730" i="2"/>
  <c r="S1731" i="2"/>
  <c r="T1729" i="2"/>
  <c r="T1730" i="2"/>
  <c r="T1731" i="2"/>
  <c r="S1728" i="2"/>
  <c r="T1728" i="2"/>
  <c r="S1727" i="2"/>
  <c r="T1727" i="2"/>
  <c r="S1726" i="2"/>
  <c r="T1726" i="2"/>
  <c r="S1725" i="2"/>
  <c r="T1725" i="2"/>
  <c r="S1724" i="2"/>
  <c r="T1724" i="2"/>
  <c r="S1718" i="2"/>
  <c r="S1719" i="2"/>
  <c r="S1720" i="2"/>
  <c r="S1721" i="2"/>
  <c r="S1722" i="2"/>
  <c r="S1723" i="2"/>
  <c r="T1718" i="2"/>
  <c r="T1719" i="2"/>
  <c r="T1720" i="2"/>
  <c r="T1721" i="2"/>
  <c r="T1722" i="2"/>
  <c r="T1723" i="2"/>
  <c r="J352" i="6"/>
  <c r="J353" i="6"/>
  <c r="J354" i="6"/>
  <c r="J355" i="6"/>
  <c r="J356" i="6"/>
  <c r="J357" i="6"/>
  <c r="J358" i="6"/>
  <c r="J359" i="6"/>
  <c r="J351" i="6"/>
  <c r="J343" i="6"/>
  <c r="J344" i="6"/>
  <c r="J345" i="6"/>
  <c r="J346" i="6"/>
  <c r="J347" i="6"/>
  <c r="J348" i="6"/>
  <c r="J349" i="6"/>
  <c r="J350" i="6"/>
  <c r="J342" i="6"/>
  <c r="J334" i="6"/>
  <c r="J335" i="6"/>
  <c r="J336" i="6"/>
  <c r="J337" i="6"/>
  <c r="J338" i="6"/>
  <c r="J339" i="6"/>
  <c r="J340" i="6"/>
  <c r="J341" i="6"/>
  <c r="J333" i="6"/>
  <c r="S1717" i="2"/>
  <c r="T1717" i="2"/>
  <c r="J324" i="6"/>
  <c r="J325" i="6"/>
  <c r="J326" i="6"/>
  <c r="J327" i="6"/>
  <c r="J328" i="6"/>
  <c r="J329" i="6"/>
  <c r="J330" i="6"/>
  <c r="J331" i="6"/>
  <c r="J332" i="6"/>
  <c r="J323" i="6"/>
  <c r="S1716" i="2"/>
  <c r="T1716" i="2"/>
  <c r="S1715" i="2"/>
  <c r="T1715" i="2"/>
  <c r="S1714" i="2"/>
  <c r="T1714" i="2"/>
  <c r="S1713" i="2"/>
  <c r="T1713" i="2"/>
  <c r="J314" i="6"/>
  <c r="J315" i="6"/>
  <c r="J316" i="6"/>
  <c r="J317" i="6"/>
  <c r="J318" i="6"/>
  <c r="J319" i="6"/>
  <c r="J320" i="6"/>
  <c r="J321" i="6"/>
  <c r="J322" i="6"/>
  <c r="J313" i="6"/>
  <c r="J304" i="6"/>
  <c r="J305" i="6"/>
  <c r="J306" i="6"/>
  <c r="J307" i="6"/>
  <c r="J308" i="6"/>
  <c r="J309" i="6"/>
  <c r="J310" i="6"/>
  <c r="J311" i="6"/>
  <c r="J312" i="6"/>
  <c r="J303" i="6"/>
  <c r="S1712" i="2"/>
  <c r="T1712" i="2"/>
  <c r="S1711" i="2"/>
  <c r="T1711" i="2"/>
  <c r="J294" i="6"/>
  <c r="J295" i="6"/>
  <c r="J296" i="6"/>
  <c r="J297" i="6"/>
  <c r="J298" i="6"/>
  <c r="J299" i="6"/>
  <c r="J300" i="6"/>
  <c r="J301" i="6"/>
  <c r="J302" i="6"/>
  <c r="J293" i="6"/>
  <c r="J284" i="6"/>
  <c r="J285" i="6"/>
  <c r="J286" i="6"/>
  <c r="J287" i="6"/>
  <c r="J288" i="6"/>
  <c r="J289" i="6"/>
  <c r="J290" i="6"/>
  <c r="J291" i="6"/>
  <c r="J292" i="6"/>
  <c r="J283" i="6"/>
  <c r="S1710" i="2"/>
  <c r="T1710" i="2"/>
  <c r="J274" i="6"/>
  <c r="J275" i="6"/>
  <c r="J276" i="6"/>
  <c r="J277" i="6"/>
  <c r="J278" i="6"/>
  <c r="J279" i="6"/>
  <c r="J280" i="6"/>
  <c r="J281" i="6"/>
  <c r="J282" i="6"/>
  <c r="J273" i="6"/>
  <c r="J264" i="6"/>
  <c r="J265" i="6"/>
  <c r="J266" i="6"/>
  <c r="J267" i="6"/>
  <c r="J268" i="6"/>
  <c r="J269" i="6"/>
  <c r="J270" i="6"/>
  <c r="J271" i="6"/>
  <c r="J272" i="6"/>
  <c r="J263" i="6"/>
  <c r="S1709" i="2"/>
  <c r="T1709" i="2"/>
  <c r="S1708" i="2"/>
  <c r="T1708" i="2"/>
  <c r="S1707" i="2"/>
  <c r="T1707" i="2"/>
  <c r="S1705" i="2"/>
  <c r="S1706" i="2"/>
  <c r="T1705" i="2"/>
  <c r="T1706" i="2"/>
  <c r="S1704" i="2"/>
  <c r="T1704" i="2"/>
  <c r="S1703" i="2"/>
  <c r="T1703" i="2"/>
  <c r="S1702" i="2"/>
  <c r="T1702" i="2"/>
  <c r="S1701" i="2"/>
  <c r="T1701" i="2"/>
  <c r="S1700" i="2"/>
  <c r="T1700" i="2"/>
  <c r="J254" i="6"/>
  <c r="J255" i="6"/>
  <c r="J256" i="6"/>
  <c r="J257" i="6"/>
  <c r="J258" i="6"/>
  <c r="J259" i="6"/>
  <c r="J260" i="6"/>
  <c r="J261" i="6"/>
  <c r="J262" i="6"/>
  <c r="J253" i="6"/>
  <c r="S1699" i="2"/>
  <c r="T1699" i="2"/>
  <c r="J243" i="6"/>
  <c r="J244" i="6"/>
  <c r="J245" i="6"/>
  <c r="J246" i="6"/>
  <c r="J247" i="6"/>
  <c r="J248" i="6"/>
  <c r="J249" i="6"/>
  <c r="J250" i="6"/>
  <c r="J251" i="6"/>
  <c r="J252" i="6"/>
  <c r="J242" i="6"/>
  <c r="S1698" i="2"/>
  <c r="T1698" i="2"/>
  <c r="S1697" i="2"/>
  <c r="T1697" i="2"/>
  <c r="S1696" i="2"/>
  <c r="T1696" i="2"/>
  <c r="S1695" i="2"/>
  <c r="T1695" i="2"/>
  <c r="S1694" i="2"/>
  <c r="T1694" i="2"/>
  <c r="S1693" i="2"/>
  <c r="T1693" i="2"/>
  <c r="S1692" i="2"/>
  <c r="T1692" i="2"/>
  <c r="S1691" i="2"/>
  <c r="T1691" i="2"/>
  <c r="S1690" i="2"/>
  <c r="T1690" i="2"/>
  <c r="S1689" i="2"/>
  <c r="T1689" i="2"/>
  <c r="S1688" i="2"/>
  <c r="T1688" i="2"/>
  <c r="S1687" i="2"/>
  <c r="T1687" i="2"/>
  <c r="S1686" i="2"/>
  <c r="T1686" i="2"/>
  <c r="S1685" i="2"/>
  <c r="T1685" i="2"/>
  <c r="S1683" i="2"/>
  <c r="S1684" i="2"/>
  <c r="T1683" i="2"/>
  <c r="T1684" i="2"/>
  <c r="S1681" i="2"/>
  <c r="S1682" i="2"/>
  <c r="T1681" i="2"/>
  <c r="T1682" i="2"/>
  <c r="S1680" i="2"/>
  <c r="T1680" i="2"/>
  <c r="S1678" i="2"/>
  <c r="S1679" i="2"/>
  <c r="T1678" i="2"/>
  <c r="T1679" i="2"/>
  <c r="S1677" i="2"/>
  <c r="T1677" i="2"/>
  <c r="S1676" i="2"/>
  <c r="T1676" i="2"/>
  <c r="S1675" i="2"/>
  <c r="T1675" i="2"/>
  <c r="S1674" i="2"/>
  <c r="T1674" i="2"/>
  <c r="S1673" i="2"/>
  <c r="T1673" i="2"/>
  <c r="S1671" i="2"/>
  <c r="S1672" i="2"/>
  <c r="T1671" i="2"/>
  <c r="T1672" i="2"/>
  <c r="S1670" i="2"/>
  <c r="T1670" i="2"/>
  <c r="S1669" i="2"/>
  <c r="T1669" i="2"/>
  <c r="S1668" i="2"/>
  <c r="T1668" i="2"/>
  <c r="S1663" i="2"/>
  <c r="S1664" i="2"/>
  <c r="S1665" i="2"/>
  <c r="S1666" i="2"/>
  <c r="S1667" i="2"/>
  <c r="T1663" i="2"/>
  <c r="T1664" i="2"/>
  <c r="T1665" i="2"/>
  <c r="T1666" i="2"/>
  <c r="T1667" i="2"/>
  <c r="S1662" i="2"/>
  <c r="T1662" i="2"/>
  <c r="S1661" i="2"/>
  <c r="T1661" i="2"/>
  <c r="S1660" i="2"/>
  <c r="T1660" i="2"/>
  <c r="S1659" i="2"/>
  <c r="T1659" i="2"/>
  <c r="S1658" i="2"/>
  <c r="T1658" i="2"/>
  <c r="S1655" i="2"/>
  <c r="S1656" i="2"/>
  <c r="S1657" i="2"/>
  <c r="T1655" i="2"/>
  <c r="T1656" i="2"/>
  <c r="T1657" i="2"/>
  <c r="S1651" i="2"/>
  <c r="S1652" i="2"/>
  <c r="S1653" i="2"/>
  <c r="S1654" i="2"/>
  <c r="T1651" i="2"/>
  <c r="T1652" i="2"/>
  <c r="T1653" i="2"/>
  <c r="T1654" i="2"/>
  <c r="J232" i="6"/>
  <c r="J233" i="6"/>
  <c r="J234" i="6"/>
  <c r="J235" i="6"/>
  <c r="J236" i="6"/>
  <c r="J237" i="6"/>
  <c r="J238" i="6"/>
  <c r="J239" i="6"/>
  <c r="J240" i="6"/>
  <c r="J241" i="6"/>
  <c r="J231" i="6"/>
  <c r="J222" i="6"/>
  <c r="J223" i="6"/>
  <c r="J224" i="6"/>
  <c r="J225" i="6"/>
  <c r="J226" i="6"/>
  <c r="J227" i="6"/>
  <c r="J228" i="6"/>
  <c r="J229" i="6"/>
  <c r="J230" i="6"/>
  <c r="J221" i="6"/>
  <c r="S1650" i="2"/>
  <c r="T1650" i="2"/>
  <c r="S1649" i="2"/>
  <c r="T1649" i="2"/>
  <c r="S1648" i="2"/>
  <c r="T1648" i="2"/>
  <c r="S1647" i="2"/>
  <c r="T1647" i="2"/>
  <c r="S1646" i="2"/>
  <c r="T1646" i="2"/>
  <c r="S1645" i="2"/>
  <c r="T1645" i="2"/>
  <c r="S1644" i="2"/>
  <c r="T1644" i="2"/>
  <c r="S1643" i="2"/>
  <c r="T1643" i="2"/>
  <c r="S1642" i="2"/>
  <c r="T1642" i="2"/>
  <c r="S1641" i="2"/>
  <c r="T1641" i="2"/>
  <c r="S1640" i="2"/>
  <c r="T1640" i="2"/>
  <c r="S1639" i="2"/>
  <c r="T1639" i="2"/>
  <c r="S1638" i="2"/>
  <c r="T1638" i="2"/>
  <c r="S1637" i="2"/>
  <c r="T1637" i="2"/>
  <c r="S1636" i="2"/>
  <c r="T1636" i="2"/>
  <c r="S1635" i="2"/>
  <c r="T1635" i="2"/>
  <c r="S1634" i="2"/>
  <c r="T1634" i="2"/>
  <c r="S1633" i="2"/>
  <c r="T1633" i="2"/>
  <c r="S1632" i="2"/>
  <c r="T1632" i="2"/>
  <c r="S1631" i="2"/>
  <c r="T1631" i="2"/>
  <c r="S1630" i="2"/>
  <c r="T1630" i="2"/>
  <c r="S1629" i="2"/>
  <c r="T1629" i="2"/>
  <c r="S1628" i="2"/>
  <c r="T1628" i="2"/>
  <c r="S1627" i="2"/>
  <c r="T1627" i="2"/>
  <c r="S1626" i="2"/>
  <c r="T1626" i="2"/>
  <c r="S1625" i="2"/>
  <c r="T1625" i="2"/>
  <c r="S1624" i="2"/>
  <c r="T1624" i="2"/>
  <c r="S1623" i="2"/>
  <c r="T1623" i="2"/>
  <c r="S1621" i="2"/>
  <c r="S1622" i="2"/>
  <c r="T1621" i="2"/>
  <c r="T1622" i="2"/>
  <c r="S1620" i="2"/>
  <c r="T1620" i="2"/>
  <c r="S1618" i="2"/>
  <c r="S1619" i="2"/>
  <c r="T1618" i="2"/>
  <c r="T1619" i="2"/>
  <c r="S1617" i="2"/>
  <c r="T1617" i="2"/>
  <c r="S1614" i="2"/>
  <c r="S1615" i="2"/>
  <c r="S1616" i="2"/>
  <c r="T1614" i="2"/>
  <c r="T1615" i="2"/>
  <c r="T1616" i="2"/>
  <c r="S1613" i="2"/>
  <c r="T1613" i="2"/>
  <c r="S1612" i="2"/>
  <c r="T1612" i="2"/>
  <c r="S1611" i="2"/>
  <c r="T1611" i="2"/>
  <c r="S1608" i="2"/>
  <c r="S1609" i="2"/>
  <c r="S1610" i="2"/>
  <c r="T1608" i="2"/>
  <c r="T1609" i="2"/>
  <c r="T1610" i="2"/>
  <c r="S1607" i="2"/>
  <c r="T1607" i="2"/>
  <c r="S1606" i="2"/>
  <c r="T1606" i="2"/>
  <c r="S1605" i="2"/>
  <c r="T1605" i="2"/>
  <c r="S1604" i="2"/>
  <c r="T1604" i="2"/>
  <c r="S1603" i="2"/>
  <c r="T1603" i="2"/>
  <c r="S1602" i="2"/>
  <c r="T1602" i="2"/>
  <c r="S1601" i="2"/>
  <c r="T1601" i="2"/>
  <c r="S1599" i="2"/>
  <c r="S1600" i="2"/>
  <c r="T1599" i="2"/>
  <c r="T1600" i="2"/>
  <c r="S1596" i="2"/>
  <c r="S1597" i="2"/>
  <c r="S1598" i="2"/>
  <c r="T1596" i="2"/>
  <c r="T1597" i="2"/>
  <c r="T1598" i="2"/>
  <c r="S1595" i="2"/>
  <c r="T1595" i="2"/>
  <c r="S1594" i="2"/>
  <c r="T1594" i="2"/>
  <c r="S1592" i="2"/>
  <c r="S1593" i="2"/>
  <c r="T1592" i="2"/>
  <c r="T1593" i="2"/>
  <c r="S1591" i="2"/>
  <c r="T1591" i="2"/>
  <c r="S1589" i="2"/>
  <c r="S1590" i="2"/>
  <c r="T1589" i="2"/>
  <c r="T1590" i="2"/>
  <c r="S1588" i="2"/>
  <c r="T1588" i="2"/>
  <c r="S1585" i="2"/>
  <c r="S1586" i="2"/>
  <c r="S1587" i="2"/>
  <c r="T1585" i="2"/>
  <c r="T1586" i="2"/>
  <c r="T1587" i="2"/>
  <c r="S1584" i="2"/>
  <c r="T1584" i="2"/>
  <c r="S1582" i="2"/>
  <c r="S1583" i="2"/>
  <c r="T1582" i="2"/>
  <c r="T1583" i="2"/>
  <c r="S1581" i="2"/>
  <c r="T1581" i="2"/>
  <c r="S1578" i="2"/>
  <c r="S1579" i="2"/>
  <c r="S1580" i="2"/>
  <c r="T1578" i="2"/>
  <c r="T1579" i="2"/>
  <c r="T1580" i="2"/>
  <c r="S1577" i="2"/>
  <c r="T1577" i="2"/>
  <c r="S1576" i="2"/>
  <c r="T1576" i="2"/>
  <c r="S1575" i="2"/>
  <c r="T1575" i="2"/>
  <c r="S1574" i="2"/>
  <c r="T1574" i="2"/>
  <c r="S1573" i="2"/>
  <c r="T1573" i="2"/>
  <c r="S1572" i="2"/>
  <c r="T1572" i="2"/>
  <c r="S1566" i="2"/>
  <c r="S1567" i="2"/>
  <c r="S1568" i="2"/>
  <c r="S1569" i="2"/>
  <c r="S1570" i="2"/>
  <c r="S1571" i="2"/>
  <c r="T1566" i="2"/>
  <c r="T1567" i="2"/>
  <c r="T1568" i="2"/>
  <c r="T1569" i="2"/>
  <c r="T1570" i="2"/>
  <c r="T1571" i="2"/>
  <c r="J211" i="6"/>
  <c r="J212" i="6"/>
  <c r="J213" i="6"/>
  <c r="J214" i="6"/>
  <c r="J215" i="6"/>
  <c r="J216" i="6"/>
  <c r="J217" i="6"/>
  <c r="J218" i="6"/>
  <c r="J219" i="6"/>
  <c r="J220" i="6"/>
  <c r="J210" i="6"/>
  <c r="S1565" i="2"/>
  <c r="T1565" i="2"/>
  <c r="S1564" i="2"/>
  <c r="T1564" i="2"/>
  <c r="S1563" i="2"/>
  <c r="T1563" i="2"/>
  <c r="S1562" i="2"/>
  <c r="T1562" i="2"/>
  <c r="S1561" i="2"/>
  <c r="T1561" i="2"/>
  <c r="S1560" i="2"/>
  <c r="T1560" i="2"/>
  <c r="S1559" i="2"/>
  <c r="T1559" i="2"/>
  <c r="S1558" i="2"/>
  <c r="T1558" i="2"/>
  <c r="S1557" i="2"/>
  <c r="T1557" i="2"/>
  <c r="S1556" i="2"/>
  <c r="T1556" i="2"/>
  <c r="S1555" i="2"/>
  <c r="T1555" i="2"/>
  <c r="S1554" i="2"/>
  <c r="T1554" i="2"/>
  <c r="S1553" i="2"/>
  <c r="T1553" i="2"/>
  <c r="S1552" i="2"/>
  <c r="T1552" i="2"/>
  <c r="S1549" i="2"/>
  <c r="S1550" i="2"/>
  <c r="S1551" i="2"/>
  <c r="T1549" i="2"/>
  <c r="T1550" i="2"/>
  <c r="T1551" i="2"/>
  <c r="S1548" i="2"/>
  <c r="T1548" i="2"/>
  <c r="S1547" i="2"/>
  <c r="T1547" i="2"/>
  <c r="S1546" i="2"/>
  <c r="T1546" i="2"/>
  <c r="S1545" i="2"/>
  <c r="T1545" i="2"/>
  <c r="S1544" i="2"/>
  <c r="T1544" i="2"/>
  <c r="S1543" i="2"/>
  <c r="T1543" i="2"/>
  <c r="S1542" i="2"/>
  <c r="T1542" i="2"/>
  <c r="S1541" i="2"/>
  <c r="T1541" i="2"/>
  <c r="S1540" i="2"/>
  <c r="T1540" i="2"/>
  <c r="S1539" i="2"/>
  <c r="T1539" i="2"/>
  <c r="S1538" i="2"/>
  <c r="T1538" i="2"/>
  <c r="S1536" i="2"/>
  <c r="S1537" i="2"/>
  <c r="T1536" i="2"/>
  <c r="T1537" i="2"/>
  <c r="S1535" i="2"/>
  <c r="T1535" i="2"/>
  <c r="S1534" i="2"/>
  <c r="T1534" i="2"/>
  <c r="S1532" i="2"/>
  <c r="S1533" i="2"/>
  <c r="T1532" i="2"/>
  <c r="T1533" i="2"/>
  <c r="S1531" i="2"/>
  <c r="T1531" i="2"/>
  <c r="S1530" i="2"/>
  <c r="T1530" i="2"/>
  <c r="S1529" i="2"/>
  <c r="T1529" i="2"/>
  <c r="S1528" i="2"/>
  <c r="T1528" i="2"/>
  <c r="S1527" i="2"/>
  <c r="T1527" i="2"/>
  <c r="S1525" i="2"/>
  <c r="S1526" i="2"/>
  <c r="T1525" i="2"/>
  <c r="T1526" i="2"/>
  <c r="S1524" i="2"/>
  <c r="T1524" i="2"/>
  <c r="S1522" i="2"/>
  <c r="S1523" i="2"/>
  <c r="T1522" i="2"/>
  <c r="T1523" i="2"/>
  <c r="S1521" i="2"/>
  <c r="T1521" i="2"/>
  <c r="S1520" i="2"/>
  <c r="T1520" i="2"/>
  <c r="S1519" i="2"/>
  <c r="T1519" i="2"/>
  <c r="S1518" i="2"/>
  <c r="T1518" i="2"/>
  <c r="S1517" i="2"/>
  <c r="T1517" i="2"/>
  <c r="S1514" i="2"/>
  <c r="S1515" i="2"/>
  <c r="S1516" i="2"/>
  <c r="T1514" i="2"/>
  <c r="T1515" i="2"/>
  <c r="T1516" i="2"/>
  <c r="S1513" i="2"/>
  <c r="T1513" i="2"/>
  <c r="S1511" i="2"/>
  <c r="S1512" i="2"/>
  <c r="T1511" i="2"/>
  <c r="T1512" i="2"/>
  <c r="J199" i="6"/>
  <c r="J200" i="6"/>
  <c r="J201" i="6"/>
  <c r="J202" i="6"/>
  <c r="J203" i="6"/>
  <c r="J204" i="6"/>
  <c r="J205" i="6"/>
  <c r="J206" i="6"/>
  <c r="J207" i="6"/>
  <c r="J208" i="6"/>
  <c r="J209" i="6"/>
  <c r="J198" i="6"/>
  <c r="S1510" i="2"/>
  <c r="T1510" i="2"/>
  <c r="S1509" i="2"/>
  <c r="T1509" i="2"/>
  <c r="S1508" i="2"/>
  <c r="T1508" i="2"/>
  <c r="S1507" i="2"/>
  <c r="T1507" i="2"/>
  <c r="S1506" i="2"/>
  <c r="T1506" i="2"/>
  <c r="S1505" i="2"/>
  <c r="T1505" i="2"/>
  <c r="S1504" i="2"/>
  <c r="T1504" i="2"/>
  <c r="S1503" i="2"/>
  <c r="T1503" i="2"/>
  <c r="S1502" i="2"/>
  <c r="T1502" i="2"/>
  <c r="S1500" i="2"/>
  <c r="S1501" i="2"/>
  <c r="T1500" i="2"/>
  <c r="T1501" i="2"/>
  <c r="S1499" i="2"/>
  <c r="T1499" i="2"/>
  <c r="S1498" i="2"/>
  <c r="T1498" i="2"/>
  <c r="S1497" i="2"/>
  <c r="T1497" i="2"/>
  <c r="S1496" i="2"/>
  <c r="T1496" i="2"/>
  <c r="S1495" i="2"/>
  <c r="T1495" i="2"/>
  <c r="S1493" i="2"/>
  <c r="S1494" i="2"/>
  <c r="T1493" i="2"/>
  <c r="T1494" i="2"/>
  <c r="S1492" i="2"/>
  <c r="T1492" i="2"/>
  <c r="S1491" i="2"/>
  <c r="T1491" i="2"/>
  <c r="S1490" i="2"/>
  <c r="T1490" i="2"/>
  <c r="S1489" i="2"/>
  <c r="T1489" i="2"/>
  <c r="S1488" i="2"/>
  <c r="T1488" i="2"/>
  <c r="S1487" i="2"/>
  <c r="T1487" i="2"/>
  <c r="S1486" i="2"/>
  <c r="T1486" i="2"/>
  <c r="S1485" i="2"/>
  <c r="T1485" i="2"/>
  <c r="S1484" i="2"/>
  <c r="T1484" i="2"/>
  <c r="S1483" i="2"/>
  <c r="T1483" i="2"/>
  <c r="S1482" i="2"/>
  <c r="T1482" i="2"/>
  <c r="S1481" i="2"/>
  <c r="T1481" i="2"/>
  <c r="S1480" i="2"/>
  <c r="T1480" i="2"/>
  <c r="S1479" i="2"/>
  <c r="T1479" i="2"/>
  <c r="S1478" i="2"/>
  <c r="T1478" i="2"/>
  <c r="S1477" i="2"/>
  <c r="T1477" i="2"/>
  <c r="S1476" i="2"/>
  <c r="T1476" i="2"/>
  <c r="S1473" i="2"/>
  <c r="S1474" i="2"/>
  <c r="S1475" i="2"/>
  <c r="T1473" i="2"/>
  <c r="T1474" i="2"/>
  <c r="T1475" i="2"/>
  <c r="J188" i="6"/>
  <c r="J189" i="6"/>
  <c r="J190" i="6"/>
  <c r="J191" i="6"/>
  <c r="J192" i="6"/>
  <c r="J193" i="6"/>
  <c r="J194" i="6"/>
  <c r="J195" i="6"/>
  <c r="J196" i="6"/>
  <c r="J197" i="6"/>
  <c r="J187" i="6"/>
  <c r="J178" i="6"/>
  <c r="J179" i="6"/>
  <c r="J180" i="6"/>
  <c r="J181" i="6"/>
  <c r="J182" i="6"/>
  <c r="J183" i="6"/>
  <c r="J184" i="6"/>
  <c r="J185" i="6"/>
  <c r="J186" i="6"/>
  <c r="J177" i="6"/>
  <c r="S1472" i="2"/>
  <c r="T1472" i="2"/>
  <c r="S1471" i="2"/>
  <c r="T1471" i="2"/>
  <c r="S1470" i="2"/>
  <c r="T1470" i="2"/>
  <c r="S1469" i="2"/>
  <c r="T1469" i="2"/>
  <c r="S1468" i="2"/>
  <c r="T1468" i="2"/>
  <c r="S1467" i="2"/>
  <c r="T1467" i="2"/>
  <c r="S1466" i="2"/>
  <c r="T1466" i="2"/>
  <c r="S1465" i="2"/>
  <c r="T1465" i="2"/>
  <c r="S1464" i="2"/>
  <c r="T1464" i="2"/>
  <c r="S1463" i="2"/>
  <c r="T1463" i="2"/>
  <c r="S1462" i="2"/>
  <c r="T1462" i="2"/>
  <c r="S1461" i="2"/>
  <c r="T1461" i="2"/>
  <c r="S1459" i="2"/>
  <c r="S1460" i="2"/>
  <c r="T1459" i="2"/>
  <c r="T1460" i="2"/>
  <c r="S1458" i="2"/>
  <c r="T1458" i="2"/>
  <c r="S1457" i="2"/>
  <c r="T1457" i="2"/>
  <c r="S1456" i="2"/>
  <c r="T1456" i="2"/>
  <c r="S1455" i="2"/>
  <c r="T1455" i="2"/>
  <c r="S1454" i="2"/>
  <c r="T1454" i="2"/>
  <c r="S1453" i="2"/>
  <c r="T1453" i="2"/>
  <c r="S1452" i="2"/>
  <c r="T1452" i="2"/>
  <c r="S1451" i="2"/>
  <c r="T1451" i="2"/>
  <c r="S1450" i="2"/>
  <c r="T1450" i="2"/>
  <c r="S1448" i="2"/>
  <c r="S1449" i="2"/>
  <c r="T1448" i="2"/>
  <c r="T1449" i="2"/>
  <c r="S1446" i="2"/>
  <c r="S1447" i="2"/>
  <c r="T1446" i="2"/>
  <c r="T1447" i="2"/>
  <c r="S1445" i="2"/>
  <c r="T1445" i="2"/>
  <c r="S1444" i="2"/>
  <c r="T1444" i="2"/>
  <c r="S1443" i="2"/>
  <c r="T1443" i="2"/>
  <c r="S1442" i="2"/>
  <c r="T1442" i="2"/>
  <c r="S1441" i="2"/>
  <c r="T1441" i="2"/>
  <c r="S1438" i="2"/>
  <c r="S1439" i="2"/>
  <c r="S1440" i="2"/>
  <c r="T1438" i="2"/>
  <c r="T1439" i="2"/>
  <c r="T1440" i="2"/>
  <c r="S1437" i="2"/>
  <c r="T1437" i="2"/>
  <c r="S1436" i="2"/>
  <c r="T1436" i="2"/>
  <c r="S1435" i="2"/>
  <c r="T1435" i="2"/>
  <c r="S1434" i="2"/>
  <c r="T1434" i="2"/>
  <c r="S1432" i="2"/>
  <c r="S1433" i="2"/>
  <c r="T1432" i="2"/>
  <c r="T1433" i="2"/>
  <c r="S1431" i="2"/>
  <c r="T1431" i="2"/>
  <c r="S1430" i="2"/>
  <c r="T1430" i="2"/>
  <c r="S1429" i="2"/>
  <c r="T1429" i="2"/>
  <c r="S1428" i="2"/>
  <c r="T1428" i="2"/>
  <c r="S1427" i="2"/>
  <c r="T1427" i="2"/>
  <c r="S1426" i="2"/>
  <c r="T1426" i="2"/>
  <c r="S1424" i="2"/>
  <c r="S1425" i="2"/>
  <c r="T1424" i="2"/>
  <c r="T1425" i="2"/>
  <c r="S1423" i="2"/>
  <c r="T1423" i="2"/>
  <c r="S1422" i="2"/>
  <c r="T1422" i="2"/>
  <c r="S1421" i="2"/>
  <c r="T1421" i="2"/>
  <c r="S1420" i="2"/>
  <c r="T1420" i="2"/>
  <c r="S1419" i="2"/>
  <c r="T1419" i="2"/>
  <c r="S1418" i="2"/>
  <c r="T1418" i="2"/>
  <c r="S1417" i="2"/>
  <c r="T1417" i="2"/>
  <c r="S1416" i="2"/>
  <c r="T1416" i="2"/>
  <c r="S1415" i="2"/>
  <c r="T1415" i="2"/>
  <c r="S1414" i="2"/>
  <c r="T1414" i="2"/>
  <c r="S1412" i="2"/>
  <c r="S1413" i="2"/>
  <c r="T1412" i="2"/>
  <c r="T1413" i="2"/>
  <c r="S1411" i="2"/>
  <c r="T1411" i="2"/>
  <c r="S1410" i="2"/>
  <c r="T1410" i="2"/>
  <c r="S1409" i="2"/>
  <c r="T1409" i="2"/>
  <c r="S1407" i="2"/>
  <c r="S1408" i="2"/>
  <c r="T1407" i="2"/>
  <c r="T1408" i="2"/>
  <c r="S1406" i="2"/>
  <c r="T1406" i="2"/>
  <c r="S1405" i="2"/>
  <c r="T1405" i="2"/>
  <c r="S1404" i="2"/>
  <c r="T1404" i="2"/>
  <c r="S1401" i="2"/>
  <c r="S1402" i="2"/>
  <c r="S1403" i="2"/>
  <c r="T1401" i="2"/>
  <c r="T1402" i="2"/>
  <c r="T1403" i="2"/>
  <c r="S1400" i="2"/>
  <c r="T1400" i="2"/>
  <c r="S1399" i="2"/>
  <c r="T1399" i="2"/>
  <c r="S1398" i="2"/>
  <c r="T1398" i="2"/>
  <c r="S1397" i="2"/>
  <c r="T1397" i="2"/>
  <c r="S1396" i="2"/>
  <c r="T1396" i="2"/>
  <c r="S1395" i="2"/>
  <c r="T1395" i="2"/>
  <c r="S1391" i="2"/>
  <c r="S1392" i="2"/>
  <c r="S1393" i="2"/>
  <c r="S1394" i="2"/>
  <c r="T1391" i="2"/>
  <c r="T1392" i="2"/>
  <c r="T1393" i="2"/>
  <c r="T1394" i="2"/>
  <c r="S1390" i="2"/>
  <c r="T1390" i="2"/>
  <c r="S1388" i="2"/>
  <c r="S1389" i="2"/>
  <c r="T1388" i="2"/>
  <c r="T1389" i="2"/>
  <c r="S1387" i="2"/>
  <c r="T1387" i="2"/>
  <c r="S1381" i="2"/>
  <c r="S1382" i="2"/>
  <c r="S1383" i="2"/>
  <c r="S1384" i="2"/>
  <c r="S1385" i="2"/>
  <c r="S1386" i="2"/>
  <c r="T1381" i="2"/>
  <c r="T1382" i="2"/>
  <c r="T1383" i="2"/>
  <c r="T1384" i="2"/>
  <c r="T1385" i="2"/>
  <c r="T1386" i="2"/>
  <c r="S1380" i="2"/>
  <c r="T1380" i="2"/>
  <c r="S1379" i="2"/>
  <c r="T1379" i="2"/>
  <c r="S1376" i="2"/>
  <c r="S1377" i="2"/>
  <c r="S1378" i="2"/>
  <c r="T1376" i="2"/>
  <c r="T1377" i="2"/>
  <c r="T1378" i="2"/>
  <c r="S1375" i="2"/>
  <c r="T1375" i="2"/>
  <c r="S1374" i="2"/>
  <c r="T1374" i="2"/>
  <c r="S1373" i="2"/>
  <c r="T1373" i="2"/>
  <c r="S1372" i="2"/>
  <c r="T1372" i="2"/>
  <c r="S1371" i="2"/>
  <c r="T1371" i="2"/>
  <c r="S1369" i="2"/>
  <c r="S1370" i="2"/>
  <c r="T1369" i="2"/>
  <c r="T1370" i="2"/>
  <c r="S1368" i="2"/>
  <c r="T1368" i="2"/>
  <c r="S1367" i="2"/>
  <c r="T1367" i="2"/>
  <c r="S1365" i="2"/>
  <c r="S1366" i="2"/>
  <c r="T1365" i="2"/>
  <c r="T1366" i="2"/>
  <c r="S1363" i="2"/>
  <c r="S1364" i="2"/>
  <c r="T1363" i="2"/>
  <c r="T1364" i="2"/>
  <c r="S1362" i="2"/>
  <c r="T1362" i="2"/>
  <c r="S1353" i="2"/>
  <c r="S1354" i="2"/>
  <c r="S1355" i="2"/>
  <c r="S1356" i="2"/>
  <c r="S1357" i="2"/>
  <c r="S1358" i="2"/>
  <c r="S1359" i="2"/>
  <c r="S1360" i="2"/>
  <c r="S1361" i="2"/>
  <c r="T1353" i="2"/>
  <c r="T1354" i="2"/>
  <c r="T1355" i="2"/>
  <c r="T1356" i="2"/>
  <c r="T1357" i="2"/>
  <c r="T1358" i="2"/>
  <c r="T1359" i="2"/>
  <c r="T1360" i="2"/>
  <c r="T1361" i="2"/>
  <c r="J168" i="6"/>
  <c r="J169" i="6"/>
  <c r="J170" i="6"/>
  <c r="J171" i="6"/>
  <c r="J172" i="6"/>
  <c r="J173" i="6"/>
  <c r="J174" i="6"/>
  <c r="J175" i="6"/>
  <c r="J176" i="6"/>
  <c r="J167" i="6"/>
  <c r="J160" i="6"/>
  <c r="J161" i="6"/>
  <c r="J162" i="6"/>
  <c r="J163" i="6"/>
  <c r="J164" i="6"/>
  <c r="J165" i="6"/>
  <c r="J166" i="6"/>
  <c r="J159" i="6"/>
  <c r="S1352" i="2"/>
  <c r="T1352" i="2"/>
  <c r="S1351" i="2"/>
  <c r="T1351" i="2"/>
  <c r="S1350" i="2"/>
  <c r="T1350" i="2"/>
  <c r="S1349" i="2"/>
  <c r="T1349" i="2"/>
  <c r="S1348" i="2"/>
  <c r="T1348" i="2"/>
  <c r="S1347" i="2"/>
  <c r="T1347" i="2"/>
  <c r="S1346" i="2"/>
  <c r="T1346" i="2"/>
  <c r="S1345" i="2"/>
  <c r="T1345" i="2"/>
  <c r="J152" i="6"/>
  <c r="J153" i="6"/>
  <c r="J154" i="6"/>
  <c r="J155" i="6"/>
  <c r="J156" i="6"/>
  <c r="J157" i="6"/>
  <c r="J158" i="6"/>
  <c r="J151" i="6"/>
  <c r="J143" i="6"/>
  <c r="J144" i="6"/>
  <c r="J145" i="6"/>
  <c r="J146" i="6"/>
  <c r="J147" i="6"/>
  <c r="J148" i="6"/>
  <c r="J149" i="6"/>
  <c r="J150" i="6"/>
  <c r="J142" i="6"/>
  <c r="S1344" i="2"/>
  <c r="T1344" i="2"/>
  <c r="S1343" i="2"/>
  <c r="T1343" i="2"/>
  <c r="S1342" i="2"/>
  <c r="T1342" i="2"/>
  <c r="S1341" i="2"/>
  <c r="T1341" i="2"/>
  <c r="S1340" i="2"/>
  <c r="T1340" i="2"/>
  <c r="S1339" i="2"/>
  <c r="T1339" i="2"/>
  <c r="S1338" i="2"/>
  <c r="T1338" i="2"/>
  <c r="S1337" i="2"/>
  <c r="T1337" i="2"/>
  <c r="S1336" i="2"/>
  <c r="T1336" i="2"/>
  <c r="S1335" i="2"/>
  <c r="T1335" i="2"/>
  <c r="S1333" i="2"/>
  <c r="S1334" i="2"/>
  <c r="T1333" i="2"/>
  <c r="T1334" i="2"/>
  <c r="S1332" i="2"/>
  <c r="T1332" i="2"/>
  <c r="S1331" i="2"/>
  <c r="T1331" i="2"/>
  <c r="S1330" i="2"/>
  <c r="T1330" i="2"/>
  <c r="S1329" i="2"/>
  <c r="T1329" i="2"/>
  <c r="S1328" i="2"/>
  <c r="T1328" i="2"/>
  <c r="S1327" i="2"/>
  <c r="T1327" i="2"/>
  <c r="S1326" i="2"/>
  <c r="T1326" i="2"/>
  <c r="S1325" i="2"/>
  <c r="T1325" i="2"/>
  <c r="S1323" i="2"/>
  <c r="S1324" i="2"/>
  <c r="T1323" i="2"/>
  <c r="T1324" i="2"/>
  <c r="S1322" i="2"/>
  <c r="T1322" i="2"/>
  <c r="S1321" i="2"/>
  <c r="T1321" i="2"/>
  <c r="S1320" i="2"/>
  <c r="T1320" i="2"/>
  <c r="S1316" i="2"/>
  <c r="S1317" i="2"/>
  <c r="S1318" i="2"/>
  <c r="S1319" i="2"/>
  <c r="T1316" i="2"/>
  <c r="T1317" i="2"/>
  <c r="T1318" i="2"/>
  <c r="T1319" i="2"/>
  <c r="S1315" i="2"/>
  <c r="T1315" i="2"/>
  <c r="S1314" i="2"/>
  <c r="T1314" i="2"/>
  <c r="S1313" i="2"/>
  <c r="T1313" i="2"/>
  <c r="S1311" i="2"/>
  <c r="S1312" i="2"/>
  <c r="T1311" i="2"/>
  <c r="T1312" i="2"/>
  <c r="S1310" i="2"/>
  <c r="T1310" i="2"/>
  <c r="S1309" i="2"/>
  <c r="T1309" i="2"/>
  <c r="S1308" i="2"/>
  <c r="T1308" i="2"/>
  <c r="S1305" i="2"/>
  <c r="S1306" i="2"/>
  <c r="S1307" i="2"/>
  <c r="T1305" i="2"/>
  <c r="T1306" i="2"/>
  <c r="T1307" i="2"/>
  <c r="S1303" i="2"/>
  <c r="S1304" i="2"/>
  <c r="T1303" i="2"/>
  <c r="T1304" i="2"/>
  <c r="S1302" i="2"/>
  <c r="T1302" i="2"/>
  <c r="S1301" i="2"/>
  <c r="T1301" i="2"/>
  <c r="S1300" i="2"/>
  <c r="T1300" i="2"/>
  <c r="S1299" i="2"/>
  <c r="T1299" i="2"/>
  <c r="S1298" i="2"/>
  <c r="T1298" i="2"/>
  <c r="S1296" i="2"/>
  <c r="S1297" i="2"/>
  <c r="T1296" i="2"/>
  <c r="T1297" i="2"/>
  <c r="S1295" i="2"/>
  <c r="T1295" i="2"/>
  <c r="S1294" i="2"/>
  <c r="T1294" i="2"/>
  <c r="S1293" i="2"/>
  <c r="T1293" i="2"/>
  <c r="S1292" i="2"/>
  <c r="T1292" i="2"/>
  <c r="S1291" i="2"/>
  <c r="T1291" i="2"/>
  <c r="S1290" i="2"/>
  <c r="T1290" i="2"/>
  <c r="S1289" i="2"/>
  <c r="T1289" i="2"/>
  <c r="S1288" i="2"/>
  <c r="T1288" i="2"/>
  <c r="S1287" i="2"/>
  <c r="T1287" i="2"/>
  <c r="S1286" i="2"/>
  <c r="T1286" i="2"/>
  <c r="S1285" i="2"/>
  <c r="T1285" i="2"/>
  <c r="S1283" i="2"/>
  <c r="S1284" i="2"/>
  <c r="T1283" i="2"/>
  <c r="T1284" i="2"/>
  <c r="S1281" i="2"/>
  <c r="S1282" i="2"/>
  <c r="T1281" i="2"/>
  <c r="T1282" i="2"/>
  <c r="S1280" i="2"/>
  <c r="T1280" i="2"/>
  <c r="S1279" i="2"/>
  <c r="T1279" i="2"/>
  <c r="S1277" i="2"/>
  <c r="S1278" i="2"/>
  <c r="T1277" i="2"/>
  <c r="T1278" i="2"/>
  <c r="S1276" i="2"/>
  <c r="T1276" i="2"/>
  <c r="S1273" i="2"/>
  <c r="S1274" i="2"/>
  <c r="S1275" i="2"/>
  <c r="T1273" i="2"/>
  <c r="T1274" i="2"/>
  <c r="T1275" i="2"/>
  <c r="S1272" i="2"/>
  <c r="T1272" i="2"/>
  <c r="S1269" i="2"/>
  <c r="S1270" i="2"/>
  <c r="S1271" i="2"/>
  <c r="T1269" i="2"/>
  <c r="T1270" i="2"/>
  <c r="T1271" i="2"/>
  <c r="S1268" i="2"/>
  <c r="T1268" i="2"/>
  <c r="S1267" i="2"/>
  <c r="T1267" i="2"/>
  <c r="S1266" i="2"/>
  <c r="T1266" i="2"/>
  <c r="S1265" i="2"/>
  <c r="T1265" i="2"/>
  <c r="S1264" i="2"/>
  <c r="T1264" i="2"/>
  <c r="S1261" i="2"/>
  <c r="S1262" i="2"/>
  <c r="S1263" i="2"/>
  <c r="T1261" i="2"/>
  <c r="T1262" i="2"/>
  <c r="T1263" i="2"/>
  <c r="S1260" i="2"/>
  <c r="T1260" i="2"/>
  <c r="S1257" i="2"/>
  <c r="S1258" i="2"/>
  <c r="S1259" i="2"/>
  <c r="T1257" i="2"/>
  <c r="T1258" i="2"/>
  <c r="T1259" i="2"/>
  <c r="S1254" i="2"/>
  <c r="S1255" i="2"/>
  <c r="S1256" i="2"/>
  <c r="T1254" i="2"/>
  <c r="T1255" i="2"/>
  <c r="T1256" i="2"/>
  <c r="S1253" i="2"/>
  <c r="T1253" i="2"/>
  <c r="S1247" i="2"/>
  <c r="S1248" i="2"/>
  <c r="S1249" i="2"/>
  <c r="S1250" i="2"/>
  <c r="S1251" i="2"/>
  <c r="S1252" i="2"/>
  <c r="T1247" i="2"/>
  <c r="T1248" i="2"/>
  <c r="T1249" i="2"/>
  <c r="T1250" i="2"/>
  <c r="T1251" i="2"/>
  <c r="T1252" i="2"/>
  <c r="J134" i="6"/>
  <c r="J135" i="6"/>
  <c r="J136" i="6"/>
  <c r="J137" i="6"/>
  <c r="J138" i="6"/>
  <c r="J139" i="6"/>
  <c r="J140" i="6"/>
  <c r="J141" i="6"/>
  <c r="J133" i="6"/>
  <c r="J125" i="6"/>
  <c r="J126" i="6"/>
  <c r="J127" i="6"/>
  <c r="J128" i="6"/>
  <c r="J129" i="6"/>
  <c r="J130" i="6"/>
  <c r="J131" i="6"/>
  <c r="J132" i="6"/>
  <c r="J124" i="6"/>
  <c r="S1246" i="2"/>
  <c r="T1246" i="2"/>
  <c r="S1245" i="2"/>
  <c r="T1245" i="2"/>
  <c r="S1243" i="2"/>
  <c r="S1244" i="2"/>
  <c r="T1243" i="2"/>
  <c r="T1244" i="2"/>
  <c r="S1242" i="2"/>
  <c r="T1242" i="2"/>
  <c r="S1240" i="2"/>
  <c r="S1241" i="2"/>
  <c r="T1240" i="2"/>
  <c r="T1241" i="2"/>
  <c r="S1238" i="2"/>
  <c r="S1239" i="2"/>
  <c r="T1238" i="2"/>
  <c r="T1239" i="2"/>
  <c r="S1237" i="2"/>
  <c r="T1237" i="2"/>
  <c r="S1236" i="2"/>
  <c r="T1236" i="2"/>
  <c r="S1235" i="2"/>
  <c r="T1235" i="2"/>
  <c r="S1234" i="2"/>
  <c r="T1234" i="2"/>
  <c r="S1233" i="2"/>
  <c r="T1233" i="2"/>
  <c r="S1232" i="2"/>
  <c r="T1232" i="2"/>
  <c r="S1231" i="2"/>
  <c r="T1231" i="2"/>
  <c r="S1230" i="2"/>
  <c r="T1230" i="2"/>
  <c r="S1229" i="2"/>
  <c r="T1229" i="2"/>
  <c r="J116" i="6"/>
  <c r="J117" i="6"/>
  <c r="J118" i="6"/>
  <c r="J119" i="6"/>
  <c r="J120" i="6"/>
  <c r="J121" i="6"/>
  <c r="J122" i="6"/>
  <c r="J123" i="6"/>
  <c r="J115" i="6"/>
  <c r="S1228" i="2"/>
  <c r="T1228" i="2"/>
  <c r="S1227" i="2"/>
  <c r="T1227" i="2"/>
  <c r="S1226" i="2"/>
  <c r="T1226" i="2"/>
  <c r="S1224" i="2"/>
  <c r="S1225" i="2"/>
  <c r="T1224" i="2"/>
  <c r="T1225" i="2"/>
  <c r="S1223" i="2"/>
  <c r="T1223" i="2"/>
  <c r="S1222" i="2"/>
  <c r="T1222" i="2"/>
  <c r="S1221" i="2"/>
  <c r="T1221" i="2"/>
  <c r="S1220" i="2"/>
  <c r="T1220" i="2"/>
  <c r="S1219" i="2"/>
  <c r="T1219" i="2"/>
  <c r="S1218" i="2"/>
  <c r="T1218" i="2"/>
  <c r="J108" i="6"/>
  <c r="J109" i="6"/>
  <c r="J110" i="6"/>
  <c r="J111" i="6"/>
  <c r="J112" i="6"/>
  <c r="J113" i="6"/>
  <c r="J114" i="6"/>
  <c r="J107" i="6"/>
  <c r="S1217" i="2"/>
  <c r="T1217" i="2"/>
  <c r="S1215" i="2"/>
  <c r="S1216" i="2"/>
  <c r="T1215" i="2"/>
  <c r="T1216" i="2"/>
  <c r="S1214" i="2"/>
  <c r="T1214" i="2"/>
  <c r="S1213" i="2"/>
  <c r="T1213" i="2"/>
  <c r="S1212" i="2"/>
  <c r="T1212" i="2"/>
  <c r="S1211" i="2"/>
  <c r="T1211" i="2"/>
  <c r="S1210" i="2"/>
  <c r="T1210" i="2"/>
  <c r="S1209" i="2"/>
  <c r="T1209" i="2"/>
  <c r="S1207" i="2"/>
  <c r="S1208" i="2"/>
  <c r="T1207" i="2"/>
  <c r="T1208" i="2"/>
  <c r="S1206" i="2"/>
  <c r="T1206" i="2"/>
  <c r="S1204" i="2"/>
  <c r="S1205" i="2"/>
  <c r="T1204" i="2"/>
  <c r="T1205" i="2"/>
  <c r="S1203" i="2"/>
  <c r="T1203" i="2"/>
  <c r="S1200" i="2"/>
  <c r="S1201" i="2"/>
  <c r="S1202" i="2"/>
  <c r="T1200" i="2"/>
  <c r="T1201" i="2"/>
  <c r="T1202" i="2"/>
  <c r="S1197" i="2"/>
  <c r="S1198" i="2"/>
  <c r="S1199" i="2"/>
  <c r="T1197" i="2"/>
  <c r="T1198" i="2"/>
  <c r="T1199" i="2"/>
  <c r="S1196" i="2"/>
  <c r="T1196" i="2"/>
  <c r="S1195" i="2"/>
  <c r="T1195" i="2"/>
  <c r="S1194" i="2"/>
  <c r="T1194" i="2"/>
  <c r="S1193" i="2"/>
  <c r="T1193" i="2"/>
  <c r="S1190" i="2"/>
  <c r="S1191" i="2"/>
  <c r="S1192" i="2"/>
  <c r="T1190" i="2"/>
  <c r="T1191" i="2"/>
  <c r="T1192" i="2"/>
  <c r="S1189" i="2"/>
  <c r="T1189" i="2"/>
  <c r="S1185" i="2"/>
  <c r="S1186" i="2"/>
  <c r="S1187" i="2"/>
  <c r="S1188" i="2"/>
  <c r="T1185" i="2"/>
  <c r="T1186" i="2"/>
  <c r="T1187" i="2"/>
  <c r="T1188" i="2"/>
  <c r="S1183" i="2"/>
  <c r="S1184" i="2"/>
  <c r="T1183" i="2"/>
  <c r="T1184" i="2"/>
  <c r="S1181" i="2"/>
  <c r="S1182" i="2"/>
  <c r="T1181" i="2"/>
  <c r="T1182" i="2"/>
  <c r="S1180" i="2"/>
  <c r="T1180" i="2"/>
  <c r="S1179" i="2"/>
  <c r="T1179" i="2"/>
  <c r="S1178" i="2"/>
  <c r="T1178" i="2"/>
  <c r="S1177" i="2"/>
  <c r="T1177" i="2"/>
  <c r="S1175" i="2"/>
  <c r="S1176" i="2"/>
  <c r="T1175" i="2"/>
  <c r="T1176" i="2"/>
  <c r="S1174" i="2"/>
  <c r="T1174" i="2"/>
  <c r="S1173" i="2"/>
  <c r="T1173" i="2"/>
  <c r="S1172" i="2"/>
  <c r="T1172" i="2"/>
  <c r="S1171" i="2"/>
  <c r="T1171" i="2"/>
  <c r="S1168" i="2"/>
  <c r="S1169" i="2"/>
  <c r="S1170" i="2"/>
  <c r="T1168" i="2"/>
  <c r="T1169" i="2"/>
  <c r="T1170" i="2"/>
  <c r="S1167" i="2"/>
  <c r="T1167" i="2"/>
  <c r="S1166" i="2"/>
  <c r="T1166" i="2"/>
  <c r="S1165" i="2"/>
  <c r="T1165" i="2"/>
  <c r="S1164" i="2"/>
  <c r="T1164" i="2"/>
  <c r="S1163" i="2"/>
  <c r="T1163" i="2"/>
  <c r="S1160" i="2"/>
  <c r="S1161" i="2"/>
  <c r="S1162" i="2"/>
  <c r="T1160" i="2"/>
  <c r="T1161" i="2"/>
  <c r="T1162" i="2"/>
  <c r="S1156" i="2"/>
  <c r="S1157" i="2"/>
  <c r="S1158" i="2"/>
  <c r="S1159" i="2"/>
  <c r="T1156" i="2"/>
  <c r="T1157" i="2"/>
  <c r="T1158" i="2"/>
  <c r="T1159" i="2"/>
  <c r="S1155" i="2"/>
  <c r="T1155" i="2"/>
  <c r="S1153" i="2"/>
  <c r="S1154" i="2"/>
  <c r="T1153" i="2"/>
  <c r="T1154" i="2"/>
  <c r="S1150" i="2"/>
  <c r="S1151" i="2"/>
  <c r="S1152" i="2"/>
  <c r="T1150" i="2"/>
  <c r="T1151" i="2"/>
  <c r="T1152" i="2"/>
  <c r="S1149" i="2"/>
  <c r="T1149" i="2"/>
  <c r="S1140" i="2"/>
  <c r="S1141" i="2"/>
  <c r="S1142" i="2"/>
  <c r="S1143" i="2"/>
  <c r="S1144" i="2"/>
  <c r="S1145" i="2"/>
  <c r="S1146" i="2"/>
  <c r="S1147" i="2"/>
  <c r="S1148" i="2"/>
  <c r="T1140" i="2"/>
  <c r="T1141" i="2"/>
  <c r="T1142" i="2"/>
  <c r="T1143" i="2"/>
  <c r="T1144" i="2"/>
  <c r="T1145" i="2"/>
  <c r="T1146" i="2"/>
  <c r="T1147" i="2"/>
  <c r="T1148" i="2"/>
  <c r="J100" i="6"/>
  <c r="J101" i="6"/>
  <c r="J102" i="6"/>
  <c r="J103" i="6"/>
  <c r="J104" i="6"/>
  <c r="J105" i="6"/>
  <c r="J106" i="6"/>
  <c r="J99" i="6"/>
  <c r="S1139" i="2"/>
  <c r="T1139" i="2"/>
  <c r="S1138" i="2"/>
  <c r="T1138" i="2"/>
  <c r="S1137" i="2"/>
  <c r="T1137" i="2"/>
  <c r="S1136" i="2"/>
  <c r="T1136" i="2"/>
  <c r="S1135" i="2"/>
  <c r="T1135" i="2"/>
  <c r="S1134" i="2"/>
  <c r="T1134" i="2"/>
  <c r="S1133" i="2"/>
  <c r="T1133" i="2"/>
  <c r="S1131" i="2"/>
  <c r="S1132" i="2"/>
  <c r="T1131" i="2"/>
  <c r="T1132" i="2"/>
  <c r="S1129" i="2"/>
  <c r="S1130" i="2"/>
  <c r="T1129" i="2"/>
  <c r="T1130" i="2"/>
  <c r="S1128" i="2"/>
  <c r="T1128" i="2"/>
  <c r="S1127" i="2"/>
  <c r="T1127" i="2"/>
  <c r="S1124" i="2"/>
  <c r="S1125" i="2"/>
  <c r="S1126" i="2"/>
  <c r="T1124" i="2"/>
  <c r="T1125" i="2"/>
  <c r="T1126" i="2"/>
  <c r="J90" i="6"/>
  <c r="J91" i="6"/>
  <c r="J92" i="6"/>
  <c r="J93" i="6"/>
  <c r="J94" i="6"/>
  <c r="J95" i="6"/>
  <c r="J96" i="6"/>
  <c r="J97" i="6"/>
  <c r="J98" i="6"/>
  <c r="J89" i="6"/>
  <c r="S1123" i="2"/>
  <c r="T1123" i="2"/>
  <c r="S1122" i="2"/>
  <c r="T1122" i="2"/>
  <c r="S1121" i="2"/>
  <c r="T1121" i="2"/>
  <c r="S1120" i="2"/>
  <c r="T1120" i="2"/>
  <c r="S1119" i="2"/>
  <c r="T1119" i="2"/>
  <c r="S1118" i="2"/>
  <c r="T1118" i="2"/>
  <c r="S1117" i="2"/>
  <c r="T1117" i="2"/>
  <c r="S1116" i="2"/>
  <c r="T1116" i="2"/>
  <c r="S1115" i="2"/>
  <c r="T1115" i="2"/>
  <c r="S1114" i="2"/>
  <c r="T1114" i="2"/>
  <c r="S1112" i="2"/>
  <c r="S1113" i="2"/>
  <c r="T1112" i="2"/>
  <c r="T1113" i="2"/>
  <c r="S1109" i="2"/>
  <c r="S1110" i="2"/>
  <c r="S1111" i="2"/>
  <c r="T1109" i="2"/>
  <c r="T1110" i="2"/>
  <c r="T1111" i="2"/>
  <c r="S1108" i="2"/>
  <c r="T1108" i="2"/>
  <c r="S1106" i="2"/>
  <c r="S1107" i="2"/>
  <c r="T1106" i="2"/>
  <c r="T1107" i="2"/>
  <c r="S1105" i="2"/>
  <c r="T1105" i="2"/>
  <c r="S1104" i="2"/>
  <c r="T1104" i="2"/>
  <c r="S1103" i="2"/>
  <c r="T1103" i="2"/>
  <c r="S1102" i="2"/>
  <c r="T1102" i="2"/>
  <c r="S1101" i="2"/>
  <c r="T1101" i="2"/>
  <c r="S1100" i="2"/>
  <c r="T1100" i="2"/>
  <c r="S1099" i="2"/>
  <c r="T1099" i="2"/>
  <c r="S1098" i="2"/>
  <c r="T1098" i="2"/>
  <c r="S1097" i="2"/>
  <c r="T1097" i="2"/>
  <c r="S1096" i="2"/>
  <c r="T1096" i="2"/>
  <c r="S1095" i="2"/>
  <c r="T1095" i="2"/>
  <c r="S1094" i="2"/>
  <c r="T1094" i="2"/>
  <c r="S1093" i="2"/>
  <c r="T1093" i="2"/>
  <c r="S1091" i="2"/>
  <c r="S1092" i="2"/>
  <c r="T1091" i="2"/>
  <c r="T1092" i="2"/>
  <c r="S1090" i="2"/>
  <c r="T1090" i="2"/>
  <c r="S1089" i="2"/>
  <c r="T1089" i="2"/>
  <c r="S1088" i="2"/>
  <c r="T1088" i="2"/>
  <c r="S1087" i="2"/>
  <c r="T1087" i="2"/>
  <c r="S1086" i="2"/>
  <c r="T1086" i="2"/>
  <c r="S1085" i="2"/>
  <c r="T1085" i="2"/>
  <c r="S1084" i="2"/>
  <c r="T1084" i="2"/>
  <c r="S1083" i="2"/>
  <c r="T1083" i="2"/>
  <c r="S1080" i="2"/>
  <c r="S1081" i="2"/>
  <c r="S1082" i="2"/>
  <c r="T1080" i="2"/>
  <c r="T1081" i="2"/>
  <c r="T1082" i="2"/>
  <c r="S1079" i="2"/>
  <c r="T1079" i="2"/>
  <c r="S1078" i="2"/>
  <c r="T1078" i="2"/>
  <c r="S1075" i="2"/>
  <c r="S1076" i="2"/>
  <c r="S1077" i="2"/>
  <c r="T1075" i="2"/>
  <c r="T1076" i="2"/>
  <c r="T1077" i="2"/>
  <c r="S1074" i="2"/>
  <c r="T1074" i="2"/>
  <c r="S1073" i="2"/>
  <c r="T1073" i="2"/>
  <c r="S1072" i="2"/>
  <c r="T1072" i="2"/>
  <c r="S1070" i="2"/>
  <c r="S1071" i="2"/>
  <c r="T1070" i="2"/>
  <c r="T1071" i="2"/>
  <c r="S1069" i="2"/>
  <c r="T1069" i="2"/>
  <c r="S1068" i="2"/>
  <c r="T1068" i="2"/>
  <c r="S1066" i="2"/>
  <c r="S1067" i="2"/>
  <c r="T1066" i="2"/>
  <c r="T1067" i="2"/>
  <c r="S1064" i="2"/>
  <c r="S1065" i="2"/>
  <c r="T1064" i="2"/>
  <c r="T1065" i="2"/>
  <c r="S1062" i="2"/>
  <c r="S1063" i="2"/>
  <c r="T1062" i="2"/>
  <c r="T1063" i="2"/>
  <c r="S1061" i="2"/>
  <c r="T1061" i="2"/>
  <c r="S1059" i="2"/>
  <c r="S1060" i="2"/>
  <c r="T1059" i="2"/>
  <c r="T1060" i="2"/>
  <c r="S1058" i="2"/>
  <c r="T1058" i="2"/>
  <c r="S1056" i="2"/>
  <c r="S1057" i="2"/>
  <c r="T1056" i="2"/>
  <c r="T1057" i="2"/>
  <c r="S1055" i="2"/>
  <c r="T1055" i="2"/>
  <c r="S1053" i="2"/>
  <c r="S1054" i="2"/>
  <c r="T1053" i="2"/>
  <c r="T1054" i="2"/>
  <c r="S1052" i="2"/>
  <c r="T1052" i="2"/>
  <c r="S1051" i="2"/>
  <c r="T1051" i="2"/>
  <c r="S1048" i="2"/>
  <c r="S1049" i="2"/>
  <c r="S1050" i="2"/>
  <c r="T1048" i="2"/>
  <c r="T1049" i="2"/>
  <c r="T1050" i="2"/>
  <c r="S1047" i="2"/>
  <c r="T1047" i="2"/>
  <c r="S1045" i="2"/>
  <c r="S1046" i="2"/>
  <c r="T1045" i="2"/>
  <c r="T1046" i="2"/>
  <c r="S1043" i="2"/>
  <c r="S1044" i="2"/>
  <c r="T1043" i="2"/>
  <c r="T1044" i="2"/>
  <c r="S1041" i="2"/>
  <c r="S1042" i="2"/>
  <c r="T1041" i="2"/>
  <c r="T1042" i="2"/>
  <c r="S1040" i="2"/>
  <c r="T1040" i="2"/>
  <c r="S1038" i="2"/>
  <c r="S1039" i="2"/>
  <c r="T1038" i="2"/>
  <c r="T1039" i="2"/>
  <c r="S1036" i="2"/>
  <c r="S1037" i="2"/>
  <c r="T1036" i="2"/>
  <c r="T1037" i="2"/>
  <c r="S1035" i="2"/>
  <c r="T1035" i="2"/>
  <c r="S1034" i="2"/>
  <c r="T1034" i="2"/>
  <c r="S1032" i="2"/>
  <c r="S1033" i="2"/>
  <c r="T1032" i="2"/>
  <c r="T1033" i="2"/>
  <c r="S1024" i="2"/>
  <c r="S1025" i="2"/>
  <c r="S1026" i="2"/>
  <c r="S1027" i="2"/>
  <c r="S1028" i="2"/>
  <c r="S1029" i="2"/>
  <c r="S1030" i="2"/>
  <c r="S1031" i="2"/>
  <c r="T1024" i="2"/>
  <c r="T1025" i="2"/>
  <c r="T1026" i="2"/>
  <c r="T1027" i="2"/>
  <c r="T1028" i="2"/>
  <c r="T1029" i="2"/>
  <c r="T1030" i="2"/>
  <c r="T1031" i="2"/>
  <c r="J80" i="6"/>
  <c r="J81" i="6"/>
  <c r="J82" i="6"/>
  <c r="J83" i="6"/>
  <c r="J84" i="6"/>
  <c r="J85" i="6"/>
  <c r="J86" i="6"/>
  <c r="J87" i="6"/>
  <c r="J88" i="6"/>
  <c r="J79" i="6"/>
  <c r="S1023" i="2"/>
  <c r="T1023" i="2"/>
  <c r="S1022" i="2"/>
  <c r="T1022" i="2"/>
  <c r="S1019" i="2"/>
  <c r="S1020" i="2"/>
  <c r="S1021" i="2"/>
  <c r="T1019" i="2"/>
  <c r="T1020" i="2"/>
  <c r="T1021" i="2"/>
  <c r="S1017" i="2"/>
  <c r="S1018" i="2"/>
  <c r="T1017" i="2"/>
  <c r="T1018" i="2"/>
  <c r="S1016" i="2"/>
  <c r="T1016" i="2"/>
  <c r="S1015" i="2"/>
  <c r="T1015" i="2"/>
  <c r="S1014" i="2"/>
  <c r="T1014" i="2"/>
  <c r="S1013" i="2"/>
  <c r="T1013" i="2"/>
  <c r="S1012" i="2"/>
  <c r="T1012" i="2"/>
  <c r="S1010" i="2"/>
  <c r="S1011" i="2"/>
  <c r="T1010" i="2"/>
  <c r="T1011" i="2"/>
  <c r="S1009" i="2"/>
  <c r="T1009" i="2"/>
  <c r="S1008" i="2"/>
  <c r="T1008" i="2"/>
  <c r="S1006" i="2"/>
  <c r="S1007" i="2"/>
  <c r="T1006" i="2"/>
  <c r="T1007" i="2"/>
  <c r="S1005" i="2"/>
  <c r="T1005" i="2"/>
  <c r="S1004" i="2"/>
  <c r="T1004" i="2"/>
  <c r="S1003" i="2"/>
  <c r="T1003" i="2"/>
  <c r="S1002" i="2"/>
  <c r="T1002" i="2"/>
  <c r="S1001" i="2"/>
  <c r="T1001" i="2"/>
  <c r="S999" i="2"/>
  <c r="S1000" i="2"/>
  <c r="T999" i="2"/>
  <c r="T1000" i="2"/>
  <c r="S998" i="2"/>
  <c r="T998" i="2"/>
  <c r="S997" i="2"/>
  <c r="T997" i="2"/>
  <c r="S996" i="2"/>
  <c r="T996" i="2"/>
  <c r="S995" i="2"/>
  <c r="T995" i="2"/>
  <c r="S993" i="2"/>
  <c r="S994" i="2"/>
  <c r="T993" i="2"/>
  <c r="T994" i="2"/>
  <c r="S991" i="2"/>
  <c r="S992" i="2"/>
  <c r="T991" i="2"/>
  <c r="T992" i="2"/>
  <c r="S990" i="2"/>
  <c r="T990" i="2"/>
  <c r="S988" i="2"/>
  <c r="S989" i="2"/>
  <c r="T988" i="2"/>
  <c r="T989" i="2"/>
  <c r="S986" i="2"/>
  <c r="S987" i="2"/>
  <c r="T986" i="2"/>
  <c r="T987" i="2"/>
  <c r="S984" i="2"/>
  <c r="S985" i="2"/>
  <c r="T984" i="2"/>
  <c r="T985" i="2"/>
  <c r="S982" i="2"/>
  <c r="S983" i="2"/>
  <c r="T982" i="2"/>
  <c r="T983" i="2"/>
  <c r="S981" i="2"/>
  <c r="T981" i="2"/>
  <c r="S980" i="2"/>
  <c r="T980" i="2"/>
  <c r="S976" i="2"/>
  <c r="S977" i="2"/>
  <c r="S978" i="2"/>
  <c r="S979" i="2"/>
  <c r="T976" i="2"/>
  <c r="T977" i="2"/>
  <c r="T978" i="2"/>
  <c r="T979" i="2"/>
  <c r="J71" i="6"/>
  <c r="J72" i="6"/>
  <c r="J73" i="6"/>
  <c r="J74" i="6"/>
  <c r="J75" i="6"/>
  <c r="J76" i="6"/>
  <c r="J77" i="6"/>
  <c r="J78" i="6"/>
  <c r="J70" i="6"/>
  <c r="S975" i="2"/>
  <c r="T975" i="2"/>
  <c r="S973" i="2"/>
  <c r="S974" i="2"/>
  <c r="T973" i="2"/>
  <c r="T974" i="2"/>
  <c r="S972" i="2"/>
  <c r="T972" i="2"/>
  <c r="S971" i="2"/>
  <c r="T971" i="2"/>
  <c r="S970" i="2"/>
  <c r="T970" i="2"/>
  <c r="S969" i="2"/>
  <c r="T969" i="2"/>
  <c r="S968" i="2"/>
  <c r="T968" i="2"/>
  <c r="S966" i="2"/>
  <c r="S967" i="2"/>
  <c r="T966" i="2"/>
  <c r="T967" i="2"/>
  <c r="S965" i="2"/>
  <c r="T965" i="2"/>
  <c r="S963" i="2"/>
  <c r="S964" i="2"/>
  <c r="T963" i="2"/>
  <c r="T964" i="2"/>
  <c r="S961" i="2"/>
  <c r="S962" i="2"/>
  <c r="T961" i="2"/>
  <c r="T962" i="2"/>
  <c r="S960" i="2"/>
  <c r="T960" i="2"/>
  <c r="S959" i="2"/>
  <c r="T959" i="2"/>
  <c r="S958" i="2"/>
  <c r="T958" i="2"/>
  <c r="S957" i="2"/>
  <c r="T957" i="2"/>
  <c r="S956" i="2"/>
  <c r="T956" i="2"/>
  <c r="S955" i="2"/>
  <c r="T955" i="2"/>
  <c r="S954" i="2"/>
  <c r="T954" i="2"/>
  <c r="S953" i="2"/>
  <c r="T953" i="2"/>
  <c r="S952" i="2"/>
  <c r="T952" i="2"/>
  <c r="S951" i="2"/>
  <c r="T951" i="2"/>
  <c r="S949" i="2"/>
  <c r="S950" i="2"/>
  <c r="T949" i="2"/>
  <c r="T950" i="2"/>
  <c r="S948" i="2"/>
  <c r="T948" i="2"/>
  <c r="S947" i="2"/>
  <c r="T947" i="2"/>
  <c r="S946" i="2"/>
  <c r="T946" i="2"/>
  <c r="S944" i="2"/>
  <c r="S945" i="2"/>
  <c r="T944" i="2"/>
  <c r="T945" i="2"/>
  <c r="S943" i="2"/>
  <c r="T943" i="2"/>
  <c r="S941" i="2"/>
  <c r="S942" i="2"/>
  <c r="T941" i="2"/>
  <c r="T942" i="2"/>
  <c r="S939" i="2"/>
  <c r="S940" i="2"/>
  <c r="T939" i="2"/>
  <c r="T940" i="2"/>
  <c r="S936" i="2"/>
  <c r="S937" i="2"/>
  <c r="S938" i="2"/>
  <c r="T936" i="2"/>
  <c r="T937" i="2"/>
  <c r="T938" i="2"/>
  <c r="S934" i="2"/>
  <c r="S935" i="2"/>
  <c r="T934" i="2"/>
  <c r="T935" i="2"/>
  <c r="S931" i="2"/>
  <c r="S932" i="2"/>
  <c r="S933" i="2"/>
  <c r="T931" i="2"/>
  <c r="T932" i="2"/>
  <c r="T933" i="2"/>
  <c r="S929" i="2"/>
  <c r="S930" i="2"/>
  <c r="T929" i="2"/>
  <c r="T930" i="2"/>
  <c r="S928" i="2"/>
  <c r="T928" i="2"/>
  <c r="S926" i="2"/>
  <c r="S927" i="2"/>
  <c r="T926" i="2"/>
  <c r="T927" i="2"/>
  <c r="S924" i="2"/>
  <c r="S925" i="2"/>
  <c r="T924" i="2"/>
  <c r="T925" i="2"/>
  <c r="S923" i="2"/>
  <c r="T923" i="2"/>
  <c r="S920" i="2"/>
  <c r="S921" i="2"/>
  <c r="S922" i="2"/>
  <c r="T920" i="2"/>
  <c r="T921" i="2"/>
  <c r="T922" i="2"/>
  <c r="S917" i="2"/>
  <c r="S918" i="2"/>
  <c r="S919" i="2"/>
  <c r="T917" i="2"/>
  <c r="T918" i="2"/>
  <c r="T919" i="2"/>
  <c r="S913" i="2"/>
  <c r="S914" i="2"/>
  <c r="S915" i="2"/>
  <c r="S916" i="2"/>
  <c r="T913" i="2"/>
  <c r="T914" i="2"/>
  <c r="T915" i="2"/>
  <c r="T916" i="2"/>
  <c r="S909" i="2"/>
  <c r="S910" i="2"/>
  <c r="S911" i="2"/>
  <c r="S912" i="2"/>
  <c r="T909" i="2"/>
  <c r="T910" i="2"/>
  <c r="T911" i="2"/>
  <c r="T912" i="2"/>
  <c r="S907" i="2"/>
  <c r="S908" i="2"/>
  <c r="T907" i="2"/>
  <c r="T908" i="2"/>
  <c r="S905" i="2"/>
  <c r="S906" i="2"/>
  <c r="T905" i="2"/>
  <c r="T906" i="2"/>
  <c r="S902" i="2"/>
  <c r="S903" i="2"/>
  <c r="S904" i="2"/>
  <c r="T902" i="2"/>
  <c r="T903" i="2"/>
  <c r="T904" i="2"/>
  <c r="S901" i="2"/>
  <c r="T901" i="2"/>
  <c r="S900" i="2"/>
  <c r="T900" i="2"/>
  <c r="S899" i="2"/>
  <c r="T899" i="2"/>
  <c r="S896" i="2"/>
  <c r="S897" i="2"/>
  <c r="S898" i="2"/>
  <c r="T896" i="2"/>
  <c r="T897" i="2"/>
  <c r="T898" i="2"/>
  <c r="S895" i="2"/>
  <c r="T895" i="2"/>
  <c r="S893" i="2"/>
  <c r="S894" i="2"/>
  <c r="T893" i="2"/>
  <c r="T894" i="2"/>
  <c r="S892" i="2"/>
  <c r="T892" i="2"/>
  <c r="S891" i="2"/>
  <c r="T891" i="2"/>
  <c r="S890" i="2"/>
  <c r="T890" i="2"/>
  <c r="S888" i="2"/>
  <c r="S889" i="2"/>
  <c r="T888" i="2"/>
  <c r="T889" i="2"/>
  <c r="S886" i="2"/>
  <c r="S887" i="2"/>
  <c r="T886" i="2"/>
  <c r="T887" i="2"/>
  <c r="S881" i="2"/>
  <c r="S882" i="2"/>
  <c r="S883" i="2"/>
  <c r="S884" i="2"/>
  <c r="S885" i="2"/>
  <c r="T881" i="2"/>
  <c r="T882" i="2"/>
  <c r="T883" i="2"/>
  <c r="T884" i="2"/>
  <c r="T885" i="2"/>
  <c r="S879" i="2"/>
  <c r="S880" i="2"/>
  <c r="T879" i="2"/>
  <c r="T880" i="2"/>
  <c r="S877" i="2"/>
  <c r="S878" i="2"/>
  <c r="T877" i="2"/>
  <c r="T878" i="2"/>
  <c r="S874" i="2"/>
  <c r="S875" i="2"/>
  <c r="S876" i="2"/>
  <c r="T874" i="2"/>
  <c r="T875" i="2"/>
  <c r="T876" i="2"/>
  <c r="S873" i="2"/>
  <c r="T873" i="2"/>
  <c r="S870" i="2"/>
  <c r="S871" i="2"/>
  <c r="S872" i="2"/>
  <c r="T870" i="2"/>
  <c r="T871" i="2"/>
  <c r="T872" i="2"/>
  <c r="S869" i="2"/>
  <c r="T869" i="2"/>
  <c r="S868" i="2"/>
  <c r="T868" i="2"/>
  <c r="S867" i="2"/>
  <c r="T867" i="2"/>
  <c r="S866" i="2"/>
  <c r="T866" i="2"/>
  <c r="S846" i="2"/>
  <c r="S847" i="2"/>
  <c r="S848" i="2"/>
  <c r="S849" i="2"/>
  <c r="S850" i="2"/>
  <c r="S851" i="2"/>
  <c r="S852" i="2"/>
  <c r="S853" i="2"/>
  <c r="S854" i="2"/>
  <c r="S855" i="2"/>
  <c r="S856" i="2"/>
  <c r="S857" i="2"/>
  <c r="S858" i="2"/>
  <c r="S859" i="2"/>
  <c r="S860" i="2"/>
  <c r="S861" i="2"/>
  <c r="S862" i="2"/>
  <c r="S863" i="2"/>
  <c r="S864" i="2"/>
  <c r="S865" i="2"/>
  <c r="T846" i="2"/>
  <c r="T847" i="2"/>
  <c r="T848" i="2"/>
  <c r="T849" i="2"/>
  <c r="T850" i="2"/>
  <c r="T851" i="2"/>
  <c r="T852" i="2"/>
  <c r="T853" i="2"/>
  <c r="T854" i="2"/>
  <c r="T855" i="2"/>
  <c r="T856" i="2"/>
  <c r="T857" i="2"/>
  <c r="T858" i="2"/>
  <c r="T859" i="2"/>
  <c r="T860" i="2"/>
  <c r="T861" i="2"/>
  <c r="T862" i="2"/>
  <c r="T863" i="2"/>
  <c r="T864" i="2"/>
  <c r="T865" i="2"/>
  <c r="J62" i="6"/>
  <c r="J63" i="6"/>
  <c r="J64" i="6"/>
  <c r="J65" i="6"/>
  <c r="J66" i="6"/>
  <c r="J67" i="6"/>
  <c r="J68" i="6"/>
  <c r="J69" i="6"/>
  <c r="J61" i="6"/>
  <c r="S842" i="2"/>
  <c r="S843" i="2"/>
  <c r="S844" i="2"/>
  <c r="S845" i="2"/>
  <c r="T842" i="2"/>
  <c r="T843" i="2"/>
  <c r="T844" i="2"/>
  <c r="T845" i="2"/>
  <c r="S840" i="2"/>
  <c r="S841" i="2"/>
  <c r="T840" i="2"/>
  <c r="T841" i="2"/>
  <c r="S839" i="2"/>
  <c r="T839" i="2"/>
  <c r="S837" i="2"/>
  <c r="S838" i="2"/>
  <c r="T837" i="2"/>
  <c r="T838" i="2"/>
  <c r="S833" i="2"/>
  <c r="S834" i="2"/>
  <c r="S835" i="2"/>
  <c r="S836" i="2"/>
  <c r="T833" i="2"/>
  <c r="T834" i="2"/>
  <c r="T835" i="2"/>
  <c r="T836" i="2"/>
  <c r="S831" i="2"/>
  <c r="S832" i="2"/>
  <c r="T831" i="2"/>
  <c r="T832" i="2"/>
  <c r="S830" i="2"/>
  <c r="T830" i="2"/>
  <c r="S829" i="2"/>
  <c r="T829" i="2"/>
  <c r="S828" i="2"/>
  <c r="T828" i="2"/>
  <c r="S824" i="2"/>
  <c r="S825" i="2"/>
  <c r="S826" i="2"/>
  <c r="S827" i="2"/>
  <c r="T824" i="2"/>
  <c r="T825" i="2"/>
  <c r="T826" i="2"/>
  <c r="T827" i="2"/>
  <c r="S823" i="2"/>
  <c r="T823" i="2"/>
  <c r="S821" i="2"/>
  <c r="S822" i="2"/>
  <c r="T821" i="2"/>
  <c r="T822" i="2"/>
  <c r="S817" i="2"/>
  <c r="S818" i="2"/>
  <c r="S819" i="2"/>
  <c r="S820" i="2"/>
  <c r="T817" i="2"/>
  <c r="T818" i="2"/>
  <c r="T819" i="2"/>
  <c r="T820" i="2"/>
  <c r="S815" i="2"/>
  <c r="S816" i="2"/>
  <c r="T815" i="2"/>
  <c r="T816" i="2"/>
  <c r="S813" i="2"/>
  <c r="S814" i="2"/>
  <c r="T813" i="2"/>
  <c r="T814" i="2"/>
  <c r="S811" i="2"/>
  <c r="S812" i="2"/>
  <c r="T811" i="2"/>
  <c r="T812" i="2"/>
  <c r="S808" i="2"/>
  <c r="S809" i="2"/>
  <c r="S810" i="2"/>
  <c r="T808" i="2"/>
  <c r="T809" i="2"/>
  <c r="T810" i="2"/>
  <c r="S807" i="2"/>
  <c r="T807" i="2"/>
  <c r="S803" i="2"/>
  <c r="S804" i="2"/>
  <c r="S805" i="2"/>
  <c r="S806" i="2"/>
  <c r="T803" i="2"/>
  <c r="T804" i="2"/>
  <c r="T805" i="2"/>
  <c r="T806" i="2"/>
  <c r="S800" i="2"/>
  <c r="S801" i="2"/>
  <c r="S802" i="2"/>
  <c r="T800" i="2"/>
  <c r="T801" i="2"/>
  <c r="T802" i="2"/>
  <c r="S797" i="2"/>
  <c r="S798" i="2"/>
  <c r="S799" i="2"/>
  <c r="T797" i="2"/>
  <c r="T798" i="2"/>
  <c r="T799" i="2"/>
  <c r="S795" i="2"/>
  <c r="S796" i="2"/>
  <c r="T795" i="2"/>
  <c r="T796" i="2"/>
  <c r="S792" i="2"/>
  <c r="S793" i="2"/>
  <c r="S794" i="2"/>
  <c r="T792" i="2"/>
  <c r="T793" i="2"/>
  <c r="T794" i="2"/>
  <c r="S790" i="2"/>
  <c r="S791" i="2"/>
  <c r="T790" i="2"/>
  <c r="T791" i="2"/>
  <c r="S789" i="2"/>
  <c r="T789" i="2"/>
  <c r="S787" i="2"/>
  <c r="S788" i="2"/>
  <c r="T787" i="2"/>
  <c r="T788" i="2"/>
  <c r="S782" i="2"/>
  <c r="S783" i="2"/>
  <c r="S784" i="2"/>
  <c r="S785" i="2"/>
  <c r="S786" i="2"/>
  <c r="T782" i="2"/>
  <c r="T783" i="2"/>
  <c r="T784" i="2"/>
  <c r="T785" i="2"/>
  <c r="T786" i="2"/>
  <c r="S780" i="2"/>
  <c r="S781" i="2"/>
  <c r="T780" i="2"/>
  <c r="T781" i="2"/>
  <c r="S775" i="2"/>
  <c r="S776" i="2"/>
  <c r="S777" i="2"/>
  <c r="S778" i="2"/>
  <c r="S779" i="2"/>
  <c r="T775" i="2"/>
  <c r="T776" i="2"/>
  <c r="T777" i="2"/>
  <c r="T778" i="2"/>
  <c r="T779" i="2"/>
  <c r="S772" i="2"/>
  <c r="S773" i="2"/>
  <c r="S774" i="2"/>
  <c r="T772" i="2"/>
  <c r="T773" i="2"/>
  <c r="T774" i="2"/>
  <c r="S767" i="2"/>
  <c r="S768" i="2"/>
  <c r="S769" i="2"/>
  <c r="S770" i="2"/>
  <c r="S771" i="2"/>
  <c r="T767" i="2"/>
  <c r="T768" i="2"/>
  <c r="T769" i="2"/>
  <c r="T770" i="2"/>
  <c r="T771" i="2"/>
  <c r="S765" i="2"/>
  <c r="S766" i="2"/>
  <c r="T765" i="2"/>
  <c r="T766" i="2"/>
  <c r="S761" i="2"/>
  <c r="S762" i="2"/>
  <c r="S763" i="2"/>
  <c r="S764" i="2"/>
  <c r="T761" i="2"/>
  <c r="T762" i="2"/>
  <c r="T763" i="2"/>
  <c r="T764" i="2"/>
  <c r="S757" i="2"/>
  <c r="S758" i="2"/>
  <c r="S759" i="2"/>
  <c r="S760" i="2"/>
  <c r="T757" i="2"/>
  <c r="T758" i="2"/>
  <c r="T759" i="2"/>
  <c r="T760" i="2"/>
  <c r="S752" i="2"/>
  <c r="S753" i="2"/>
  <c r="S754" i="2"/>
  <c r="S755" i="2"/>
  <c r="S756" i="2"/>
  <c r="T752" i="2"/>
  <c r="T753" i="2"/>
  <c r="T754" i="2"/>
  <c r="T755" i="2"/>
  <c r="T756" i="2"/>
  <c r="S750" i="2"/>
  <c r="S751" i="2"/>
  <c r="T750" i="2"/>
  <c r="T751" i="2"/>
  <c r="S745" i="2"/>
  <c r="S746" i="2"/>
  <c r="S747" i="2"/>
  <c r="S748" i="2"/>
  <c r="S749" i="2"/>
  <c r="T745" i="2"/>
  <c r="T746" i="2"/>
  <c r="T747" i="2"/>
  <c r="T748" i="2"/>
  <c r="T749" i="2"/>
  <c r="S741" i="2"/>
  <c r="S742" i="2"/>
  <c r="S743" i="2"/>
  <c r="S744" i="2"/>
  <c r="T741" i="2"/>
  <c r="T742" i="2"/>
  <c r="T743" i="2"/>
  <c r="T744" i="2"/>
  <c r="S738" i="2"/>
  <c r="S739" i="2"/>
  <c r="S740" i="2"/>
  <c r="T738" i="2"/>
  <c r="T739" i="2"/>
  <c r="T740" i="2"/>
  <c r="S736" i="2"/>
  <c r="S737" i="2"/>
  <c r="T736" i="2"/>
  <c r="T737" i="2"/>
  <c r="S732" i="2"/>
  <c r="S733" i="2"/>
  <c r="S734" i="2"/>
  <c r="S735" i="2"/>
  <c r="T732" i="2"/>
  <c r="T733" i="2"/>
  <c r="T734" i="2"/>
  <c r="T735" i="2"/>
  <c r="S729" i="2"/>
  <c r="S730" i="2"/>
  <c r="S731" i="2"/>
  <c r="T729" i="2"/>
  <c r="T730" i="2"/>
  <c r="T731" i="2"/>
  <c r="S726" i="2"/>
  <c r="S727" i="2"/>
  <c r="S728" i="2"/>
  <c r="T726" i="2"/>
  <c r="T727" i="2"/>
  <c r="T728" i="2"/>
  <c r="S724" i="2"/>
  <c r="S725" i="2"/>
  <c r="T724" i="2"/>
  <c r="T725" i="2"/>
  <c r="S721" i="2"/>
  <c r="S722" i="2"/>
  <c r="S723" i="2"/>
  <c r="T721" i="2"/>
  <c r="T722" i="2"/>
  <c r="T723" i="2"/>
  <c r="S715" i="2"/>
  <c r="S716" i="2"/>
  <c r="S717" i="2"/>
  <c r="S718" i="2"/>
  <c r="S719" i="2"/>
  <c r="S720" i="2"/>
  <c r="T715" i="2"/>
  <c r="T716" i="2"/>
  <c r="T717" i="2"/>
  <c r="T718" i="2"/>
  <c r="T719" i="2"/>
  <c r="T720" i="2"/>
  <c r="S713" i="2"/>
  <c r="S714" i="2"/>
  <c r="T713" i="2"/>
  <c r="T714" i="2"/>
  <c r="S709" i="2"/>
  <c r="S710" i="2"/>
  <c r="S711" i="2"/>
  <c r="S712" i="2"/>
  <c r="T709" i="2"/>
  <c r="T710" i="2"/>
  <c r="T711" i="2"/>
  <c r="T712" i="2"/>
  <c r="S706" i="2"/>
  <c r="S707" i="2"/>
  <c r="S708" i="2"/>
  <c r="T706" i="2"/>
  <c r="T707" i="2"/>
  <c r="T708" i="2"/>
  <c r="S698" i="2"/>
  <c r="S699" i="2"/>
  <c r="S700" i="2"/>
  <c r="S701" i="2"/>
  <c r="S702" i="2"/>
  <c r="S703" i="2"/>
  <c r="S704" i="2"/>
  <c r="S705" i="2"/>
  <c r="T698" i="2"/>
  <c r="T699" i="2"/>
  <c r="T700" i="2"/>
  <c r="T701" i="2"/>
  <c r="T702" i="2"/>
  <c r="T703" i="2"/>
  <c r="T704" i="2"/>
  <c r="T705" i="2"/>
  <c r="S693" i="2"/>
  <c r="S694" i="2"/>
  <c r="S695" i="2"/>
  <c r="S696" i="2"/>
  <c r="S697" i="2"/>
  <c r="T693" i="2"/>
  <c r="T694" i="2"/>
  <c r="T695" i="2"/>
  <c r="T696" i="2"/>
  <c r="T697" i="2"/>
  <c r="S691" i="2"/>
  <c r="S692" i="2"/>
  <c r="T691" i="2"/>
  <c r="T692" i="2"/>
  <c r="S687" i="2"/>
  <c r="S688" i="2"/>
  <c r="S689" i="2"/>
  <c r="S690" i="2"/>
  <c r="T687" i="2"/>
  <c r="T688" i="2"/>
  <c r="T689" i="2"/>
  <c r="T690" i="2"/>
  <c r="S682" i="2"/>
  <c r="S683" i="2"/>
  <c r="S684" i="2"/>
  <c r="S685" i="2"/>
  <c r="S686" i="2"/>
  <c r="T682" i="2"/>
  <c r="T683" i="2"/>
  <c r="T684" i="2"/>
  <c r="T685" i="2"/>
  <c r="T686" i="2"/>
  <c r="S679" i="2"/>
  <c r="S680" i="2"/>
  <c r="S681" i="2"/>
  <c r="T679" i="2"/>
  <c r="T680" i="2"/>
  <c r="T681" i="2"/>
  <c r="S673" i="2"/>
  <c r="S674" i="2"/>
  <c r="S675" i="2"/>
  <c r="S676" i="2"/>
  <c r="S677" i="2"/>
  <c r="S678" i="2"/>
  <c r="T673" i="2"/>
  <c r="T674" i="2"/>
  <c r="T675" i="2"/>
  <c r="T676" i="2"/>
  <c r="T677" i="2"/>
  <c r="T678" i="2"/>
  <c r="S672" i="2"/>
  <c r="T672" i="2"/>
  <c r="S669" i="2"/>
  <c r="S670" i="2"/>
  <c r="S671" i="2"/>
  <c r="T669" i="2"/>
  <c r="T670" i="2"/>
  <c r="T671" i="2"/>
  <c r="S665" i="2"/>
  <c r="S666" i="2"/>
  <c r="S667" i="2"/>
  <c r="S668" i="2"/>
  <c r="T665" i="2"/>
  <c r="T666" i="2"/>
  <c r="T667" i="2"/>
  <c r="T668" i="2"/>
  <c r="S660" i="2"/>
  <c r="S661" i="2"/>
  <c r="S662" i="2"/>
  <c r="S663" i="2"/>
  <c r="S664" i="2"/>
  <c r="T660" i="2"/>
  <c r="T661" i="2"/>
  <c r="T662" i="2"/>
  <c r="T663" i="2"/>
  <c r="T664" i="2"/>
  <c r="S657" i="2"/>
  <c r="S658" i="2"/>
  <c r="S659" i="2"/>
  <c r="T657" i="2"/>
  <c r="T658" i="2"/>
  <c r="T659" i="2"/>
  <c r="S652" i="2"/>
  <c r="S653" i="2"/>
  <c r="S654" i="2"/>
  <c r="S655" i="2"/>
  <c r="S656" i="2"/>
  <c r="T652" i="2"/>
  <c r="T653" i="2"/>
  <c r="T654" i="2"/>
  <c r="T655" i="2"/>
  <c r="T656" i="2"/>
  <c r="S650" i="2"/>
  <c r="S651" i="2"/>
  <c r="T650" i="2"/>
  <c r="T651" i="2"/>
  <c r="S645" i="2"/>
  <c r="S646" i="2"/>
  <c r="S647" i="2"/>
  <c r="S648" i="2"/>
  <c r="S649" i="2"/>
  <c r="T645" i="2"/>
  <c r="T646" i="2"/>
  <c r="T647" i="2"/>
  <c r="T648" i="2"/>
  <c r="T649" i="2"/>
  <c r="S642" i="2"/>
  <c r="S643" i="2"/>
  <c r="S644" i="2"/>
  <c r="T642" i="2"/>
  <c r="T643" i="2"/>
  <c r="T644" i="2"/>
  <c r="S636" i="2"/>
  <c r="S637" i="2"/>
  <c r="S638" i="2"/>
  <c r="S639" i="2"/>
  <c r="S640" i="2"/>
  <c r="S641" i="2"/>
  <c r="T636" i="2"/>
  <c r="T637" i="2"/>
  <c r="T638" i="2"/>
  <c r="T639" i="2"/>
  <c r="T640" i="2"/>
  <c r="T641" i="2"/>
  <c r="S632" i="2"/>
  <c r="S633" i="2"/>
  <c r="S634" i="2"/>
  <c r="S635" i="2"/>
  <c r="T632" i="2"/>
  <c r="T633" i="2"/>
  <c r="T634" i="2"/>
  <c r="T635" i="2"/>
  <c r="S626" i="2"/>
  <c r="S627" i="2"/>
  <c r="S628" i="2"/>
  <c r="S629" i="2"/>
  <c r="S630" i="2"/>
  <c r="S631" i="2"/>
  <c r="T626" i="2"/>
  <c r="T627" i="2"/>
  <c r="T628" i="2"/>
  <c r="T629" i="2"/>
  <c r="T630" i="2"/>
  <c r="T631" i="2"/>
  <c r="S622" i="2"/>
  <c r="S623" i="2"/>
  <c r="S624" i="2"/>
  <c r="S625" i="2"/>
  <c r="T622" i="2"/>
  <c r="T623" i="2"/>
  <c r="T624" i="2"/>
  <c r="T625" i="2"/>
  <c r="S617" i="2"/>
  <c r="S618" i="2"/>
  <c r="S619" i="2"/>
  <c r="S620" i="2"/>
  <c r="S621" i="2"/>
  <c r="T617" i="2"/>
  <c r="T618" i="2"/>
  <c r="T619" i="2"/>
  <c r="T620" i="2"/>
  <c r="T621" i="2"/>
  <c r="S614" i="2"/>
  <c r="S615" i="2"/>
  <c r="S616" i="2"/>
  <c r="T614" i="2"/>
  <c r="T615" i="2"/>
  <c r="T616" i="2"/>
  <c r="S611" i="2"/>
  <c r="S612" i="2"/>
  <c r="S613" i="2"/>
  <c r="T611" i="2"/>
  <c r="T612" i="2"/>
  <c r="T613" i="2"/>
  <c r="S608" i="2"/>
  <c r="S609" i="2"/>
  <c r="S610" i="2"/>
  <c r="T608" i="2"/>
  <c r="T609" i="2"/>
  <c r="T610" i="2"/>
  <c r="S604" i="2"/>
  <c r="S605" i="2"/>
  <c r="S606" i="2"/>
  <c r="S607" i="2"/>
  <c r="T604" i="2"/>
  <c r="T605" i="2"/>
  <c r="T606" i="2"/>
  <c r="T607" i="2"/>
  <c r="S602" i="2"/>
  <c r="S603" i="2"/>
  <c r="T602" i="2"/>
  <c r="T603" i="2"/>
  <c r="S599" i="2"/>
  <c r="S600" i="2"/>
  <c r="S601" i="2"/>
  <c r="T599" i="2"/>
  <c r="T600" i="2"/>
  <c r="T601" i="2"/>
  <c r="S593" i="2"/>
  <c r="S594" i="2"/>
  <c r="S595" i="2"/>
  <c r="S596" i="2"/>
  <c r="S597" i="2"/>
  <c r="S598" i="2"/>
  <c r="T593" i="2"/>
  <c r="T594" i="2"/>
  <c r="T595" i="2"/>
  <c r="T596" i="2"/>
  <c r="T597" i="2"/>
  <c r="T598" i="2"/>
  <c r="S549" i="2"/>
  <c r="S550" i="2"/>
  <c r="S551" i="2"/>
  <c r="S552" i="2"/>
  <c r="S553" i="2"/>
  <c r="S554" i="2"/>
  <c r="S555" i="2"/>
  <c r="S556" i="2"/>
  <c r="S557" i="2"/>
  <c r="S558" i="2"/>
  <c r="S559" i="2"/>
  <c r="S560" i="2"/>
  <c r="S561" i="2"/>
  <c r="S562" i="2"/>
  <c r="S563" i="2"/>
  <c r="S564" i="2"/>
  <c r="S565" i="2"/>
  <c r="S566" i="2"/>
  <c r="S567" i="2"/>
  <c r="S568" i="2"/>
  <c r="S569" i="2"/>
  <c r="S570" i="2"/>
  <c r="S571" i="2"/>
  <c r="S572" i="2"/>
  <c r="S573" i="2"/>
  <c r="S574" i="2"/>
  <c r="S575" i="2"/>
  <c r="S576" i="2"/>
  <c r="S577" i="2"/>
  <c r="S578" i="2"/>
  <c r="S579" i="2"/>
  <c r="S580" i="2"/>
  <c r="S581" i="2"/>
  <c r="S582" i="2"/>
  <c r="S583" i="2"/>
  <c r="S584" i="2"/>
  <c r="S585" i="2"/>
  <c r="S586" i="2"/>
  <c r="S587" i="2"/>
  <c r="S588" i="2"/>
  <c r="S589" i="2"/>
  <c r="S590" i="2"/>
  <c r="S591" i="2"/>
  <c r="S592" i="2"/>
  <c r="T549" i="2"/>
  <c r="T550" i="2"/>
  <c r="T551" i="2"/>
  <c r="T552" i="2"/>
  <c r="T553" i="2"/>
  <c r="T554" i="2"/>
  <c r="T555" i="2"/>
  <c r="T556" i="2"/>
  <c r="T557" i="2"/>
  <c r="T558" i="2"/>
  <c r="T559" i="2"/>
  <c r="T560" i="2"/>
  <c r="T561" i="2"/>
  <c r="T562" i="2"/>
  <c r="T563" i="2"/>
  <c r="T564" i="2"/>
  <c r="T565" i="2"/>
  <c r="T566" i="2"/>
  <c r="T567" i="2"/>
  <c r="T568" i="2"/>
  <c r="T569" i="2"/>
  <c r="T570" i="2"/>
  <c r="T571" i="2"/>
  <c r="T572" i="2"/>
  <c r="T573" i="2"/>
  <c r="T574" i="2"/>
  <c r="T575" i="2"/>
  <c r="T576" i="2"/>
  <c r="T577" i="2"/>
  <c r="T578" i="2"/>
  <c r="T579" i="2"/>
  <c r="T580" i="2"/>
  <c r="T581" i="2"/>
  <c r="T582" i="2"/>
  <c r="T583" i="2"/>
  <c r="T584" i="2"/>
  <c r="T585" i="2"/>
  <c r="T586" i="2"/>
  <c r="T587" i="2"/>
  <c r="T588" i="2"/>
  <c r="T589" i="2"/>
  <c r="T590" i="2"/>
  <c r="T591" i="2"/>
  <c r="T592" i="2"/>
  <c r="J51" i="6"/>
  <c r="J52" i="6"/>
  <c r="J53" i="6"/>
  <c r="J54" i="6"/>
  <c r="J55" i="6"/>
  <c r="J56" i="6"/>
  <c r="J57" i="6"/>
  <c r="J58" i="6"/>
  <c r="J59" i="6"/>
  <c r="J60" i="6"/>
  <c r="J50" i="6"/>
  <c r="S544" i="2"/>
  <c r="S545" i="2"/>
  <c r="S546" i="2"/>
  <c r="S547" i="2"/>
  <c r="S548" i="2"/>
  <c r="T544" i="2"/>
  <c r="T545" i="2"/>
  <c r="T546" i="2"/>
  <c r="T547" i="2"/>
  <c r="T548" i="2"/>
  <c r="S539" i="2"/>
  <c r="S540" i="2"/>
  <c r="S541" i="2"/>
  <c r="S542" i="2"/>
  <c r="S543" i="2"/>
  <c r="T539" i="2"/>
  <c r="T540" i="2"/>
  <c r="T541" i="2"/>
  <c r="T542" i="2"/>
  <c r="T543" i="2"/>
  <c r="S533" i="2"/>
  <c r="S534" i="2"/>
  <c r="S535" i="2"/>
  <c r="S536" i="2"/>
  <c r="S537" i="2"/>
  <c r="S538" i="2"/>
  <c r="T533" i="2"/>
  <c r="T534" i="2"/>
  <c r="T535" i="2"/>
  <c r="T536" i="2"/>
  <c r="T537" i="2"/>
  <c r="T538" i="2"/>
  <c r="S531" i="2"/>
  <c r="S532" i="2"/>
  <c r="T531" i="2"/>
  <c r="T532" i="2"/>
  <c r="S524" i="2"/>
  <c r="S525" i="2"/>
  <c r="S526" i="2"/>
  <c r="S527" i="2"/>
  <c r="S528" i="2"/>
  <c r="S529" i="2"/>
  <c r="S530" i="2"/>
  <c r="T524" i="2"/>
  <c r="T525" i="2"/>
  <c r="T526" i="2"/>
  <c r="T527" i="2"/>
  <c r="T528" i="2"/>
  <c r="T529" i="2"/>
  <c r="T530" i="2"/>
  <c r="S520" i="2"/>
  <c r="S521" i="2"/>
  <c r="S522" i="2"/>
  <c r="S523" i="2"/>
  <c r="T520" i="2"/>
  <c r="T521" i="2"/>
  <c r="T522" i="2"/>
  <c r="T523" i="2"/>
  <c r="S516" i="2"/>
  <c r="S517" i="2"/>
  <c r="S518" i="2"/>
  <c r="S519" i="2"/>
  <c r="T516" i="2"/>
  <c r="T517" i="2"/>
  <c r="T518" i="2"/>
  <c r="T519" i="2"/>
  <c r="S509" i="2"/>
  <c r="S510" i="2"/>
  <c r="S511" i="2"/>
  <c r="S512" i="2"/>
  <c r="S513" i="2"/>
  <c r="S514" i="2"/>
  <c r="S515" i="2"/>
  <c r="T509" i="2"/>
  <c r="T510" i="2"/>
  <c r="T511" i="2"/>
  <c r="T512" i="2"/>
  <c r="T513" i="2"/>
  <c r="T514" i="2"/>
  <c r="T515" i="2"/>
  <c r="S506" i="2"/>
  <c r="S507" i="2"/>
  <c r="S508" i="2"/>
  <c r="T506" i="2"/>
  <c r="T507" i="2"/>
  <c r="T508" i="2"/>
  <c r="S503" i="2"/>
  <c r="S504" i="2"/>
  <c r="S505" i="2"/>
  <c r="T503" i="2"/>
  <c r="T504" i="2"/>
  <c r="T505" i="2"/>
  <c r="S501" i="2"/>
  <c r="S502" i="2"/>
  <c r="T501" i="2"/>
  <c r="T502" i="2"/>
  <c r="S498" i="2"/>
  <c r="S499" i="2"/>
  <c r="S500" i="2"/>
  <c r="T498" i="2"/>
  <c r="T499" i="2"/>
  <c r="T500" i="2"/>
  <c r="S495" i="2"/>
  <c r="S496" i="2"/>
  <c r="S497" i="2"/>
  <c r="T495" i="2"/>
  <c r="T496" i="2"/>
  <c r="T497" i="2"/>
  <c r="S490" i="2"/>
  <c r="S491" i="2"/>
  <c r="S492" i="2"/>
  <c r="S493" i="2"/>
  <c r="S494" i="2"/>
  <c r="T490" i="2"/>
  <c r="T491" i="2"/>
  <c r="T492" i="2"/>
  <c r="T493" i="2"/>
  <c r="T494" i="2"/>
  <c r="S485" i="2"/>
  <c r="S486" i="2"/>
  <c r="S487" i="2"/>
  <c r="S488" i="2"/>
  <c r="S489" i="2"/>
  <c r="T485" i="2"/>
  <c r="T486" i="2"/>
  <c r="T487" i="2"/>
  <c r="T488" i="2"/>
  <c r="T489" i="2"/>
  <c r="S481" i="2"/>
  <c r="S482" i="2"/>
  <c r="S483" i="2"/>
  <c r="S484" i="2"/>
  <c r="T481" i="2"/>
  <c r="T482" i="2"/>
  <c r="T483" i="2"/>
  <c r="T484" i="2"/>
  <c r="S476" i="2"/>
  <c r="S477" i="2"/>
  <c r="S478" i="2"/>
  <c r="S479" i="2"/>
  <c r="S480" i="2"/>
  <c r="T476" i="2"/>
  <c r="T477" i="2"/>
  <c r="T478" i="2"/>
  <c r="T479" i="2"/>
  <c r="T480" i="2"/>
  <c r="S473" i="2"/>
  <c r="S474" i="2"/>
  <c r="S475" i="2"/>
  <c r="T473" i="2"/>
  <c r="T474" i="2"/>
  <c r="T475" i="2"/>
  <c r="S468" i="2"/>
  <c r="S469" i="2"/>
  <c r="S470" i="2"/>
  <c r="S471" i="2"/>
  <c r="S472" i="2"/>
  <c r="T468" i="2"/>
  <c r="T469" i="2"/>
  <c r="T470" i="2"/>
  <c r="T471" i="2"/>
  <c r="T472" i="2"/>
  <c r="S462" i="2"/>
  <c r="S463" i="2"/>
  <c r="S464" i="2"/>
  <c r="S465" i="2"/>
  <c r="S466" i="2"/>
  <c r="S467" i="2"/>
  <c r="T462" i="2"/>
  <c r="T463" i="2"/>
  <c r="T464" i="2"/>
  <c r="T465" i="2"/>
  <c r="T466" i="2"/>
  <c r="T467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T404" i="2"/>
  <c r="T405" i="2"/>
  <c r="T406" i="2"/>
  <c r="T407" i="2"/>
  <c r="T408" i="2"/>
  <c r="T409" i="2"/>
  <c r="T410" i="2"/>
  <c r="T411" i="2"/>
  <c r="T412" i="2"/>
  <c r="T413" i="2"/>
  <c r="T414" i="2"/>
  <c r="T415" i="2"/>
  <c r="T416" i="2"/>
  <c r="T417" i="2"/>
  <c r="T418" i="2"/>
  <c r="T419" i="2"/>
  <c r="T420" i="2"/>
  <c r="T421" i="2"/>
  <c r="T422" i="2"/>
  <c r="T423" i="2"/>
  <c r="T424" i="2"/>
  <c r="T425" i="2"/>
  <c r="T426" i="2"/>
  <c r="T427" i="2"/>
  <c r="T428" i="2"/>
  <c r="T429" i="2"/>
  <c r="T430" i="2"/>
  <c r="T431" i="2"/>
  <c r="T432" i="2"/>
  <c r="T433" i="2"/>
  <c r="T434" i="2"/>
  <c r="T435" i="2"/>
  <c r="T436" i="2"/>
  <c r="T437" i="2"/>
  <c r="T438" i="2"/>
  <c r="T439" i="2"/>
  <c r="T440" i="2"/>
  <c r="T441" i="2"/>
  <c r="T442" i="2"/>
  <c r="T443" i="2"/>
  <c r="T444" i="2"/>
  <c r="T445" i="2"/>
  <c r="T446" i="2"/>
  <c r="T447" i="2"/>
  <c r="T448" i="2"/>
  <c r="T449" i="2"/>
  <c r="T450" i="2"/>
  <c r="T451" i="2"/>
  <c r="T452" i="2"/>
  <c r="T453" i="2"/>
  <c r="T454" i="2"/>
  <c r="T455" i="2"/>
  <c r="T456" i="2"/>
  <c r="T457" i="2"/>
  <c r="T458" i="2"/>
  <c r="T459" i="2"/>
  <c r="T460" i="2"/>
  <c r="T461" i="2"/>
  <c r="J40" i="6"/>
  <c r="J41" i="6"/>
  <c r="J42" i="6"/>
  <c r="J43" i="6"/>
  <c r="J44" i="6"/>
  <c r="J45" i="6"/>
  <c r="J46" i="6"/>
  <c r="J47" i="6"/>
  <c r="J48" i="6"/>
  <c r="J49" i="6"/>
  <c r="J39" i="6"/>
  <c r="S399" i="2"/>
  <c r="S400" i="2"/>
  <c r="S401" i="2"/>
  <c r="S402" i="2"/>
  <c r="S403" i="2"/>
  <c r="T399" i="2"/>
  <c r="T400" i="2"/>
  <c r="T401" i="2"/>
  <c r="T402" i="2"/>
  <c r="T403" i="2"/>
  <c r="S394" i="2"/>
  <c r="S395" i="2"/>
  <c r="S396" i="2"/>
  <c r="S397" i="2"/>
  <c r="S398" i="2"/>
  <c r="T394" i="2"/>
  <c r="T395" i="2"/>
  <c r="T396" i="2"/>
  <c r="T397" i="2"/>
  <c r="T398" i="2"/>
  <c r="S389" i="2"/>
  <c r="S390" i="2"/>
  <c r="S391" i="2"/>
  <c r="S392" i="2"/>
  <c r="S393" i="2"/>
  <c r="T389" i="2"/>
  <c r="T390" i="2"/>
  <c r="T391" i="2"/>
  <c r="T392" i="2"/>
  <c r="T393" i="2"/>
  <c r="S384" i="2"/>
  <c r="S385" i="2"/>
  <c r="S386" i="2"/>
  <c r="S387" i="2"/>
  <c r="S388" i="2"/>
  <c r="T384" i="2"/>
  <c r="T385" i="2"/>
  <c r="T386" i="2"/>
  <c r="T387" i="2"/>
  <c r="T388" i="2"/>
  <c r="S376" i="2"/>
  <c r="S377" i="2"/>
  <c r="S378" i="2"/>
  <c r="S379" i="2"/>
  <c r="S380" i="2"/>
  <c r="S381" i="2"/>
  <c r="S382" i="2"/>
  <c r="S383" i="2"/>
  <c r="T376" i="2"/>
  <c r="T377" i="2"/>
  <c r="T378" i="2"/>
  <c r="T379" i="2"/>
  <c r="T380" i="2"/>
  <c r="T381" i="2"/>
  <c r="T382" i="2"/>
  <c r="T383" i="2"/>
  <c r="S370" i="2"/>
  <c r="S371" i="2"/>
  <c r="S372" i="2"/>
  <c r="S373" i="2"/>
  <c r="S374" i="2"/>
  <c r="S375" i="2"/>
  <c r="T370" i="2"/>
  <c r="T371" i="2"/>
  <c r="T372" i="2"/>
  <c r="T373" i="2"/>
  <c r="T374" i="2"/>
  <c r="T375" i="2"/>
  <c r="S363" i="2"/>
  <c r="S364" i="2"/>
  <c r="S365" i="2"/>
  <c r="S366" i="2"/>
  <c r="S367" i="2"/>
  <c r="S368" i="2"/>
  <c r="S369" i="2"/>
  <c r="T363" i="2"/>
  <c r="T364" i="2"/>
  <c r="T365" i="2"/>
  <c r="T366" i="2"/>
  <c r="T367" i="2"/>
  <c r="T368" i="2"/>
  <c r="T369" i="2"/>
  <c r="S360" i="2"/>
  <c r="S361" i="2"/>
  <c r="S362" i="2"/>
  <c r="T360" i="2"/>
  <c r="T361" i="2"/>
  <c r="T362" i="2"/>
  <c r="S357" i="2"/>
  <c r="S358" i="2"/>
  <c r="S359" i="2"/>
  <c r="T357" i="2"/>
  <c r="T358" i="2"/>
  <c r="T359" i="2"/>
  <c r="S353" i="2"/>
  <c r="S354" i="2"/>
  <c r="S355" i="2"/>
  <c r="S356" i="2"/>
  <c r="T353" i="2"/>
  <c r="T354" i="2"/>
  <c r="T355" i="2"/>
  <c r="T356" i="2"/>
  <c r="S348" i="2"/>
  <c r="S349" i="2"/>
  <c r="S350" i="2"/>
  <c r="S351" i="2"/>
  <c r="S352" i="2"/>
  <c r="T348" i="2"/>
  <c r="T349" i="2"/>
  <c r="T350" i="2"/>
  <c r="T351" i="2"/>
  <c r="T352" i="2"/>
  <c r="S343" i="2"/>
  <c r="S344" i="2"/>
  <c r="S345" i="2"/>
  <c r="S346" i="2"/>
  <c r="S347" i="2"/>
  <c r="T343" i="2"/>
  <c r="T344" i="2"/>
  <c r="T345" i="2"/>
  <c r="T346" i="2"/>
  <c r="T347" i="2"/>
  <c r="S337" i="2"/>
  <c r="S338" i="2"/>
  <c r="S339" i="2"/>
  <c r="S340" i="2"/>
  <c r="S341" i="2"/>
  <c r="S342" i="2"/>
  <c r="T337" i="2"/>
  <c r="T338" i="2"/>
  <c r="T339" i="2"/>
  <c r="T340" i="2"/>
  <c r="T341" i="2"/>
  <c r="T342" i="2"/>
  <c r="S332" i="2"/>
  <c r="S333" i="2"/>
  <c r="S334" i="2"/>
  <c r="S335" i="2"/>
  <c r="S336" i="2"/>
  <c r="T332" i="2"/>
  <c r="T333" i="2"/>
  <c r="T334" i="2"/>
  <c r="T335" i="2"/>
  <c r="T336" i="2"/>
  <c r="S327" i="2"/>
  <c r="S328" i="2"/>
  <c r="S329" i="2"/>
  <c r="S330" i="2"/>
  <c r="S331" i="2"/>
  <c r="T327" i="2"/>
  <c r="T328" i="2"/>
  <c r="T329" i="2"/>
  <c r="T330" i="2"/>
  <c r="T331" i="2"/>
  <c r="S319" i="2"/>
  <c r="S320" i="2"/>
  <c r="S321" i="2"/>
  <c r="S322" i="2"/>
  <c r="S323" i="2"/>
  <c r="S324" i="2"/>
  <c r="S325" i="2"/>
  <c r="S326" i="2"/>
  <c r="T319" i="2"/>
  <c r="T320" i="2"/>
  <c r="T321" i="2"/>
  <c r="T322" i="2"/>
  <c r="T323" i="2"/>
  <c r="T324" i="2"/>
  <c r="T325" i="2"/>
  <c r="T326" i="2"/>
  <c r="S313" i="2"/>
  <c r="S314" i="2"/>
  <c r="S315" i="2"/>
  <c r="S316" i="2"/>
  <c r="S317" i="2"/>
  <c r="S318" i="2"/>
  <c r="T313" i="2"/>
  <c r="T314" i="2"/>
  <c r="T315" i="2"/>
  <c r="T316" i="2"/>
  <c r="T317" i="2"/>
  <c r="T318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T262" i="2"/>
  <c r="T263" i="2"/>
  <c r="T264" i="2"/>
  <c r="T265" i="2"/>
  <c r="T266" i="2"/>
  <c r="T267" i="2"/>
  <c r="T268" i="2"/>
  <c r="T269" i="2"/>
  <c r="T270" i="2"/>
  <c r="T271" i="2"/>
  <c r="T272" i="2"/>
  <c r="T273" i="2"/>
  <c r="T274" i="2"/>
  <c r="T275" i="2"/>
  <c r="T276" i="2"/>
  <c r="T277" i="2"/>
  <c r="T278" i="2"/>
  <c r="T279" i="2"/>
  <c r="T280" i="2"/>
  <c r="T281" i="2"/>
  <c r="T282" i="2"/>
  <c r="T283" i="2"/>
  <c r="T284" i="2"/>
  <c r="T285" i="2"/>
  <c r="T286" i="2"/>
  <c r="T287" i="2"/>
  <c r="T288" i="2"/>
  <c r="T289" i="2"/>
  <c r="T290" i="2"/>
  <c r="T291" i="2"/>
  <c r="T292" i="2"/>
  <c r="T293" i="2"/>
  <c r="T294" i="2"/>
  <c r="T295" i="2"/>
  <c r="T296" i="2"/>
  <c r="T297" i="2"/>
  <c r="T298" i="2"/>
  <c r="T299" i="2"/>
  <c r="T300" i="2"/>
  <c r="T301" i="2"/>
  <c r="T302" i="2"/>
  <c r="T303" i="2"/>
  <c r="T304" i="2"/>
  <c r="T305" i="2"/>
  <c r="T306" i="2"/>
  <c r="T307" i="2"/>
  <c r="T308" i="2"/>
  <c r="T309" i="2"/>
  <c r="T310" i="2"/>
  <c r="T311" i="2"/>
  <c r="T312" i="2"/>
  <c r="J30" i="6"/>
  <c r="J31" i="6"/>
  <c r="J32" i="6"/>
  <c r="J33" i="6"/>
  <c r="J34" i="6"/>
  <c r="J35" i="6"/>
  <c r="J36" i="6"/>
  <c r="J37" i="6"/>
  <c r="J38" i="6"/>
  <c r="J29" i="6"/>
  <c r="S256" i="2"/>
  <c r="S257" i="2"/>
  <c r="S258" i="2"/>
  <c r="S259" i="2"/>
  <c r="S260" i="2"/>
  <c r="S261" i="2"/>
  <c r="T256" i="2"/>
  <c r="T257" i="2"/>
  <c r="T258" i="2"/>
  <c r="T259" i="2"/>
  <c r="T260" i="2"/>
  <c r="T261" i="2"/>
  <c r="S251" i="2"/>
  <c r="S252" i="2"/>
  <c r="S253" i="2"/>
  <c r="S254" i="2"/>
  <c r="S255" i="2"/>
  <c r="T251" i="2"/>
  <c r="T252" i="2"/>
  <c r="T253" i="2"/>
  <c r="T254" i="2"/>
  <c r="T255" i="2"/>
  <c r="S246" i="2"/>
  <c r="S247" i="2"/>
  <c r="S248" i="2"/>
  <c r="S249" i="2"/>
  <c r="S250" i="2"/>
  <c r="T246" i="2"/>
  <c r="T247" i="2"/>
  <c r="T248" i="2"/>
  <c r="T249" i="2"/>
  <c r="T250" i="2"/>
  <c r="S238" i="2"/>
  <c r="S239" i="2"/>
  <c r="S240" i="2"/>
  <c r="S241" i="2"/>
  <c r="S242" i="2"/>
  <c r="S243" i="2"/>
  <c r="S244" i="2"/>
  <c r="S245" i="2"/>
  <c r="T238" i="2"/>
  <c r="T239" i="2"/>
  <c r="T240" i="2"/>
  <c r="T241" i="2"/>
  <c r="T242" i="2"/>
  <c r="T243" i="2"/>
  <c r="T244" i="2"/>
  <c r="T245" i="2"/>
  <c r="S232" i="2"/>
  <c r="S233" i="2"/>
  <c r="S234" i="2"/>
  <c r="S235" i="2"/>
  <c r="S236" i="2"/>
  <c r="S237" i="2"/>
  <c r="T232" i="2"/>
  <c r="T233" i="2"/>
  <c r="T234" i="2"/>
  <c r="T235" i="2"/>
  <c r="T236" i="2"/>
  <c r="T237" i="2"/>
  <c r="S228" i="2"/>
  <c r="S229" i="2"/>
  <c r="S230" i="2"/>
  <c r="S231" i="2"/>
  <c r="T228" i="2"/>
  <c r="T229" i="2"/>
  <c r="T230" i="2"/>
  <c r="T231" i="2"/>
  <c r="S221" i="2"/>
  <c r="S222" i="2"/>
  <c r="S223" i="2"/>
  <c r="S224" i="2"/>
  <c r="S225" i="2"/>
  <c r="S226" i="2"/>
  <c r="S227" i="2"/>
  <c r="T221" i="2"/>
  <c r="T222" i="2"/>
  <c r="T223" i="2"/>
  <c r="T224" i="2"/>
  <c r="T225" i="2"/>
  <c r="T226" i="2"/>
  <c r="T227" i="2"/>
  <c r="S216" i="2"/>
  <c r="S217" i="2"/>
  <c r="S218" i="2"/>
  <c r="S219" i="2"/>
  <c r="S220" i="2"/>
  <c r="T216" i="2"/>
  <c r="T217" i="2"/>
  <c r="T218" i="2"/>
  <c r="T219" i="2"/>
  <c r="T220" i="2"/>
  <c r="S208" i="2"/>
  <c r="S209" i="2"/>
  <c r="S210" i="2"/>
  <c r="S211" i="2"/>
  <c r="S212" i="2"/>
  <c r="S213" i="2"/>
  <c r="S214" i="2"/>
  <c r="S215" i="2"/>
  <c r="T208" i="2"/>
  <c r="T209" i="2"/>
  <c r="T210" i="2"/>
  <c r="T211" i="2"/>
  <c r="T212" i="2"/>
  <c r="T213" i="2"/>
  <c r="T214" i="2"/>
  <c r="T215" i="2"/>
  <c r="S204" i="2"/>
  <c r="S205" i="2"/>
  <c r="S206" i="2"/>
  <c r="S207" i="2"/>
  <c r="T204" i="2"/>
  <c r="T205" i="2"/>
  <c r="T206" i="2"/>
  <c r="T207" i="2"/>
  <c r="S197" i="2"/>
  <c r="S198" i="2"/>
  <c r="S199" i="2"/>
  <c r="S200" i="2"/>
  <c r="S201" i="2"/>
  <c r="S202" i="2"/>
  <c r="S203" i="2"/>
  <c r="T197" i="2"/>
  <c r="T198" i="2"/>
  <c r="T199" i="2"/>
  <c r="T200" i="2"/>
  <c r="T201" i="2"/>
  <c r="T202" i="2"/>
  <c r="T203" i="2"/>
  <c r="S191" i="2"/>
  <c r="S192" i="2"/>
  <c r="S193" i="2"/>
  <c r="S194" i="2"/>
  <c r="S195" i="2"/>
  <c r="S196" i="2"/>
  <c r="T191" i="2"/>
  <c r="T192" i="2"/>
  <c r="T193" i="2"/>
  <c r="T194" i="2"/>
  <c r="T195" i="2"/>
  <c r="T196" i="2"/>
  <c r="S187" i="2"/>
  <c r="S188" i="2"/>
  <c r="S189" i="2"/>
  <c r="S190" i="2"/>
  <c r="T187" i="2"/>
  <c r="T188" i="2"/>
  <c r="T189" i="2"/>
  <c r="T190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J20" i="6"/>
  <c r="J21" i="6"/>
  <c r="J22" i="6"/>
  <c r="J23" i="6"/>
  <c r="J24" i="6"/>
  <c r="J25" i="6"/>
  <c r="J26" i="6"/>
  <c r="J27" i="6"/>
  <c r="J28" i="6"/>
  <c r="J19" i="6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S21" i="2"/>
  <c r="T21" i="2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4" i="6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H52" i="2" l="1"/>
  <c r="H82" i="2"/>
  <c r="H78" i="2"/>
  <c r="H74" i="2"/>
  <c r="H70" i="2"/>
  <c r="H66" i="2"/>
  <c r="H62" i="2"/>
  <c r="H58" i="2"/>
  <c r="H54" i="2"/>
  <c r="H50" i="2"/>
  <c r="H46" i="2"/>
  <c r="H42" i="2"/>
  <c r="H38" i="2"/>
  <c r="H34" i="2"/>
  <c r="H30" i="2"/>
  <c r="H26" i="2"/>
  <c r="H22" i="2"/>
  <c r="H68" i="2"/>
  <c r="H36" i="2"/>
  <c r="H81" i="2"/>
  <c r="H73" i="2"/>
  <c r="H65" i="2"/>
  <c r="H57" i="2"/>
  <c r="H49" i="2"/>
  <c r="H41" i="2"/>
  <c r="H37" i="2"/>
  <c r="H33" i="2"/>
  <c r="H29" i="2"/>
  <c r="H25" i="2"/>
  <c r="H21" i="2"/>
  <c r="H77" i="2"/>
  <c r="H69" i="2"/>
  <c r="H61" i="2"/>
  <c r="H53" i="2"/>
  <c r="H45" i="2"/>
  <c r="H80" i="2"/>
  <c r="H76" i="2"/>
  <c r="H72" i="2"/>
  <c r="H64" i="2"/>
  <c r="H60" i="2"/>
  <c r="H56" i="2"/>
  <c r="H48" i="2"/>
  <c r="H44" i="2"/>
  <c r="H40" i="2"/>
  <c r="H32" i="2"/>
  <c r="H28" i="2"/>
  <c r="H24" i="2"/>
  <c r="H79" i="2"/>
  <c r="H75" i="2"/>
  <c r="H71" i="2"/>
  <c r="H67" i="2"/>
  <c r="H63" i="2"/>
  <c r="H59" i="2"/>
  <c r="H55" i="2"/>
  <c r="H51" i="2"/>
  <c r="H47" i="2"/>
  <c r="H43" i="2"/>
  <c r="H39" i="2"/>
  <c r="H35" i="2"/>
  <c r="H31" i="2"/>
  <c r="H27" i="2"/>
  <c r="H23" i="2"/>
  <c r="BB3" i="3"/>
  <c r="BA3" i="3"/>
  <c r="AZ3" i="3"/>
  <c r="AY3" i="3"/>
  <c r="AX3" i="3"/>
  <c r="AW3" i="3"/>
  <c r="AV3" i="3"/>
  <c r="AU3" i="3"/>
  <c r="AT3" i="3"/>
  <c r="AS3" i="3"/>
  <c r="AR3" i="3"/>
  <c r="AQ3" i="3"/>
  <c r="AP3" i="3"/>
  <c r="AO3" i="3"/>
  <c r="AN3" i="3"/>
  <c r="AM3" i="3"/>
  <c r="AL3" i="3"/>
  <c r="AK3" i="3"/>
  <c r="AJ3" i="3"/>
  <c r="AI3" i="3"/>
  <c r="AH3" i="3"/>
  <c r="AG3" i="3"/>
  <c r="AF3" i="3"/>
  <c r="AE3" i="3"/>
  <c r="AD3" i="3"/>
  <c r="AC3" i="3"/>
  <c r="AB3" i="3"/>
  <c r="AA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B3" i="3"/>
  <c r="A3" i="3"/>
  <c r="A3" i="10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s="1"/>
  <c r="A287" i="10" s="1"/>
  <c r="A288" i="10" s="1"/>
  <c r="A289" i="10" s="1"/>
  <c r="A290" i="10" s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7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320" i="10" s="1"/>
  <c r="A321" i="10" s="1"/>
  <c r="A322" i="10" s="1"/>
  <c r="A323" i="10" s="1"/>
  <c r="A324" i="10" s="1"/>
  <c r="A325" i="10" s="1"/>
  <c r="A326" i="10" s="1"/>
  <c r="A327" i="10" s="1"/>
  <c r="A328" i="10" s="1"/>
  <c r="A329" i="10" s="1"/>
  <c r="A330" i="10" s="1"/>
  <c r="A331" i="10" s="1"/>
  <c r="A332" i="10" s="1"/>
  <c r="A333" i="10" s="1"/>
  <c r="A334" i="10" s="1"/>
  <c r="A335" i="10" s="1"/>
  <c r="A336" i="10" s="1"/>
  <c r="A337" i="10" s="1"/>
  <c r="A338" i="10" s="1"/>
  <c r="A339" i="10" s="1"/>
  <c r="A340" i="10" s="1"/>
  <c r="A341" i="10" s="1"/>
  <c r="A342" i="10" s="1"/>
  <c r="A343" i="10" s="1"/>
  <c r="A344" i="10" s="1"/>
  <c r="A345" i="10" s="1"/>
  <c r="A346" i="10" s="1"/>
  <c r="A347" i="10" s="1"/>
  <c r="A348" i="10" s="1"/>
  <c r="A349" i="10" s="1"/>
  <c r="A350" i="10" s="1"/>
  <c r="A351" i="10" s="1"/>
  <c r="A352" i="10" s="1"/>
  <c r="A353" i="10" s="1"/>
  <c r="A354" i="10" s="1"/>
  <c r="A355" i="10" s="1"/>
  <c r="A356" i="10" s="1"/>
  <c r="A357" i="10" s="1"/>
  <c r="A358" i="10" s="1"/>
  <c r="A359" i="10" s="1"/>
  <c r="A360" i="10" s="1"/>
  <c r="A361" i="10" s="1"/>
  <c r="A362" i="10" s="1"/>
  <c r="A363" i="10" s="1"/>
  <c r="A364" i="10" s="1"/>
  <c r="A365" i="10" s="1"/>
  <c r="A366" i="10" s="1"/>
  <c r="A367" i="10" s="1"/>
  <c r="A368" i="10" s="1"/>
  <c r="A369" i="10" s="1"/>
  <c r="A370" i="10" s="1"/>
  <c r="A371" i="10" s="1"/>
  <c r="A372" i="10" s="1"/>
  <c r="A373" i="10" s="1"/>
  <c r="A374" i="10" s="1"/>
  <c r="A375" i="10" s="1"/>
  <c r="A376" i="10" s="1"/>
  <c r="A377" i="10" s="1"/>
  <c r="A378" i="10" s="1"/>
  <c r="A379" i="10" s="1"/>
  <c r="A380" i="10" s="1"/>
  <c r="A381" i="10" s="1"/>
  <c r="A382" i="10" s="1"/>
  <c r="A383" i="10" s="1"/>
  <c r="A384" i="10" s="1"/>
  <c r="A385" i="10" s="1"/>
  <c r="A386" i="10" s="1"/>
  <c r="A387" i="10" s="1"/>
  <c r="A388" i="10" s="1"/>
  <c r="A389" i="10" s="1"/>
  <c r="A390" i="10" s="1"/>
  <c r="A391" i="10" s="1"/>
  <c r="A392" i="10" s="1"/>
  <c r="A393" i="10" s="1"/>
  <c r="A394" i="10" s="1"/>
  <c r="A395" i="10" s="1"/>
  <c r="A396" i="10" s="1"/>
  <c r="A397" i="10" s="1"/>
  <c r="A398" i="10" s="1"/>
  <c r="A399" i="10" s="1"/>
  <c r="A400" i="10" s="1"/>
  <c r="A401" i="10" s="1"/>
  <c r="A402" i="10" s="1"/>
  <c r="A403" i="10" s="1"/>
  <c r="A404" i="10" s="1"/>
  <c r="A405" i="10" s="1"/>
  <c r="A406" i="10" s="1"/>
  <c r="A407" i="10" s="1"/>
  <c r="A408" i="10" s="1"/>
  <c r="A409" i="10" s="1"/>
  <c r="A410" i="10" s="1"/>
  <c r="A411" i="10" s="1"/>
  <c r="A412" i="10" s="1"/>
  <c r="A413" i="10" s="1"/>
  <c r="A414" i="10" s="1"/>
  <c r="A415" i="10" s="1"/>
  <c r="A416" i="10" s="1"/>
  <c r="A417" i="10" s="1"/>
  <c r="A418" i="10" s="1"/>
  <c r="A419" i="10" s="1"/>
  <c r="A420" i="10" s="1"/>
  <c r="A421" i="10" s="1"/>
  <c r="A422" i="10" s="1"/>
  <c r="A423" i="10" s="1"/>
  <c r="A424" i="10" s="1"/>
  <c r="A425" i="10" s="1"/>
  <c r="A426" i="10" s="1"/>
  <c r="A427" i="10" s="1"/>
  <c r="A428" i="10" s="1"/>
  <c r="A429" i="10" s="1"/>
  <c r="A430" i="10" s="1"/>
  <c r="A431" i="10" s="1"/>
  <c r="A432" i="10" s="1"/>
  <c r="A433" i="10" s="1"/>
  <c r="A434" i="10" s="1"/>
  <c r="A435" i="10" s="1"/>
  <c r="A436" i="10" s="1"/>
  <c r="A437" i="10" s="1"/>
  <c r="A438" i="10" s="1"/>
  <c r="A439" i="10" s="1"/>
  <c r="A440" i="10" s="1"/>
  <c r="A441" i="10" s="1"/>
  <c r="A442" i="10" s="1"/>
  <c r="A443" i="10" s="1"/>
  <c r="A444" i="10" s="1"/>
  <c r="A445" i="10" s="1"/>
  <c r="A446" i="10" s="1"/>
  <c r="A447" i="10" s="1"/>
  <c r="A448" i="10" s="1"/>
  <c r="A449" i="10" s="1"/>
  <c r="A450" i="10" s="1"/>
  <c r="A451" i="10" s="1"/>
  <c r="A452" i="10" s="1"/>
  <c r="A453" i="10" s="1"/>
  <c r="A454" i="10" s="1"/>
  <c r="A455" i="10" s="1"/>
  <c r="A456" i="10" s="1"/>
  <c r="A457" i="10" s="1"/>
  <c r="A458" i="10" s="1"/>
  <c r="A459" i="10" s="1"/>
  <c r="A460" i="10" s="1"/>
  <c r="A461" i="10" s="1"/>
  <c r="A462" i="10" s="1"/>
  <c r="A463" i="10" s="1"/>
  <c r="A464" i="10" s="1"/>
  <c r="A465" i="10" s="1"/>
  <c r="A466" i="10" s="1"/>
  <c r="A467" i="10" s="1"/>
  <c r="A468" i="10" s="1"/>
  <c r="A469" i="10" s="1"/>
  <c r="A470" i="10" s="1"/>
  <c r="A471" i="10" s="1"/>
  <c r="A472" i="10" s="1"/>
  <c r="A473" i="10" s="1"/>
  <c r="A474" i="10" s="1"/>
  <c r="A475" i="10" s="1"/>
  <c r="A476" i="10" s="1"/>
  <c r="A477" i="10" s="1"/>
  <c r="A478" i="10" s="1"/>
  <c r="A479" i="10" s="1"/>
  <c r="A480" i="10" s="1"/>
  <c r="A481" i="10" s="1"/>
  <c r="A482" i="10" s="1"/>
  <c r="A483" i="10" s="1"/>
  <c r="A484" i="10" s="1"/>
  <c r="A485" i="10" s="1"/>
  <c r="A486" i="10" s="1"/>
  <c r="A487" i="10" s="1"/>
  <c r="A488" i="10" s="1"/>
  <c r="A489" i="10" s="1"/>
  <c r="A490" i="10" s="1"/>
  <c r="A491" i="10" s="1"/>
  <c r="A492" i="10" s="1"/>
  <c r="A493" i="10" s="1"/>
  <c r="A494" i="10" s="1"/>
  <c r="A495" i="10" s="1"/>
  <c r="A496" i="10" s="1"/>
  <c r="A497" i="10" s="1"/>
  <c r="A498" i="10" s="1"/>
  <c r="A499" i="10" s="1"/>
  <c r="A500" i="10" s="1"/>
  <c r="A501" i="10" s="1"/>
  <c r="A502" i="10" s="1"/>
  <c r="A503" i="10" s="1"/>
  <c r="A504" i="10" s="1"/>
  <c r="A505" i="10" s="1"/>
  <c r="A506" i="10" s="1"/>
  <c r="A507" i="10" s="1"/>
  <c r="A508" i="10" s="1"/>
  <c r="A509" i="10" s="1"/>
  <c r="A510" i="10" s="1"/>
  <c r="A511" i="10" s="1"/>
  <c r="A512" i="10" s="1"/>
  <c r="BZ2" i="10"/>
  <c r="BY2" i="10"/>
  <c r="BX2" i="10"/>
  <c r="BW2" i="10"/>
  <c r="BV2" i="10"/>
  <c r="BU2" i="10"/>
  <c r="BT2" i="10"/>
  <c r="BS2" i="10"/>
  <c r="BR2" i="10"/>
  <c r="BQ2" i="10"/>
  <c r="BP2" i="10"/>
  <c r="BO2" i="10"/>
  <c r="BN2" i="10"/>
  <c r="BM2" i="10"/>
  <c r="BL2" i="10"/>
  <c r="BK2" i="10"/>
  <c r="BJ2" i="10"/>
  <c r="BI2" i="10"/>
  <c r="BH2" i="10"/>
  <c r="BG2" i="10"/>
  <c r="BF2" i="10"/>
  <c r="BE2" i="10"/>
  <c r="BD2" i="10"/>
  <c r="BC2" i="10"/>
  <c r="BB2" i="10"/>
  <c r="BA2" i="10"/>
  <c r="AZ2" i="10"/>
  <c r="AY2" i="10"/>
  <c r="AX2" i="10"/>
  <c r="AW2" i="10"/>
  <c r="AV2" i="10"/>
  <c r="AU2" i="10"/>
  <c r="AT2" i="10"/>
  <c r="AS2" i="10"/>
  <c r="AR2" i="10"/>
  <c r="AQ2" i="10"/>
  <c r="AP2" i="10"/>
  <c r="AO2" i="10"/>
  <c r="AN2" i="10"/>
  <c r="AM2" i="10"/>
  <c r="AL2" i="10"/>
  <c r="AK2" i="10"/>
  <c r="AJ2" i="10"/>
  <c r="AI2" i="10"/>
  <c r="AH2" i="10"/>
  <c r="AG2" i="10"/>
  <c r="AF2" i="10"/>
  <c r="AE2" i="10"/>
  <c r="AD2" i="10"/>
  <c r="AC2" i="10"/>
  <c r="AB2" i="10"/>
  <c r="AA2" i="10"/>
  <c r="F6" i="2"/>
  <c r="G2" i="6"/>
  <c r="H2" i="6"/>
  <c r="I2" i="6"/>
  <c r="F2" i="6"/>
  <c r="D2" i="6"/>
  <c r="D1" i="6"/>
  <c r="G19" i="2"/>
  <c r="C19" i="2"/>
  <c r="D19" i="2"/>
  <c r="E19" i="2"/>
  <c r="B19" i="2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2" i="8"/>
  <c r="L4" i="6" l="1"/>
  <c r="L6" i="6"/>
  <c r="L5" i="6"/>
  <c r="F19" i="2"/>
  <c r="O19" i="2"/>
  <c r="M7" i="6" l="1"/>
  <c r="N7" i="6"/>
  <c r="H13" i="2"/>
  <c r="H12" i="2"/>
  <c r="H16" i="2"/>
  <c r="H15" i="2"/>
  <c r="H19" i="2"/>
  <c r="H18" i="2"/>
  <c r="I23" i="2" l="1"/>
  <c r="J23" i="2" s="1"/>
  <c r="I27" i="2"/>
  <c r="J27" i="2" s="1"/>
  <c r="I31" i="2"/>
  <c r="J31" i="2" s="1"/>
  <c r="I35" i="2"/>
  <c r="J35" i="2" s="1"/>
  <c r="I39" i="2"/>
  <c r="J39" i="2" s="1"/>
  <c r="I43" i="2"/>
  <c r="J43" i="2" s="1"/>
  <c r="I47" i="2"/>
  <c r="J47" i="2" s="1"/>
  <c r="I51" i="2"/>
  <c r="J51" i="2" s="1"/>
  <c r="I55" i="2"/>
  <c r="J55" i="2" s="1"/>
  <c r="I59" i="2"/>
  <c r="J59" i="2" s="1"/>
  <c r="I63" i="2"/>
  <c r="J63" i="2" s="1"/>
  <c r="I67" i="2"/>
  <c r="J67" i="2" s="1"/>
  <c r="I71" i="2"/>
  <c r="J71" i="2" s="1"/>
  <c r="I75" i="2"/>
  <c r="J75" i="2" s="1"/>
  <c r="I79" i="2"/>
  <c r="J79" i="2" s="1"/>
  <c r="I25" i="2"/>
  <c r="J25" i="2" s="1"/>
  <c r="I33" i="2"/>
  <c r="J33" i="2" s="1"/>
  <c r="I41" i="2"/>
  <c r="J41" i="2" s="1"/>
  <c r="I49" i="2"/>
  <c r="J49" i="2" s="1"/>
  <c r="I57" i="2"/>
  <c r="J57" i="2" s="1"/>
  <c r="I65" i="2"/>
  <c r="J65" i="2" s="1"/>
  <c r="I69" i="2"/>
  <c r="J69" i="2" s="1"/>
  <c r="I77" i="2"/>
  <c r="J77" i="2" s="1"/>
  <c r="I22" i="2"/>
  <c r="J22" i="2" s="1"/>
  <c r="I26" i="2"/>
  <c r="J26" i="2" s="1"/>
  <c r="I34" i="2"/>
  <c r="J34" i="2" s="1"/>
  <c r="I42" i="2"/>
  <c r="J42" i="2" s="1"/>
  <c r="I50" i="2"/>
  <c r="J50" i="2" s="1"/>
  <c r="I58" i="2"/>
  <c r="J58" i="2" s="1"/>
  <c r="I70" i="2"/>
  <c r="J70" i="2" s="1"/>
  <c r="I78" i="2"/>
  <c r="J78" i="2" s="1"/>
  <c r="I24" i="2"/>
  <c r="J24" i="2" s="1"/>
  <c r="I28" i="2"/>
  <c r="J28" i="2" s="1"/>
  <c r="I32" i="2"/>
  <c r="J32" i="2" s="1"/>
  <c r="I36" i="2"/>
  <c r="J36" i="2" s="1"/>
  <c r="I40" i="2"/>
  <c r="J40" i="2" s="1"/>
  <c r="I44" i="2"/>
  <c r="J44" i="2" s="1"/>
  <c r="I48" i="2"/>
  <c r="J48" i="2" s="1"/>
  <c r="I52" i="2"/>
  <c r="J52" i="2" s="1"/>
  <c r="I56" i="2"/>
  <c r="J56" i="2" s="1"/>
  <c r="I60" i="2"/>
  <c r="J60" i="2" s="1"/>
  <c r="I64" i="2"/>
  <c r="J64" i="2" s="1"/>
  <c r="I68" i="2"/>
  <c r="J68" i="2" s="1"/>
  <c r="I72" i="2"/>
  <c r="J72" i="2" s="1"/>
  <c r="I76" i="2"/>
  <c r="J76" i="2" s="1"/>
  <c r="I80" i="2"/>
  <c r="J80" i="2" s="1"/>
  <c r="I21" i="2"/>
  <c r="J21" i="2" s="1"/>
  <c r="I29" i="2"/>
  <c r="J29" i="2" s="1"/>
  <c r="I37" i="2"/>
  <c r="J37" i="2" s="1"/>
  <c r="I45" i="2"/>
  <c r="J45" i="2" s="1"/>
  <c r="I53" i="2"/>
  <c r="J53" i="2" s="1"/>
  <c r="I61" i="2"/>
  <c r="J61" i="2" s="1"/>
  <c r="I73" i="2"/>
  <c r="J73" i="2" s="1"/>
  <c r="I81" i="2"/>
  <c r="J81" i="2" s="1"/>
  <c r="I30" i="2"/>
  <c r="J30" i="2" s="1"/>
  <c r="I38" i="2"/>
  <c r="J38" i="2" s="1"/>
  <c r="I46" i="2"/>
  <c r="J46" i="2" s="1"/>
  <c r="I54" i="2"/>
  <c r="J54" i="2" s="1"/>
  <c r="I62" i="2"/>
  <c r="J62" i="2" s="1"/>
  <c r="I66" i="2"/>
  <c r="J66" i="2" s="1"/>
  <c r="I74" i="2"/>
  <c r="J74" i="2" s="1"/>
  <c r="I82" i="2"/>
  <c r="J82" i="2" s="1"/>
  <c r="H17" i="2" a="1"/>
  <c r="H17" i="2" s="1"/>
  <c r="I5" i="5" a="1"/>
  <c r="I5" i="5" s="1"/>
  <c r="G3" i="5"/>
  <c r="F3" i="5"/>
  <c r="E3" i="5"/>
  <c r="D3" i="5"/>
  <c r="C3" i="5"/>
  <c r="J19" i="2" l="1"/>
  <c r="I18" i="2"/>
  <c r="I19" i="2" a="1"/>
  <c r="I19" i="2" s="1"/>
  <c r="I12" i="2"/>
  <c r="I13" i="2"/>
  <c r="N10" i="2"/>
  <c r="M10" i="2" s="1"/>
  <c r="N2" i="2"/>
  <c r="M2" i="2" s="1"/>
  <c r="N3" i="2"/>
  <c r="M3" i="2" s="1"/>
  <c r="N4" i="2"/>
  <c r="M4" i="2" s="1"/>
  <c r="N5" i="2"/>
  <c r="P5" i="2" s="1"/>
  <c r="N6" i="2"/>
  <c r="Q6" i="2" s="1"/>
  <c r="N7" i="2"/>
  <c r="R7" i="2" s="1"/>
  <c r="N8" i="2"/>
  <c r="P8" i="2" s="1"/>
  <c r="N9" i="2"/>
  <c r="P9" i="2" s="1"/>
  <c r="N1" i="2"/>
  <c r="P11" i="2"/>
  <c r="R11" i="2"/>
  <c r="O11" i="2"/>
  <c r="J12" i="2" l="1"/>
  <c r="J13" i="2"/>
  <c r="P1" i="2"/>
  <c r="R4" i="2"/>
  <c r="Q4" i="2"/>
  <c r="R8" i="2"/>
  <c r="Q8" i="2"/>
  <c r="Q7" i="2"/>
  <c r="Q3" i="2"/>
  <c r="P10" i="2"/>
  <c r="P7" i="2"/>
  <c r="P3" i="2"/>
  <c r="R1" i="2"/>
  <c r="R10" i="2"/>
  <c r="Q9" i="2"/>
  <c r="R6" i="2"/>
  <c r="Q5" i="2"/>
  <c r="P4" i="2"/>
  <c r="R2" i="2"/>
  <c r="Q1" i="2"/>
  <c r="P6" i="2"/>
  <c r="P2" i="2"/>
  <c r="R9" i="2"/>
  <c r="R5" i="2"/>
  <c r="Q10" i="2"/>
  <c r="R3" i="2"/>
  <c r="Q2" i="2"/>
  <c r="T19" i="2"/>
  <c r="S19" i="2"/>
  <c r="Q11" i="2"/>
  <c r="O1" i="2"/>
  <c r="O3" i="2"/>
  <c r="O8" i="2"/>
  <c r="O7" i="2"/>
  <c r="M7" i="2"/>
  <c r="O4" i="2"/>
  <c r="M6" i="2"/>
  <c r="O10" i="2"/>
  <c r="O6" i="2"/>
  <c r="O2" i="2"/>
  <c r="M9" i="2"/>
  <c r="M5" i="2"/>
  <c r="O9" i="2"/>
  <c r="O5" i="2"/>
  <c r="M8" i="2"/>
  <c r="P15" i="2" l="1"/>
  <c r="O15" i="2"/>
  <c r="O12" i="2"/>
  <c r="Q14" i="2"/>
  <c r="P14" i="2"/>
  <c r="R14" i="2"/>
  <c r="O14" i="2"/>
  <c r="Q13" i="2"/>
  <c r="Q12" i="2"/>
  <c r="R12" i="2"/>
  <c r="R13" i="2"/>
  <c r="O13" i="2"/>
  <c r="P13" i="2"/>
  <c r="P12" i="2"/>
  <c r="N17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<sst xmlns="http://schemas.openxmlformats.org/spreadsheetml/2006/main" count="15792" uniqueCount="2080">
  <si>
    <t>ZUM Jean-Marc</t>
  </si>
  <si>
    <t>VOU Yves</t>
  </si>
  <si>
    <t>VER Mario</t>
  </si>
  <si>
    <t>VEL Allessio</t>
  </si>
  <si>
    <t>THI Roland</t>
  </si>
  <si>
    <t>STR Noldi</t>
  </si>
  <si>
    <t>STR Jacques</t>
  </si>
  <si>
    <t>SCH Lulu</t>
  </si>
  <si>
    <t>SCH Franziska</t>
  </si>
  <si>
    <t>SAF Linda</t>
  </si>
  <si>
    <t>SAF Andrea</t>
  </si>
  <si>
    <t>ROU Laurent</t>
  </si>
  <si>
    <t>ROT Kaka</t>
  </si>
  <si>
    <t>RIE Raphy</t>
  </si>
  <si>
    <t>REY Jocelyne</t>
  </si>
  <si>
    <t>REP Christophe</t>
  </si>
  <si>
    <t>REP Christian</t>
  </si>
  <si>
    <t>REG Lionel</t>
  </si>
  <si>
    <t>RAP Jean-Jacques</t>
  </si>
  <si>
    <t>PIL Gaël</t>
  </si>
  <si>
    <t>PIE Philippe</t>
  </si>
  <si>
    <t>PIE Bastien</t>
  </si>
  <si>
    <t>MON François</t>
  </si>
  <si>
    <t>MON Béat</t>
  </si>
  <si>
    <t>MOL Gilles</t>
  </si>
  <si>
    <t>MAU Franco</t>
  </si>
  <si>
    <t>MAU Eric</t>
  </si>
  <si>
    <t>MAR Patrice</t>
  </si>
  <si>
    <t>LAU Veronique</t>
  </si>
  <si>
    <t>KUR Bertrand</t>
  </si>
  <si>
    <t>KIL Franciane</t>
  </si>
  <si>
    <t>KAE Marius</t>
  </si>
  <si>
    <t>JUL Sylvain</t>
  </si>
  <si>
    <t>JUL Roland</t>
  </si>
  <si>
    <t>JUL Jonathan</t>
  </si>
  <si>
    <t>JOY Karl</t>
  </si>
  <si>
    <t>HEI Willy</t>
  </si>
  <si>
    <t>GUI Pierrot</t>
  </si>
  <si>
    <t>GIU Jo</t>
  </si>
  <si>
    <t>GEN Samuel</t>
  </si>
  <si>
    <t>GAR Madeleine</t>
  </si>
  <si>
    <t>FIS Paul</t>
  </si>
  <si>
    <t>DOU Pascal</t>
  </si>
  <si>
    <t>DIN Mitch</t>
  </si>
  <si>
    <t>DEL Hélène</t>
  </si>
  <si>
    <t>DAG Joël</t>
  </si>
  <si>
    <t>CUR Alexandre</t>
  </si>
  <si>
    <t>CRA Nick</t>
  </si>
  <si>
    <t>COT André</t>
  </si>
  <si>
    <t>CHA Jean-Claude</t>
  </si>
  <si>
    <t>CAS Fabio</t>
  </si>
  <si>
    <t>BRÜ Didier</t>
  </si>
  <si>
    <t>BRO Jacques</t>
  </si>
  <si>
    <t>BOS David</t>
  </si>
  <si>
    <t>BOS Christian</t>
  </si>
  <si>
    <t>BET Markus</t>
  </si>
  <si>
    <t>BER Stéphane</t>
  </si>
  <si>
    <t>BER Jaqueline</t>
  </si>
  <si>
    <t>BAR Manuela</t>
  </si>
  <si>
    <t>BAR David</t>
  </si>
  <si>
    <t>BAP Benny</t>
  </si>
  <si>
    <t>AGO Roland</t>
  </si>
  <si>
    <t>LISTE</t>
  </si>
  <si>
    <t>date</t>
  </si>
  <si>
    <t>terrain</t>
  </si>
  <si>
    <t>A1</t>
  </si>
  <si>
    <t>A2</t>
  </si>
  <si>
    <t>A3</t>
  </si>
  <si>
    <t>B1</t>
  </si>
  <si>
    <t>B2</t>
  </si>
  <si>
    <t>B3</t>
  </si>
  <si>
    <t>Joueur 103</t>
  </si>
  <si>
    <t>Joueur 104</t>
  </si>
  <si>
    <t>Joueur 105</t>
  </si>
  <si>
    <t>Joueur 108</t>
  </si>
  <si>
    <t>Joueur 109</t>
  </si>
  <si>
    <t>Joueur 110</t>
  </si>
  <si>
    <t>Joueur 111</t>
  </si>
  <si>
    <t>Joueur 112</t>
  </si>
  <si>
    <t>Joueur 113</t>
  </si>
  <si>
    <t>Joueur 116</t>
  </si>
  <si>
    <t>Joueur 119</t>
  </si>
  <si>
    <t>Joueur 120</t>
  </si>
  <si>
    <t>Joueur 123</t>
  </si>
  <si>
    <t>Joueur 124</t>
  </si>
  <si>
    <t>Joueur 125</t>
  </si>
  <si>
    <t>Joueur 127</t>
  </si>
  <si>
    <t>Joueur 128</t>
  </si>
  <si>
    <t>Joueur 129</t>
  </si>
  <si>
    <t>Joueur 130</t>
  </si>
  <si>
    <t>Joueur 131</t>
  </si>
  <si>
    <t>Joueur 133</t>
  </si>
  <si>
    <t>Joueur 135</t>
  </si>
  <si>
    <t>Joueur 136</t>
  </si>
  <si>
    <t>Joueur 137</t>
  </si>
  <si>
    <t>Joueur 138</t>
  </si>
  <si>
    <t>Joueur 139</t>
  </si>
  <si>
    <t>Joueur 140</t>
  </si>
  <si>
    <t>Joueur 141</t>
  </si>
  <si>
    <t>Joueur 144</t>
  </si>
  <si>
    <t>Joueur 145</t>
  </si>
  <si>
    <t>Joueur 147</t>
  </si>
  <si>
    <t>Joueur 148</t>
  </si>
  <si>
    <t>Joueur 149</t>
  </si>
  <si>
    <t>Joueur 150</t>
  </si>
  <si>
    <t>Joueur 151</t>
  </si>
  <si>
    <t>Joueur 153</t>
  </si>
  <si>
    <t>Joueur 154</t>
  </si>
  <si>
    <t>Joueur 155</t>
  </si>
  <si>
    <t>Joueur 156</t>
  </si>
  <si>
    <t>Joueur 157</t>
  </si>
  <si>
    <t>Joueur 158</t>
  </si>
  <si>
    <t>Joueur 159</t>
  </si>
  <si>
    <t>Joueur 160</t>
  </si>
  <si>
    <t>Joueur 161</t>
  </si>
  <si>
    <t>Joueur 106</t>
  </si>
  <si>
    <t>Joueur 117</t>
  </si>
  <si>
    <t>Joueur 118</t>
  </si>
  <si>
    <t>Joueur 122</t>
  </si>
  <si>
    <t>Joueur 126</t>
  </si>
  <si>
    <t>Joueur 134</t>
  </si>
  <si>
    <t>Joueur 143</t>
  </si>
  <si>
    <t>Joueur 146</t>
  </si>
  <si>
    <t>Joueur 142</t>
  </si>
  <si>
    <t>Joueur 152</t>
  </si>
  <si>
    <t>Joueur 107</t>
  </si>
  <si>
    <t>Joueur 101</t>
  </si>
  <si>
    <t>Joueur 115</t>
  </si>
  <si>
    <t>Joueur 132</t>
  </si>
  <si>
    <t>Joueur 114</t>
  </si>
  <si>
    <t>Joueur 121</t>
  </si>
  <si>
    <t>Joueur 102</t>
  </si>
  <si>
    <t>Nom</t>
  </si>
  <si>
    <t>Couple</t>
  </si>
  <si>
    <t>N CoE
maintenant</t>
  </si>
  <si>
    <t>N CoE
Nouveau</t>
  </si>
  <si>
    <t>N Adv
maintenant</t>
  </si>
  <si>
    <t>N Adv
Nouveau</t>
  </si>
  <si>
    <t>penalités</t>
  </si>
  <si>
    <t>moyenne pondérée</t>
  </si>
  <si>
    <t>Adv
Pen</t>
  </si>
  <si>
    <t>CoE
Pen2</t>
  </si>
  <si>
    <t>terrains</t>
  </si>
  <si>
    <t>Répétitions</t>
  </si>
  <si>
    <t>joueurs</t>
  </si>
  <si>
    <t>Type</t>
  </si>
  <si>
    <t>Joueur</t>
  </si>
  <si>
    <t>Tour1</t>
  </si>
  <si>
    <t>Tour2</t>
  </si>
  <si>
    <t>Tour3</t>
  </si>
  <si>
    <t>Tour4</t>
  </si>
  <si>
    <t>Tour5</t>
  </si>
  <si>
    <t>Ete 2026</t>
  </si>
  <si>
    <t>X</t>
  </si>
  <si>
    <t>nombre d'essais</t>
  </si>
  <si>
    <t>nombre de améliorations</t>
  </si>
  <si>
    <t>Match 1</t>
  </si>
  <si>
    <t>Match 2</t>
  </si>
  <si>
    <t>20/10/26, Tour1</t>
  </si>
  <si>
    <t>20/10/26, Tour2</t>
  </si>
  <si>
    <t>20/10/26, Tour3</t>
  </si>
  <si>
    <t>20/10/26, Tour4</t>
  </si>
  <si>
    <t>20/10/26, Tour5</t>
  </si>
  <si>
    <t>Description Tours</t>
  </si>
  <si>
    <t>Jour</t>
  </si>
  <si>
    <t>Ancienne macro h2so4</t>
  </si>
  <si>
    <t xml:space="preserve">26/01/00, </t>
  </si>
  <si>
    <t xml:space="preserve">27/01/00, </t>
  </si>
  <si>
    <t xml:space="preserve">28/01/00, </t>
  </si>
  <si>
    <t xml:space="preserve">29/01/00, </t>
  </si>
  <si>
    <t xml:space="preserve">30/01/00, </t>
  </si>
  <si>
    <t xml:space="preserve">31/01/00, </t>
  </si>
  <si>
    <t xml:space="preserve">01/02/00, </t>
  </si>
  <si>
    <t xml:space="preserve">02/02/00, </t>
  </si>
  <si>
    <t xml:space="preserve">03/02/00, </t>
  </si>
  <si>
    <t xml:space="preserve">04/02/00, </t>
  </si>
  <si>
    <t xml:space="preserve">05/02/00, </t>
  </si>
  <si>
    <t xml:space="preserve">06/02/00, </t>
  </si>
  <si>
    <t xml:space="preserve">07/02/00, </t>
  </si>
  <si>
    <t xml:space="preserve">08/02/00, </t>
  </si>
  <si>
    <t xml:space="preserve">09/02/00, </t>
  </si>
  <si>
    <t xml:space="preserve">10/02/00, </t>
  </si>
  <si>
    <t xml:space="preserve">11/02/00, </t>
  </si>
  <si>
    <t xml:space="preserve">12/02/00, </t>
  </si>
  <si>
    <t xml:space="preserve">13/02/00, </t>
  </si>
  <si>
    <t xml:space="preserve">14/02/00, </t>
  </si>
  <si>
    <t xml:space="preserve">15/02/00, </t>
  </si>
  <si>
    <t xml:space="preserve">16/02/00, </t>
  </si>
  <si>
    <t xml:space="preserve">17/02/00, </t>
  </si>
  <si>
    <t xml:space="preserve">18/02/00, </t>
  </si>
  <si>
    <t xml:space="preserve">19/02/00, </t>
  </si>
  <si>
    <t xml:space="preserve">20/02/00, </t>
  </si>
  <si>
    <t>31/12/99, 35</t>
  </si>
  <si>
    <t>01/01/00, 35</t>
  </si>
  <si>
    <t>02/01/00, 35</t>
  </si>
  <si>
    <t>03/01/00, 35</t>
  </si>
  <si>
    <t>04/01/00, 35</t>
  </si>
  <si>
    <t>05/01/00, 36</t>
  </si>
  <si>
    <t>06/01/00, 36</t>
  </si>
  <si>
    <t>07/01/00, 36</t>
  </si>
  <si>
    <t>08/01/00, 36</t>
  </si>
  <si>
    <t>09/01/00, 36</t>
  </si>
  <si>
    <t>10/01/00, 45</t>
  </si>
  <si>
    <t>11/01/00, 45</t>
  </si>
  <si>
    <t>12/01/00, 45</t>
  </si>
  <si>
    <t>13/01/00, 45</t>
  </si>
  <si>
    <t>14/01/00, 45</t>
  </si>
  <si>
    <t>15/01/00, 46</t>
  </si>
  <si>
    <t>16/01/00, 46</t>
  </si>
  <si>
    <t>17/01/00, 46</t>
  </si>
  <si>
    <t>18/01/00, 46</t>
  </si>
  <si>
    <t>19/01/00, 46</t>
  </si>
  <si>
    <t>20/01/00, 42</t>
  </si>
  <si>
    <t>21/01/00, 42</t>
  </si>
  <si>
    <t>22/01/00, 42</t>
  </si>
  <si>
    <t>23/01/00, 42</t>
  </si>
  <si>
    <t>24/01/00, 42</t>
  </si>
  <si>
    <t>25/01/00, 42</t>
  </si>
  <si>
    <t>Unique couples</t>
  </si>
  <si>
    <t>Trip
Maint</t>
  </si>
  <si>
    <t>Tot
Maint</t>
  </si>
  <si>
    <t>Trip
New</t>
  </si>
  <si>
    <t>Tot
New</t>
  </si>
  <si>
    <t>somme
Trip</t>
  </si>
  <si>
    <t>somme
Total</t>
  </si>
  <si>
    <t>%trip</t>
  </si>
  <si>
    <t>moyenne</t>
  </si>
  <si>
    <t>delta</t>
  </si>
  <si>
    <t>bonus/malus</t>
  </si>
  <si>
    <t>0</t>
  </si>
  <si>
    <t>1,0</t>
  </si>
  <si>
    <t>1</t>
  </si>
  <si>
    <t>CONTRE</t>
  </si>
  <si>
    <t>AVEC</t>
  </si>
  <si>
    <t>N</t>
  </si>
  <si>
    <t>Hiver (1 = minimal nombre de terrains)</t>
  </si>
  <si>
    <t>JUL Roland|MON François</t>
  </si>
  <si>
    <t>DAG Joël|MON François</t>
  </si>
  <si>
    <t>BRO Jacques|HEI Willy</t>
  </si>
  <si>
    <t>DAG Joël|JUL Roland</t>
  </si>
  <si>
    <t>HEI Willy|REG Lionel</t>
  </si>
  <si>
    <t>MON François|REG Lionel</t>
  </si>
  <si>
    <t>HEI Willy|MON François</t>
  </si>
  <si>
    <t>BRO Jacques|JUL Roland</t>
  </si>
  <si>
    <t>JUL Roland|REG Lionel</t>
  </si>
  <si>
    <t>HEI Willy|JUL Roland</t>
  </si>
  <si>
    <t>BRO Jacques|DAG Joël</t>
  </si>
  <si>
    <t>DAG Joël|REG Lionel</t>
  </si>
  <si>
    <t>DAG Joël|HEI Willy</t>
  </si>
  <si>
    <t>BAR David|PIE Philippe</t>
  </si>
  <si>
    <t>AGO Roland|DOU Pascal</t>
  </si>
  <si>
    <t>BAR David|SCH Franziska</t>
  </si>
  <si>
    <t>AGO Roland|MON Béat</t>
  </si>
  <si>
    <t>PIE Philippe|SCH Franziska</t>
  </si>
  <si>
    <t>DOU Pascal|MON Béat</t>
  </si>
  <si>
    <t>AGO Roland|BAR David</t>
  </si>
  <si>
    <t>BAR David|DOU Pascal</t>
  </si>
  <si>
    <t>BAR David|MON Béat</t>
  </si>
  <si>
    <t>AGO Roland|PIE Philippe</t>
  </si>
  <si>
    <t>DOU Pascal|PIE Philippe</t>
  </si>
  <si>
    <t>MON Béat|PIE Philippe</t>
  </si>
  <si>
    <t>AGO Roland|SCH Franziska</t>
  </si>
  <si>
    <t>DOU Pascal|SCH Franziska</t>
  </si>
  <si>
    <t>MON Béat|SCH Franziska</t>
  </si>
  <si>
    <t>BOS Christian|KUR Bertrand</t>
  </si>
  <si>
    <t>BET Markus|CUR Alexandre</t>
  </si>
  <si>
    <t>BOS Christian|JOY Karl</t>
  </si>
  <si>
    <t>BET Markus|BRÜ Didier</t>
  </si>
  <si>
    <t>JOY Karl|KUR Bertrand</t>
  </si>
  <si>
    <t>BRÜ Didier|CUR Alexandre</t>
  </si>
  <si>
    <t>BET Markus|BOS Christian</t>
  </si>
  <si>
    <t>BOS Christian|CUR Alexandre</t>
  </si>
  <si>
    <t>BOS Christian|BRÜ Didier</t>
  </si>
  <si>
    <t>BET Markus|KUR Bertrand</t>
  </si>
  <si>
    <t>CUR Alexandre|KUR Bertrand</t>
  </si>
  <si>
    <t>BRÜ Didier|KUR Bertrand</t>
  </si>
  <si>
    <t>BET Markus|JOY Karl</t>
  </si>
  <si>
    <t>CUR Alexandre|JOY Karl</t>
  </si>
  <si>
    <t>BRÜ Didier|JOY Karl</t>
  </si>
  <si>
    <t>BOS David|GIU Jo</t>
  </si>
  <si>
    <t>FIS Paul|MOL Gilles</t>
  </si>
  <si>
    <t>GIU Jo|VOU Yves</t>
  </si>
  <si>
    <t>CRA Nick|FIS Paul</t>
  </si>
  <si>
    <t>BOS David|VOU Yves</t>
  </si>
  <si>
    <t>CRA Nick|MOL Gilles</t>
  </si>
  <si>
    <t>FIS Paul|GIU Jo</t>
  </si>
  <si>
    <t>GIU Jo|MOL Gilles</t>
  </si>
  <si>
    <t>CRA Nick|GIU Jo</t>
  </si>
  <si>
    <t>BOS David|FIS Paul</t>
  </si>
  <si>
    <t>BOS David|MOL Gilles</t>
  </si>
  <si>
    <t>BOS David|CRA Nick</t>
  </si>
  <si>
    <t>FIS Paul|VOU Yves</t>
  </si>
  <si>
    <t>MOL Gilles|VOU Yves</t>
  </si>
  <si>
    <t>CRA Nick|VOU Yves</t>
  </si>
  <si>
    <t>MAR Patrice|SAF Linda</t>
  </si>
  <si>
    <t>REP Christophe|ROT Kaka</t>
  </si>
  <si>
    <t>MAR Patrice|PIL Gaël</t>
  </si>
  <si>
    <t>DEL Hélène|ROT Kaka</t>
  </si>
  <si>
    <t>PIL Gaël|SAF Linda</t>
  </si>
  <si>
    <t>MAR Patrice|ROT Kaka</t>
  </si>
  <si>
    <t>DEL Hélène|MAR Patrice</t>
  </si>
  <si>
    <t>ROT Kaka|SAF Linda</t>
  </si>
  <si>
    <t>DEL Hélène|SAF Linda</t>
  </si>
  <si>
    <t>PIL Gaël|ROT Kaka</t>
  </si>
  <si>
    <t>PIL Gaël|REP Christophe</t>
  </si>
  <si>
    <t>DEL Hélène|PIL Gaël</t>
  </si>
  <si>
    <t>RIE Raphy|VEL Allessio</t>
  </si>
  <si>
    <t>BAR Manuela|JUL Jonathan</t>
  </si>
  <si>
    <t>GEN Samuel|VEL Allessio</t>
  </si>
  <si>
    <t>GEN Samuel|RIE Raphy</t>
  </si>
  <si>
    <t>BAR Manuela|VEL Allessio</t>
  </si>
  <si>
    <t>BAR Manuela|RIE Raphy</t>
  </si>
  <si>
    <t>BAR Manuela|GEN Samuel</t>
  </si>
  <si>
    <t>LAU Veronique|VEL Allessio</t>
  </si>
  <si>
    <t>LAU Veronique|RIE Raphy</t>
  </si>
  <si>
    <t>GEN Samuel|LAU Veronique</t>
  </si>
  <si>
    <t>JUL Jonathan|VEL Allessio</t>
  </si>
  <si>
    <t>JUL Jonathan|RIE Raphy</t>
  </si>
  <si>
    <t>GEN Samuel|JUL Jonathan</t>
  </si>
  <si>
    <t>JUL Sylvain|REP Christian</t>
  </si>
  <si>
    <t>CAS Fabio|SAF Andrea</t>
  </si>
  <si>
    <t>JUL Sylvain|RAP Jean-Jacques</t>
  </si>
  <si>
    <t>CAS Fabio|ROU Laurent</t>
  </si>
  <si>
    <t>RAP Jean-Jacques|REP Christian</t>
  </si>
  <si>
    <t>ROU Laurent|SAF Andrea</t>
  </si>
  <si>
    <t>CAS Fabio|JUL Sylvain</t>
  </si>
  <si>
    <t>JUL Sylvain|SAF Andrea</t>
  </si>
  <si>
    <t>JUL Sylvain|ROU Laurent</t>
  </si>
  <si>
    <t>CAS Fabio|REP Christian</t>
  </si>
  <si>
    <t>REP Christian|SAF Andrea</t>
  </si>
  <si>
    <t>REP Christian|ROU Laurent</t>
  </si>
  <si>
    <t>CAS Fabio|RAP Jean-Jacques</t>
  </si>
  <si>
    <t>RAP Jean-Jacques|SAF Andrea</t>
  </si>
  <si>
    <t>RAP Jean-Jacques|ROU Laurent</t>
  </si>
  <si>
    <t>MAU Franco|PIE Bastien</t>
  </si>
  <si>
    <t>BER Jaqueline|GUI Pierrot</t>
  </si>
  <si>
    <t>BAP Benny|PIE Bastien</t>
  </si>
  <si>
    <t>BER Jaqueline|ZUM Jean-Marc</t>
  </si>
  <si>
    <t>BAP Benny|MAU Franco</t>
  </si>
  <si>
    <t>GUI Pierrot|ZUM Jean-Marc</t>
  </si>
  <si>
    <t>GUI Pierrot|PIE Bastien</t>
  </si>
  <si>
    <t>PIE Bastien|ZUM Jean-Marc</t>
  </si>
  <si>
    <t>BER Jaqueline|MAU Franco</t>
  </si>
  <si>
    <t>GUI Pierrot|MAU Franco</t>
  </si>
  <si>
    <t>MAU Franco|ZUM Jean-Marc</t>
  </si>
  <si>
    <t>BAP Benny|BER Jaqueline</t>
  </si>
  <si>
    <t>BAP Benny|GUI Pierrot</t>
  </si>
  <si>
    <t>BAP Benny|ZUM Jean-Marc</t>
  </si>
  <si>
    <t>MAU Eric|THI Roland</t>
  </si>
  <si>
    <t>GAR Madeleine|VER Mario</t>
  </si>
  <si>
    <t>COT André|THI Roland</t>
  </si>
  <si>
    <t>GAR Madeleine|KAE Marius</t>
  </si>
  <si>
    <t>COT André|MAU Eric</t>
  </si>
  <si>
    <t>KAE Marius|VER Mario</t>
  </si>
  <si>
    <t>GAR Madeleine|THI Roland</t>
  </si>
  <si>
    <t>THI Roland|VER Mario</t>
  </si>
  <si>
    <t>KAE Marius|THI Roland</t>
  </si>
  <si>
    <t>GAR Madeleine|MAU Eric</t>
  </si>
  <si>
    <t>MAU Eric|VER Mario</t>
  </si>
  <si>
    <t>KAE Marius|MAU Eric</t>
  </si>
  <si>
    <t>COT André|GAR Madeleine</t>
  </si>
  <si>
    <t>COT André|VER Mario</t>
  </si>
  <si>
    <t>COT André|KAE Marius</t>
  </si>
  <si>
    <t>BER Stéphane|STR Jacques</t>
  </si>
  <si>
    <t>CHA Jean-Claude|KIL Franciane</t>
  </si>
  <si>
    <t>BER Stéphane|KIL Franciane</t>
  </si>
  <si>
    <t>BER Stéphane|CHA Jean-Claude</t>
  </si>
  <si>
    <t>KIL Franciane|STR Jacques</t>
  </si>
  <si>
    <t>CHA Jean-Claude|STR Jacques</t>
  </si>
  <si>
    <t>REY Jocelyne|SCH Lulu</t>
  </si>
  <si>
    <t>DIN Mitch|STR Noldi</t>
  </si>
  <si>
    <t>DIN Mitch|SCH Lulu</t>
  </si>
  <si>
    <t>SCH Lulu|STR Noldi</t>
  </si>
  <si>
    <t>DIN Mitch|REY Jocelyne</t>
  </si>
  <si>
    <t>REY Jocelyne|STR Noldi</t>
  </si>
  <si>
    <t>PIE Philippe|SCH Lulu</t>
  </si>
  <si>
    <t>DIN Mitch|GEN Samuel</t>
  </si>
  <si>
    <t>PIE Philippe|VER Mario</t>
  </si>
  <si>
    <t>BOS Christian|DIN Mitch</t>
  </si>
  <si>
    <t>SCH Lulu|VER Mario</t>
  </si>
  <si>
    <t>BOS Christian|GEN Samuel</t>
  </si>
  <si>
    <t>DIN Mitch|PIE Philippe</t>
  </si>
  <si>
    <t>GEN Samuel|PIE Philippe</t>
  </si>
  <si>
    <t>BOS Christian|PIE Philippe</t>
  </si>
  <si>
    <t>GEN Samuel|SCH Lulu</t>
  </si>
  <si>
    <t>BOS Christian|SCH Lulu</t>
  </si>
  <si>
    <t>DIN Mitch|VER Mario</t>
  </si>
  <si>
    <t>GEN Samuel|VER Mario</t>
  </si>
  <si>
    <t>BOS Christian|VER Mario</t>
  </si>
  <si>
    <t>CAS Fabio|VEL Allessio</t>
  </si>
  <si>
    <t>JUL Roland|MAU Eric</t>
  </si>
  <si>
    <t>STR Jacques|VEL Allessio</t>
  </si>
  <si>
    <t>JUL Jonathan|JUL Roland</t>
  </si>
  <si>
    <t>CAS Fabio|STR Jacques</t>
  </si>
  <si>
    <t>JUL Jonathan|MAU Eric</t>
  </si>
  <si>
    <t>JUL Roland|VEL Allessio</t>
  </si>
  <si>
    <t>MAU Eric|VEL Allessio</t>
  </si>
  <si>
    <t>CAS Fabio|JUL Roland</t>
  </si>
  <si>
    <t>CAS Fabio|MAU Eric</t>
  </si>
  <si>
    <t>CAS Fabio|JUL Jonathan</t>
  </si>
  <si>
    <t>JUL Roland|STR Jacques</t>
  </si>
  <si>
    <t>MAU Eric|STR Jacques</t>
  </si>
  <si>
    <t>JUL Jonathan|STR Jacques</t>
  </si>
  <si>
    <t>BAR David|SAF Andrea</t>
  </si>
  <si>
    <t>JUL Sylvain|STR Noldi</t>
  </si>
  <si>
    <t>COT André|SAF Andrea</t>
  </si>
  <si>
    <t>ROT Kaka|STR Noldi</t>
  </si>
  <si>
    <t>BAR David|COT André</t>
  </si>
  <si>
    <t>JUL Sylvain|ROT Kaka</t>
  </si>
  <si>
    <t>SAF Andrea|STR Noldi</t>
  </si>
  <si>
    <t>ROT Kaka|SAF Andrea</t>
  </si>
  <si>
    <t>BAR David|STR Noldi</t>
  </si>
  <si>
    <t>BAR David|JUL Sylvain</t>
  </si>
  <si>
    <t>BAR David|ROT Kaka</t>
  </si>
  <si>
    <t>COT André|STR Noldi</t>
  </si>
  <si>
    <t>COT André|JUL Sylvain</t>
  </si>
  <si>
    <t>COT André|ROT Kaka</t>
  </si>
  <si>
    <t>DAG Joël|ZUM Jean-Marc</t>
  </si>
  <si>
    <t>BRO Jacques|DOU Pascal</t>
  </si>
  <si>
    <t>DOU Pascal|VOU Yves</t>
  </si>
  <si>
    <t>DAG Joël|GUI Pierrot</t>
  </si>
  <si>
    <t>BRO Jacques|VOU Yves</t>
  </si>
  <si>
    <t>DOU Pascal|ZUM Jean-Marc</t>
  </si>
  <si>
    <t>VOU Yves|ZUM Jean-Marc</t>
  </si>
  <si>
    <t>DAG Joël|DOU Pascal</t>
  </si>
  <si>
    <t>DAG Joël|VOU Yves</t>
  </si>
  <si>
    <t>DOU Pascal|GUI Pierrot</t>
  </si>
  <si>
    <t>BRO Jacques|GUI Pierrot</t>
  </si>
  <si>
    <t>GUI Pierrot|VOU Yves</t>
  </si>
  <si>
    <t>BAR Manuela|FIS Paul</t>
  </si>
  <si>
    <t>CHA Jean-Claude|REG Lionel</t>
  </si>
  <si>
    <t>FIS Paul|GAR Madeleine</t>
  </si>
  <si>
    <t>CHA Jean-Claude|THI Roland</t>
  </si>
  <si>
    <t>BAR Manuela|GAR Madeleine</t>
  </si>
  <si>
    <t>REG Lionel|THI Roland</t>
  </si>
  <si>
    <t>CHA Jean-Claude|FIS Paul</t>
  </si>
  <si>
    <t>FIS Paul|REG Lionel</t>
  </si>
  <si>
    <t>FIS Paul|THI Roland</t>
  </si>
  <si>
    <t>BAR Manuela|CHA Jean-Claude</t>
  </si>
  <si>
    <t>BAR Manuela|REG Lionel</t>
  </si>
  <si>
    <t>BAR Manuela|THI Roland</t>
  </si>
  <si>
    <t>CHA Jean-Claude|GAR Madeleine</t>
  </si>
  <si>
    <t>GAR Madeleine|REG Lionel</t>
  </si>
  <si>
    <t>REP Christian|SAF Linda</t>
  </si>
  <si>
    <t>BER Stéphane|MAU Franco</t>
  </si>
  <si>
    <t>ROU Laurent|SAF Linda</t>
  </si>
  <si>
    <t>BER Stéphane|PIL Gaël</t>
  </si>
  <si>
    <t>MAU Franco|PIL Gaël</t>
  </si>
  <si>
    <t>BER Stéphane|SAF Linda</t>
  </si>
  <si>
    <t>MAU Franco|SAF Linda</t>
  </si>
  <si>
    <t>BER Stéphane|REP Christian</t>
  </si>
  <si>
    <t>MAU Franco|REP Christian</t>
  </si>
  <si>
    <t>PIL Gaël|REP Christian</t>
  </si>
  <si>
    <t>BER Stéphane|ROU Laurent</t>
  </si>
  <si>
    <t>MAU Franco|ROU Laurent</t>
  </si>
  <si>
    <t>PIL Gaël|ROU Laurent</t>
  </si>
  <si>
    <t>MON Béat|REY Jocelyne</t>
  </si>
  <si>
    <t>CRA Nick|RAP Jean-Jacques</t>
  </si>
  <si>
    <t>MAR Patrice|MON Béat</t>
  </si>
  <si>
    <t>CRA Nick|RIE Raphy</t>
  </si>
  <si>
    <t>MAR Patrice|REY Jocelyne</t>
  </si>
  <si>
    <t>RAP Jean-Jacques|RIE Raphy</t>
  </si>
  <si>
    <t>CRA Nick|MON Béat</t>
  </si>
  <si>
    <t>MON Béat|RAP Jean-Jacques</t>
  </si>
  <si>
    <t>MON Béat|RIE Raphy</t>
  </si>
  <si>
    <t>CRA Nick|REY Jocelyne</t>
  </si>
  <si>
    <t>RAP Jean-Jacques|REY Jocelyne</t>
  </si>
  <si>
    <t>REY Jocelyne|RIE Raphy</t>
  </si>
  <si>
    <t>CRA Nick|MAR Patrice</t>
  </si>
  <si>
    <t>MAR Patrice|RAP Jean-Jacques</t>
  </si>
  <si>
    <t>MAR Patrice|RIE Raphy</t>
  </si>
  <si>
    <t>GAR Madeleine|ZUM Jean-Marc</t>
  </si>
  <si>
    <t>GAR Madeleine|GUI Pierrot</t>
  </si>
  <si>
    <t>DOU Pascal|GAR Madeleine</t>
  </si>
  <si>
    <t>GAR Madeleine|VOU Yves</t>
  </si>
  <si>
    <t>DAG Joël|FIS Paul</t>
  </si>
  <si>
    <t>BAR Manuela|DAG Joël</t>
  </si>
  <si>
    <t>CHA Jean-Claude|DAG Joël</t>
  </si>
  <si>
    <t>DAG Joël|THI Roland</t>
  </si>
  <si>
    <t>BRO Jacques|ROT Kaka</t>
  </si>
  <si>
    <t>BRO Jacques|SAF Andrea</t>
  </si>
  <si>
    <t>BRO Jacques|COT André</t>
  </si>
  <si>
    <t>DOU Pascal|STR Noldi</t>
  </si>
  <si>
    <t>STR Noldi|VOU Yves</t>
  </si>
  <si>
    <t>STR Noldi|ZUM Jean-Marc</t>
  </si>
  <si>
    <t>GAR Madeleine|STR Noldi</t>
  </si>
  <si>
    <t>GUI Pierrot|STR Noldi</t>
  </si>
  <si>
    <t>BRO Jacques|SAF Linda</t>
  </si>
  <si>
    <t>SAF Andrea|SAF Linda</t>
  </si>
  <si>
    <t>JUL Sylvain|SAF Linda</t>
  </si>
  <si>
    <t>BAR David|SAF Linda</t>
  </si>
  <si>
    <t>COT André|SAF Linda</t>
  </si>
  <si>
    <t>REP Christian|ROT Kaka</t>
  </si>
  <si>
    <t>ROT Kaka|ROU Laurent</t>
  </si>
  <si>
    <t>BER Stéphane|ROT Kaka</t>
  </si>
  <si>
    <t>MAU Franco|ROT Kaka</t>
  </si>
  <si>
    <t>COT André|VEL Allessio</t>
  </si>
  <si>
    <t>COT André|STR Jacques</t>
  </si>
  <si>
    <t>COT André|JUL Roland</t>
  </si>
  <si>
    <t>COT André|JUL Jonathan</t>
  </si>
  <si>
    <t>BAR David|CAS Fabio</t>
  </si>
  <si>
    <t>BRO Jacques|CAS Fabio</t>
  </si>
  <si>
    <t>CAS Fabio|ROT Kaka</t>
  </si>
  <si>
    <t>MAU Eric|ZUM Jean-Marc</t>
  </si>
  <si>
    <t>JUL Jonathan|ZUM Jean-Marc</t>
  </si>
  <si>
    <t>VEL Allessio|ZUM Jean-Marc</t>
  </si>
  <si>
    <t>COT André|ZUM Jean-Marc</t>
  </si>
  <si>
    <t>STR Jacques|ZUM Jean-Marc</t>
  </si>
  <si>
    <t>GAR Madeleine|JUL Roland</t>
  </si>
  <si>
    <t>GUI Pierrot|JUL Roland</t>
  </si>
  <si>
    <t>DOU Pascal|JUL Roland</t>
  </si>
  <si>
    <t>JUL Roland|STR Noldi</t>
  </si>
  <si>
    <t>JUL Roland|VOU Yves</t>
  </si>
  <si>
    <t>COT André|RIE Raphy</t>
  </si>
  <si>
    <t>RIE Raphy|ZUM Jean-Marc</t>
  </si>
  <si>
    <t>MAU Eric|RIE Raphy</t>
  </si>
  <si>
    <t>RAP Jean-Jacques|STR Jacques</t>
  </si>
  <si>
    <t>CRA Nick|STR Jacques</t>
  </si>
  <si>
    <t>MON Béat|STR Jacques</t>
  </si>
  <si>
    <t>REY Jocelyne|STR Jacques</t>
  </si>
  <si>
    <t>MAR Patrice|STR Jacques</t>
  </si>
  <si>
    <t>MON Béat|STR Noldi</t>
  </si>
  <si>
    <t>JUL Roland|MON Béat</t>
  </si>
  <si>
    <t>GAR Madeleine|MON Béat</t>
  </si>
  <si>
    <t>GUI Pierrot|MON Béat</t>
  </si>
  <si>
    <t>REY Jocelyne|VOU Yves</t>
  </si>
  <si>
    <t>MAR Patrice|VOU Yves</t>
  </si>
  <si>
    <t>RAP Jean-Jacques|VOU Yves</t>
  </si>
  <si>
    <t>RIE Raphy|VOU Yves</t>
  </si>
  <si>
    <t>BER Stéphane|FIS Paul</t>
  </si>
  <si>
    <t>BER Stéphane|DAG Joël</t>
  </si>
  <si>
    <t>BER Stéphane|REG Lionel</t>
  </si>
  <si>
    <t>BER Stéphane|THI Roland</t>
  </si>
  <si>
    <t>BAR Manuela|MAU Franco</t>
  </si>
  <si>
    <t>BAR Manuela|PIL Gaël</t>
  </si>
  <si>
    <t>BAR Manuela|SAF Linda</t>
  </si>
  <si>
    <t>BAR Manuela|REP Christian</t>
  </si>
  <si>
    <t>BAR Manuela|ROU Laurent</t>
  </si>
  <si>
    <t>DAG Joël|ROU Laurent</t>
  </si>
  <si>
    <t>CHA Jean-Claude|ROU Laurent</t>
  </si>
  <si>
    <t>REG Lionel|ROU Laurent</t>
  </si>
  <si>
    <t>ROU Laurent|THI Roland</t>
  </si>
  <si>
    <t>FIS Paul|SAF Linda</t>
  </si>
  <si>
    <t>FIS Paul|REP Christian</t>
  </si>
  <si>
    <t>FIS Paul|MAU Franco</t>
  </si>
  <si>
    <t>FIS Paul|PIL Gaël</t>
  </si>
  <si>
    <t>DIN Mitch|REG Lionel</t>
  </si>
  <si>
    <t>BOS Christian|REG Lionel</t>
  </si>
  <si>
    <t>PIE Philippe|REG Lionel</t>
  </si>
  <si>
    <t>REG Lionel|VER Mario</t>
  </si>
  <si>
    <t>REG Lionel|SCH Lulu</t>
  </si>
  <si>
    <t>CHA Jean-Claude|GEN Samuel</t>
  </si>
  <si>
    <t>GEN Samuel|THI Roland</t>
  </si>
  <si>
    <t>GEN Samuel|ROU Laurent</t>
  </si>
  <si>
    <t>DAG Joël|GEN Samuel</t>
  </si>
  <si>
    <t>REG Lionel|REY Jocelyne</t>
  </si>
  <si>
    <t>PIE Philippe|REY Jocelyne</t>
  </si>
  <si>
    <t>REY Jocelyne|VER Mario</t>
  </si>
  <si>
    <t>BOS Christian|MON Béat</t>
  </si>
  <si>
    <t>BOS Christian|MAR Patrice</t>
  </si>
  <si>
    <t>BOS Christian|RAP Jean-Jacques</t>
  </si>
  <si>
    <t>BOS Christian|CRA Nick</t>
  </si>
  <si>
    <t>BOS Christian|RIE Raphy</t>
  </si>
  <si>
    <t>JUL Jonathan|REG Lionel</t>
  </si>
  <si>
    <t>JUL Jonathan|REY Jocelyne</t>
  </si>
  <si>
    <t>JUL Jonathan|PIE Philippe</t>
  </si>
  <si>
    <t>JUL Jonathan|VER Mario</t>
  </si>
  <si>
    <t>JUL Jonathan|SCH Lulu</t>
  </si>
  <si>
    <t>DIN Mitch|ZUM Jean-Marc</t>
  </si>
  <si>
    <t>DIN Mitch|MAU Eric</t>
  </si>
  <si>
    <t>DIN Mitch|VEL Allessio</t>
  </si>
  <si>
    <t>COT André|DIN Mitch</t>
  </si>
  <si>
    <t>DIN Mitch|STR Jacques</t>
  </si>
  <si>
    <t>CHA Jean-Claude|MAU Franco</t>
  </si>
  <si>
    <t>GEN Samuel|MAU Franco</t>
  </si>
  <si>
    <t>DAG Joël|MAU Franco</t>
  </si>
  <si>
    <t>PIL Gaël|THI Roland</t>
  </si>
  <si>
    <t>SAF Linda|THI Roland</t>
  </si>
  <si>
    <t>REP Christian|THI Roland</t>
  </si>
  <si>
    <t>VEL Allessio|VER Mario</t>
  </si>
  <si>
    <t>SCH Lulu|VEL Allessio</t>
  </si>
  <si>
    <t>REG Lionel|VEL Allessio</t>
  </si>
  <si>
    <t>REY Jocelyne|VEL Allessio</t>
  </si>
  <si>
    <t>COT André|PIE Philippe</t>
  </si>
  <si>
    <t>PIE Philippe|STR Jacques</t>
  </si>
  <si>
    <t>PIE Philippe|ZUM Jean-Marc</t>
  </si>
  <si>
    <t>MAU Eric|PIE Philippe</t>
  </si>
  <si>
    <t>PIL Gaël|STR Noldi</t>
  </si>
  <si>
    <t>PIL Gaël|VOU Yves</t>
  </si>
  <si>
    <t>JUL Roland|PIL Gaël</t>
  </si>
  <si>
    <t>GAR Madeleine|PIL Gaël</t>
  </si>
  <si>
    <t>GUI Pierrot|PIL Gaël</t>
  </si>
  <si>
    <t>BER Stéphane|DOU Pascal</t>
  </si>
  <si>
    <t>DOU Pascal|THI Roland</t>
  </si>
  <si>
    <t>DOU Pascal|SAF Linda</t>
  </si>
  <si>
    <t>DOU Pascal|REP Christian</t>
  </si>
  <si>
    <t>DOU Pascal|FIS Paul</t>
  </si>
  <si>
    <t>BAR David|FIS Paul</t>
  </si>
  <si>
    <t>BAR David|BER Stéphane</t>
  </si>
  <si>
    <t>BAR David|THI Roland</t>
  </si>
  <si>
    <t>GEN Samuel|MAR Patrice</t>
  </si>
  <si>
    <t>MAR Patrice|MAU Franco</t>
  </si>
  <si>
    <t>MAR Patrice|ROU Laurent</t>
  </si>
  <si>
    <t>BAR Manuela|MAR Patrice</t>
  </si>
  <si>
    <t>DAG Joël|MAR Patrice</t>
  </si>
  <si>
    <t>CHA Jean-Claude|MON Béat</t>
  </si>
  <si>
    <t>BOS Christian|CHA Jean-Claude</t>
  </si>
  <si>
    <t>CHA Jean-Claude|RAP Jean-Jacques</t>
  </si>
  <si>
    <t>CHA Jean-Claude|CRA Nick</t>
  </si>
  <si>
    <t>CHA Jean-Claude|RIE Raphy</t>
  </si>
  <si>
    <t>DIN Mitch|GUI Pierrot</t>
  </si>
  <si>
    <t>GUI Pierrot|VEL Allessio</t>
  </si>
  <si>
    <t>COT André|GUI Pierrot</t>
  </si>
  <si>
    <t>GUI Pierrot|STR Jacques</t>
  </si>
  <si>
    <t>MAU Eric|PIL Gaël</t>
  </si>
  <si>
    <t>MAU Eric|STR Noldi</t>
  </si>
  <si>
    <t>MAU Eric|VOU Yves</t>
  </si>
  <si>
    <t>CAS Fabio|SAF Linda</t>
  </si>
  <si>
    <t>BRO Jacques|FIS Paul</t>
  </si>
  <si>
    <t>BER Stéphane|BRO Jacques</t>
  </si>
  <si>
    <t>BRO Jacques|THI Roland</t>
  </si>
  <si>
    <t>MAU Franco|VOU Yves</t>
  </si>
  <si>
    <t>JUL Roland|MAU Franco</t>
  </si>
  <si>
    <t>GAR Madeleine|MAU Franco</t>
  </si>
  <si>
    <t>MAR Patrice|STR Noldi</t>
  </si>
  <si>
    <t>GEN Samuel|STR Noldi</t>
  </si>
  <si>
    <t>ROU Laurent|STR Noldi</t>
  </si>
  <si>
    <t>BAR Manuela|STR Noldi</t>
  </si>
  <si>
    <t>DAG Joël|STR Noldi</t>
  </si>
  <si>
    <t>FIS Paul|ROU Laurent</t>
  </si>
  <si>
    <t>FIS Paul|MAR Patrice</t>
  </si>
  <si>
    <t>FIS Paul|GEN Samuel</t>
  </si>
  <si>
    <t>BAR Manuela|BRO Jacques</t>
  </si>
  <si>
    <t>BAR Manuela|BER Stéphane</t>
  </si>
  <si>
    <t>BAR Manuela|DOU Pascal</t>
  </si>
  <si>
    <t>GUI Pierrot|VER Mario</t>
  </si>
  <si>
    <t>GUI Pierrot|SCH Lulu</t>
  </si>
  <si>
    <t>GUI Pierrot|JUL Jonathan</t>
  </si>
  <si>
    <t>GUI Pierrot|REG Lionel</t>
  </si>
  <si>
    <t>GUI Pierrot|REY Jocelyne</t>
  </si>
  <si>
    <t>JUL Roland|PIE Philippe</t>
  </si>
  <si>
    <t>GAR Madeleine|PIE Philippe</t>
  </si>
  <si>
    <t>PIE Philippe|PIL Gaël</t>
  </si>
  <si>
    <t>PIE Philippe|STR Noldi</t>
  </si>
  <si>
    <t>PIE Philippe|VOU Yves</t>
  </si>
  <si>
    <t>PIL Gaël|RAP Jean-Jacques</t>
  </si>
  <si>
    <t>RAP Jean-Jacques|STR Noldi</t>
  </si>
  <si>
    <t>JUL Roland|RAP Jean-Jacques</t>
  </si>
  <si>
    <t>GAR Madeleine|RAP Jean-Jacques</t>
  </si>
  <si>
    <t>PIE Philippe|RAP Jean-Jacques</t>
  </si>
  <si>
    <t>MON Béat|VOU Yves</t>
  </si>
  <si>
    <t>BOS Christian|VOU Yves</t>
  </si>
  <si>
    <t>CHA Jean-Claude|VOU Yves</t>
  </si>
  <si>
    <t>DOU Pascal|JUL Jonathan</t>
  </si>
  <si>
    <t>DOU Pascal|REG Lionel</t>
  </si>
  <si>
    <t>DOU Pascal|VER Mario</t>
  </si>
  <si>
    <t>DOU Pascal|SCH Lulu</t>
  </si>
  <si>
    <t>BER Stéphane|REY Jocelyne</t>
  </si>
  <si>
    <t>REP Christian|REY Jocelyne</t>
  </si>
  <si>
    <t>BRO Jacques|REY Jocelyne</t>
  </si>
  <si>
    <t>REY Jocelyne|THI Roland</t>
  </si>
  <si>
    <t>BAR Manuela|REY Jocelyne</t>
  </si>
  <si>
    <t>BAR David|MAU Eric</t>
  </si>
  <si>
    <t>BAR David|STR Jacques</t>
  </si>
  <si>
    <t>BAR David|ZUM Jean-Marc</t>
  </si>
  <si>
    <t>BAR David|DIN Mitch</t>
  </si>
  <si>
    <t>JUL Sylvain|VEL Allessio</t>
  </si>
  <si>
    <t>SAF Linda|VEL Allessio</t>
  </si>
  <si>
    <t>SAF Andrea|VEL Allessio</t>
  </si>
  <si>
    <t>ROT Kaka|VEL Allessio</t>
  </si>
  <si>
    <t>GEN Samuel|GUI Pierrot</t>
  </si>
  <si>
    <t>GEN Samuel|REG Lionel</t>
  </si>
  <si>
    <t>DOU Pascal|GEN Samuel</t>
  </si>
  <si>
    <t>MAR Patrice|VER Mario</t>
  </si>
  <si>
    <t>MAU Franco|VER Mario</t>
  </si>
  <si>
    <t>ROU Laurent|VER Mario</t>
  </si>
  <si>
    <t>FIS Paul|VER Mario</t>
  </si>
  <si>
    <t>DAG Joël|VER Mario</t>
  </si>
  <si>
    <t>BER Stéphane|COT André</t>
  </si>
  <si>
    <t>BER Stéphane|DIN Mitch</t>
  </si>
  <si>
    <t>BER Stéphane|MAU Eric</t>
  </si>
  <si>
    <t>REP Christian|ZUM Jean-Marc</t>
  </si>
  <si>
    <t>REY Jocelyne|ZUM Jean-Marc</t>
  </si>
  <si>
    <t>THI Roland|ZUM Jean-Marc</t>
  </si>
  <si>
    <t>BAR Manuela|ZUM Jean-Marc</t>
  </si>
  <si>
    <t>JUL Roland|ROU Laurent</t>
  </si>
  <si>
    <t>PIE Philippe|ROU Laurent</t>
  </si>
  <si>
    <t>DAG Joël|GAR Madeleine</t>
  </si>
  <si>
    <t>GAR Madeleine|MAR Patrice</t>
  </si>
  <si>
    <t>GAR Madeleine|GEN Samuel</t>
  </si>
  <si>
    <t>MAU Franco|RIE Raphy</t>
  </si>
  <si>
    <t>RIE Raphy|ROU Laurent</t>
  </si>
  <si>
    <t>FIS Paul|RIE Raphy</t>
  </si>
  <si>
    <t>DAG Joël|RIE Raphy</t>
  </si>
  <si>
    <t>CHA Jean-Claude|MAR Patrice</t>
  </si>
  <si>
    <t>CHA Jean-Claude|STR Noldi</t>
  </si>
  <si>
    <t>CHA Jean-Claude|JUL Roland</t>
  </si>
  <si>
    <t>CHA Jean-Claude|PIE Philippe</t>
  </si>
  <si>
    <t>MON Béat|PIL Gaël</t>
  </si>
  <si>
    <t>BOS Christian|PIL Gaël</t>
  </si>
  <si>
    <t>CRA Nick|PIL Gaël</t>
  </si>
  <si>
    <t>PIL Gaël|RIE Raphy</t>
  </si>
  <si>
    <t>BOS Christian|ROU Laurent</t>
  </si>
  <si>
    <t>BOS Christian|FIS Paul</t>
  </si>
  <si>
    <t>BOS Christian|MAU Franco</t>
  </si>
  <si>
    <t>DAG Joël|MON Béat</t>
  </si>
  <si>
    <t>DAG Joël|PIL Gaël</t>
  </si>
  <si>
    <t>CRA Nick|DAG Joël</t>
  </si>
  <si>
    <t>GUI Pierrot|SAF Andrea</t>
  </si>
  <si>
    <t>SAF Andrea|VER Mario</t>
  </si>
  <si>
    <t>JUL Jonathan|SAF Andrea</t>
  </si>
  <si>
    <t>REG Lionel|SAF Andrea</t>
  </si>
  <si>
    <t>DOU Pascal|SAF Andrea</t>
  </si>
  <si>
    <t>SAF Linda|SCH Lulu</t>
  </si>
  <si>
    <t>ROT Kaka|SCH Lulu</t>
  </si>
  <si>
    <t>CAS Fabio|SCH Lulu</t>
  </si>
  <si>
    <t>JUL Sylvain|SCH Lulu</t>
  </si>
  <si>
    <t>GAR Madeleine|STR Jacques</t>
  </si>
  <si>
    <t>DOU Pascal|JUL Sylvain</t>
  </si>
  <si>
    <t>JUL Sylvain|STR Jacques</t>
  </si>
  <si>
    <t>DOU Pascal|STR Jacques</t>
  </si>
  <si>
    <t>BRO Jacques|STR Jacques</t>
  </si>
  <si>
    <t>GAR Madeleine|JUL Sylvain</t>
  </si>
  <si>
    <t>JUL Sylvain|PIE Philippe</t>
  </si>
  <si>
    <t>RAP Jean-Jacques|ZUM Jean-Marc</t>
  </si>
  <si>
    <t>JUL Roland|REY Jocelyne</t>
  </si>
  <si>
    <t>JUL Roland|ZUM Jean-Marc</t>
  </si>
  <si>
    <t>CHA Jean-Claude|REP Christian</t>
  </si>
  <si>
    <t>THI Roland|VEL Allessio</t>
  </si>
  <si>
    <t>CHA Jean-Claude|VER Mario</t>
  </si>
  <si>
    <t>REP Christian|VER Mario</t>
  </si>
  <si>
    <t>CHA Jean-Claude|VEL Allessio</t>
  </si>
  <si>
    <t>REP Christian|VEL Allessio</t>
  </si>
  <si>
    <t>GEN Samuel|REP Christian</t>
  </si>
  <si>
    <t>MAU Eric|ROT Kaka</t>
  </si>
  <si>
    <t>COT André|PIL Gaël</t>
  </si>
  <si>
    <t>COT André|ROU Laurent</t>
  </si>
  <si>
    <t>MAU Eric|ROU Laurent</t>
  </si>
  <si>
    <t>COT André|MAU Franco</t>
  </si>
  <si>
    <t>MAU Eric|MAU Franco</t>
  </si>
  <si>
    <t>BAR David|RIE Raphy</t>
  </si>
  <si>
    <t>BOS Christian|GUI Pierrot</t>
  </si>
  <si>
    <t>GUI Pierrot|RIE Raphy</t>
  </si>
  <si>
    <t>REG Lionel|RIE Raphy</t>
  </si>
  <si>
    <t>BAR David|GUI Pierrot</t>
  </si>
  <si>
    <t>BAR David|BOS Christian</t>
  </si>
  <si>
    <t>BAR David|REG Lionel</t>
  </si>
  <si>
    <t>FIS Paul|GUI Pierrot</t>
  </si>
  <si>
    <t>BAR Manuela|CRA Nick</t>
  </si>
  <si>
    <t>MON Béat|SAF Andrea</t>
  </si>
  <si>
    <t>BAR Manuela|DIN Mitch</t>
  </si>
  <si>
    <t>JUL Jonathan|MON Béat</t>
  </si>
  <si>
    <t>CRA Nick|DIN Mitch</t>
  </si>
  <si>
    <t>BAR Manuela|MON Béat</t>
  </si>
  <si>
    <t>BAR Manuela|SAF Andrea</t>
  </si>
  <si>
    <t>CRA Nick|SAF Andrea</t>
  </si>
  <si>
    <t>CRA Nick|JUL Jonathan</t>
  </si>
  <si>
    <t>DIN Mitch|MON Béat</t>
  </si>
  <si>
    <t>DIN Mitch|SAF Andrea</t>
  </si>
  <si>
    <t>DIN Mitch|JUL Jonathan</t>
  </si>
  <si>
    <t>DAG Joël|SCH Lulu</t>
  </si>
  <si>
    <t>BER Stéphane|MAR Patrice</t>
  </si>
  <si>
    <t>CAS Fabio|DAG Joël</t>
  </si>
  <si>
    <t>MAR Patrice|SCH Lulu</t>
  </si>
  <si>
    <t>CAS Fabio|MAR Patrice</t>
  </si>
  <si>
    <t>DAG Joël|SAF Linda</t>
  </si>
  <si>
    <t>BER Stéphane|SCH Lulu</t>
  </si>
  <si>
    <t>BER Stéphane|CAS Fabio</t>
  </si>
  <si>
    <t>FIS Paul|STR Noldi</t>
  </si>
  <si>
    <t>FIS Paul|REY Jocelyne</t>
  </si>
  <si>
    <t>FIS Paul|RAP Jean-Jacques</t>
  </si>
  <si>
    <t>FIS Paul|JUL Roland</t>
  </si>
  <si>
    <t>BOS Christian|ZUM Jean-Marc</t>
  </si>
  <si>
    <t>REG Lionel|ZUM Jean-Marc</t>
  </si>
  <si>
    <t>GEN Samuel|ROT Kaka</t>
  </si>
  <si>
    <t>ROT Kaka|THI Roland</t>
  </si>
  <si>
    <t>CHA Jean-Claude|ROT Kaka</t>
  </si>
  <si>
    <t>ROT Kaka|VER Mario</t>
  </si>
  <si>
    <t>PIL Gaël|VEL Allessio</t>
  </si>
  <si>
    <t>ROU Laurent|VEL Allessio</t>
  </si>
  <si>
    <t>MAU Franco|VEL Allessio</t>
  </si>
  <si>
    <t>GUI Pierrot|MAU Eric</t>
  </si>
  <si>
    <t>GUI Pierrot|ROU Laurent</t>
  </si>
  <si>
    <t>BOS Christian|COT André</t>
  </si>
  <si>
    <t>COT André|REG Lionel</t>
  </si>
  <si>
    <t>CAS Fabio|COT André</t>
  </si>
  <si>
    <t>CAS Fabio|REG Lionel</t>
  </si>
  <si>
    <t>CAS Fabio|RIE Raphy</t>
  </si>
  <si>
    <t>CAS Fabio|ZUM Jean-Marc</t>
  </si>
  <si>
    <t>BOS Christian|DAG Joël</t>
  </si>
  <si>
    <t>BOS Christian|SAF Linda</t>
  </si>
  <si>
    <t>BER Stéphane|BOS Christian</t>
  </si>
  <si>
    <t>BAR Manuela|VOU Yves</t>
  </si>
  <si>
    <t>BAR Manuela|RAP Jean-Jacques</t>
  </si>
  <si>
    <t>BAR Manuela|JUL Roland</t>
  </si>
  <si>
    <t>REY Jocelyne|SAF Andrea</t>
  </si>
  <si>
    <t>VER Mario|VOU Yves</t>
  </si>
  <si>
    <t>JUL Roland|VER Mario</t>
  </si>
  <si>
    <t>STR Noldi|VER Mario</t>
  </si>
  <si>
    <t>BAR Manuela|VER Mario</t>
  </si>
  <si>
    <t>RAP Jean-Jacques|ROT Kaka</t>
  </si>
  <si>
    <t>GEN Samuel|RAP Jean-Jacques</t>
  </si>
  <si>
    <t>RAP Jean-Jacques|THI Roland</t>
  </si>
  <si>
    <t>CHA Jean-Claude|SAF Andrea</t>
  </si>
  <si>
    <t>GEN Samuel|SAF Andrea</t>
  </si>
  <si>
    <t>SAF Andrea|THI Roland</t>
  </si>
  <si>
    <t>MON Béat|REP Christian</t>
  </si>
  <si>
    <t>JUL Jonathan|REP Christian</t>
  </si>
  <si>
    <t>CRA Nick|REP Christian</t>
  </si>
  <si>
    <t>DIN Mitch|REP Christian</t>
  </si>
  <si>
    <t>MON Béat|SCH Lulu</t>
  </si>
  <si>
    <t>SAF Andrea|SCH Lulu</t>
  </si>
  <si>
    <t>CRA Nick|SAF Linda</t>
  </si>
  <si>
    <t>BER Stéphane|CRA Nick</t>
  </si>
  <si>
    <t>RIE Raphy|STR Noldi</t>
  </si>
  <si>
    <t>BAR David|JUL Roland</t>
  </si>
  <si>
    <t>BER Stéphane|GUI Pierrot</t>
  </si>
  <si>
    <t>BER Stéphane|VEL Allessio</t>
  </si>
  <si>
    <t>ROU Laurent|SCH Lulu</t>
  </si>
  <si>
    <t>DAG Joël|ROT Kaka</t>
  </si>
  <si>
    <t>DAG Joël|REP Christian</t>
  </si>
  <si>
    <t>SCH Lulu|THI Roland</t>
  </si>
  <si>
    <t>BOS Christian|THI Roland</t>
  </si>
  <si>
    <t>MAR Patrice|THI Roland</t>
  </si>
  <si>
    <t>DIN Mitch|JUL Sylvain</t>
  </si>
  <si>
    <t>DIN Mitch|GAR Madeleine</t>
  </si>
  <si>
    <t>BRO Jacques|DIN Mitch</t>
  </si>
  <si>
    <t>DIN Mitch|DOU Pascal</t>
  </si>
  <si>
    <t>CRA Nick|PIE Philippe</t>
  </si>
  <si>
    <t>PIE Philippe|SAF Andrea</t>
  </si>
  <si>
    <t>MAR Patrice|ZUM Jean-Marc</t>
  </si>
  <si>
    <t>COT André|MAR Patrice</t>
  </si>
  <si>
    <t>MAR Patrice|REG Lionel</t>
  </si>
  <si>
    <t>BAR David|SCH Lulu</t>
  </si>
  <si>
    <t>JUL Sylvain|REG Lionel</t>
  </si>
  <si>
    <t>REG Lionel|STR Jacques</t>
  </si>
  <si>
    <t>CAS Fabio|GAR Madeleine</t>
  </si>
  <si>
    <t>GAR Madeleine|RIE Raphy</t>
  </si>
  <si>
    <t>SAF Linda|VER Mario</t>
  </si>
  <si>
    <t>GEN Samuel|SAF Linda</t>
  </si>
  <si>
    <t>BAR David|CHA Jean-Claude</t>
  </si>
  <si>
    <t>CHA Jean-Claude|SCH Lulu</t>
  </si>
  <si>
    <t>GEN Samuel|JUL Roland</t>
  </si>
  <si>
    <t>ROT Kaka|VOU Yves</t>
  </si>
  <si>
    <t>REP Christian|VOU Yves</t>
  </si>
  <si>
    <t>FIS Paul|JUL Jonathan</t>
  </si>
  <si>
    <t>JUL Jonathan|VOU Yves</t>
  </si>
  <si>
    <t>JUL Jonathan|RAP Jean-Jacques</t>
  </si>
  <si>
    <t>CRA Nick|STR Noldi</t>
  </si>
  <si>
    <t>MON Béat|ROU Laurent</t>
  </si>
  <si>
    <t>MAU Franco|MON Béat</t>
  </si>
  <si>
    <t>MON Béat|VEL Allessio</t>
  </si>
  <si>
    <t>MAU Eric|MON Béat</t>
  </si>
  <si>
    <t>PIL Gaël|SAF Andrea</t>
  </si>
  <si>
    <t>JUL Jonathan|PIL Gaël</t>
  </si>
  <si>
    <t>PIL Gaël|REY Jocelyne</t>
  </si>
  <si>
    <t>BER Stéphane|SAF Andrea</t>
  </si>
  <si>
    <t>BER Stéphane|PIE Philippe</t>
  </si>
  <si>
    <t>BAR David|JUL Jonathan</t>
  </si>
  <si>
    <t>JUL Jonathan|SAF Linda</t>
  </si>
  <si>
    <t>JUL Jonathan|THI Roland</t>
  </si>
  <si>
    <t>BOS Christian|JUL Jonathan</t>
  </si>
  <si>
    <t>JUL Sylvain|RIE Raphy</t>
  </si>
  <si>
    <t>RIE Raphy|STR Jacques</t>
  </si>
  <si>
    <t>BRO Jacques|RIE Raphy</t>
  </si>
  <si>
    <t>DOU Pascal|RIE Raphy</t>
  </si>
  <si>
    <t>DIN Mitch|MAR Patrice</t>
  </si>
  <si>
    <t>CAS Fabio|DIN Mitch</t>
  </si>
  <si>
    <t>MAU Franco|SAF Andrea</t>
  </si>
  <si>
    <t>MAU Franco|REY Jocelyne</t>
  </si>
  <si>
    <t>CRA Nick|MAU Franco</t>
  </si>
  <si>
    <t>MAU Franco|PIE Philippe</t>
  </si>
  <si>
    <t>PIL Gaël|SCH Lulu</t>
  </si>
  <si>
    <t>BOS Christian|MAU Eric</t>
  </si>
  <si>
    <t>MAU Eric|SAF Linda</t>
  </si>
  <si>
    <t>REP Christian|RIE Raphy</t>
  </si>
  <si>
    <t>REP Christian|STR Jacques</t>
  </si>
  <si>
    <t>REG Lionel|ROT Kaka</t>
  </si>
  <si>
    <t>BOS Christian|JUL Roland</t>
  </si>
  <si>
    <t>BOS Christian|STR Noldi</t>
  </si>
  <si>
    <t>BAR Manuela|BOS Christian</t>
  </si>
  <si>
    <t>THI Roland|VOU Yves</t>
  </si>
  <si>
    <t>SCH Lulu|VOU Yves</t>
  </si>
  <si>
    <t>BAR David|VOU Yves</t>
  </si>
  <si>
    <t>SAF Linda|VOU Yves</t>
  </si>
  <si>
    <t>PIL Gaël|ZUM Jean-Marc</t>
  </si>
  <si>
    <t>MON Béat|ZUM Jean-Marc</t>
  </si>
  <si>
    <t>ROU Laurent|ZUM Jean-Marc</t>
  </si>
  <si>
    <t>MAR Patrice|VEL Allessio</t>
  </si>
  <si>
    <t>GAR Madeleine|VEL Allessio</t>
  </si>
  <si>
    <t>DAG Joël|RAP Jean-Jacques</t>
  </si>
  <si>
    <t>BAR Manuela|ROT Kaka</t>
  </si>
  <si>
    <t>CRA Nick|GEN Samuel</t>
  </si>
  <si>
    <t>CRA Nick|ROT Kaka</t>
  </si>
  <si>
    <t>BER Stéphane|VER Mario</t>
  </si>
  <si>
    <t>MAU Eric|SAF Andrea</t>
  </si>
  <si>
    <t>BER Stéphane|MON Béat</t>
  </si>
  <si>
    <t>JUL Roland|REP Christian</t>
  </si>
  <si>
    <t>JUL Roland|ROT Kaka</t>
  </si>
  <si>
    <t>MAR Patrice|PIE Philippe</t>
  </si>
  <si>
    <t>CAS Fabio|REY Jocelyne</t>
  </si>
  <si>
    <t>CAS Fabio|CRA Nick</t>
  </si>
  <si>
    <t>CAS Fabio|MAU Franco</t>
  </si>
  <si>
    <t>BRO Jacques|MAR Patrice</t>
  </si>
  <si>
    <t>JUL Sylvain|MAR Patrice</t>
  </si>
  <si>
    <t>COT André|DOU Pascal</t>
  </si>
  <si>
    <t>CAS Fabio|DOU Pascal</t>
  </si>
  <si>
    <t>GUI Pierrot|MAR Patrice</t>
  </si>
  <si>
    <t>GUI Pierrot|JUL Sylvain</t>
  </si>
  <si>
    <t>PIL Gaël|STR Jacques</t>
  </si>
  <si>
    <t>ROU Laurent|STR Jacques</t>
  </si>
  <si>
    <t>FIS Paul|STR Jacques</t>
  </si>
  <si>
    <t>BAR Manuela|JUL Sylvain</t>
  </si>
  <si>
    <t>BOS Christian|JUL Sylvain</t>
  </si>
  <si>
    <t>JUL Roland|JUL Sylvain</t>
  </si>
  <si>
    <t>STR Jacques|STR Noldi</t>
  </si>
  <si>
    <t>REG Lionel|STR Noldi</t>
  </si>
  <si>
    <t>BOS Christian|BRO Jacques</t>
  </si>
  <si>
    <t>BRO Jacques|RAP Jean-Jacques</t>
  </si>
  <si>
    <t>JUL Roland|SAF Linda</t>
  </si>
  <si>
    <t>SAF Linda|STR Noldi</t>
  </si>
  <si>
    <t>BAR David|RAP Jean-Jacques</t>
  </si>
  <si>
    <t>RAP Jean-Jacques|SCH Lulu</t>
  </si>
  <si>
    <t>DIN Mitch|ROU Laurent</t>
  </si>
  <si>
    <t>DOU Pascal|ROU Laurent</t>
  </si>
  <si>
    <t>GAR Madeleine|REY Jocelyne</t>
  </si>
  <si>
    <t>DOU Pascal|REY Jocelyne</t>
  </si>
  <si>
    <t>COT André|CRA Nick</t>
  </si>
  <si>
    <t>GUI Pierrot|SAF Linda</t>
  </si>
  <si>
    <t>BAR Manuela|GUI Pierrot</t>
  </si>
  <si>
    <t>AGO Roland|SAF Linda</t>
  </si>
  <si>
    <t>AGO Roland|VEL Allessio</t>
  </si>
  <si>
    <t>STR Noldi|VEL Allessio</t>
  </si>
  <si>
    <t>CRA Nick|VEL Allessio</t>
  </si>
  <si>
    <t>AGO Roland|STR Noldi</t>
  </si>
  <si>
    <t>AGO Roland|COT André</t>
  </si>
  <si>
    <t>AGO Roland|CRA Nick</t>
  </si>
  <si>
    <t>KIL Franciane|MAR Patrice</t>
  </si>
  <si>
    <t>CHA Jean-Claude|DIN Mitch</t>
  </si>
  <si>
    <t>KIL Franciane|RIE Raphy</t>
  </si>
  <si>
    <t>DIN Mitch|HEI Willy</t>
  </si>
  <si>
    <t>CHA Jean-Claude|HEI Willy</t>
  </si>
  <si>
    <t>DIN Mitch|KIL Franciane</t>
  </si>
  <si>
    <t>HEI Willy|KIL Franciane</t>
  </si>
  <si>
    <t>HEI Willy|MAR Patrice</t>
  </si>
  <si>
    <t>DIN Mitch|RIE Raphy</t>
  </si>
  <si>
    <t>HEI Willy|RIE Raphy</t>
  </si>
  <si>
    <t>BET Markus|ZUM Jean-Marc</t>
  </si>
  <si>
    <t>BAR David|MOL Gilles</t>
  </si>
  <si>
    <t>BET Markus|CAS Fabio</t>
  </si>
  <si>
    <t>MOL Gilles|ZUM Jean-Marc</t>
  </si>
  <si>
    <t>CAS Fabio|MOL Gilles</t>
  </si>
  <si>
    <t>CAS Fabio|VOU Yves</t>
  </si>
  <si>
    <t>BET Markus|MOL Gilles</t>
  </si>
  <si>
    <t>BET Markus|VOU Yves</t>
  </si>
  <si>
    <t>BAR David|BET Markus</t>
  </si>
  <si>
    <t>REG Lionel|REP Christophe</t>
  </si>
  <si>
    <t>MAU Franco|SCH Lulu</t>
  </si>
  <si>
    <t>DAG Joël|REP Christophe</t>
  </si>
  <si>
    <t>MAU Franco|REG Lionel</t>
  </si>
  <si>
    <t>PIL Gaël|REG Lionel</t>
  </si>
  <si>
    <t>MAU Franco|REP Christophe</t>
  </si>
  <si>
    <t>JUL Jonathan|ROT Kaka</t>
  </si>
  <si>
    <t>GUI Pierrot|REP Christian</t>
  </si>
  <si>
    <t>MON Béat|ROT Kaka</t>
  </si>
  <si>
    <t>GUI Pierrot|ROT Kaka</t>
  </si>
  <si>
    <t>MAU Eric|REY Jocelyne</t>
  </si>
  <si>
    <t>BAR Manuela|MAU Eric</t>
  </si>
  <si>
    <t>BOS Christian|REY Jocelyne</t>
  </si>
  <si>
    <t>REY Jocelyne|ROU Laurent</t>
  </si>
  <si>
    <t>BAP Benny|GAR Madeleine</t>
  </si>
  <si>
    <t>BAP Benny|RAP Jean-Jacques</t>
  </si>
  <si>
    <t>BAP Benny|GEN Samuel</t>
  </si>
  <si>
    <t>DOU Pascal|RAP Jean-Jacques</t>
  </si>
  <si>
    <t>BAP Benny|DOU Pascal</t>
  </si>
  <si>
    <t>BAP Benny|THI Roland</t>
  </si>
  <si>
    <t>GIU Jo|JUL Sylvain</t>
  </si>
  <si>
    <t>STR Jacques|VER Mario</t>
  </si>
  <si>
    <t>FIS Paul|JUL Sylvain</t>
  </si>
  <si>
    <t>JUL Sylvain|VER Mario</t>
  </si>
  <si>
    <t>GIU Jo|VER Mario</t>
  </si>
  <si>
    <t>GIU Jo|STR Jacques</t>
  </si>
  <si>
    <t>DOU Pascal|KIL Franciane</t>
  </si>
  <si>
    <t>DOU Pascal|MAR Patrice</t>
  </si>
  <si>
    <t>CHA Jean-Claude|DOU Pascal</t>
  </si>
  <si>
    <t>DOU Pascal|HEI Willy</t>
  </si>
  <si>
    <t>RIE Raphy|THI Roland</t>
  </si>
  <si>
    <t>BAP Benny|RIE Raphy</t>
  </si>
  <si>
    <t>GAR Madeleine|KIL Franciane</t>
  </si>
  <si>
    <t>HEI Willy|RAP Jean-Jacques</t>
  </si>
  <si>
    <t>BAP Benny|HEI Willy</t>
  </si>
  <si>
    <t>GEN Samuel|HEI Willy</t>
  </si>
  <si>
    <t>HEI Willy|THI Roland</t>
  </si>
  <si>
    <t>RAP Jean-Jacques|REG Lionel</t>
  </si>
  <si>
    <t>RAP Jean-Jacques|REP Christophe</t>
  </si>
  <si>
    <t>HEI Willy|MAU Franco</t>
  </si>
  <si>
    <t>MAU Franco|THI Roland</t>
  </si>
  <si>
    <t>KIL Franciane|SAF Andrea</t>
  </si>
  <si>
    <t>GAR Madeleine|SAF Andrea</t>
  </si>
  <si>
    <t>MAR Patrice|REP Christian</t>
  </si>
  <si>
    <t>JUL Jonathan|MAR Patrice</t>
  </si>
  <si>
    <t>JUL Jonathan|JUL Sylvain</t>
  </si>
  <si>
    <t>JUL Sylvain|MON Béat</t>
  </si>
  <si>
    <t>GIU Jo|REP Christian</t>
  </si>
  <si>
    <t>JUL Roland|THI Roland</t>
  </si>
  <si>
    <t>BOS Christian|HEI Willy</t>
  </si>
  <si>
    <t>BAP Benny|BOS Christian</t>
  </si>
  <si>
    <t>SAF Linda|STR Jacques</t>
  </si>
  <si>
    <t>AGO Roland|STR Jacques</t>
  </si>
  <si>
    <t>REP Christian|STR Noldi</t>
  </si>
  <si>
    <t>GIU Jo|STR Noldi</t>
  </si>
  <si>
    <t>JUL Roland|REP Christophe</t>
  </si>
  <si>
    <t>MAU Eric|SCH Lulu</t>
  </si>
  <si>
    <t>BAR Manuela|SCH Lulu</t>
  </si>
  <si>
    <t>AGO Roland|GEN Samuel</t>
  </si>
  <si>
    <t>COT André|GEN Samuel</t>
  </si>
  <si>
    <t>BOS Christian|VEL Allessio</t>
  </si>
  <si>
    <t>HEI Willy|VEL Allessio</t>
  </si>
  <si>
    <t>RAP Jean-Jacques|VEL Allessio</t>
  </si>
  <si>
    <t>BAP Benny|VEL Allessio</t>
  </si>
  <si>
    <t>GIU Jo|REG Lionel</t>
  </si>
  <si>
    <t>DAG Joël|GIU Jo</t>
  </si>
  <si>
    <t>GIU Jo|SCH Lulu</t>
  </si>
  <si>
    <t>GIU Jo|MAU Franco</t>
  </si>
  <si>
    <t>GIU Jo|PIL Gaël</t>
  </si>
  <si>
    <t>REP Christian|REP Christophe</t>
  </si>
  <si>
    <t>FIS Paul|REP Christophe</t>
  </si>
  <si>
    <t>REP Christophe|VER Mario</t>
  </si>
  <si>
    <t>REP Christophe|STR Jacques</t>
  </si>
  <si>
    <t>KIL Franciane|STR Noldi</t>
  </si>
  <si>
    <t>COT André|KIL Franciane</t>
  </si>
  <si>
    <t>KIL Franciane|SAF Linda</t>
  </si>
  <si>
    <t>GEN Samuel|KIL Franciane</t>
  </si>
  <si>
    <t>AGO Roland|KIL Franciane</t>
  </si>
  <si>
    <t>CRA Nick|DOU Pascal</t>
  </si>
  <si>
    <t>CRA Nick|GAR Madeleine</t>
  </si>
  <si>
    <t>BAP Benny|GIU Jo</t>
  </si>
  <si>
    <t>BAP Benny|DAG Joël</t>
  </si>
  <si>
    <t>BAP Benny|SCH Lulu</t>
  </si>
  <si>
    <t>BAP Benny|PIL Gaël</t>
  </si>
  <si>
    <t>MON Béat|VER Mario</t>
  </si>
  <si>
    <t>FIS Paul|ROT Kaka</t>
  </si>
  <si>
    <t>ROT Kaka|STR Jacques</t>
  </si>
  <si>
    <t>MON Béat|REP Christophe</t>
  </si>
  <si>
    <t>DIN Mitch|SAF Linda</t>
  </si>
  <si>
    <t>AGO Roland|DIN Mitch</t>
  </si>
  <si>
    <t>CHA Jean-Claude|COT André</t>
  </si>
  <si>
    <t>GIU Jo|GUI Pierrot</t>
  </si>
  <si>
    <t>JUL Sylvain|PIL Gaël</t>
  </si>
  <si>
    <t>PIL Gaël|VER Mario</t>
  </si>
  <si>
    <t>AGO Roland|DAG Joël</t>
  </si>
  <si>
    <t>COT André|DAG Joël</t>
  </si>
  <si>
    <t>DAG Joël|KIL Franciane</t>
  </si>
  <si>
    <t>REG Lionel|SAF Linda</t>
  </si>
  <si>
    <t>GIU Jo|SAF Linda</t>
  </si>
  <si>
    <t>GAR Madeleine|JUL Jonathan</t>
  </si>
  <si>
    <t>CHA Jean-Claude|JUL Sylvain</t>
  </si>
  <si>
    <t>CHA Jean-Claude|GUI Pierrot</t>
  </si>
  <si>
    <t>GEN Samuel|MAU Eric</t>
  </si>
  <si>
    <t>KIL Franciane|MAU Eric</t>
  </si>
  <si>
    <t>AGO Roland|REY Jocelyne</t>
  </si>
  <si>
    <t>AGO Roland|BAR Manuela</t>
  </si>
  <si>
    <t>AGO Roland|JUL Roland</t>
  </si>
  <si>
    <t>AGO Roland|THI Roland</t>
  </si>
  <si>
    <t>AGO Roland|ROU Laurent</t>
  </si>
  <si>
    <t>HEI Willy|ROU Laurent</t>
  </si>
  <si>
    <t>HEI Willy|REY Jocelyne</t>
  </si>
  <si>
    <t>AGO Roland|HEI Willy</t>
  </si>
  <si>
    <t>BAR Manuela|HEI Willy</t>
  </si>
  <si>
    <t>BAP Benny|JUL Roland</t>
  </si>
  <si>
    <t>JUL Roland|RIE Raphy</t>
  </si>
  <si>
    <t>COT André|MON Béat</t>
  </si>
  <si>
    <t>KIL Franciane|MON Béat</t>
  </si>
  <si>
    <t>MON Béat|SAF Linda</t>
  </si>
  <si>
    <t>GEN Samuel|MON Béat</t>
  </si>
  <si>
    <t>AGO Roland|GUI Pierrot</t>
  </si>
  <si>
    <t>GUI Pierrot|HEI Willy</t>
  </si>
  <si>
    <t>GUI Pierrot|THI Roland</t>
  </si>
  <si>
    <t>BAP Benny|REG Lionel</t>
  </si>
  <si>
    <t>DAG Joël|VEL Allessio</t>
  </si>
  <si>
    <t>MAR Patrice|SAF Andrea</t>
  </si>
  <si>
    <t>AGO Roland|SAF Andrea</t>
  </si>
  <si>
    <t>AGO Roland|CHA Jean-Claude</t>
  </si>
  <si>
    <t>AGO Roland|MAR Patrice</t>
  </si>
  <si>
    <t>DIN Mitch|MAU Franco</t>
  </si>
  <si>
    <t>AGO Roland|MAU Franco</t>
  </si>
  <si>
    <t>CHA Jean-Claude|PIL Gaël</t>
  </si>
  <si>
    <t>CHA Jean-Claude|GIU Jo</t>
  </si>
  <si>
    <t>BAR David|KIL Franciane</t>
  </si>
  <si>
    <t>BET Markus|GEN Samuel</t>
  </si>
  <si>
    <t>GEN Samuel|ZUM Jean-Marc</t>
  </si>
  <si>
    <t>CAS Fabio|GEN Samuel</t>
  </si>
  <si>
    <t>GEN Samuel|VOU Yves</t>
  </si>
  <si>
    <t>GEN Samuel|MOL Gilles</t>
  </si>
  <si>
    <t>CHA Jean-Claude|MOL Gilles</t>
  </si>
  <si>
    <t>MAR Patrice|MOL Gilles</t>
  </si>
  <si>
    <t>MOL Gilles|SAF Andrea</t>
  </si>
  <si>
    <t>AGO Roland|MOL Gilles</t>
  </si>
  <si>
    <t>DIN Mitch|VOU Yves</t>
  </si>
  <si>
    <t>BET Markus|DIN Mitch</t>
  </si>
  <si>
    <t>GIU Jo|HEI Willy</t>
  </si>
  <si>
    <t>GIU Jo|REY Jocelyne</t>
  </si>
  <si>
    <t>GIU Jo|ROU Laurent</t>
  </si>
  <si>
    <t>DOU Pascal|GIU Jo</t>
  </si>
  <si>
    <t>BAR Manuela|GIU Jo</t>
  </si>
  <si>
    <t>BOS Christian|CAS Fabio</t>
  </si>
  <si>
    <t>BOS Christian|MOL Gilles</t>
  </si>
  <si>
    <t>BET Markus|VEL Allessio</t>
  </si>
  <si>
    <t>BET Markus|RAP Jean-Jacques</t>
  </si>
  <si>
    <t>BET Markus|JUL Roland</t>
  </si>
  <si>
    <t>BET Markus|RIE Raphy</t>
  </si>
  <si>
    <t>BAP Benny|BET Markus</t>
  </si>
  <si>
    <t>BAR David|VEL Allessio</t>
  </si>
  <si>
    <t>VEL Allessio|VOU Yves</t>
  </si>
  <si>
    <t>MOL Gilles|VEL Allessio</t>
  </si>
  <si>
    <t>GAR Madeleine|ROT Kaka</t>
  </si>
  <si>
    <t>MAU Eric|REG Lionel</t>
  </si>
  <si>
    <t>MON Béat|REG Lionel</t>
  </si>
  <si>
    <t>KIL Franciane|REG Lionel</t>
  </si>
  <si>
    <t>KIL Franciane|ROT Kaka</t>
  </si>
  <si>
    <t>KIL Franciane|VER Mario</t>
  </si>
  <si>
    <t>FIS Paul|KIL Franciane</t>
  </si>
  <si>
    <t>GUI Pierrot|KIL Franciane</t>
  </si>
  <si>
    <t>GAR Madeleine|REP Christian</t>
  </si>
  <si>
    <t>KIL Franciane|REP Christian</t>
  </si>
  <si>
    <t>BOS Christian|SAF Andrea</t>
  </si>
  <si>
    <t>AGO Roland|CAS Fabio</t>
  </si>
  <si>
    <t>AGO Roland|VOU Yves</t>
  </si>
  <si>
    <t>MOL Gilles|REY Jocelyne</t>
  </si>
  <si>
    <t>BAR David|REY Jocelyne</t>
  </si>
  <si>
    <t>HEI Willy|VOU Yves</t>
  </si>
  <si>
    <t>ROU Laurent|VOU Yves</t>
  </si>
  <si>
    <t>AGO Roland|SCH Lulu</t>
  </si>
  <si>
    <t>MAU Eric|MOL Gilles</t>
  </si>
  <si>
    <t>BAP Benny|MON Béat</t>
  </si>
  <si>
    <t>BET Markus|MON Béat</t>
  </si>
  <si>
    <t>CRA Nick|ZUM Jean-Marc</t>
  </si>
  <si>
    <t>SAF Andrea|ZUM Jean-Marc</t>
  </si>
  <si>
    <t>AGO Roland|ZUM Jean-Marc</t>
  </si>
  <si>
    <t>BET Markus|CHA Jean-Claude</t>
  </si>
  <si>
    <t>BAP Benny|CHA Jean-Claude</t>
  </si>
  <si>
    <t>CRA Nick|GUI Pierrot</t>
  </si>
  <si>
    <t>KIL Franciane|ROU Laurent</t>
  </si>
  <si>
    <t>GAR Madeleine|ROU Laurent</t>
  </si>
  <si>
    <t>DOU Pascal|ROT Kaka</t>
  </si>
  <si>
    <t>HEI Willy|ROT Kaka</t>
  </si>
  <si>
    <t>GIU Jo|THI Roland</t>
  </si>
  <si>
    <t>DOU Pascal|MAU Eric</t>
  </si>
  <si>
    <t>BAR Manuela|COT André</t>
  </si>
  <si>
    <t>COT André|HEI Willy</t>
  </si>
  <si>
    <t>COT André|VOU Yves</t>
  </si>
  <si>
    <t>CAS Fabio|PIL Gaël</t>
  </si>
  <si>
    <t>BAR David|PIL Gaël</t>
  </si>
  <si>
    <t>MAU Franco|MOL Gilles</t>
  </si>
  <si>
    <t>MOL Gilles|SCH Lulu</t>
  </si>
  <si>
    <t>MOL Gilles|SAF Linda</t>
  </si>
  <si>
    <t>DAG Joël|MOL Gilles</t>
  </si>
  <si>
    <t>JUL Jonathan|KIL Franciane</t>
  </si>
  <si>
    <t>DIN Mitch|PIL Gaël</t>
  </si>
  <si>
    <t>DIN Mitch|GIU Jo</t>
  </si>
  <si>
    <t>DAG Joël|DIN Mitch</t>
  </si>
  <si>
    <t>GIU Jo|KIL Franciane</t>
  </si>
  <si>
    <t>GAR Madeleine|GIU Jo</t>
  </si>
  <si>
    <t>GUI Pierrot|RAP Jean-Jacques</t>
  </si>
  <si>
    <t>RAP Jean-Jacques|VER Mario</t>
  </si>
  <si>
    <t>KIL Franciane|RAP Jean-Jacques</t>
  </si>
  <si>
    <t>BET Markus|GAR Madeleine</t>
  </si>
  <si>
    <t>RIE Raphy|ROT Kaka</t>
  </si>
  <si>
    <t>BAP Benny|BAR Manuela</t>
  </si>
  <si>
    <t>BAR Manuela|BET Markus</t>
  </si>
  <si>
    <t>BAP Benny|REY Jocelyne</t>
  </si>
  <si>
    <t>BAP Benny|MOL Gilles</t>
  </si>
  <si>
    <t>BAP Benny|BAR David</t>
  </si>
  <si>
    <t>BET Markus|REY Jocelyne</t>
  </si>
  <si>
    <t>BAR David|GAR Madeleine</t>
  </si>
  <si>
    <t>CRA Nick|HEI Willy</t>
  </si>
  <si>
    <t>SAF Andrea|VOU Yves</t>
  </si>
  <si>
    <t>AGO Roland|REG Lionel</t>
  </si>
  <si>
    <t>AGO Roland|JUL Jonathan</t>
  </si>
  <si>
    <t>AGO Roland|MAU Eric</t>
  </si>
  <si>
    <t>JUL Sylvain|KIL Franciane</t>
  </si>
  <si>
    <t>COT André|REP Christian</t>
  </si>
  <si>
    <t>MAU Eric|REP Christian</t>
  </si>
  <si>
    <t>CAS Fabio|CHA Jean-Claude</t>
  </si>
  <si>
    <t>DIN Mitch|JUL Roland</t>
  </si>
  <si>
    <t>CRA Nick|KIL Franciane</t>
  </si>
  <si>
    <t>BAP Benny|CRA Nick</t>
  </si>
  <si>
    <t>AGO Roland|BAP Benny</t>
  </si>
  <si>
    <t>BAP Benny|DIN Mitch</t>
  </si>
  <si>
    <t>BAP Benny|MAR Patrice</t>
  </si>
  <si>
    <t>BET Markus|SAF Andrea</t>
  </si>
  <si>
    <t>DIN Mitch|THI Roland</t>
  </si>
  <si>
    <t>BET Markus|JUL Jonathan</t>
  </si>
  <si>
    <t>JUL Jonathan|MOL Gilles</t>
  </si>
  <si>
    <t>JUL Jonathan|REP Christophe</t>
  </si>
  <si>
    <t>MOL Gilles|VER Mario</t>
  </si>
  <si>
    <t>BET Markus|ROU Laurent</t>
  </si>
  <si>
    <t>BET Markus|KIL Franciane</t>
  </si>
  <si>
    <t>BET Markus|FIS Paul</t>
  </si>
  <si>
    <t>BET Markus|GUI Pierrot</t>
  </si>
  <si>
    <t>JUL Jonathan|STR Noldi</t>
  </si>
  <si>
    <t>GEN Samuel|JUL Sylvain</t>
  </si>
  <si>
    <t>BAR David|HEI Willy</t>
  </si>
  <si>
    <t>CAS Fabio|HEI Willy</t>
  </si>
  <si>
    <t>HEI Willy|ZUM Jean-Marc</t>
  </si>
  <si>
    <t>HEI Willy|STR Jacques</t>
  </si>
  <si>
    <t>KIL Franciane|VOU Yves</t>
  </si>
  <si>
    <t>BET Markus|MAU Franco</t>
  </si>
  <si>
    <t>KIL Franciane|MAU Franco</t>
  </si>
  <si>
    <t>MAU Franco|RAP Jean-Jacques</t>
  </si>
  <si>
    <t>BAR Manuela|MOL Gilles</t>
  </si>
  <si>
    <t>REY Jocelyne|ROT Kaka</t>
  </si>
  <si>
    <t>BET Markus|SAF Linda</t>
  </si>
  <si>
    <t>RAP Jean-Jacques|SAF Linda</t>
  </si>
  <si>
    <t>BAR David|ROU Laurent</t>
  </si>
  <si>
    <t>CAS Fabio|KIL Franciane</t>
  </si>
  <si>
    <t>KIL Franciane|ZUM Jean-Marc</t>
  </si>
  <si>
    <t>BET Markus|HEI Willy</t>
  </si>
  <si>
    <t>CAS Fabio|FIS Paul</t>
  </si>
  <si>
    <t>FIS Paul|ZUM Jean-Marc</t>
  </si>
  <si>
    <t>GAR Madeleine|MOL Gilles</t>
  </si>
  <si>
    <t>BOS Christian|REP Christian</t>
  </si>
  <si>
    <t>FIS Paul|MON Béat</t>
  </si>
  <si>
    <t>CAS Fabio|MON Béat</t>
  </si>
  <si>
    <t>COT André|RAP Jean-Jacques</t>
  </si>
  <si>
    <t>HEI Willy|MAU Eric</t>
  </si>
  <si>
    <t>BET Markus|MAU Eric</t>
  </si>
  <si>
    <t>JUL Sylvain|REY Jocelyne</t>
  </si>
  <si>
    <t>MOL Gilles|STR Noldi</t>
  </si>
  <si>
    <t>MOL Gilles|MON Béat</t>
  </si>
  <si>
    <t>MOL Gilles|REP Christian</t>
  </si>
  <si>
    <t>JUL Roland|SCH Lulu</t>
  </si>
  <si>
    <t>MAR Patrice|MAU Eric</t>
  </si>
  <si>
    <t>CRA Nick|REG Lionel</t>
  </si>
  <si>
    <t>VER Mario|ZUM Jean-Marc</t>
  </si>
  <si>
    <t>BAP Benny|SAF Andrea</t>
  </si>
  <si>
    <t>CRA Nick|VER Mario</t>
  </si>
  <si>
    <t>CAS Fabio|REP Christophe</t>
  </si>
  <si>
    <t>COT André|FIS Paul</t>
  </si>
  <si>
    <t>COT André|REY Jocelyne</t>
  </si>
  <si>
    <t>MOL Gilles|THI Roland</t>
  </si>
  <si>
    <t>DOU Pascal|VEL Allessio</t>
  </si>
  <si>
    <t>HEI Willy|STR Noldi</t>
  </si>
  <si>
    <t>BET Markus|JUL Sylvain</t>
  </si>
  <si>
    <t>CHA Jean-Claude|MAU Eric</t>
  </si>
  <si>
    <t>CHA Jean-Claude|REP Christophe</t>
  </si>
  <si>
    <t>BAP Benny|JUL Jonathan</t>
  </si>
  <si>
    <t>AGO Roland|RIE Raphy</t>
  </si>
  <si>
    <t>BAP Benny|STR Jacques</t>
  </si>
  <si>
    <t>BAP Benny|FIS Paul</t>
  </si>
  <si>
    <t>BAP Benny|CAS Fabio</t>
  </si>
  <si>
    <t>GUI Pierrot|MOL Gilles</t>
  </si>
  <si>
    <t>HEI Willy|VER Mario</t>
  </si>
  <si>
    <t>BET Markus|VER Mario</t>
  </si>
  <si>
    <t>CRA Nick|REP Christophe</t>
  </si>
  <si>
    <t>BAP Benny|REP Christophe</t>
  </si>
  <si>
    <t>AGO Roland|REP Christophe</t>
  </si>
  <si>
    <t>BAP Benny|ROT Kaka</t>
  </si>
  <si>
    <t>DIN Mitch|ROT Kaka</t>
  </si>
  <si>
    <t>FIS Paul|MAU Eric</t>
  </si>
  <si>
    <t>JUL Jonathan|ROU Laurent</t>
  </si>
  <si>
    <t>BAR David|GEN Samuel</t>
  </si>
  <si>
    <t>STR Noldi|THI Roland</t>
  </si>
  <si>
    <t>CRA Nick|JUL Sylvain</t>
  </si>
  <si>
    <t>BAP Benny|JUL Sylvain</t>
  </si>
  <si>
    <t>AGO Roland|JUL Sylvain</t>
  </si>
  <si>
    <t>JUL Jonathan|MAU Franco</t>
  </si>
  <si>
    <t>GIU Jo|MAU Eric</t>
  </si>
  <si>
    <t>DAG Joël|MAU Eric</t>
  </si>
  <si>
    <t>HEI Willy|SCH Lulu</t>
  </si>
  <si>
    <t>HEI Willy|JUL Sylvain</t>
  </si>
  <si>
    <t>BOS Christian|GIU Jo</t>
  </si>
  <si>
    <t>GIU Jo|MON Béat</t>
  </si>
  <si>
    <t>BOS Christian|GAR Madeleine</t>
  </si>
  <si>
    <t>GAR Madeleine|SAF Linda</t>
  </si>
  <si>
    <t>BAR Manuela|CAS Fabio</t>
  </si>
  <si>
    <t>DOU Pascal|REP Christophe</t>
  </si>
  <si>
    <t>BET Markus|MAR Patrice</t>
  </si>
  <si>
    <t>AGO Roland|BET Markus</t>
  </si>
  <si>
    <t>CRA Nick|THI Roland</t>
  </si>
  <si>
    <t>CRA Nick|MAU Eric</t>
  </si>
  <si>
    <t>MAU Eric|RAP Jean-Jacques</t>
  </si>
  <si>
    <t>JUL Roland|MOL Gilles</t>
  </si>
  <si>
    <t>CAS Fabio|GIU Jo</t>
  </si>
  <si>
    <t>SCH Lulu|STR Jacques</t>
  </si>
  <si>
    <t>JUL Sylvain|THI Roland</t>
  </si>
  <si>
    <t>BAP Benny|VER Mario</t>
  </si>
  <si>
    <t>STR Jacques|VOU Yves</t>
  </si>
  <si>
    <t>CAS Fabio|GUI Pierrot</t>
  </si>
  <si>
    <t>BAR Manuela|REP Christophe</t>
  </si>
  <si>
    <t>GAR Madeleine|SCH Lulu</t>
  </si>
  <si>
    <t>CAS Fabio|STR Noldi</t>
  </si>
  <si>
    <t>MOL Gilles|REG Lionel</t>
  </si>
  <si>
    <t>HEI Willy|MON Béat</t>
  </si>
  <si>
    <t>BAR David|VER Mario</t>
  </si>
  <si>
    <t>BAR David|REP Christophe</t>
  </si>
  <si>
    <t>RIE Raphy|SAF Andrea</t>
  </si>
  <si>
    <t>SAF Andrea|STR Jacques</t>
  </si>
  <si>
    <t>REP Christophe|ROU Laurent</t>
  </si>
  <si>
    <t>GEN Samuel|PIL Gaël</t>
  </si>
  <si>
    <t>AGO Roland|GAR Madeleine</t>
  </si>
  <si>
    <t>AGO Roland|BOS Christian</t>
  </si>
  <si>
    <t>DIN Mitch|MOL Gilles</t>
  </si>
  <si>
    <t>MOL Gilles|RIE Raphy</t>
  </si>
  <si>
    <t>BOS Christian|KIL Franciane</t>
  </si>
  <si>
    <t>BOS Christian|STR Jacques</t>
  </si>
  <si>
    <t>CRA Nick|SCH Lulu</t>
  </si>
  <si>
    <t>COT André|SCH Lulu</t>
  </si>
  <si>
    <t>GIU Jo|MAR Patrice</t>
  </si>
  <si>
    <t>MAU Franco|STR Noldi</t>
  </si>
  <si>
    <t>COT André|MOL Gilles</t>
  </si>
  <si>
    <t>BAP Benny|SAF Linda</t>
  </si>
  <si>
    <t>BAP Benny|VOU Yves</t>
  </si>
  <si>
    <t>JUL Roland|SAF Andrea</t>
  </si>
  <si>
    <t>JUL Roland|KIL Franciane</t>
  </si>
  <si>
    <t>BET Markus|PIL Gaël</t>
  </si>
  <si>
    <t>BET Markus|SCH Lulu</t>
  </si>
  <si>
    <t>BET Markus|THI Roland</t>
  </si>
  <si>
    <t>BET Markus|DOU Pascal</t>
  </si>
  <si>
    <t>BET Markus|GIU Jo</t>
  </si>
  <si>
    <t>GIU Jo|VEL Allessio</t>
  </si>
  <si>
    <t>CRA Nick|JUL Roland</t>
  </si>
  <si>
    <t>DOU Pascal|MOL Gilles</t>
  </si>
  <si>
    <t>RIE Raphy|SCH Lulu</t>
  </si>
  <si>
    <t>ROT Kaka|ZUM Jean-Marc</t>
  </si>
  <si>
    <t>HEI Willy|REP Christophe</t>
  </si>
  <si>
    <t>REG Lionel|REP Christian</t>
  </si>
  <si>
    <t>REP Christian|SCH Lulu</t>
  </si>
  <si>
    <t>GAR Madeleine|HEI Willy</t>
  </si>
  <si>
    <t>DOU Pascal|PIL Gaël</t>
  </si>
  <si>
    <t>BAR David|GIU Jo</t>
  </si>
  <si>
    <t>BAR David|BAR Manuela</t>
  </si>
  <si>
    <t>BAR David|REP Christian</t>
  </si>
  <si>
    <t>FIS Paul|SAF Andrea</t>
  </si>
  <si>
    <t>DIN Mitch|RAP Jean-Jacques</t>
  </si>
  <si>
    <t>BAR David|MAR Patrice</t>
  </si>
  <si>
    <t>FIS Paul|HEI Willy</t>
  </si>
  <si>
    <t>HEI Willy|PIL Gaël</t>
  </si>
  <si>
    <t>HEI Willy|REP Christian</t>
  </si>
  <si>
    <t>GIU Jo|ZUM Jean-Marc</t>
  </si>
  <si>
    <t>GIU Jo|RAP Jean-Jacques</t>
  </si>
  <si>
    <t>RIE Raphy|SAF Linda</t>
  </si>
  <si>
    <t>GIU Jo|SAF Andrea</t>
  </si>
  <si>
    <t>GEN Samuel|GIU Jo</t>
  </si>
  <si>
    <t>HEI Willy|MOL Gilles</t>
  </si>
  <si>
    <t>BET Markus|ROT Kaka</t>
  </si>
  <si>
    <t>BET Markus|COT André</t>
  </si>
  <si>
    <t>BAP Benny|STR Noldi</t>
  </si>
  <si>
    <t>BAR David|MAU Franco</t>
  </si>
  <si>
    <t>BAP Benny|COT André</t>
  </si>
  <si>
    <t>KIL Franciane|PIL Gaël</t>
  </si>
  <si>
    <t>KIL Franciane|THI Roland</t>
  </si>
  <si>
    <t>KIL Franciane|REY Jocelyne</t>
  </si>
  <si>
    <t>DIN Mitch|FIS Paul</t>
  </si>
  <si>
    <t>MOL Gilles|PIL Gaël</t>
  </si>
  <si>
    <t>GIU Jo|JUL Jonathan</t>
  </si>
  <si>
    <t>KIL Franciane|VEL Allessio</t>
  </si>
  <si>
    <t>MON Béat|THI Roland</t>
  </si>
  <si>
    <t>MOL Gilles|ROT Kaka</t>
  </si>
  <si>
    <t>BOS Christian|DOU Pascal</t>
  </si>
  <si>
    <t>AGO Roland|VER Mario</t>
  </si>
  <si>
    <t>CRA Nick|ROU Laurent</t>
  </si>
  <si>
    <t>BET Markus|STR Jacques</t>
  </si>
  <si>
    <t>GEN Samuel|STR Jacques</t>
  </si>
  <si>
    <t>CAS Fabio|VER Mario</t>
  </si>
  <si>
    <t>BET Markus|CRA Nick</t>
  </si>
  <si>
    <t>BET Markus|STR Noldi</t>
  </si>
  <si>
    <t>REP Christophe|REY Jocelyne</t>
  </si>
  <si>
    <t>CHA Jean-Claude|JUL Jonathan</t>
  </si>
  <si>
    <t>CHA Jean-Claude|REY Jocelyne</t>
  </si>
  <si>
    <t>FIS Paul|SCH Lulu</t>
  </si>
  <si>
    <t>BAR Manuela|STR Jacques</t>
  </si>
  <si>
    <t>REG Lionel|VOU Yves</t>
  </si>
  <si>
    <t>MOL Gilles|STR Jacques</t>
  </si>
  <si>
    <t>BET Markus|REP Christian</t>
  </si>
  <si>
    <t>DAG Joël|JUL Sylvain</t>
  </si>
  <si>
    <t>AGO Roland|ROT Kaka</t>
  </si>
  <si>
    <t>DAG Joël|JUL Jonathan</t>
  </si>
  <si>
    <t>CHA Jean-Claude|ZUM Jean-Marc</t>
  </si>
  <si>
    <t>FIS Paul|VEL Allessio</t>
  </si>
  <si>
    <t>JUL Roland|MAR Patrice</t>
  </si>
  <si>
    <t>AGO Roland|GIU Jo</t>
  </si>
  <si>
    <t>MAU Franco|STR Jacques</t>
  </si>
  <si>
    <t>BET Markus|DAG Joël</t>
  </si>
  <si>
    <t>JUL Sylvain|MAU Franco</t>
  </si>
  <si>
    <t>AGO Roland|PIL Gaël</t>
  </si>
  <si>
    <t>CAS Fabio|THI Roland</t>
  </si>
  <si>
    <t>BAP Benny|REP Christian</t>
  </si>
  <si>
    <t>HEI Willy|JUL Jonathan</t>
  </si>
  <si>
    <t>AGO Roland|RAP Jean-Jacques</t>
  </si>
  <si>
    <t>SAF Linda|ZUM Jean-Marc</t>
  </si>
  <si>
    <t>KIL Franciane|MOL Gilles</t>
  </si>
  <si>
    <t>BAR David|CRA Nick</t>
  </si>
  <si>
    <t>SCH Lulu|ZUM Jean-Marc</t>
  </si>
  <si>
    <t>GIU Jo|ROT Kaka</t>
  </si>
  <si>
    <t>JUL Sylvain|VOU Yves</t>
  </si>
  <si>
    <t>GIU Jo|RIE Raphy</t>
  </si>
  <si>
    <t>CHA Jean-Claude|SAF Linda</t>
  </si>
  <si>
    <t>DAG Joël|REY Jocelyne</t>
  </si>
  <si>
    <t>DAG Joël|SAF Andrea</t>
  </si>
  <si>
    <t>DAG Joël|STR Jacques</t>
  </si>
  <si>
    <t>JUL Sylvain|ZUM Jean-Marc</t>
  </si>
  <si>
    <t>MOL Gilles|ROU Laurent</t>
  </si>
  <si>
    <t>JUL Sylvain|MOL Gilles</t>
  </si>
  <si>
    <t>BAP Benny|MAU Eric</t>
  </si>
  <si>
    <t>REY Jocelyne|SAF Linda</t>
  </si>
  <si>
    <t>BAP Benny|ROU Laurent</t>
  </si>
  <si>
    <t>JUL Sylvain|MAU Eric</t>
  </si>
  <si>
    <t>AGO Roland|REP Christian</t>
  </si>
  <si>
    <t>HEI Willy|SAF Linda</t>
  </si>
  <si>
    <t>BER Stéphane|RAP Jean-Jacques</t>
  </si>
  <si>
    <t>BER Stéphane|STR Noldi</t>
  </si>
  <si>
    <t>BER Stéphane|GEN Samuel</t>
  </si>
  <si>
    <t>GIU Jo|JUL Roland</t>
  </si>
  <si>
    <t>BOS Christian|ROT Kaka</t>
  </si>
  <si>
    <t>COT André|GIU Jo</t>
  </si>
  <si>
    <t>BER Stéphane|GIU Jo</t>
  </si>
  <si>
    <t>HEI Willy|SAF Andrea</t>
  </si>
  <si>
    <t>KIL Franciane|SCH Lulu</t>
  </si>
  <si>
    <t>STR Jacques|THI Roland</t>
  </si>
  <si>
    <t>BER Stéphane|ZUM Jean-Marc</t>
  </si>
  <si>
    <t>BER Stéphane|HEI Willy</t>
  </si>
  <si>
    <t>BER Stéphane|VOU Yves</t>
  </si>
  <si>
    <t>BAR Manuela|KIL Franciane</t>
  </si>
  <si>
    <t>AGO Roland|BER Stéphane</t>
  </si>
  <si>
    <t>BAR David|DAG Joël</t>
  </si>
  <si>
    <t>AGO Roland|FIS Paul</t>
  </si>
  <si>
    <t>BAP Benny|KIL Franciane</t>
  </si>
  <si>
    <t>BER Stéphane|JUL Roland</t>
  </si>
  <si>
    <t>BAP Benny|BER Stéphane</t>
  </si>
  <si>
    <t>HEI Willy|KUR Bertrand</t>
  </si>
  <si>
    <t>KUR Bertrand|SCH Lulu</t>
  </si>
  <si>
    <t>KUR Bertrand|RAP Jean-Jacques</t>
  </si>
  <si>
    <t>KUR Bertrand|SAF Andrea</t>
  </si>
  <si>
    <t>KUR Bertrand|REY Jocelyne</t>
  </si>
  <si>
    <t>DOU Pascal|KUR Bertrand</t>
  </si>
  <si>
    <t>KUR Bertrand|VOU Yves</t>
  </si>
  <si>
    <t>BAP Benny|KUR Bertrand</t>
  </si>
  <si>
    <t>CRA Nick|KUR Bertrand</t>
  </si>
  <si>
    <t>GAR Madeleine|KUR Bertrand</t>
  </si>
  <si>
    <t>KUR Bertrand|VEL Allessio</t>
  </si>
  <si>
    <t>BER Stéphane|JUL Sylvain</t>
  </si>
  <si>
    <t>BER Stéphane|JUL Jonathan</t>
  </si>
  <si>
    <t>KUR Bertrand|STR Jacques</t>
  </si>
  <si>
    <t>JUL Roland|KUR Bertrand</t>
  </si>
  <si>
    <t>KUR Bertrand|PIL Gaël</t>
  </si>
  <si>
    <t>COT André|KUR Bertrand</t>
  </si>
  <si>
    <t>KUR Bertrand|ZUM Jean-Marc</t>
  </si>
  <si>
    <t>GEN Samuel|KUR Bertrand</t>
  </si>
  <si>
    <t>KUR Bertrand|MAU Eric</t>
  </si>
  <si>
    <t>GIU Jo|KUR Bertrand</t>
  </si>
  <si>
    <t>BER Stéphane|RIE Raphy</t>
  </si>
  <si>
    <t>KUR Bertrand|MAR Patrice</t>
  </si>
  <si>
    <t>CAS Fabio|KUR Bertrand</t>
  </si>
  <si>
    <t>KUR Bertrand|RIE Raphy</t>
  </si>
  <si>
    <t>KUR Bertrand|ROU Laurent</t>
  </si>
  <si>
    <t>JUL Sylvain|KUR Bertrand</t>
  </si>
  <si>
    <t>KUR Bertrand|THI Roland</t>
  </si>
  <si>
    <t>GEN Samuel|REY Jocelyne</t>
  </si>
  <si>
    <t>DOU Pascal|MAU Franco</t>
  </si>
  <si>
    <t>KUR Bertrand|STR Noldi</t>
  </si>
  <si>
    <t>AGO Roland|KUR Bertrand</t>
  </si>
  <si>
    <t>DIN Mitch|KUR Bertrand</t>
  </si>
  <si>
    <t>KUR Bertrand|MAU Franco</t>
  </si>
  <si>
    <t>KUR Bertrand|MON Béat</t>
  </si>
  <si>
    <t>JUL Jonathan|KUR Bertrand</t>
  </si>
  <si>
    <t>BAR David|KUR Bertrand</t>
  </si>
  <si>
    <t>BER Stéphane|GAR Madeleine</t>
  </si>
  <si>
    <t>KUR Bertrand|SAF Linda</t>
  </si>
  <si>
    <t>KUR Bertrand|ROT Kaka</t>
  </si>
  <si>
    <t>BER Stéphane|KUR Bertrand</t>
  </si>
  <si>
    <t>CHA Jean-Claude|KUR Bertrand</t>
  </si>
  <si>
    <t>DAG Joël|KUR Bertrand</t>
  </si>
  <si>
    <t>BAR Manuela|KUR Bertrand</t>
  </si>
  <si>
    <t>FIS Paul|KUR Bertrand</t>
  </si>
  <si>
    <t>LAU Veronique|ROU Laurent</t>
  </si>
  <si>
    <t>ROT Kaka|SCH Franziska</t>
  </si>
  <si>
    <t>LAU Veronique|MON Béat</t>
  </si>
  <si>
    <t>BAP Benny|SCH Franziska</t>
  </si>
  <si>
    <t>ROU Laurent|SCH Franziska</t>
  </si>
  <si>
    <t>LAU Veronique|ROT Kaka</t>
  </si>
  <si>
    <t>BAP Benny|LAU Veronique</t>
  </si>
  <si>
    <t>LAU Veronique|SCH Franziska</t>
  </si>
  <si>
    <t>KIL Franciane|PIE Philippe</t>
  </si>
  <si>
    <t>PIE Philippe|THI Roland</t>
  </si>
  <si>
    <t>PIE Philippe|SAF Linda</t>
  </si>
  <si>
    <t>SCH Franziska|SCH Lulu</t>
  </si>
  <si>
    <t>LAU Veronique|SCH Lulu</t>
  </si>
  <si>
    <t>SAF Linda|SCH Franziska</t>
  </si>
  <si>
    <t>LAU Veronique|THI Roland</t>
  </si>
  <si>
    <t>KIL Franciane|LAU Veronique</t>
  </si>
  <si>
    <t>LAU Veronique|PIE Philippe</t>
  </si>
  <si>
    <t>LAU Veronique|VOU Yves</t>
  </si>
  <si>
    <t>SCH Franziska|VOU Yves</t>
  </si>
  <si>
    <t>JUL Sylvain|LAU Veronique</t>
  </si>
  <si>
    <t>JUL Sylvain|SCH Franziska</t>
  </si>
  <si>
    <t>CHA Jean-Claude|LAU Veronique</t>
  </si>
  <si>
    <t>CHA Jean-Claude|SCH Franziska</t>
  </si>
  <si>
    <t>MAU Eric|SCH Franziska</t>
  </si>
  <si>
    <t>LAU Veronique|MAU Eric</t>
  </si>
  <si>
    <t>PIE Philippe|VEL Allessio</t>
  </si>
  <si>
    <t>LAU Veronique|STR Noldi</t>
  </si>
  <si>
    <t>RIE Raphy|SCH Franziska</t>
  </si>
  <si>
    <t>MAR Patrice|SCH Franziska</t>
  </si>
  <si>
    <t>COT André|SCH Franziska</t>
  </si>
  <si>
    <t>SAF Andrea|SCH Franziska</t>
  </si>
  <si>
    <t>FIS Paul|LAU Veronique</t>
  </si>
  <si>
    <t>GUI Pierrot|LAU Veronique</t>
  </si>
  <si>
    <t>CAS Fabio|LAU Veronique</t>
  </si>
  <si>
    <t>GIU Jo|LAU Veronique</t>
  </si>
  <si>
    <t>SCH Franziska|ZUM Jean-Marc</t>
  </si>
  <si>
    <t>FIS Paul|SCH Franziska</t>
  </si>
  <si>
    <t>GUI Pierrot|SCH Franziska</t>
  </si>
  <si>
    <t>CAS Fabio|SCH Franziska</t>
  </si>
  <si>
    <t>GIU Jo|SCH Franziska</t>
  </si>
  <si>
    <t>HEI Willy|LAU Veronique</t>
  </si>
  <si>
    <t>LAU Veronique|SAF Linda</t>
  </si>
  <si>
    <t>PIL Gaël|SCH Franziska</t>
  </si>
  <si>
    <t>SCH Franziska|THI Roland</t>
  </si>
  <si>
    <t>LAU Veronique|RAP Jean-Jacques</t>
  </si>
  <si>
    <t>GIU Jo|PIE Philippe</t>
  </si>
  <si>
    <t>LAU Veronique|ZUM Jean-Marc</t>
  </si>
  <si>
    <t>FIS Paul|PIE Philippe</t>
  </si>
  <si>
    <t>LAU Veronique|SAF Andrea</t>
  </si>
  <si>
    <t>COT André|LAU Veronique</t>
  </si>
  <si>
    <t>LAU Veronique|MAU Franco</t>
  </si>
  <si>
    <t>BAP Benny|PIE Philippe</t>
  </si>
  <si>
    <t>SCH Franziska|STR Jacques</t>
  </si>
  <si>
    <t>CRA Nick|SCH Franziska</t>
  </si>
  <si>
    <t>KIL Franciane|SCH Franziska</t>
  </si>
  <si>
    <t>HEI Willy|SCH Franziska</t>
  </si>
  <si>
    <t>MAU Franco|SCH Franziska</t>
  </si>
  <si>
    <t>RAP Jean-Jacques|SCH Franziska</t>
  </si>
  <si>
    <t>CRA Nick|LAU Veronique</t>
  </si>
  <si>
    <t>LAU Veronique|PIL Gaël</t>
  </si>
  <si>
    <t>PIE Philippe|ROT Kaka</t>
  </si>
  <si>
    <t>HEI Willy|PIE Philippe</t>
  </si>
  <si>
    <t>LAU Veronique|MAR Patrice</t>
  </si>
  <si>
    <t>GUI Pierrot|PIE Philippe</t>
  </si>
  <si>
    <t>PIE Philippe|RIE Raphy</t>
  </si>
  <si>
    <t>CAS Fabio|PIE Philippe</t>
  </si>
  <si>
    <t>SCH Franziska|VEL Allessio</t>
  </si>
  <si>
    <t>GEN Samuel|SCH Franziska</t>
  </si>
  <si>
    <t>SCH Franziska|STR Noldi</t>
  </si>
  <si>
    <t>LAU Veronique|STR Jacques</t>
  </si>
  <si>
    <t>BER Stéphane|SCH Franziska</t>
  </si>
  <si>
    <t>BOS Christian|SCH Franziska</t>
  </si>
  <si>
    <t>JUL Jonathan|SCH Franziska</t>
  </si>
  <si>
    <t>DIN Mitch|SCH Franziska</t>
  </si>
  <si>
    <t>GUI Pierrot|KUR Bertrand</t>
  </si>
  <si>
    <t>REY Jocelyne|SCH Franziska</t>
  </si>
  <si>
    <t>DAG Joël|SCH Franziska</t>
  </si>
  <si>
    <t>KUR Bertrand|SCH Franziska</t>
  </si>
  <si>
    <t>BER Stéphane|MOL Gilles</t>
  </si>
  <si>
    <t>BRÜ Didier|CRA Nick</t>
  </si>
  <si>
    <t>BRÜ Didier|RIE Raphy</t>
  </si>
  <si>
    <t>BRÜ Didier|FIS Paul</t>
  </si>
  <si>
    <t>BRÜ Didier|GUI Pierrot</t>
  </si>
  <si>
    <t>BRÜ Didier|JUL Sylvain</t>
  </si>
  <si>
    <t>BOS David|VER Mario</t>
  </si>
  <si>
    <t>BOS David|RAP Jean-Jacques</t>
  </si>
  <si>
    <t>BOS David|HEI Willy</t>
  </si>
  <si>
    <t>BOS David|MAR Patrice</t>
  </si>
  <si>
    <t>BOS David|MON Béat</t>
  </si>
  <si>
    <t>KIL Franciane|KUR Bertrand</t>
  </si>
  <si>
    <t>BRÜ Didier|DOU Pascal</t>
  </si>
  <si>
    <t>BOS David|DIN Mitch</t>
  </si>
  <si>
    <t>SCH Franziska|VER Mario</t>
  </si>
  <si>
    <t>BRÜ Didier|PIL Gaël</t>
  </si>
  <si>
    <t>BAP Benny|BOS David</t>
  </si>
  <si>
    <t>BRÜ Didier|VER Mario</t>
  </si>
  <si>
    <t>BRÜ Didier|MAR Patrice</t>
  </si>
  <si>
    <t>BRÜ Didier|MAU Franco</t>
  </si>
  <si>
    <t>BOS David|VEL Allessio</t>
  </si>
  <si>
    <t>KUR Bertrand|MOL Gilles</t>
  </si>
  <si>
    <t>BRÜ Didier|JUL Jonathan</t>
  </si>
  <si>
    <t>BOS David|PIL Gaël</t>
  </si>
  <si>
    <t>BOS David|STR Jacques</t>
  </si>
  <si>
    <t>BOS David|MAU Eric</t>
  </si>
  <si>
    <t>BOS David|STR Noldi</t>
  </si>
  <si>
    <t>BOS David|COT André</t>
  </si>
  <si>
    <t>KUR Bertrand|VER Mario</t>
  </si>
  <si>
    <t>BRÜ Didier|VEL Allessio</t>
  </si>
  <si>
    <t>BRÜ Didier|ROU Laurent</t>
  </si>
  <si>
    <t>BER Stéphane|BRÜ Didier</t>
  </si>
  <si>
    <t>BRÜ Didier|ZUM Jean-Marc</t>
  </si>
  <si>
    <t>BOS David|DOU Pascal</t>
  </si>
  <si>
    <t>BRÜ Didier|SCH Franziska</t>
  </si>
  <si>
    <t>BOS David|CAS Fabio</t>
  </si>
  <si>
    <t>MOL Gilles|SCH Franziska</t>
  </si>
  <si>
    <t>BOS David|RIE Raphy</t>
  </si>
  <si>
    <t>BOS David|GEN Samuel</t>
  </si>
  <si>
    <t>BOS Christian|BOS David</t>
  </si>
  <si>
    <t>BRÜ Didier|ROT Kaka</t>
  </si>
  <si>
    <t>BOS David|GUI Pierrot</t>
  </si>
  <si>
    <t>BRÜ Didier|CHA Jean-Claude</t>
  </si>
  <si>
    <t>BRÜ Didier|THI Roland</t>
  </si>
  <si>
    <t>BRÜ Didier|KIL Franciane</t>
  </si>
  <si>
    <t>MOL Gilles|RAP Jean-Jacques</t>
  </si>
  <si>
    <t>BOS David|JUL Sylvain</t>
  </si>
  <si>
    <t>BOS David|JUL Jonathan</t>
  </si>
  <si>
    <t>BOS David|KUR Bertrand</t>
  </si>
  <si>
    <t>BOS David|BRÜ Didier</t>
  </si>
  <si>
    <t>BER Stéphane|BOS David</t>
  </si>
  <si>
    <t>BOS David|ROT Kaka</t>
  </si>
  <si>
    <t>BOS David|ROU Laurent</t>
  </si>
  <si>
    <t>BRÜ Didier|STR Noldi</t>
  </si>
  <si>
    <t>BRÜ Didier|MAU Eric</t>
  </si>
  <si>
    <t>BRÜ Didier|VOU Yves</t>
  </si>
  <si>
    <t>BOS David|SCH Franziska</t>
  </si>
  <si>
    <t>BRÜ Didier|GEN Samuel</t>
  </si>
  <si>
    <t>BRÜ Didier|MOL Gilles</t>
  </si>
  <si>
    <t>BRÜ Didier|DIN Mitch</t>
  </si>
  <si>
    <t>BRÜ Didier|CAS Fabio</t>
  </si>
  <si>
    <t>BRÜ Didier|RAP Jean-Jacques</t>
  </si>
  <si>
    <t>BOS David|MAU Franco</t>
  </si>
  <si>
    <t>BRÜ Didier|COT André</t>
  </si>
  <si>
    <t>RIE Raphy|VER Mario</t>
  </si>
  <si>
    <t>BAP Benny|BRÜ Didier</t>
  </si>
  <si>
    <t>BOS David|THI Roland</t>
  </si>
  <si>
    <t>BRÜ Didier|GIU Jo</t>
  </si>
  <si>
    <t>BRÜ Didier|MON Béat</t>
  </si>
  <si>
    <t>BRÜ Didier|STR Jacques</t>
  </si>
  <si>
    <t>BOS David|CHA Jean-Claude</t>
  </si>
  <si>
    <t>BOS David|KIL Franciane</t>
  </si>
  <si>
    <t>BOS David|ZUM Jean-Marc</t>
  </si>
  <si>
    <t>BRÜ Didier|HEI Willy</t>
  </si>
  <si>
    <t>BAR Manuela|SCH Franziska</t>
  </si>
  <si>
    <t>KUR Bertrand|REG Lionel</t>
  </si>
  <si>
    <t>JUL Roland|SCH Franziska</t>
  </si>
  <si>
    <t>REG Lionel|SCH Franziska</t>
  </si>
  <si>
    <t>BOS David|GAR Madeleine</t>
  </si>
  <si>
    <t>DEL Hélène|VEL Allessio</t>
  </si>
  <si>
    <t>COT André|DEL Hélène</t>
  </si>
  <si>
    <t>DEL Hélène|ROU Laurent</t>
  </si>
  <si>
    <t>DEL Hélène|VOU Yves</t>
  </si>
  <si>
    <t>DEL Hélène|JUL Jonathan</t>
  </si>
  <si>
    <t>BAR David|BRÜ Didier</t>
  </si>
  <si>
    <t>JOY Karl|STR Jacques</t>
  </si>
  <si>
    <t>JOY Karl|PIL Gaël</t>
  </si>
  <si>
    <t>JOY Karl|JUL Roland</t>
  </si>
  <si>
    <t>BRÜ Didier|REY Jocelyne</t>
  </si>
  <si>
    <t>DEL Hélène|MOL Gilles</t>
  </si>
  <si>
    <t>DEL Hélène|RIE Raphy</t>
  </si>
  <si>
    <t>DEL Hélène|GUI Pierrot</t>
  </si>
  <si>
    <t>BOS Christian|DEL Hélène</t>
  </si>
  <si>
    <t>AGO Roland|DEL Hélène</t>
  </si>
  <si>
    <t>BOS David|JUL Roland</t>
  </si>
  <si>
    <t>GAR Madeleine|JOY Karl</t>
  </si>
  <si>
    <t>DEL Hélène|DIN Mitch</t>
  </si>
  <si>
    <t>GUI Pierrot|JOY Karl</t>
  </si>
  <si>
    <t>AGO Roland|JOY Karl</t>
  </si>
  <si>
    <t>JOY Karl|MOL Gilles</t>
  </si>
  <si>
    <t>GIU Jo|JOY Karl</t>
  </si>
  <si>
    <t>JOY Karl|RIE Raphy</t>
  </si>
  <si>
    <t>BAR Manuela|BOS David</t>
  </si>
  <si>
    <t>BET Markus|BOS David</t>
  </si>
  <si>
    <t>JOY Karl|VEL Allessio</t>
  </si>
  <si>
    <t>DEL Hélène|STR Noldi</t>
  </si>
  <si>
    <t>DEL Hélène|JUL Sylvain</t>
  </si>
  <si>
    <t>DEL Hélène|SCH Franziska</t>
  </si>
  <si>
    <t>DEL Hélène|DOU Pascal</t>
  </si>
  <si>
    <t>DEL Hélène|REY Jocelyne</t>
  </si>
  <si>
    <t>CHA Jean-Claude|DEL Hélène</t>
  </si>
  <si>
    <t>AGO Roland|BRÜ Didier</t>
  </si>
  <si>
    <t>BOS David|SCH Lulu</t>
  </si>
  <si>
    <t>BRÜ Didier|JUL Roland</t>
  </si>
  <si>
    <t>JOY Karl|VOU Yves</t>
  </si>
  <si>
    <t>COT André|JOY Karl</t>
  </si>
  <si>
    <t>DEL Hélène|JOY Karl</t>
  </si>
  <si>
    <t>DEL Hélène|GIU Jo</t>
  </si>
  <si>
    <t>BER Stéphane|BET Markus</t>
  </si>
  <si>
    <t>BAP Benny|JOY Karl</t>
  </si>
  <si>
    <t>BAP Benny|DEL Hélène</t>
  </si>
  <si>
    <t>DEL Hélène|MAU Franco</t>
  </si>
  <si>
    <t>JOY Karl|MAU Franco</t>
  </si>
  <si>
    <t>BRÜ Didier|DEL Hélène</t>
  </si>
  <si>
    <t>JOY Karl|MAR Patrice</t>
  </si>
  <si>
    <t>BRÜ Didier|GAR Madeleine</t>
  </si>
  <si>
    <t>DEL Hélène|GAR Madeleine</t>
  </si>
  <si>
    <t>BAR David|BOS David</t>
  </si>
  <si>
    <t>BAR Manuela|DEL Hélène</t>
  </si>
  <si>
    <t>BAR Manuela|JOY Karl</t>
  </si>
  <si>
    <t>BER Stéphane|JOY Karl</t>
  </si>
  <si>
    <t>BER Stéphane|DEL Hélène</t>
  </si>
  <si>
    <t>BAR David|DEL Hélène</t>
  </si>
  <si>
    <t>FIS Paul|JOY Karl</t>
  </si>
  <si>
    <t>JOY Karl|RAP Jean-Jacques</t>
  </si>
  <si>
    <t>BAR Manuela|BRÜ Didier</t>
  </si>
  <si>
    <t>BET Markus|DEL Hélène</t>
  </si>
  <si>
    <t>DEL Hélène|SCH Lulu</t>
  </si>
  <si>
    <t>CRA Nick|JOY Karl</t>
  </si>
  <si>
    <t>GEN Samuel|JOY Karl</t>
  </si>
  <si>
    <t>DEL Hélène|GEN Samuel</t>
  </si>
  <si>
    <t>BOS David|REY Jocelyne</t>
  </si>
  <si>
    <t>DIN Mitch|JOY Karl</t>
  </si>
  <si>
    <t>JOY Karl|MON Béat</t>
  </si>
  <si>
    <t>JOY Karl|VER Mario</t>
  </si>
  <si>
    <t>DEL Hélène|MON Béat</t>
  </si>
  <si>
    <t>JOY Karl|ZUM Jean-Marc</t>
  </si>
  <si>
    <t>JOY Karl|ROU Laurent</t>
  </si>
  <si>
    <t>AGO Roland|BOS David</t>
  </si>
  <si>
    <t>CRA Nick|DEL Hélène</t>
  </si>
  <si>
    <t>JOY Karl|SCH Franziska</t>
  </si>
  <si>
    <t>JOY Karl|MAU Eric</t>
  </si>
  <si>
    <t>CAS Fabio|JOY Karl</t>
  </si>
  <si>
    <t>DEL Hélène|VER Mario</t>
  </si>
  <si>
    <t>JOY Karl|SCH Lulu</t>
  </si>
  <si>
    <t>DEL Hélène|STR Jacques</t>
  </si>
  <si>
    <t>BAR David|JOY Karl</t>
  </si>
  <si>
    <t>CHA Jean-Claude|JOY Karl</t>
  </si>
  <si>
    <t>DEL Hélène|RAP Jean-Jacques</t>
  </si>
  <si>
    <t>BET Markus|SCH Franziska</t>
  </si>
  <si>
    <t>CAS Fabio|DEL Hélène</t>
  </si>
  <si>
    <t>JOY Karl|STR Noldi</t>
  </si>
  <si>
    <t>JOY Karl|JUL Jonathan</t>
  </si>
  <si>
    <t>BOS David|DEL Hélène</t>
  </si>
  <si>
    <t>DEL Hélène|ZUM Jean-Marc</t>
  </si>
  <si>
    <t>DEL Hélène|MAU Eric</t>
  </si>
  <si>
    <t>JOY Karl|REY Jocelyne</t>
  </si>
  <si>
    <t>JOY Karl|JUL Sylvain</t>
  </si>
  <si>
    <t>BOS David|JOY Karl</t>
  </si>
  <si>
    <t>DEL Hélène|JUL Roland</t>
  </si>
  <si>
    <t>DEL Hélène|FIS Paul</t>
  </si>
  <si>
    <t>GAR Madeleine|SCH Franziska</t>
  </si>
  <si>
    <t>DOU Pascal|JOY Karl</t>
  </si>
  <si>
    <t>BRÜ Didier|SCH Lulu</t>
  </si>
  <si>
    <t>BRÜ Didier|SAF Linda</t>
  </si>
  <si>
    <t>JOY Karl|SAF Andrea</t>
  </si>
  <si>
    <t>BET Markus|REG Lionel</t>
  </si>
  <si>
    <t>BRÜ Didier|REG Lionel</t>
  </si>
  <si>
    <t>DEL Hélène|REG Lionel</t>
  </si>
  <si>
    <t>JOY Karl|SAF Linda</t>
  </si>
  <si>
    <t>DEL Hélène|SAF Andrea</t>
  </si>
  <si>
    <t>BRÜ Didier|DAG Joël</t>
  </si>
  <si>
    <t>REP Christian|SCH Franziska</t>
  </si>
  <si>
    <t>DEL Hélène|REP Christian</t>
  </si>
  <si>
    <t>JOY Karl|THI Roland</t>
  </si>
  <si>
    <t>JOY Karl|REG Lionel</t>
  </si>
  <si>
    <t>DEL Hélène|THI Roland</t>
  </si>
  <si>
    <t>BRÜ Didier|REP Christian</t>
  </si>
  <si>
    <t>DAG Joël|DEL Hélène</t>
  </si>
  <si>
    <t>DAG Joël|JOY Karl</t>
  </si>
  <si>
    <t>BRÜ Didier|SAF Andrea</t>
  </si>
  <si>
    <t>JOY Karl|REP Christian</t>
  </si>
  <si>
    <t>JOY Karl|ROT Kaka</t>
  </si>
  <si>
    <t>GEN Samuel|PIE Bastien</t>
  </si>
  <si>
    <t>PIE Bastien|SCH Lulu</t>
  </si>
  <si>
    <t>CHA Jean-Claude|PIE Bastien</t>
  </si>
  <si>
    <t>PIE Bastien|SCH Franziska</t>
  </si>
  <si>
    <t>PIE Bastien|VEL Allessio</t>
  </si>
  <si>
    <t>BAR Manuela|PIE Philippe</t>
  </si>
  <si>
    <t>JUL Jonathan|PIE Bastien</t>
  </si>
  <si>
    <t>BAR David|PIE Bastien</t>
  </si>
  <si>
    <t>PIE Bastien|PIL Gaël</t>
  </si>
  <si>
    <t>MAR Patrice|PIE Bastien</t>
  </si>
  <si>
    <t>CAS Fabio|PIE Bastien</t>
  </si>
  <si>
    <t>PIE Bastien|PIE Philippe</t>
  </si>
  <si>
    <t>MAU Eric|PIE Bastien</t>
  </si>
  <si>
    <t>PIE Bastien|VOU Yves</t>
  </si>
  <si>
    <t>FIS Paul|PIE Bastien</t>
  </si>
  <si>
    <t>DAG Joël|PIE Philippe</t>
  </si>
  <si>
    <t>JOY Karl|PIE Bastien</t>
  </si>
  <si>
    <t>DIN Mitch|PIE Bastien</t>
  </si>
  <si>
    <t>PIE Bastien|REY Jocelyne</t>
  </si>
  <si>
    <t>BER Stéphane|PIE Bastien</t>
  </si>
  <si>
    <t>PIE Bastien|STR Noldi</t>
  </si>
  <si>
    <t>BET Markus|PIE Philippe</t>
  </si>
  <si>
    <t>PIE Bastien|VER Mario</t>
  </si>
  <si>
    <t>BOS Christian|PIE Bastien</t>
  </si>
  <si>
    <t>BAR Manuela|PIE Bastien</t>
  </si>
  <si>
    <t>MOL Gilles|PIE Bastien</t>
  </si>
  <si>
    <t>PIE Bastien|SAF Linda</t>
  </si>
  <si>
    <t>PIE Bastien|STR Jacques</t>
  </si>
  <si>
    <t>GIU Jo|PIE Bastien</t>
  </si>
  <si>
    <t>MON Béat|PIE Bastien</t>
  </si>
  <si>
    <t>JOY Karl|PIE Philippe</t>
  </si>
  <si>
    <t>PIE Bastien|THI Roland</t>
  </si>
  <si>
    <t>PIE Bastien|REG Lionel</t>
  </si>
  <si>
    <t>COT André|PIE Bastien</t>
  </si>
  <si>
    <t>JUL Sylvain|PIE Bastien</t>
  </si>
  <si>
    <t>PIE Bastien|RIE Raphy</t>
  </si>
  <si>
    <t>JUL Roland|PIE Bastien</t>
  </si>
  <si>
    <t>PIE Philippe|REP Christian</t>
  </si>
  <si>
    <t>PIE Bastien|ROT Kaka</t>
  </si>
  <si>
    <t>PIE Bastien|REP Christian</t>
  </si>
  <si>
    <t>AGO Roland|PIE Bastien</t>
  </si>
  <si>
    <t>BET Markus|PIE Bastien</t>
  </si>
  <si>
    <t>DEL Hélène|PIE Bastien</t>
  </si>
  <si>
    <t>MOL Gilles|PIE Philippe</t>
  </si>
  <si>
    <t>BRÜ Didier|PIE Bastien</t>
  </si>
  <si>
    <t>PIE Bastien|ROU Laurent</t>
  </si>
  <si>
    <t>DAG Joël|PIE Bastien</t>
  </si>
  <si>
    <t>DEL Hélène|PIE Philippe</t>
  </si>
  <si>
    <t>PIE Bastien|SAF Andrea</t>
  </si>
  <si>
    <t>CRA Nick|PIE Bastien</t>
  </si>
  <si>
    <t>BRÜ Didier|PIE Philippe</t>
  </si>
  <si>
    <t>CUR Alexandre|DIN Mitch</t>
  </si>
  <si>
    <t>JUL Jonathan|MON François</t>
  </si>
  <si>
    <t>CUR Alexandre|DOU Pascal</t>
  </si>
  <si>
    <t>GIU Jo|MON François</t>
  </si>
  <si>
    <t>DIN Mitch|MON François</t>
  </si>
  <si>
    <t>CUR Alexandre|JUL Jonathan</t>
  </si>
  <si>
    <t>CUR Alexandre|GIU Jo</t>
  </si>
  <si>
    <t>CUR Alexandre|MON François</t>
  </si>
  <si>
    <t>DOU Pascal|MON François</t>
  </si>
  <si>
    <t>KUR Bertrand|PIE Philippe</t>
  </si>
  <si>
    <t>MON François|VOU Yves</t>
  </si>
  <si>
    <t>BAR Manuela|MON François</t>
  </si>
  <si>
    <t>BOS Christian|MON François</t>
  </si>
  <si>
    <t>MAU Eric|MON François</t>
  </si>
  <si>
    <t>CUR Alexandre|FIS Paul</t>
  </si>
  <si>
    <t>CUR Alexandre|JUL Roland</t>
  </si>
  <si>
    <t>CUR Alexandre|GUI Pierrot</t>
  </si>
  <si>
    <t>CUR Alexandre|MON Béat</t>
  </si>
  <si>
    <t>CUR Alexandre|ROU Laurent</t>
  </si>
  <si>
    <t>CUR Alexandre|SCH Lulu</t>
  </si>
  <si>
    <t>MON François|STR Noldi</t>
  </si>
  <si>
    <t>MON François|ROU Laurent</t>
  </si>
  <si>
    <t>CUR Alexandre|DAG Joël</t>
  </si>
  <si>
    <t>CUR Alexandre|MAR Patrice</t>
  </si>
  <si>
    <t>BER Stéphane|MON François</t>
  </si>
  <si>
    <t>COT André|CUR Alexandre</t>
  </si>
  <si>
    <t>MOL Gilles|MON François</t>
  </si>
  <si>
    <t>CRA Nick|CUR Alexandre</t>
  </si>
  <si>
    <t>CUR Alexandre|JUL Sylvain</t>
  </si>
  <si>
    <t>JUL Sylvain|MON François</t>
  </si>
  <si>
    <t>FIS Paul|MON François</t>
  </si>
  <si>
    <t>CRA Nick|MON François</t>
  </si>
  <si>
    <t>AGO Roland|CUR Alexandre</t>
  </si>
  <si>
    <t>KUR Bertrand|MON François</t>
  </si>
  <si>
    <t>CUR Alexandre|ZUM Jean-Marc</t>
  </si>
  <si>
    <t>MON François|SCH Lulu</t>
  </si>
  <si>
    <t>CUR Alexandre|GEN Samuel</t>
  </si>
  <si>
    <t>MON François|PIL Gaël</t>
  </si>
  <si>
    <t>CUR Alexandre|PIE Philippe</t>
  </si>
  <si>
    <t>CUR Alexandre|MAU Franco</t>
  </si>
  <si>
    <t>CUR Alexandre|SCH Franziska</t>
  </si>
  <si>
    <t>MON François|ROT Kaka</t>
  </si>
  <si>
    <t>CHA Jean-Claude|MON François</t>
  </si>
  <si>
    <t>MAU Franco|MON François</t>
  </si>
  <si>
    <t>MON François|SCH Franziska</t>
  </si>
  <si>
    <t>MON François|STR Jacques</t>
  </si>
  <si>
    <t>DEL Hélène|KUR Bertrand</t>
  </si>
  <si>
    <t>GEN Samuel|MON François</t>
  </si>
  <si>
    <t>BOS David|MON François</t>
  </si>
  <si>
    <t>GUI Pierrot|MON François</t>
  </si>
  <si>
    <t>BET Markus|MON François</t>
  </si>
  <si>
    <t>DEL Hélène|MON François</t>
  </si>
  <si>
    <t>CAS Fabio|MON François</t>
  </si>
  <si>
    <t>CUR Alexandre|MOL Gilles</t>
  </si>
  <si>
    <t>CUR Alexandre|ROT Kaka</t>
  </si>
  <si>
    <t>BER Stéphane|CUR Alexandre</t>
  </si>
  <si>
    <t>MON Béat|MON François</t>
  </si>
  <si>
    <t>COT André|MON François</t>
  </si>
  <si>
    <t>MON François|RIE Raphy</t>
  </si>
  <si>
    <t>MAR Patrice|MON François</t>
  </si>
  <si>
    <t>MON François|VER Mario</t>
  </si>
  <si>
    <t>MON François|ZUM Jean-Marc</t>
  </si>
  <si>
    <t>CAS Fabio|CUR Alexandre</t>
  </si>
  <si>
    <t>CUR Alexandre|STR Noldi</t>
  </si>
  <si>
    <t>BOS David|CUR Alexandre</t>
  </si>
  <si>
    <t>BOS David|DAG Joël</t>
  </si>
  <si>
    <t>CUR Alexandre|MAU Eric</t>
  </si>
  <si>
    <t>CUR Alexandre|VEL Allessio</t>
  </si>
  <si>
    <t>AGO Roland|MON François</t>
  </si>
  <si>
    <t>BOS David|PIE Philippe</t>
  </si>
  <si>
    <t>BRÜ Didier|MON François</t>
  </si>
  <si>
    <t>CUR Alexandre|VER Mario</t>
  </si>
  <si>
    <t>CUR Alexandre|RIE Raphy</t>
  </si>
  <si>
    <t>CUR Alexandre|STR Jacques</t>
  </si>
  <si>
    <t>JOY Karl|MON François</t>
  </si>
  <si>
    <t>MON François|PIE Philippe</t>
  </si>
  <si>
    <t>CUR Alexandre|PIL Gaël</t>
  </si>
  <si>
    <t>CHA Jean-Claude|CUR Alexandre</t>
  </si>
  <si>
    <t>CUR Alexandre|DEL Hélène</t>
  </si>
  <si>
    <t>BAR Manuela|CUR Alexandre</t>
  </si>
  <si>
    <t>CUR Alexandre|VOU Yves</t>
  </si>
  <si>
    <t>MON François|VEL Allessio</t>
  </si>
  <si>
    <t>CHA Jean-Claude|KAE Marius</t>
  </si>
  <si>
    <t>KAE Marius|RIE Raphy</t>
  </si>
  <si>
    <t>KAE Marius|ROU Laurent</t>
  </si>
  <si>
    <t>GIU Jo|KAE Marius</t>
  </si>
  <si>
    <t>DOU Pascal|KAE Marius</t>
  </si>
  <si>
    <t>BAP Benny|CUR Alexandre</t>
  </si>
  <si>
    <t>CUR Alexandre|THI Roland</t>
  </si>
  <si>
    <t>DEL Hélène|KAE Marius</t>
  </si>
  <si>
    <t>BAR Manuela|KAE Marius</t>
  </si>
  <si>
    <t>KAE Marius|STR Jacques</t>
  </si>
  <si>
    <t>KAE Marius|VEL Allessio</t>
  </si>
  <si>
    <t>GUI Pierrot|KAE Marius</t>
  </si>
  <si>
    <t>KAE Marius|ROT Kaka</t>
  </si>
  <si>
    <t>KAE Marius|MOL Gilles</t>
  </si>
  <si>
    <t>KAE Marius|STR Noldi</t>
  </si>
  <si>
    <t>KAE Marius|VOU Yves</t>
  </si>
  <si>
    <t>CRA Nick|KAE Marius</t>
  </si>
  <si>
    <t>KAE Marius|KUR Bertrand</t>
  </si>
  <si>
    <t>JUL Roland|KAE Marius</t>
  </si>
  <si>
    <t>KAE Marius|MON Béat</t>
  </si>
  <si>
    <t>KAE Marius|REG Lionel</t>
  </si>
  <si>
    <t>BET Markus|KAE Marius</t>
  </si>
  <si>
    <t>JUL Jonathan|KAE Marius</t>
  </si>
  <si>
    <t>DIN Mitch|KAE Marius</t>
  </si>
  <si>
    <t>KAE Marius|REY Jocelyne</t>
  </si>
  <si>
    <t>KAE Marius|MAR Patrice</t>
  </si>
  <si>
    <t>KAE Marius|SCH Lulu</t>
  </si>
  <si>
    <t>JOY Karl|KAE Marius</t>
  </si>
  <si>
    <t>CUR Alexandre|REY Jocelyne</t>
  </si>
  <si>
    <t>KAE Marius|ZUM Jean-Marc</t>
  </si>
  <si>
    <t>BAP Benny|KAE Marius</t>
  </si>
  <si>
    <t>CUR Alexandre|GAR Madeleine</t>
  </si>
  <si>
    <t>KAE Marius|PIL Gaël</t>
  </si>
  <si>
    <t>CAS Fabio|KAE Marius</t>
  </si>
  <si>
    <t>FIS Paul|KAE Marius</t>
  </si>
  <si>
    <t>JUL Sylvain|KAE Marius</t>
  </si>
  <si>
    <t>GEN Samuel|KAE Marius</t>
  </si>
  <si>
    <t>BAR David|KAE Marius</t>
  </si>
  <si>
    <t>BRÜ Didier|KAE Marius</t>
  </si>
  <si>
    <t>BER Stéphane|KAE Marius</t>
  </si>
  <si>
    <t>DAG Joël|KAE Marius</t>
  </si>
  <si>
    <t>CUR Alexandre|KAE Marius</t>
  </si>
  <si>
    <t>KAE Marius|MAU Franco</t>
  </si>
  <si>
    <t>BAR David|CUR Alexandre</t>
  </si>
  <si>
    <t>CUR Alexandre|REG Lionel</t>
  </si>
  <si>
    <t>KAE Marius|SCH Franziska</t>
  </si>
  <si>
    <t>KAE Marius|PIE Philippe</t>
  </si>
  <si>
    <t>MON François|SAF Linda</t>
  </si>
  <si>
    <t>MON François|SAF Andrea</t>
  </si>
  <si>
    <t>DEL Hélène|HEI Willy</t>
  </si>
  <si>
    <t>GAR Madeleine|MON François</t>
  </si>
  <si>
    <t>MON François|REY Jocelyne</t>
  </si>
  <si>
    <t>CUR Alexandre|HEI Willy</t>
  </si>
  <si>
    <t>CUR Alexandre|SAF Linda</t>
  </si>
  <si>
    <t>CUR Alexandre|SAF Andrea</t>
  </si>
  <si>
    <t>CUR Alexandre|RAP Jean-Jacques</t>
  </si>
  <si>
    <t>BOS David|SAF Andrea</t>
  </si>
  <si>
    <t>BOS David|SAF Linda</t>
  </si>
  <si>
    <t>HEI Willy|JOY Karl</t>
  </si>
  <si>
    <t>KAE Marius|RAP Jean-Jacques</t>
  </si>
  <si>
    <t>KAE Marius|SAF Linda</t>
  </si>
  <si>
    <t>HEI Willy|KAE Marius</t>
  </si>
  <si>
    <t>KAE Marius|SAF Andrea</t>
  </si>
  <si>
    <t>BOS Christian|KAE Marius</t>
  </si>
  <si>
    <t>BER Jaqueline|SCH Lulu</t>
  </si>
  <si>
    <t>BER Jaqueline|GIU Jo</t>
  </si>
  <si>
    <t>BER Jaqueline|MAR Patrice</t>
  </si>
  <si>
    <t>BER Jaqueline|SAF Andrea</t>
  </si>
  <si>
    <t>MON François|RAP Jean-Jacques</t>
  </si>
  <si>
    <t>BER Jaqueline|RIE Raphy</t>
  </si>
  <si>
    <t>BER Jaqueline|BET Markus</t>
  </si>
  <si>
    <t>BER Jaqueline|DAG Joël</t>
  </si>
  <si>
    <t>BER Jaqueline|GEN Samuel</t>
  </si>
  <si>
    <t>BER Jaqueline|STR Jacques</t>
  </si>
  <si>
    <t>BER Jaqueline|CRA Nick</t>
  </si>
  <si>
    <t>BER Jaqueline|MON François</t>
  </si>
  <si>
    <t>BER Jaqueline|COT André</t>
  </si>
  <si>
    <t>BER Jaqueline|MON Béat</t>
  </si>
  <si>
    <t>BER Jaqueline|THI Roland</t>
  </si>
  <si>
    <t>MON François|THI Roland</t>
  </si>
  <si>
    <t>BER Jaqueline|FIS Paul</t>
  </si>
  <si>
    <t>BER Jaqueline|DEL Hélène</t>
  </si>
  <si>
    <t>BER Jaqueline|JOY Karl</t>
  </si>
  <si>
    <t>BER Jaqueline|VER Mario</t>
  </si>
  <si>
    <t>BER Jaqueline|JUL Jonathan</t>
  </si>
  <si>
    <t>BER Jaqueline|DIN Mitch</t>
  </si>
  <si>
    <t>AGO Roland|BER Jaqueline</t>
  </si>
  <si>
    <t>BER Jaqueline|HEI Willy</t>
  </si>
  <si>
    <t>BER Jaqueline|MAU Eric</t>
  </si>
  <si>
    <t>BER Jaqueline|JUL Roland</t>
  </si>
  <si>
    <t>BER Jaqueline|CHA Jean-Claude</t>
  </si>
  <si>
    <t>BER Jaqueline|KUR Bertrand</t>
  </si>
  <si>
    <t>BER Jaqueline|RAP Jean-Jacques</t>
  </si>
  <si>
    <t>BER Jaqueline|JUL Sylvain</t>
  </si>
  <si>
    <t>BER Jaqueline|VOU Yves</t>
  </si>
  <si>
    <t>BAR Manuela|BER Jaqueline</t>
  </si>
  <si>
    <t>BER Jaqueline|SAF Linda</t>
  </si>
  <si>
    <t>BER Jaqueline|STR Noldi</t>
  </si>
  <si>
    <t>BER Jaqueline|SCH Franziska</t>
  </si>
  <si>
    <t>BER Jaqueline|BRÜ Didier</t>
  </si>
  <si>
    <t>BER Jaqueline|CUR Alexandre</t>
  </si>
  <si>
    <t>BER Jaqueline|PIE Philippe</t>
  </si>
  <si>
    <t>BER Jaqueline|CAS Fabio</t>
  </si>
  <si>
    <t>BER Jaqueline|BOS Christian</t>
  </si>
  <si>
    <t>BER Jaqueline|DOU Pascal</t>
  </si>
  <si>
    <t>BER Jaqueline|ROU Laurent</t>
  </si>
  <si>
    <t>BER Jaqueline|ROT Kaka</t>
  </si>
  <si>
    <t>BER Jaqueline|BER Stéphane</t>
  </si>
  <si>
    <t>BER Jaqueline|PIL Gaël</t>
  </si>
  <si>
    <t>BER Jaqueline|REY Jocelyne</t>
  </si>
  <si>
    <t>BER Jaqueline|GAR Madeleine</t>
  </si>
  <si>
    <t>BER Jaqueline|REP Christian</t>
  </si>
  <si>
    <t>MON François|REP Christian</t>
  </si>
  <si>
    <t>KUR Bertrand|REP Christian</t>
  </si>
  <si>
    <t>BER Jaqueline|REG Lionel</t>
  </si>
  <si>
    <t>BAP Benny|MON François</t>
  </si>
  <si>
    <t>BRO Jacques|JUL Jonathan</t>
  </si>
  <si>
    <t>BRO Jacques|CUR Alexandre</t>
  </si>
  <si>
    <t>BRO Jacques|MAU Eric</t>
  </si>
  <si>
    <t>BRO Jacques|GEN Samuel</t>
  </si>
  <si>
    <t>BRO Jacques|SCH Franziska</t>
  </si>
  <si>
    <t>BAP Benny|BRO Jacques</t>
  </si>
  <si>
    <t>BRO Jacques|GIU Jo</t>
  </si>
  <si>
    <t>BRO Jacques|VEL Allessio</t>
  </si>
  <si>
    <t>BRO Jacques|CHA Jean-Claude</t>
  </si>
  <si>
    <t>BRO Jacques|KUR Bertrand</t>
  </si>
  <si>
    <t>BRO Jacques|MON Béat</t>
  </si>
  <si>
    <t>BRO Jacques|CRA Nick</t>
  </si>
  <si>
    <t>BRO Jacques|DEL Hélène</t>
  </si>
  <si>
    <t>BRO Jacques|VER Mario</t>
  </si>
  <si>
    <t>BRO Jacques|PIL Gaël</t>
  </si>
  <si>
    <t>BET Markus|BRO Jacques</t>
  </si>
  <si>
    <t>BRO Jacques|SCH Lulu</t>
  </si>
  <si>
    <t>BRO Jacques|STR Noldi</t>
  </si>
  <si>
    <t>BRO Jacques|ROU Laurent</t>
  </si>
  <si>
    <t>BRO Jacques|MAU Franco</t>
  </si>
  <si>
    <t>BRO Jacques|BRÜ Didier</t>
  </si>
  <si>
    <t>DEL Hélène|KIL Franciane</t>
  </si>
  <si>
    <t>CUR Alexandre|KIL Franciane</t>
  </si>
  <si>
    <t>KIL Franciane|PIE Bastien</t>
  </si>
  <si>
    <t>Contre</t>
  </si>
  <si>
    <t>Avec</t>
  </si>
  <si>
    <t>BER Jaqueline|BOS David</t>
  </si>
  <si>
    <t>BAR Manuela|LAU Veronique</t>
  </si>
  <si>
    <t>00,0|00000|00000|0068|0130|010,83871</t>
  </si>
  <si>
    <t>00,0|00000|00000|0048|0090|019,15385</t>
  </si>
  <si>
    <t>1,13</t>
  </si>
  <si>
    <t>02,7|00000|00000|0048|0090|024,90411</t>
  </si>
  <si>
    <t>1,18</t>
  </si>
  <si>
    <t>00,0|00000|00000|0056|0102|031,05699</t>
  </si>
  <si>
    <t>1,20</t>
  </si>
  <si>
    <t>00,0|00000|00000|0056|0102|029,40000</t>
  </si>
  <si>
    <t>1,88</t>
  </si>
  <si>
    <t>00,0|00000|00000|0040|0076|028,44043</t>
  </si>
  <si>
    <t>00,0|00000|00000|0040|0076|027,28662</t>
  </si>
  <si>
    <t>00,0|00000|00000|0044|0084|025,32394</t>
  </si>
  <si>
    <t>00,0|00000|00000|0044|0084|026,36364</t>
  </si>
  <si>
    <t>00,0|00000|00000|0036|0068|028,15385</t>
  </si>
  <si>
    <t>00,0|00000|00000|0036|0068|030,41558</t>
  </si>
  <si>
    <t>00,0|00000|00000|0044|0084|029,52000</t>
  </si>
  <si>
    <t>00,0|00000|00004|0042|0078|028,84916</t>
  </si>
  <si>
    <t>00,0|00004|00008|0044|0084|030,40000</t>
  </si>
  <si>
    <t>00,0|00004|00012|0044|0082|032,22838</t>
  </si>
  <si>
    <t>00,0|00004|00012|0044|0086|030,92593</t>
  </si>
  <si>
    <t>00,0|00004|00028|0044|0090|035,02489</t>
  </si>
  <si>
    <t>00,0|00004|00052|0052|0102|030,34711</t>
  </si>
  <si>
    <t>00,0|00004|00068|0052|0104|034,50455</t>
  </si>
  <si>
    <t>00,0|00004|00088|0052|0112|035,94601</t>
  </si>
  <si>
    <t>00,0|00004|00116|0048|0112|036,28969</t>
  </si>
  <si>
    <t>00,0|00004|00148|0044|0098|036,09923</t>
  </si>
  <si>
    <t>00,0|00004|00168|0052|0120|035,30526</t>
  </si>
  <si>
    <t>00,0|00004|00220|0052|0122|039,49398</t>
  </si>
  <si>
    <t>00,0|00004|00268|0056|0132|033,35379</t>
  </si>
  <si>
    <t>00,0|00004|00328|0052|0128|033,39227</t>
  </si>
  <si>
    <t>00,0|00004|00396|0052|0136|032,12755</t>
  </si>
  <si>
    <t>00,0|00004|00480|0052|0132|032,98294</t>
  </si>
  <si>
    <t>00,0|00004|00556|0048|0138|030,72488</t>
  </si>
  <si>
    <t>00,0|00004|00652|0052|0146|031,44153</t>
  </si>
  <si>
    <t>00,0|00004|00756|0052|0148|034,01846</t>
  </si>
  <si>
    <t>00,0|00004|00864|0052|0146|034,72822</t>
  </si>
  <si>
    <t>00,0|00004|00968|0048|0160|034,62238</t>
  </si>
  <si>
    <t>00,0|00004|01108|0040|0134|031,39241</t>
  </si>
  <si>
    <t>00,0|00004|01216|0040|0142|030,92940</t>
  </si>
  <si>
    <t>00,0|00004|01340|0048|0152|034,09880</t>
  </si>
  <si>
    <t>00,0|00004|01464|0040|0126|033,03771</t>
  </si>
  <si>
    <t>00,0|00004|01556|0044|0156|034,45092</t>
  </si>
  <si>
    <t>00,0|00004|01668|0044|0164|035,80741</t>
  </si>
  <si>
    <t>00,0|00004|01788|0054|0200|033,13289</t>
  </si>
  <si>
    <t>00,0|00008|01936|0046|0176|032,74868</t>
  </si>
  <si>
    <t>00,0|00012|02072|0052|0192|034,81304</t>
  </si>
  <si>
    <t>00,0|00020|02220|0054|0188|036,59296</t>
  </si>
  <si>
    <t>00,0|00032|02352|0058|0200|039,42295</t>
  </si>
  <si>
    <t>02,5|00052|02516|0056|0228|043,42857</t>
  </si>
  <si>
    <t>02,3|00068|02672|0052|0198|040,53095</t>
  </si>
  <si>
    <t>02,3|00092|02812|0050|0200|039,40813</t>
  </si>
  <si>
    <t>02,3|00112|02964|0054|0220|039,34675</t>
  </si>
  <si>
    <t>00,0|00132|03116|0058|0216|039,28804</t>
  </si>
  <si>
    <t>00,0|00160|03276|0068|0208|039,50629</t>
  </si>
  <si>
    <t>00,0|00208|03428|0072|0196|038,22465</t>
  </si>
  <si>
    <t>00,0|00264|03568|0074|0238|041,08411</t>
  </si>
  <si>
    <t>00,0|00316|03720|0078|0248|039,71363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</si>
</sst>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;;"/>
    <numFmt numFmtId="165" formatCode="0;;"/>
    <numFmt numFmtId="166" formatCode="0.0%"/>
    <numFmt numFmtId="167" formatCode="0.0"/>
    <numFmt numFmtId="168" formatCode="#,##0.00&quot; s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b/>
      <i/>
      <sz val="11"/>
      <name val="Calibri"/>
      <family val="2"/>
      <scheme val="minor"/>
    </font>
    <font>
      <b/>
      <sz val="11"/>
      <color rgb="FFFF0000"/>
      <name val="Century Gothic"/>
      <family val="2"/>
    </font>
    <font>
      <sz val="11"/>
      <color theme="0" tint="-0.499984740745262"/>
      <name val="Century Gothic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 val="double"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8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 wrapText="1"/>
    </xf>
    <xf numFmtId="0" fontId="0" fillId="0" borderId="3" xfId="0" applyBorder="1"/>
    <xf numFmtId="164" fontId="0" fillId="0" borderId="5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0" fillId="0" borderId="0" xfId="0" applyAlignment="1">
      <alignment shrinkToFit="1"/>
    </xf>
    <xf numFmtId="0" fontId="0" fillId="2" borderId="4" xfId="0" applyFill="1" applyBorder="1" applyAlignment="1">
      <alignment horizontal="center" shrinkToFit="1"/>
    </xf>
    <xf numFmtId="0" fontId="0" fillId="2" borderId="3" xfId="0" applyFill="1" applyBorder="1" applyAlignment="1">
      <alignment horizontal="center" shrinkToFit="1"/>
    </xf>
    <xf numFmtId="0" fontId="0" fillId="2" borderId="5" xfId="0" applyFill="1" applyBorder="1" applyAlignment="1">
      <alignment horizontal="center" shrinkToFit="1"/>
    </xf>
    <xf numFmtId="0" fontId="0" fillId="2" borderId="0" xfId="0" applyFill="1" applyAlignment="1">
      <alignment horizontal="center" shrinkToFit="1"/>
    </xf>
    <xf numFmtId="0" fontId="0" fillId="2" borderId="7" xfId="0" applyFill="1" applyBorder="1" applyAlignment="1">
      <alignment horizontal="center" shrinkToFit="1"/>
    </xf>
    <xf numFmtId="0" fontId="0" fillId="2" borderId="1" xfId="0" applyFill="1" applyBorder="1" applyAlignment="1">
      <alignment horizontal="center" shrinkToFit="1"/>
    </xf>
    <xf numFmtId="0" fontId="0" fillId="0" borderId="0" xfId="0" applyAlignment="1">
      <alignment horizontal="center" shrinkToFit="1"/>
    </xf>
    <xf numFmtId="0" fontId="7" fillId="3" borderId="0" xfId="0" applyFont="1" applyFill="1" applyAlignment="1">
      <alignment horizontal="center" shrinkToFit="1"/>
    </xf>
    <xf numFmtId="0" fontId="10" fillId="0" borderId="0" xfId="0" applyFont="1" applyAlignment="1">
      <alignment horizontal="center" shrinkToFit="1"/>
    </xf>
    <xf numFmtId="2" fontId="0" fillId="0" borderId="0" xfId="0" applyNumberFormat="1" applyAlignment="1">
      <alignment horizontal="center" shrinkToFit="1"/>
    </xf>
    <xf numFmtId="0" fontId="6" fillId="3" borderId="0" xfId="0" applyFont="1" applyFill="1" applyAlignment="1">
      <alignment horizontal="center" shrinkToFit="1"/>
    </xf>
    <xf numFmtId="164" fontId="5" fillId="3" borderId="0" xfId="0" applyNumberFormat="1" applyFont="1" applyFill="1" applyAlignment="1">
      <alignment shrinkToFit="1"/>
    </xf>
    <xf numFmtId="0" fontId="1" fillId="0" borderId="0" xfId="1" applyAlignment="1">
      <alignment horizontal="center"/>
    </xf>
    <xf numFmtId="0" fontId="1" fillId="4" borderId="0" xfId="1" applyFill="1" applyAlignment="1">
      <alignment horizontal="center"/>
    </xf>
    <xf numFmtId="0" fontId="9" fillId="4" borderId="0" xfId="1" applyFont="1" applyFill="1" applyAlignment="1">
      <alignment horizontal="center"/>
    </xf>
    <xf numFmtId="0" fontId="11" fillId="0" borderId="0" xfId="1" applyFont="1" applyAlignment="1">
      <alignment horizontal="center"/>
    </xf>
    <xf numFmtId="0" fontId="1" fillId="0" borderId="0" xfId="1"/>
    <xf numFmtId="165" fontId="12" fillId="0" borderId="0" xfId="1" applyNumberFormat="1" applyFont="1" applyAlignment="1">
      <alignment horizontal="center"/>
    </xf>
    <xf numFmtId="0" fontId="12" fillId="0" borderId="0" xfId="2" applyFont="1" applyAlignment="1">
      <alignment horizontal="center"/>
    </xf>
    <xf numFmtId="0" fontId="13" fillId="0" borderId="0" xfId="0" applyFont="1"/>
    <xf numFmtId="14" fontId="8" fillId="0" borderId="0" xfId="2" applyNumberFormat="1"/>
    <xf numFmtId="0" fontId="8" fillId="0" borderId="0" xfId="2"/>
    <xf numFmtId="0" fontId="8" fillId="0" borderId="0" xfId="1" applyFont="1" applyAlignment="1">
      <alignment horizontal="center"/>
    </xf>
    <xf numFmtId="0" fontId="8" fillId="0" borderId="0" xfId="1" applyFont="1"/>
    <xf numFmtId="0" fontId="0" fillId="0" borderId="1" xfId="0" applyBorder="1"/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0" borderId="0" xfId="0" quotePrefix="1"/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shrinkToFit="1"/>
    </xf>
    <xf numFmtId="167" fontId="0" fillId="0" borderId="0" xfId="0" applyNumberFormat="1" applyAlignment="1">
      <alignment horizontal="center" shrinkToFit="1"/>
    </xf>
    <xf numFmtId="166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/>
    </xf>
    <xf numFmtId="0" fontId="14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4" fontId="15" fillId="0" borderId="0" xfId="0" applyNumberFormat="1" applyFont="1" applyAlignment="1">
      <alignment horizontal="center" shrinkToFit="1"/>
    </xf>
    <xf numFmtId="167" fontId="15" fillId="0" borderId="0" xfId="0" applyNumberFormat="1" applyFont="1" applyAlignment="1">
      <alignment horizontal="center" shrinkToFit="1"/>
    </xf>
    <xf numFmtId="4" fontId="15" fillId="0" borderId="0" xfId="0" applyNumberFormat="1" applyFont="1" applyAlignment="1">
      <alignment horizontal="center" vertical="center"/>
    </xf>
    <xf numFmtId="4" fontId="15" fillId="0" borderId="0" xfId="0" applyNumberFormat="1" applyFont="1" applyAlignment="1">
      <alignment horizontal="center"/>
    </xf>
    <xf numFmtId="168" fontId="0" fillId="5" borderId="0" xfId="0" applyNumberFormat="1" applyFill="1"/>
    <xf numFmtId="0" fontId="0" fillId="5" borderId="0" xfId="0" applyFill="1"/>
    <xf numFmtId="0" fontId="16" fillId="0" borderId="0" xfId="0" applyFont="1" applyAlignment="1">
      <alignment horizontal="center" shrinkToFit="1"/>
    </xf>
    <xf numFmtId="0" fontId="0" fillId="0" borderId="2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167" fontId="6" fillId="3" borderId="10" xfId="0" applyNumberFormat="1" applyFont="1" applyFill="1" applyBorder="1" applyAlignment="1">
      <alignment horizontal="center" shrinkToFit="1"/>
    </xf>
    <xf numFmtId="167" fontId="6" fillId="3" borderId="11" xfId="0" applyNumberFormat="1" applyFont="1" applyFill="1" applyBorder="1" applyAlignment="1">
      <alignment horizontal="center" shrinkToFit="1"/>
    </xf>
    <xf numFmtId="166" fontId="0" fillId="0" borderId="12" xfId="0" applyNumberFormat="1" applyBorder="1" applyAlignment="1">
      <alignment horizontal="center"/>
    </xf>
    <xf numFmtId="166" fontId="17" fillId="0" borderId="0" xfId="0" applyNumberFormat="1" applyFont="1" applyAlignment="1">
      <alignment horizontal="center" shrinkToFit="1"/>
    </xf>
    <xf numFmtId="0" fontId="14" fillId="0" borderId="0" xfId="0" applyFont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3" xfId="0" applyFill="1" applyBorder="1" applyAlignment="1">
      <alignment horizontal="center" shrinkToFit="1"/>
    </xf>
    <xf numFmtId="0" fontId="0" fillId="2" borderId="6" xfId="0" applyFill="1" applyBorder="1" applyAlignment="1">
      <alignment horizontal="center" shrinkToFit="1"/>
    </xf>
    <xf numFmtId="0" fontId="0" fillId="2" borderId="14" xfId="0" applyFill="1" applyBorder="1" applyAlignment="1">
      <alignment horizontal="center" shrinkToFit="1"/>
    </xf>
    <xf numFmtId="0" fontId="0" fillId="0" borderId="0" xfId="0" applyAlignment="1"/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8" xfId="0" applyFill="1" applyBorder="1"/>
    <xf numFmtId="0" fontId="0" fillId="0" borderId="2" xfId="0" applyFill="1" applyBorder="1"/>
    <xf numFmtId="0" fontId="0" fillId="0" borderId="9" xfId="0" applyFill="1" applyBorder="1"/>
    <xf numFmtId="0" fontId="0" fillId="0" borderId="2" xfId="0" applyNumberFormat="1" applyFill="1" applyBorder="1"/>
    <xf numFmtId="0" fontId="0" fillId="0" borderId="4" xfId="0" applyFill="1" applyBorder="1"/>
    <xf numFmtId="0" fontId="0" fillId="0" borderId="3" xfId="0" applyFill="1" applyBorder="1"/>
    <xf numFmtId="0" fontId="0" fillId="0" borderId="13" xfId="0" applyFill="1" applyBorder="1"/>
    <xf numFmtId="0" fontId="0" fillId="0" borderId="3" xfId="0" applyNumberFormat="1" applyFill="1" applyBorder="1"/>
  </cellXfs>
  <cellStyles count="3">
    <cellStyle name="Standaard" xfId="0" builtinId="0"/>
    <cellStyle name="Standaard 2" xfId="1" xr:uid="{257BB0B5-2C8D-46EA-9B39-734B317EF598}"/>
    <cellStyle name="Standaard 2 2" xfId="2" xr:uid="{3361FFC1-045C-4B1B-A83A-F72AFD7B6F4B}"/>
  </cellStyles>
  <dxfs count="67"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ont>
        <b/>
        <i/>
        <color theme="0" tint="-0.24994659260841701"/>
      </font>
    </dxf>
    <dxf>
      <font>
        <b/>
        <i/>
        <strike/>
        <color theme="0"/>
      </font>
      <fill>
        <patternFill>
          <bgColor rgb="FFFF0000"/>
        </patternFill>
      </fill>
    </dxf>
    <dxf>
      <font>
        <b/>
        <i/>
        <strike/>
        <color theme="0"/>
      </font>
      <fill>
        <patternFill>
          <bgColor rgb="FFFF0000"/>
        </patternFill>
      </fill>
    </dxf>
    <dxf>
      <font>
        <b/>
        <i/>
        <color auto="1"/>
      </font>
    </dxf>
    <dxf>
      <fill>
        <patternFill patternType="none">
          <fgColor indexed="64"/>
          <bgColor auto="1"/>
        </patternFill>
      </fill>
      <border diagonalUp="0" diagonalDown="0">
        <left/>
        <right/>
        <top style="medium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 style="medium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 style="medium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 style="medium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 style="medium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 style="medium">
          <color auto="1"/>
        </top>
        <bottom style="medium">
          <color auto="1"/>
        </bottom>
      </border>
    </dxf>
    <dxf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center" textRotation="0" wrapText="0" indent="0" justifyLastLine="0" shrinkToFit="0" readingOrder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textRotation="0" wrapText="0" indent="0" justifyLastLine="0" shrinkToFit="0" readingOrder="0"/>
    </dxf>
    <dxf>
      <numFmt numFmtId="164" formatCode="#,##0;;"/>
      <alignment horizontal="center" textRotation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;;"/>
      <alignment horizontal="center" textRotation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#,##0;;"/>
      <alignment horizontal="center" textRotation="0" indent="0" justifyLastLine="0" shrinkToFit="0" readingOrder="0"/>
    </dxf>
    <dxf>
      <numFmt numFmtId="164" formatCode="#,##0;;"/>
      <alignment horizontal="center" textRotation="0" indent="0" justifyLastLine="0" shrinkToFit="0" readingOrder="0"/>
    </dxf>
    <dxf>
      <numFmt numFmtId="164" formatCode="#,##0;;"/>
      <alignment horizontal="center" textRotation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;;"/>
      <alignment horizontal="center" textRotation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numFmt numFmtId="4" formatCode="#,##0.00"/>
      <alignment horizontal="center" vertical="bottom" textRotation="0" wrapText="0" indent="0" justifyLastLine="0" shrinkToFit="0" readingOrder="0"/>
    </dxf>
    <dxf>
      <numFmt numFmtId="167" formatCode="0.0"/>
      <alignment horizontal="center" vertical="bottom" textRotation="0" wrapText="0" indent="0" justifyLastLine="0" shrinkToFit="0" readingOrder="0"/>
    </dxf>
    <dxf>
      <numFmt numFmtId="166" formatCode="0.0%"/>
      <alignment horizontal="center" textRotation="0" indent="0" justifyLastLine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numFmt numFmtId="0" formatCode="General"/>
      <alignment horizontal="center" textRotation="0" indent="0" justifyLastLine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numFmt numFmtId="0" formatCode="General"/>
      <alignment horizontal="center" textRotation="0" indent="0" justifyLastLine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textRotation="0" indent="0" justifyLastLine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/>
      </font>
      <alignment horizontal="center" textRotation="0" indent="0" justifyLastLine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textRotation="0" indent="0" justifyLastLine="0" readingOrder="0"/>
    </dxf>
    <dxf>
      <alignment horizontal="center" textRotation="0" indent="0" justifyLastLine="0" readingOrder="0"/>
      <border diagonalUp="0" diagonalDown="0">
        <left style="medium">
          <color auto="1"/>
        </left>
        <top/>
        <bottom/>
        <horizontal/>
      </border>
    </dxf>
    <dxf>
      <alignment horizontal="general" textRotation="0" wrapText="0" indent="0" justifyLastLine="0" readingOrder="0"/>
    </dxf>
    <dxf>
      <alignment horizontal="center" vertical="center" textRotation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medium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 style="medium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 style="medium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textRotation="0" wrapText="0" indent="0" justifyLastLine="0" readingOrder="0"/>
      <border diagonalUp="0" diagonalDown="0">
        <left/>
        <right/>
        <top style="medium">
          <color auto="1"/>
        </top>
        <bottom style="medium">
          <color auto="1"/>
        </bottom>
      </border>
    </dxf>
    <dxf>
      <alignment horizontal="center" textRotation="0" wrapText="0" indent="0" justifyLastLine="0" readingOrder="0"/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165" formatCode="0;;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165" formatCode="0;;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165" formatCode="0;;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165" formatCode="0;;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165" formatCode="0;;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numFmt numFmtId="165" formatCode="0;;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99891"/>
      <color rgb="FF93D5A9"/>
      <color rgb="FFFBBCB7"/>
      <color rgb="FFAADE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Durée calculation </a:t>
            </a:r>
          </a:p>
          <a:p>
            <a:pPr>
              <a:defRPr/>
            </a:pPr>
            <a:r>
              <a:rPr lang="nl-BE"/>
              <a:t>d'une journée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7.3443216985936463E-2"/>
          <c:y val="3.7870370370370374E-2"/>
          <c:w val="0.88785031535237202"/>
          <c:h val="0.85473024205307668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Log!$D$2:$D$70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xVal>
          <c:yVal>
            <c:numRef>
              <c:f>Log!$A$2:$A$72</c:f>
              <c:numCache>
                <c:formatCode>#,##0.00" s"</c:formatCode>
                <c:ptCount val="71"/>
                <c:pt idx="0">
                  <c:v>0.125</c:v>
                </c:pt>
                <c:pt idx="1">
                  <c:v>0.171875</c:v>
                </c:pt>
                <c:pt idx="2">
                  <c:v>0.25</c:v>
                </c:pt>
                <c:pt idx="3">
                  <c:v>0.328125</c:v>
                </c:pt>
                <c:pt idx="4">
                  <c:v>1.3125</c:v>
                </c:pt>
                <c:pt idx="5">
                  <c:v>1.59375</c:v>
                </c:pt>
                <c:pt idx="6">
                  <c:v>1.5</c:v>
                </c:pt>
                <c:pt idx="7">
                  <c:v>2.515625</c:v>
                </c:pt>
                <c:pt idx="8">
                  <c:v>2.234375</c:v>
                </c:pt>
                <c:pt idx="9">
                  <c:v>2.23046875</c:v>
                </c:pt>
                <c:pt idx="10">
                  <c:v>11.265625</c:v>
                </c:pt>
                <c:pt idx="11">
                  <c:v>20.70703125</c:v>
                </c:pt>
                <c:pt idx="12">
                  <c:v>26.1484375</c:v>
                </c:pt>
                <c:pt idx="13">
                  <c:v>37.96875</c:v>
                </c:pt>
                <c:pt idx="14">
                  <c:v>36.94921875</c:v>
                </c:pt>
                <c:pt idx="15">
                  <c:v>42.87890625</c:v>
                </c:pt>
                <c:pt idx="16">
                  <c:v>38.90625</c:v>
                </c:pt>
                <c:pt idx="17">
                  <c:v>43.62109375</c:v>
                </c:pt>
                <c:pt idx="18">
                  <c:v>46.76953125</c:v>
                </c:pt>
                <c:pt idx="19">
                  <c:v>51.33984375</c:v>
                </c:pt>
                <c:pt idx="20">
                  <c:v>42.30859375</c:v>
                </c:pt>
                <c:pt idx="21">
                  <c:v>51.890625</c:v>
                </c:pt>
                <c:pt idx="22">
                  <c:v>42.8125</c:v>
                </c:pt>
                <c:pt idx="23">
                  <c:v>64.87109375</c:v>
                </c:pt>
                <c:pt idx="24">
                  <c:v>90.6875</c:v>
                </c:pt>
                <c:pt idx="25">
                  <c:v>73.11328125</c:v>
                </c:pt>
                <c:pt idx="26">
                  <c:v>53.62109375</c:v>
                </c:pt>
                <c:pt idx="27">
                  <c:v>64.5078125</c:v>
                </c:pt>
                <c:pt idx="28">
                  <c:v>71.04296875</c:v>
                </c:pt>
                <c:pt idx="29">
                  <c:v>60.234375</c:v>
                </c:pt>
                <c:pt idx="30">
                  <c:v>65.859375</c:v>
                </c:pt>
                <c:pt idx="31">
                  <c:v>51.703125</c:v>
                </c:pt>
                <c:pt idx="32">
                  <c:v>42.16015625</c:v>
                </c:pt>
                <c:pt idx="33">
                  <c:v>49.85546875</c:v>
                </c:pt>
                <c:pt idx="34">
                  <c:v>65.25</c:v>
                </c:pt>
                <c:pt idx="35">
                  <c:v>66.26953125</c:v>
                </c:pt>
                <c:pt idx="36">
                  <c:v>96.46875</c:v>
                </c:pt>
                <c:pt idx="37">
                  <c:v>65.29296875</c:v>
                </c:pt>
                <c:pt idx="38">
                  <c:v>79.71875</c:v>
                </c:pt>
                <c:pt idx="39">
                  <c:v>63.63671875</c:v>
                </c:pt>
                <c:pt idx="40">
                  <c:v>59.39453125</c:v>
                </c:pt>
                <c:pt idx="41">
                  <c:v>65.09375</c:v>
                </c:pt>
                <c:pt idx="42">
                  <c:v>49.7421875</c:v>
                </c:pt>
                <c:pt idx="43">
                  <c:v>65.8203125</c:v>
                </c:pt>
                <c:pt idx="44">
                  <c:v>59.31640625</c:v>
                </c:pt>
                <c:pt idx="45">
                  <c:v>60.9609375</c:v>
                </c:pt>
                <c:pt idx="46">
                  <c:v>45.79296875</c:v>
                </c:pt>
                <c:pt idx="47">
                  <c:v>69.8515625</c:v>
                </c:pt>
                <c:pt idx="48">
                  <c:v>61.9140625</c:v>
                </c:pt>
                <c:pt idx="49">
                  <c:v>66.60546875</c:v>
                </c:pt>
                <c:pt idx="50">
                  <c:v>62.85546875</c:v>
                </c:pt>
                <c:pt idx="51">
                  <c:v>38.984375</c:v>
                </c:pt>
                <c:pt idx="52">
                  <c:v>54.30859375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1B-4613-A528-7D8113967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1401808"/>
        <c:axId val="691400752"/>
      </c:scatterChart>
      <c:valAx>
        <c:axId val="691401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1400752"/>
        <c:crosses val="autoZero"/>
        <c:crossBetween val="midCat"/>
      </c:valAx>
      <c:valAx>
        <c:axId val="69140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&quot; s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1401808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428625</xdr:colOff>
      <xdr:row>0</xdr:row>
      <xdr:rowOff>19050</xdr:rowOff>
    </xdr:from>
    <xdr:to>
      <xdr:col>13</xdr:col>
      <xdr:colOff>333375</xdr:colOff>
      <xdr:row>1</xdr:row>
      <xdr:rowOff>161925</xdr:rowOff>
    </xdr:to>
    <xdr:sp macro="[0]!M_Recommence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57844A1E-93A4-8B56-5653-75FCB32F1B73}"/>
            </a:ext>
          </a:extLst>
        </xdr:cNvPr>
        <xdr:cNvSpPr/>
      </xdr:nvSpPr>
      <xdr:spPr>
        <a:xfrm>
          <a:off x="7581900" y="19050"/>
          <a:ext cx="1276350" cy="3524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Nouvelle saison</a:t>
          </a:r>
        </a:p>
      </xdr:txBody>
    </xdr:sp>
    <xdr:clientData fPrintsWithSheet="0"/>
  </xdr:twoCellAnchor>
  <xdr:twoCellAnchor editAs="absolute">
    <xdr:from>
      <xdr:col>9</xdr:col>
      <xdr:colOff>247650</xdr:colOff>
      <xdr:row>0</xdr:row>
      <xdr:rowOff>95250</xdr:rowOff>
    </xdr:from>
    <xdr:to>
      <xdr:col>9</xdr:col>
      <xdr:colOff>1466850</xdr:colOff>
      <xdr:row>2</xdr:row>
      <xdr:rowOff>0</xdr:rowOff>
    </xdr:to>
    <xdr:sp macro="[0]!M_Inscriptions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171F544-C0FC-C4DC-9E0D-41E46C4ACEEF}"/>
            </a:ext>
          </a:extLst>
        </xdr:cNvPr>
        <xdr:cNvSpPr/>
      </xdr:nvSpPr>
      <xdr:spPr>
        <a:xfrm>
          <a:off x="4972050" y="95250"/>
          <a:ext cx="1219200" cy="3238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Créer journée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628650</xdr:colOff>
      <xdr:row>0</xdr:row>
      <xdr:rowOff>142875</xdr:rowOff>
    </xdr:from>
    <xdr:to>
      <xdr:col>17</xdr:col>
      <xdr:colOff>552450</xdr:colOff>
      <xdr:row>15</xdr:row>
      <xdr:rowOff>28575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0E390B0-E463-299A-FF40-B0E5B3B48F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essai-tirage-yvouillev12.xlsm" TargetMode="External"/><Relationship Id="rId1" Type="http://schemas.openxmlformats.org/officeDocument/2006/relationships/externalLinkPath" Target="essai-tirage-yvouillev12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Melee%20BSALV.xlsb" TargetMode="External"/><Relationship Id="rId1" Type="http://schemas.openxmlformats.org/officeDocument/2006/relationships/externalLinkPath" Target="Melee%20BSALV.xlsb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26-melees-a-2-matchs%20(1).xlsb" TargetMode="External"/><Relationship Id="rId1" Type="http://schemas.openxmlformats.org/officeDocument/2006/relationships/externalLinkPath" Target="26-melees-a-2-matchs%20(1).xlsb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archive-ete-2026.xlsx" TargetMode="External"/><Relationship Id="rId1" Type="http://schemas.openxmlformats.org/officeDocument/2006/relationships/externalLinkPath" Target="archive-ete-2026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pret-pour-test-marronniers-25-forum_1.xlsm" TargetMode="External"/><Relationship Id="rId1" Type="http://schemas.openxmlformats.org/officeDocument/2006/relationships/externalLinkPath" Target="pret-pour-test-marronniers-25-forum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"/>
      <sheetName val="Blad1"/>
      <sheetName val="Rencontres"/>
      <sheetName val="Feuille de match"/>
      <sheetName val="Archives"/>
      <sheetName val="paramètres algogen"/>
      <sheetName val="Problèmes en suspe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criptions"/>
      <sheetName val="Log"/>
      <sheetName val="Mêlées"/>
      <sheetName val="Relevés"/>
      <sheetName val="Statistiques"/>
      <sheetName val="Paramètres"/>
      <sheetName val="Blad1"/>
      <sheetName val="Exemple"/>
      <sheetName val="Tous joueurs 202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5">
          <cell r="AX25">
            <v>0.87693710118505008</v>
          </cell>
        </row>
      </sheetData>
      <sheetData sheetId="5" refreshError="1"/>
      <sheetData sheetId="6" refreshError="1"/>
      <sheetData sheetId="7">
        <row r="3">
          <cell r="A3">
            <v>45756</v>
          </cell>
        </row>
        <row r="4">
          <cell r="A4">
            <v>45763</v>
          </cell>
        </row>
        <row r="5">
          <cell r="A5">
            <v>45770</v>
          </cell>
        </row>
        <row r="6">
          <cell r="A6">
            <v>45777</v>
          </cell>
        </row>
        <row r="7">
          <cell r="A7">
            <v>45784</v>
          </cell>
        </row>
        <row r="8">
          <cell r="A8">
            <v>45791</v>
          </cell>
        </row>
        <row r="9">
          <cell r="A9">
            <v>45798</v>
          </cell>
        </row>
        <row r="10">
          <cell r="A10">
            <v>45805</v>
          </cell>
        </row>
        <row r="11">
          <cell r="A11">
            <v>45812</v>
          </cell>
        </row>
        <row r="12">
          <cell r="A12">
            <v>45819</v>
          </cell>
        </row>
        <row r="13">
          <cell r="A13">
            <v>45826</v>
          </cell>
        </row>
        <row r="14">
          <cell r="A14">
            <v>45833</v>
          </cell>
        </row>
        <row r="15">
          <cell r="A15">
            <v>45840</v>
          </cell>
        </row>
        <row r="16">
          <cell r="A16">
            <v>45847</v>
          </cell>
        </row>
        <row r="17">
          <cell r="A17">
            <v>45854</v>
          </cell>
        </row>
        <row r="18">
          <cell r="A18">
            <v>45861</v>
          </cell>
        </row>
        <row r="19">
          <cell r="A19">
            <v>45868</v>
          </cell>
        </row>
        <row r="20">
          <cell r="A20">
            <v>45875</v>
          </cell>
        </row>
        <row r="21">
          <cell r="A21">
            <v>45882</v>
          </cell>
        </row>
        <row r="22">
          <cell r="A22">
            <v>45889</v>
          </cell>
        </row>
        <row r="23">
          <cell r="A23">
            <v>45896</v>
          </cell>
        </row>
        <row r="24">
          <cell r="A24">
            <v>45903</v>
          </cell>
        </row>
        <row r="25">
          <cell r="A25">
            <v>45910</v>
          </cell>
        </row>
        <row r="26">
          <cell r="A26">
            <v>45917</v>
          </cell>
        </row>
        <row r="27">
          <cell r="A27">
            <v>45924</v>
          </cell>
        </row>
        <row r="28">
          <cell r="A28">
            <v>45931</v>
          </cell>
        </row>
        <row r="29">
          <cell r="A29">
            <v>45938</v>
          </cell>
        </row>
      </sheetData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criptions"/>
      <sheetName val="Jour"/>
      <sheetName val="Histoire"/>
      <sheetName val="Compteurs"/>
    </sheetNames>
    <sheetDataSet>
      <sheetData sheetId="0" refreshError="1"/>
      <sheetData sheetId="1"/>
      <sheetData sheetId="2" refreshError="1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levés"/>
      <sheetName val="Statistiques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atistiques individuelles"/>
      <sheetName val="Base"/>
      <sheetName val="Relevés"/>
      <sheetName val="Tous joueurs"/>
      <sheetName val="Match 1"/>
      <sheetName val="Match 2"/>
      <sheetName val="Statistiques"/>
      <sheetName val="Permutations H2so4 Triplettes"/>
      <sheetName val="Permutations H2so4 Doublettes"/>
      <sheetName val="Transition H2so4"/>
    </sheetNames>
    <sheetDataSet>
      <sheetData sheetId="0" refreshError="1"/>
      <sheetData sheetId="1">
        <row r="1">
          <cell r="B1" t="str">
            <v>Total participants</v>
          </cell>
        </row>
        <row r="2">
          <cell r="B2" t="str">
            <v>62 joueurs</v>
          </cell>
        </row>
        <row r="3">
          <cell r="B3" t="str">
            <v>Joueur 101</v>
          </cell>
        </row>
        <row r="4">
          <cell r="B4" t="str">
            <v>Joueur 102</v>
          </cell>
        </row>
        <row r="5">
          <cell r="B5" t="str">
            <v>Joueur 103</v>
          </cell>
        </row>
        <row r="6">
          <cell r="B6" t="str">
            <v>Joueur 104</v>
          </cell>
        </row>
        <row r="7">
          <cell r="B7" t="str">
            <v>Joueur 105</v>
          </cell>
        </row>
        <row r="8">
          <cell r="B8" t="str">
            <v>Joueur 106</v>
          </cell>
        </row>
        <row r="9">
          <cell r="B9" t="str">
            <v>Joueur 107</v>
          </cell>
        </row>
        <row r="10">
          <cell r="B10" t="str">
            <v>Joueur 108</v>
          </cell>
        </row>
        <row r="11">
          <cell r="B11" t="str">
            <v>Joueur 109</v>
          </cell>
        </row>
        <row r="12">
          <cell r="B12" t="str">
            <v>Joueur 110</v>
          </cell>
        </row>
        <row r="13">
          <cell r="B13" t="str">
            <v>Joueur 111</v>
          </cell>
        </row>
        <row r="14">
          <cell r="B14" t="str">
            <v>Joueur 112</v>
          </cell>
        </row>
        <row r="15">
          <cell r="B15" t="str">
            <v>Joueur 113</v>
          </cell>
        </row>
        <row r="16">
          <cell r="B16" t="str">
            <v>Joueur 114</v>
          </cell>
        </row>
        <row r="17">
          <cell r="B17" t="str">
            <v>Joueur 115</v>
          </cell>
        </row>
        <row r="18">
          <cell r="B18" t="str">
            <v>Joueur 116</v>
          </cell>
        </row>
        <row r="19">
          <cell r="B19" t="str">
            <v>Joueur 117</v>
          </cell>
        </row>
        <row r="20">
          <cell r="B20" t="str">
            <v>Joueur 118</v>
          </cell>
        </row>
        <row r="21">
          <cell r="B21" t="str">
            <v>Joueur 119</v>
          </cell>
        </row>
        <row r="22">
          <cell r="B22" t="str">
            <v>Joueur 120</v>
          </cell>
        </row>
        <row r="23">
          <cell r="B23" t="str">
            <v>Joueur 121</v>
          </cell>
        </row>
        <row r="24">
          <cell r="B24" t="str">
            <v>Joueur 122</v>
          </cell>
        </row>
        <row r="25">
          <cell r="B25" t="str">
            <v>Joueur 123</v>
          </cell>
        </row>
        <row r="26">
          <cell r="B26" t="str">
            <v>Joueur 124</v>
          </cell>
        </row>
        <row r="27">
          <cell r="B27" t="str">
            <v>Joueur 125</v>
          </cell>
        </row>
        <row r="28">
          <cell r="B28" t="str">
            <v>Joueur 126</v>
          </cell>
        </row>
        <row r="29">
          <cell r="B29" t="str">
            <v>Joueur 127</v>
          </cell>
        </row>
        <row r="30">
          <cell r="B30" t="str">
            <v>Joueur 128</v>
          </cell>
        </row>
        <row r="31">
          <cell r="B31" t="str">
            <v>Joueur 129</v>
          </cell>
        </row>
        <row r="32">
          <cell r="B32" t="str">
            <v>Joueur 130</v>
          </cell>
        </row>
        <row r="33">
          <cell r="B33" t="str">
            <v>Joueur 131</v>
          </cell>
        </row>
        <row r="34">
          <cell r="B34" t="str">
            <v>Joueur 132</v>
          </cell>
        </row>
        <row r="35">
          <cell r="B35" t="str">
            <v>Joueur 133</v>
          </cell>
        </row>
        <row r="36">
          <cell r="B36" t="str">
            <v>Joueur 134</v>
          </cell>
        </row>
        <row r="37">
          <cell r="B37" t="str">
            <v>Joueur 135</v>
          </cell>
        </row>
        <row r="38">
          <cell r="B38" t="str">
            <v>Joueur 136</v>
          </cell>
        </row>
        <row r="39">
          <cell r="B39" t="str">
            <v>Joueur 137</v>
          </cell>
        </row>
        <row r="40">
          <cell r="B40" t="str">
            <v>Joueur 138</v>
          </cell>
        </row>
        <row r="41">
          <cell r="B41" t="str">
            <v>Joueur 139</v>
          </cell>
        </row>
        <row r="42">
          <cell r="B42" t="str">
            <v>Joueur 140</v>
          </cell>
        </row>
        <row r="43">
          <cell r="B43" t="str">
            <v>Joueur 141</v>
          </cell>
        </row>
        <row r="44">
          <cell r="B44" t="str">
            <v>Joueur 142</v>
          </cell>
        </row>
        <row r="45">
          <cell r="B45" t="str">
            <v>Joueur 143</v>
          </cell>
        </row>
        <row r="46">
          <cell r="B46" t="str">
            <v>Joueur 144</v>
          </cell>
        </row>
        <row r="47">
          <cell r="B47" t="str">
            <v>Joueur 145</v>
          </cell>
        </row>
        <row r="48">
          <cell r="B48" t="str">
            <v>Joueur 146</v>
          </cell>
        </row>
        <row r="49">
          <cell r="B49" t="str">
            <v>Joueur 147</v>
          </cell>
        </row>
        <row r="50">
          <cell r="B50" t="str">
            <v>Joueur 148</v>
          </cell>
        </row>
        <row r="51">
          <cell r="B51" t="str">
            <v>Joueur 149</v>
          </cell>
        </row>
        <row r="52">
          <cell r="B52" t="str">
            <v>Joueur 150</v>
          </cell>
        </row>
        <row r="53">
          <cell r="B53" t="str">
            <v>Joueur 151</v>
          </cell>
        </row>
        <row r="54">
          <cell r="B54" t="str">
            <v>Joueur 152</v>
          </cell>
        </row>
        <row r="55">
          <cell r="B55" t="str">
            <v>Joueur 153</v>
          </cell>
        </row>
        <row r="56">
          <cell r="B56" t="str">
            <v>Joueur 154</v>
          </cell>
        </row>
        <row r="57">
          <cell r="B57" t="str">
            <v>Joueur 155</v>
          </cell>
        </row>
        <row r="58">
          <cell r="B58" t="str">
            <v>Joueur 156</v>
          </cell>
        </row>
        <row r="59">
          <cell r="B59" t="str">
            <v>Joueur 157</v>
          </cell>
        </row>
        <row r="60">
          <cell r="B60" t="str">
            <v>Joueur 158</v>
          </cell>
        </row>
        <row r="61">
          <cell r="B61" t="str">
            <v>Joueur 159</v>
          </cell>
        </row>
        <row r="62">
          <cell r="B62" t="str">
            <v>Joueur 160</v>
          </cell>
        </row>
        <row r="63">
          <cell r="B63" t="str">
            <v>Joueur 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E16E4E7-6956-462C-8114-A8ED65A69B19}" name="TBL_Inscriptions" displayName="TBL_Inscriptions" ref="A4:G65" totalsRowShown="0" headerRowDxfId="66" dataDxfId="65">
  <tableColumns count="7">
    <tableColumn id="7" xr3:uid="{BAB2524B-9C4B-41A6-B561-CC284A79EF78}" name="Type" dataDxfId="64"/>
    <tableColumn id="1" xr3:uid="{55C6410A-4ACB-4813-BED3-8252C20707CB}" name="Joueur" dataDxfId="63"/>
    <tableColumn id="2" xr3:uid="{4AAA8860-EF11-422B-885F-FC42D2A3D85C}" name="Tour1" dataDxfId="62"/>
    <tableColumn id="3" xr3:uid="{CF5A449C-CC4B-4337-A97D-73D9D36DED03}" name="Tour2" dataDxfId="61"/>
    <tableColumn id="4" xr3:uid="{1457B89D-880A-42C0-9D61-4F54B238F030}" name="Tour3" dataDxfId="60"/>
    <tableColumn id="5" xr3:uid="{B2E1D980-C8F2-4DCE-8CE3-65F40F9750B3}" name="Tour4" dataDxfId="59"/>
    <tableColumn id="6" xr3:uid="{B037744B-3D16-4D0E-8488-97155686A01B}" name="Tour5" dataDxfId="5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7AA7538-FFEC-4235-822C-264FC30C6A69}" name="Tabel5" displayName="Tabel5" ref="J4:J9" totalsRowShown="0" headerRowDxfId="57" dataDxfId="56" headerRowCellStyle="Standaard 2" dataCellStyle="Standaard 2">
  <tableColumns count="1">
    <tableColumn id="2" xr3:uid="{B5E7FA2B-D7AC-47BE-BC8C-09603FFF3213}" name="Description Tours" dataDxfId="55" dataCellStyle="Standaard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684E4C-C894-48BB-AEFC-F7580BAB74D8}" name="Tabel1" displayName="Tabel1" ref="B3:J522" totalsRowShown="0" headerRowDxfId="54">
  <tableColumns count="9">
    <tableColumn id="1" xr3:uid="{1F4B0CB7-B0CC-4CEC-B204-55B1DA1B5383}" name="date" dataDxfId="53"/>
    <tableColumn id="2" xr3:uid="{B3908D34-7F2C-495A-98C5-8C995F688545}" name="terrain" dataDxfId="52"/>
    <tableColumn id="3" xr3:uid="{94FE0A60-D446-4CA4-BA79-22E09A35E412}" name="A1" dataDxfId="51"/>
    <tableColumn id="4" xr3:uid="{A095982C-5A1A-4062-838A-48A66CF84BF3}" name="A2" dataDxfId="50"/>
    <tableColumn id="5" xr3:uid="{D7EAE2B0-4AF2-4648-9AB4-8D25FE0D2EB0}" name="A3" dataDxfId="49"/>
    <tableColumn id="6" xr3:uid="{61240E52-E49C-459B-97F3-1C84A62BCD5D}" name="B1" dataDxfId="48"/>
    <tableColumn id="7" xr3:uid="{78B62B7B-6562-4EFC-9772-42F9E6E97244}" name="B2" dataDxfId="47"/>
    <tableColumn id="8" xr3:uid="{F1024B92-30CC-44D4-8A9C-DA93A9AA618D}" name="B3" dataDxfId="46"/>
    <tableColumn id="9" xr3:uid="{81E8E3DE-5F90-46DE-9922-06E4FAA48E68}" name="N" dataDxfId="45">
      <calculatedColumnFormula>COUNTA(Tabel1[[#This Row],[A1]:[B3]])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94126B-D2DC-40BA-B350-9440457E847E}" name="Tabel2" displayName="Tabel2" ref="A20:J82" totalsRowShown="0" headerRowDxfId="44">
  <tableColumns count="10">
    <tableColumn id="1" xr3:uid="{BFAF9B79-95D6-4985-AEA0-2FA1A3A4DE12}" name="Nom" dataDxfId="43"/>
    <tableColumn id="2" xr3:uid="{8841965A-8A38-4B13-9075-C11079EC7E12}" name="Trip_x000a_Maint" dataDxfId="42"/>
    <tableColumn id="3" xr3:uid="{981B2B32-1F47-4D73-8B72-C724D0C7A2D1}" name="Tot_x000a_Maint" dataDxfId="41"/>
    <tableColumn id="4" xr3:uid="{A0D5EE66-B95B-4D9F-B299-831934BEE5A4}" name="Trip_x000a_New" dataDxfId="40"/>
    <tableColumn id="5" xr3:uid="{C9922E6D-83B4-40A1-9F4B-5D10A7BE44D2}" name="Tot_x000a_New" dataDxfId="39"/>
    <tableColumn id="6" xr3:uid="{29D80F8B-578D-4E65-9B6B-07335754B116}" name="somme_x000a_Trip" dataDxfId="38">
      <calculatedColumnFormula>+Tabel2[[#This Row],[Trip
Maint]]+Tabel2[[#This Row],[Trip
New]]</calculatedColumnFormula>
    </tableColumn>
    <tableColumn id="7" xr3:uid="{5FC354E8-8134-44EA-87B7-68AF625AF47C}" name="somme_x000a_Total" dataDxfId="37">
      <calculatedColumnFormula>+Tabel2[[#This Row],[Tot
Maint]]+Tabel2[[#This Row],[Tot
New]]</calculatedColumnFormula>
    </tableColumn>
    <tableColumn id="8" xr3:uid="{4B27EB00-DC4A-42BF-B203-BE52464A1A7C}" name="%trip" dataDxfId="36">
      <calculatedColumnFormula>IF(Tabel2[[#This Row],[somme
Total]]=0,"-",Tabel2[[#This Row],[somme
Trip]]/Tabel2[[#This Row],[somme
Total]])</calculatedColumnFormula>
    </tableColumn>
    <tableColumn id="9" xr3:uid="{AB66F3CC-4699-4A1C-927B-4276AE786EFD}" name="delta" dataDxfId="35">
      <calculatedColumnFormula>+Tabel2[[#This Row],[somme
Total]]*(Tabel2[[#This Row],[%trip]]-$H$18)</calculatedColumnFormula>
    </tableColumn>
    <tableColumn id="10" xr3:uid="{755CFD2D-5B42-4B08-9F40-E6C3E49A37E5}" name="bonus/malus" dataDxfId="34">
      <calculatedColumnFormula>(ABS(Tabel2[[#This Row],[delta]])&gt;1.5)*POWER(Tabel2[[#This Row],[delta]],2)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C1D286-F5FA-4D95-995A-C2E91312C17F}" name="Tabel3" displayName="Tabel3" ref="N20:T1805" totalsRowShown="0" headerRowDxfId="33" dataDxfId="32">
  <tableColumns count="7">
    <tableColumn id="1" xr3:uid="{ED495FC3-8278-4B36-A9D7-56B77A2FB4F4}" name="Couple" dataDxfId="31"/>
    <tableColumn id="2" xr3:uid="{17A6499D-4DA5-4256-B94F-7A0F2F30EF32}" name="N Adv_x000a_maintenant" dataDxfId="30"/>
    <tableColumn id="3" xr3:uid="{95860857-62D2-4DE5-B394-0B8F3319A59A}" name="N CoE_x000a_maintenant" dataDxfId="29"/>
    <tableColumn id="4" xr3:uid="{9D09E244-25EA-4598-8A3F-28FA111F5304}" name="N Adv_x000a_Nouveau" dataDxfId="28"/>
    <tableColumn id="5" xr3:uid="{E3FA03A6-39D1-49BB-AB2B-0B1F9D7E4AC9}" name="N CoE_x000a_Nouveau" dataDxfId="27"/>
    <tableColumn id="8" xr3:uid="{80E5B795-8439-47EA-A1F2-4D91AC2031AB}" name="Adv_x000a_Pen" dataDxfId="26">
      <calculatedColumnFormula>IF(Tabel3[[#This Row],[N Adv
Nouveau]]=0,0,POWER(2,Tabel3[[#This Row],[N Adv
maintenant]]+Tabel3[[#This Row],[N Adv
Nouveau]]))</calculatedColumnFormula>
    </tableColumn>
    <tableColumn id="9" xr3:uid="{60E5EB9F-4875-47C9-94EE-E095240DA472}" name="CoE_x000a_Pen2" dataDxfId="25">
      <calculatedColumnFormula>IF(Tabel3[[#This Row],[N CoE
Nouveau]]=0,0,POWER(2,Tabel3[[#This Row],[N CoE
maintenant]]+Tabel3[[#This Row],[N CoE
Nouveau]]))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2EF1D4C-BC82-4A5B-B8CF-89FA68651603}" name="Tabel69" displayName="Tabel69" ref="A2:H512" totalsRowShown="0" headerRowDxfId="24">
  <tableColumns count="8">
    <tableColumn id="9" xr3:uid="{CC324509-9E8A-461B-B53D-EE5944F71BBC}" name="Jour" dataDxfId="23">
      <calculatedColumnFormula>SUM(A2,Tabel69[[#This Row],[terrain]]=1)</calculatedColumnFormula>
    </tableColumn>
    <tableColumn id="1" xr3:uid="{91701988-06F0-4273-804F-15876A7020BB}" name="terrain" dataDxfId="22"/>
    <tableColumn id="2" xr3:uid="{94BF691C-6FBB-4C46-BC06-F6006BB2D435}" name="A1" dataDxfId="21"/>
    <tableColumn id="3" xr3:uid="{74184174-70B4-4718-BD92-FC9AC608A303}" name="A2" dataDxfId="20"/>
    <tableColumn id="4" xr3:uid="{8D613BCA-B3C8-4FEA-A5B7-2D76E951B297}" name="A3" dataDxfId="19"/>
    <tableColumn id="6" xr3:uid="{8C85A2D5-DF75-4979-8966-B0A650FB3690}" name="B1" dataDxfId="18"/>
    <tableColumn id="7" xr3:uid="{A377B362-C882-4E05-8AC1-28071662AA00}" name="B2" dataDxfId="17"/>
    <tableColumn id="8" xr3:uid="{6277232B-39AA-43C3-8AEF-357EB5FE22C6}" name="B3" dataDxfId="1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204A57DC-FBC3-4689-A867-5DE86439BB87}" name="Tabel11012" displayName="Tabel11012" ref="J2:Q512" totalsRowShown="0" headerRowDxfId="15">
  <tableColumns count="8">
    <tableColumn id="1" xr3:uid="{97B5A5EA-16B8-4007-9E66-20073A1F1A16}" name="date" dataDxfId="14"/>
    <tableColumn id="2" xr3:uid="{05370DC8-2BE3-433A-8DC7-F037336B8236}" name="terrain" dataDxfId="13"/>
    <tableColumn id="3" xr3:uid="{4CF57283-527E-42FA-A0A4-5760A95D03EF}" name="A1" dataDxfId="12"/>
    <tableColumn id="4" xr3:uid="{D54DD81A-3649-4305-ABD5-59DDF7DDBD7C}" name="A2" dataDxfId="11"/>
    <tableColumn id="5" xr3:uid="{73916C5E-D3C4-425E-B20D-295ADAF90472}" name="A3" dataDxfId="10"/>
    <tableColumn id="6" xr3:uid="{A29B0DA6-2A5A-40A8-8EB2-61AADB57B9EC}" name="B1" dataDxfId="9"/>
    <tableColumn id="7" xr3:uid="{4336E4A7-F8E7-49C4-88FD-F08C2C2C9F64}" name="B2" dataDxfId="8"/>
    <tableColumn id="8" xr3:uid="{89DE5BD9-3E95-422B-AE61-D6D3C95D9790}" name="B3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6814A-7A0C-4971-969C-A418406E4DB7}">
  <sheetPr codeName="Blad4"/>
  <dimension ref="A1:J65"/>
  <sheetViews>
    <sheetView workbookViewId="0">
      <selection activeCell="H2" sqref="H2"/>
    </sheetView>
  </sheetViews>
  <sheetFormatPr defaultColWidth="10.28515625" defaultRowHeight="16.5" x14ac:dyDescent="0.3"/>
  <cols>
    <col min="1" max="1" width="10.28515625" style="27"/>
    <col min="2" max="2" width="12.42578125" style="23" bestFit="1" customWidth="1"/>
    <col min="3" max="7" width="6.42578125" style="23" bestFit="1" customWidth="1"/>
    <col min="8" max="9" width="8" style="34" customWidth="1"/>
    <col min="10" max="10" width="26.140625" style="34" customWidth="1"/>
    <col min="11" max="16384" width="10.28515625" style="34"/>
  </cols>
  <sheetData>
    <row r="1" spans="1:10" s="33" customFormat="1" x14ac:dyDescent="0.3">
      <c r="A1" s="23"/>
      <c r="B1" s="23" t="s">
        <v>142</v>
      </c>
      <c r="C1" s="24">
        <v>8</v>
      </c>
      <c r="D1" s="24">
        <v>8</v>
      </c>
      <c r="E1" s="24">
        <v>9</v>
      </c>
      <c r="F1" s="24"/>
      <c r="G1" s="24"/>
    </row>
    <row r="2" spans="1:10" s="33" customFormat="1" x14ac:dyDescent="0.3">
      <c r="A2" s="23"/>
      <c r="B2" s="23" t="s">
        <v>143</v>
      </c>
      <c r="C2" s="25">
        <v>1</v>
      </c>
      <c r="D2" s="25">
        <v>1</v>
      </c>
      <c r="E2" s="25">
        <v>0</v>
      </c>
      <c r="F2" s="25">
        <v>0</v>
      </c>
      <c r="G2" s="25">
        <v>0</v>
      </c>
    </row>
    <row r="3" spans="1:10" s="33" customFormat="1" x14ac:dyDescent="0.3">
      <c r="A3" s="23"/>
      <c r="B3" s="23" t="s">
        <v>144</v>
      </c>
      <c r="C3" s="26">
        <f>COUNTIF(TBL_Inscriptions[Tour1],"X")</f>
        <v>35</v>
      </c>
      <c r="D3" s="26">
        <f>COUNTIF(TBL_Inscriptions[Tour2],"X")</f>
        <v>33</v>
      </c>
      <c r="E3" s="26">
        <f>COUNTIF(TBL_Inscriptions[Tour3],"X")</f>
        <v>0</v>
      </c>
      <c r="F3" s="26">
        <f>COUNTIF(TBL_Inscriptions[Tour4],"X")</f>
        <v>0</v>
      </c>
      <c r="G3" s="26">
        <f>COUNTIF(TBL_Inscriptions[Tour5],"X")</f>
        <v>0</v>
      </c>
    </row>
    <row r="4" spans="1:10" x14ac:dyDescent="0.3">
      <c r="A4" s="23" t="s">
        <v>145</v>
      </c>
      <c r="B4" s="23" t="s">
        <v>146</v>
      </c>
      <c r="C4" s="23" t="s">
        <v>147</v>
      </c>
      <c r="D4" s="23" t="s">
        <v>148</v>
      </c>
      <c r="E4" s="23" t="s">
        <v>149</v>
      </c>
      <c r="F4" s="23" t="s">
        <v>150</v>
      </c>
      <c r="G4" s="23" t="s">
        <v>151</v>
      </c>
      <c r="J4" s="34" t="s">
        <v>163</v>
      </c>
    </row>
    <row r="5" spans="1:10" x14ac:dyDescent="0.3">
      <c r="A5" s="28" t="s">
        <v>152</v>
      </c>
      <c r="B5" s="29" t="s">
        <v>126</v>
      </c>
      <c r="C5" s="28" t="s">
        <v>153</v>
      </c>
      <c r="D5" s="28" t="s">
        <v>153</v>
      </c>
      <c r="E5" s="28"/>
      <c r="F5" s="28"/>
      <c r="G5" s="28"/>
      <c r="I5" s="34" t="str" cm="1">
        <f t="array" ref="I5">IF(SUM(TBL_Inscriptions[[Tour1]:[Tour5]]="x")&gt;0,TBL_Inscriptions[Joueur],"")</f>
        <v/>
      </c>
      <c r="J5" s="34" t="s">
        <v>158</v>
      </c>
    </row>
    <row r="6" spans="1:10" x14ac:dyDescent="0.3">
      <c r="A6" s="28" t="s">
        <v>152</v>
      </c>
      <c r="B6" s="29" t="s">
        <v>131</v>
      </c>
      <c r="C6" s="28" t="s">
        <v>153</v>
      </c>
      <c r="D6" s="28" t="s">
        <v>153</v>
      </c>
      <c r="E6" s="28"/>
      <c r="F6" s="28"/>
      <c r="G6" s="28"/>
      <c r="J6" s="34" t="s">
        <v>159</v>
      </c>
    </row>
    <row r="7" spans="1:10" x14ac:dyDescent="0.3">
      <c r="A7" s="28" t="s">
        <v>152</v>
      </c>
      <c r="B7" s="29" t="s">
        <v>71</v>
      </c>
      <c r="C7" s="28" t="s">
        <v>153</v>
      </c>
      <c r="D7" s="28"/>
      <c r="E7" s="28"/>
      <c r="F7" s="28"/>
      <c r="G7" s="28"/>
      <c r="J7" s="34" t="s">
        <v>160</v>
      </c>
    </row>
    <row r="8" spans="1:10" x14ac:dyDescent="0.3">
      <c r="A8" s="28" t="s">
        <v>152</v>
      </c>
      <c r="B8" s="29" t="s">
        <v>72</v>
      </c>
      <c r="C8" s="28" t="s">
        <v>153</v>
      </c>
      <c r="D8" s="28"/>
      <c r="E8" s="28"/>
      <c r="F8" s="28"/>
      <c r="G8" s="28"/>
      <c r="J8" s="34" t="s">
        <v>161</v>
      </c>
    </row>
    <row r="9" spans="1:10" x14ac:dyDescent="0.3">
      <c r="A9" s="28" t="s">
        <v>152</v>
      </c>
      <c r="B9" s="29" t="s">
        <v>73</v>
      </c>
      <c r="C9" s="28"/>
      <c r="D9" s="28"/>
      <c r="E9" s="28"/>
      <c r="F9" s="28"/>
      <c r="G9" s="28"/>
      <c r="J9" s="34" t="s">
        <v>162</v>
      </c>
    </row>
    <row r="10" spans="1:10" x14ac:dyDescent="0.3">
      <c r="A10" s="28" t="s">
        <v>152</v>
      </c>
      <c r="B10" s="29" t="s">
        <v>115</v>
      </c>
      <c r="C10" s="28"/>
      <c r="D10" s="28"/>
      <c r="E10" s="28"/>
      <c r="F10" s="28"/>
      <c r="G10" s="28"/>
    </row>
    <row r="11" spans="1:10" x14ac:dyDescent="0.3">
      <c r="A11" s="28" t="s">
        <v>152</v>
      </c>
      <c r="B11" s="29" t="s">
        <v>125</v>
      </c>
      <c r="C11" s="28" t="s">
        <v>153</v>
      </c>
      <c r="D11" s="28" t="s">
        <v>153</v>
      </c>
      <c r="E11" s="28"/>
      <c r="F11" s="28"/>
      <c r="G11" s="28"/>
    </row>
    <row r="12" spans="1:10" x14ac:dyDescent="0.3">
      <c r="A12" s="28" t="s">
        <v>152</v>
      </c>
      <c r="B12" s="29" t="s">
        <v>74</v>
      </c>
      <c r="C12" s="28"/>
      <c r="D12" s="28"/>
      <c r="E12" s="28"/>
      <c r="F12" s="28"/>
      <c r="G12" s="28"/>
    </row>
    <row r="13" spans="1:10" x14ac:dyDescent="0.3">
      <c r="A13" s="28" t="s">
        <v>152</v>
      </c>
      <c r="B13" s="29" t="s">
        <v>75</v>
      </c>
      <c r="C13" s="28"/>
      <c r="D13" s="28"/>
      <c r="E13" s="28"/>
      <c r="F13" s="28"/>
      <c r="G13" s="28"/>
    </row>
    <row r="14" spans="1:10" x14ac:dyDescent="0.3">
      <c r="A14" s="28" t="s">
        <v>152</v>
      </c>
      <c r="B14" s="29" t="s">
        <v>76</v>
      </c>
      <c r="C14" s="28" t="s">
        <v>153</v>
      </c>
      <c r="D14" s="28" t="s">
        <v>153</v>
      </c>
      <c r="E14" s="28"/>
      <c r="F14" s="28"/>
      <c r="G14" s="28"/>
    </row>
    <row r="15" spans="1:10" x14ac:dyDescent="0.3">
      <c r="A15" s="28" t="s">
        <v>152</v>
      </c>
      <c r="B15" s="29" t="s">
        <v>77</v>
      </c>
      <c r="C15" s="28" t="s">
        <v>153</v>
      </c>
      <c r="D15" s="28" t="s">
        <v>153</v>
      </c>
      <c r="E15" s="28"/>
      <c r="F15" s="28"/>
      <c r="G15" s="28"/>
    </row>
    <row r="16" spans="1:10" x14ac:dyDescent="0.3">
      <c r="A16" s="28" t="s">
        <v>152</v>
      </c>
      <c r="B16" s="29" t="s">
        <v>78</v>
      </c>
      <c r="C16" s="28" t="s">
        <v>153</v>
      </c>
      <c r="D16" s="28" t="s">
        <v>153</v>
      </c>
      <c r="E16" s="28"/>
      <c r="F16" s="28"/>
      <c r="G16" s="28"/>
    </row>
    <row r="17" spans="1:7" x14ac:dyDescent="0.3">
      <c r="A17" s="28" t="s">
        <v>152</v>
      </c>
      <c r="B17" s="29" t="s">
        <v>79</v>
      </c>
      <c r="C17" s="28" t="s">
        <v>153</v>
      </c>
      <c r="D17" s="28" t="s">
        <v>153</v>
      </c>
      <c r="E17" s="28"/>
      <c r="F17" s="28"/>
      <c r="G17" s="28"/>
    </row>
    <row r="18" spans="1:7" x14ac:dyDescent="0.3">
      <c r="A18" s="28" t="s">
        <v>152</v>
      </c>
      <c r="B18" s="29" t="s">
        <v>129</v>
      </c>
      <c r="C18" s="28"/>
      <c r="D18" s="28"/>
      <c r="E18" s="28"/>
      <c r="F18" s="28"/>
      <c r="G18" s="28"/>
    </row>
    <row r="19" spans="1:7" x14ac:dyDescent="0.3">
      <c r="A19" s="28" t="s">
        <v>152</v>
      </c>
      <c r="B19" s="29" t="s">
        <v>127</v>
      </c>
      <c r="C19" s="28" t="s">
        <v>153</v>
      </c>
      <c r="D19" s="28" t="s">
        <v>153</v>
      </c>
      <c r="E19" s="28"/>
      <c r="F19" s="28"/>
      <c r="G19" s="28"/>
    </row>
    <row r="20" spans="1:7" x14ac:dyDescent="0.3">
      <c r="A20" s="28" t="s">
        <v>152</v>
      </c>
      <c r="B20" s="29" t="s">
        <v>80</v>
      </c>
      <c r="C20" s="28" t="s">
        <v>153</v>
      </c>
      <c r="D20" s="28" t="s">
        <v>153</v>
      </c>
      <c r="E20" s="28"/>
      <c r="F20" s="28"/>
      <c r="G20" s="28"/>
    </row>
    <row r="21" spans="1:7" x14ac:dyDescent="0.3">
      <c r="A21" s="28" t="s">
        <v>152</v>
      </c>
      <c r="B21" s="29" t="s">
        <v>116</v>
      </c>
      <c r="C21" s="28"/>
      <c r="D21" s="28"/>
      <c r="E21" s="28"/>
      <c r="F21" s="28"/>
      <c r="G21" s="28"/>
    </row>
    <row r="22" spans="1:7" x14ac:dyDescent="0.3">
      <c r="A22" s="28" t="s">
        <v>152</v>
      </c>
      <c r="B22" s="29" t="s">
        <v>117</v>
      </c>
      <c r="C22" s="28" t="s">
        <v>153</v>
      </c>
      <c r="D22" s="28" t="s">
        <v>153</v>
      </c>
      <c r="E22" s="28"/>
      <c r="F22" s="28"/>
      <c r="G22" s="28"/>
    </row>
    <row r="23" spans="1:7" x14ac:dyDescent="0.3">
      <c r="A23" s="28" t="s">
        <v>152</v>
      </c>
      <c r="B23" s="29" t="s">
        <v>81</v>
      </c>
      <c r="C23" s="28" t="s">
        <v>153</v>
      </c>
      <c r="D23" s="28" t="s">
        <v>153</v>
      </c>
      <c r="E23" s="28"/>
      <c r="F23" s="28"/>
      <c r="G23" s="28"/>
    </row>
    <row r="24" spans="1:7" x14ac:dyDescent="0.3">
      <c r="A24" s="28" t="s">
        <v>152</v>
      </c>
      <c r="B24" s="29" t="s">
        <v>82</v>
      </c>
      <c r="C24" s="28" t="s">
        <v>153</v>
      </c>
      <c r="D24" s="28" t="s">
        <v>153</v>
      </c>
      <c r="E24" s="28"/>
      <c r="F24" s="28"/>
      <c r="G24" s="28"/>
    </row>
    <row r="25" spans="1:7" x14ac:dyDescent="0.3">
      <c r="A25" s="28" t="s">
        <v>152</v>
      </c>
      <c r="B25" s="29" t="s">
        <v>130</v>
      </c>
      <c r="C25" s="28"/>
      <c r="D25" s="28"/>
      <c r="E25" s="28"/>
      <c r="F25" s="28"/>
      <c r="G25" s="28"/>
    </row>
    <row r="26" spans="1:7" x14ac:dyDescent="0.3">
      <c r="A26" s="28" t="s">
        <v>152</v>
      </c>
      <c r="B26" s="29" t="s">
        <v>118</v>
      </c>
      <c r="C26" s="28" t="s">
        <v>153</v>
      </c>
      <c r="D26" s="28" t="s">
        <v>153</v>
      </c>
      <c r="E26" s="28"/>
      <c r="F26" s="28"/>
      <c r="G26" s="28"/>
    </row>
    <row r="27" spans="1:7" x14ac:dyDescent="0.3">
      <c r="A27" s="28" t="s">
        <v>152</v>
      </c>
      <c r="B27" s="29" t="s">
        <v>83</v>
      </c>
      <c r="C27" s="28"/>
      <c r="D27" s="28"/>
      <c r="E27" s="28"/>
      <c r="F27" s="28"/>
      <c r="G27" s="28"/>
    </row>
    <row r="28" spans="1:7" x14ac:dyDescent="0.3">
      <c r="A28" s="28" t="s">
        <v>152</v>
      </c>
      <c r="B28" s="29" t="s">
        <v>84</v>
      </c>
      <c r="C28" s="28" t="s">
        <v>153</v>
      </c>
      <c r="D28" s="28" t="s">
        <v>153</v>
      </c>
      <c r="E28" s="28"/>
      <c r="F28" s="28"/>
      <c r="G28" s="28"/>
    </row>
    <row r="29" spans="1:7" x14ac:dyDescent="0.3">
      <c r="A29" s="28" t="s">
        <v>152</v>
      </c>
      <c r="B29" s="29" t="s">
        <v>85</v>
      </c>
      <c r="C29" s="28"/>
      <c r="D29" s="28"/>
      <c r="E29" s="28"/>
      <c r="F29" s="28"/>
      <c r="G29" s="28"/>
    </row>
    <row r="30" spans="1:7" x14ac:dyDescent="0.3">
      <c r="A30" s="28" t="s">
        <v>152</v>
      </c>
      <c r="B30" s="29" t="s">
        <v>119</v>
      </c>
      <c r="C30" s="28" t="s">
        <v>153</v>
      </c>
      <c r="D30" s="28" t="s">
        <v>153</v>
      </c>
      <c r="E30" s="28"/>
      <c r="F30" s="28"/>
      <c r="G30" s="28"/>
    </row>
    <row r="31" spans="1:7" x14ac:dyDescent="0.3">
      <c r="A31" s="28" t="s">
        <v>152</v>
      </c>
      <c r="B31" s="29" t="s">
        <v>86</v>
      </c>
      <c r="C31" s="28" t="s">
        <v>153</v>
      </c>
      <c r="D31" s="28" t="s">
        <v>153</v>
      </c>
      <c r="E31" s="28"/>
      <c r="F31" s="28"/>
      <c r="G31" s="28"/>
    </row>
    <row r="32" spans="1:7" x14ac:dyDescent="0.3">
      <c r="A32" s="28" t="s">
        <v>152</v>
      </c>
      <c r="B32" s="29" t="s">
        <v>87</v>
      </c>
      <c r="C32" s="28" t="s">
        <v>153</v>
      </c>
      <c r="D32" s="28" t="s">
        <v>153</v>
      </c>
      <c r="E32" s="28"/>
      <c r="F32" s="28"/>
      <c r="G32" s="28"/>
    </row>
    <row r="33" spans="1:7" x14ac:dyDescent="0.3">
      <c r="A33" s="28" t="s">
        <v>152</v>
      </c>
      <c r="B33" s="29" t="s">
        <v>88</v>
      </c>
      <c r="C33" s="28" t="s">
        <v>153</v>
      </c>
      <c r="D33" s="28" t="s">
        <v>153</v>
      </c>
      <c r="E33" s="28"/>
      <c r="F33" s="28"/>
      <c r="G33" s="28"/>
    </row>
    <row r="34" spans="1:7" x14ac:dyDescent="0.3">
      <c r="A34" s="28" t="s">
        <v>152</v>
      </c>
      <c r="B34" s="29" t="s">
        <v>89</v>
      </c>
      <c r="C34" s="28" t="s">
        <v>153</v>
      </c>
      <c r="D34" s="28" t="s">
        <v>153</v>
      </c>
      <c r="E34" s="28"/>
      <c r="F34" s="28"/>
      <c r="G34" s="28"/>
    </row>
    <row r="35" spans="1:7" x14ac:dyDescent="0.3">
      <c r="A35" s="28" t="s">
        <v>152</v>
      </c>
      <c r="B35" s="29" t="s">
        <v>90</v>
      </c>
      <c r="C35" s="28" t="s">
        <v>153</v>
      </c>
      <c r="D35" s="28" t="s">
        <v>153</v>
      </c>
      <c r="E35" s="28"/>
      <c r="F35" s="28"/>
      <c r="G35" s="28"/>
    </row>
    <row r="36" spans="1:7" x14ac:dyDescent="0.3">
      <c r="A36" s="28" t="s">
        <v>152</v>
      </c>
      <c r="B36" s="29" t="s">
        <v>128</v>
      </c>
      <c r="C36" s="28"/>
      <c r="D36" s="28"/>
      <c r="E36" s="28"/>
      <c r="F36" s="28"/>
      <c r="G36" s="28"/>
    </row>
    <row r="37" spans="1:7" x14ac:dyDescent="0.3">
      <c r="A37" s="28" t="s">
        <v>152</v>
      </c>
      <c r="B37" s="29" t="s">
        <v>91</v>
      </c>
      <c r="C37" s="28" t="s">
        <v>153</v>
      </c>
      <c r="D37" s="28" t="s">
        <v>153</v>
      </c>
      <c r="E37" s="28"/>
      <c r="F37" s="28"/>
      <c r="G37" s="28"/>
    </row>
    <row r="38" spans="1:7" x14ac:dyDescent="0.3">
      <c r="A38" s="28" t="s">
        <v>152</v>
      </c>
      <c r="B38" s="29" t="s">
        <v>120</v>
      </c>
      <c r="C38" s="28" t="s">
        <v>153</v>
      </c>
      <c r="D38" s="28" t="s">
        <v>153</v>
      </c>
      <c r="E38" s="28"/>
      <c r="F38" s="28"/>
      <c r="G38" s="28"/>
    </row>
    <row r="39" spans="1:7" x14ac:dyDescent="0.3">
      <c r="A39" s="28" t="s">
        <v>152</v>
      </c>
      <c r="B39" s="29" t="s">
        <v>92</v>
      </c>
      <c r="C39" s="28" t="s">
        <v>153</v>
      </c>
      <c r="D39" s="28" t="s">
        <v>153</v>
      </c>
      <c r="E39" s="28"/>
      <c r="F39" s="28"/>
      <c r="G39" s="28"/>
    </row>
    <row r="40" spans="1:7" x14ac:dyDescent="0.3">
      <c r="A40" s="28" t="s">
        <v>152</v>
      </c>
      <c r="B40" s="29" t="s">
        <v>93</v>
      </c>
      <c r="C40" s="28" t="s">
        <v>153</v>
      </c>
      <c r="D40" s="28" t="s">
        <v>153</v>
      </c>
      <c r="E40" s="28"/>
      <c r="F40" s="28"/>
      <c r="G40" s="28"/>
    </row>
    <row r="41" spans="1:7" x14ac:dyDescent="0.3">
      <c r="A41" s="28" t="s">
        <v>152</v>
      </c>
      <c r="B41" s="29" t="s">
        <v>94</v>
      </c>
      <c r="C41" s="28" t="s">
        <v>153</v>
      </c>
      <c r="D41" s="28" t="s">
        <v>153</v>
      </c>
      <c r="E41" s="28"/>
      <c r="F41" s="28"/>
      <c r="G41" s="28"/>
    </row>
    <row r="42" spans="1:7" x14ac:dyDescent="0.3">
      <c r="A42" s="28" t="s">
        <v>152</v>
      </c>
      <c r="B42" s="29" t="s">
        <v>95</v>
      </c>
      <c r="C42" s="28"/>
      <c r="D42" s="28"/>
      <c r="E42" s="28"/>
      <c r="F42" s="28"/>
      <c r="G42" s="28"/>
    </row>
    <row r="43" spans="1:7" x14ac:dyDescent="0.3">
      <c r="A43" s="28" t="s">
        <v>152</v>
      </c>
      <c r="B43" s="29" t="s">
        <v>96</v>
      </c>
      <c r="C43" s="28"/>
      <c r="D43" s="28"/>
      <c r="E43" s="28"/>
      <c r="F43" s="28"/>
      <c r="G43" s="28"/>
    </row>
    <row r="44" spans="1:7" x14ac:dyDescent="0.3">
      <c r="A44" s="28" t="s">
        <v>152</v>
      </c>
      <c r="B44" s="29" t="s">
        <v>97</v>
      </c>
      <c r="C44" s="28" t="s">
        <v>153</v>
      </c>
      <c r="D44" s="28" t="s">
        <v>153</v>
      </c>
      <c r="E44" s="28"/>
      <c r="F44" s="28"/>
      <c r="G44" s="28"/>
    </row>
    <row r="45" spans="1:7" x14ac:dyDescent="0.3">
      <c r="A45" s="28" t="s">
        <v>152</v>
      </c>
      <c r="B45" s="29" t="s">
        <v>98</v>
      </c>
      <c r="C45" s="28" t="s">
        <v>153</v>
      </c>
      <c r="D45" s="28" t="s">
        <v>153</v>
      </c>
      <c r="E45" s="28"/>
      <c r="F45" s="28"/>
      <c r="G45" s="28"/>
    </row>
    <row r="46" spans="1:7" x14ac:dyDescent="0.3">
      <c r="A46" s="28" t="s">
        <v>152</v>
      </c>
      <c r="B46" s="29" t="s">
        <v>123</v>
      </c>
      <c r="C46" s="28" t="s">
        <v>153</v>
      </c>
      <c r="D46" s="28" t="s">
        <v>153</v>
      </c>
      <c r="E46" s="28"/>
      <c r="F46" s="28"/>
      <c r="G46" s="28"/>
    </row>
    <row r="47" spans="1:7" x14ac:dyDescent="0.3">
      <c r="A47" s="28" t="s">
        <v>152</v>
      </c>
      <c r="B47" s="29" t="s">
        <v>121</v>
      </c>
      <c r="C47" s="28" t="s">
        <v>153</v>
      </c>
      <c r="D47" s="28" t="s">
        <v>153</v>
      </c>
      <c r="E47" s="28"/>
      <c r="F47" s="28"/>
      <c r="G47" s="28"/>
    </row>
    <row r="48" spans="1:7" x14ac:dyDescent="0.3">
      <c r="A48" s="28" t="s">
        <v>152</v>
      </c>
      <c r="B48" s="29" t="s">
        <v>99</v>
      </c>
      <c r="C48" s="28" t="s">
        <v>153</v>
      </c>
      <c r="D48" s="28" t="s">
        <v>153</v>
      </c>
      <c r="E48" s="28"/>
      <c r="F48" s="28"/>
      <c r="G48" s="28"/>
    </row>
    <row r="49" spans="1:7" x14ac:dyDescent="0.3">
      <c r="A49" s="28" t="s">
        <v>152</v>
      </c>
      <c r="B49" s="29" t="s">
        <v>100</v>
      </c>
      <c r="C49" s="28" t="s">
        <v>153</v>
      </c>
      <c r="D49" s="28" t="s">
        <v>153</v>
      </c>
      <c r="E49" s="28"/>
      <c r="F49" s="28"/>
      <c r="G49" s="28"/>
    </row>
    <row r="50" spans="1:7" x14ac:dyDescent="0.3">
      <c r="A50" s="28" t="s">
        <v>152</v>
      </c>
      <c r="B50" s="29" t="s">
        <v>122</v>
      </c>
      <c r="C50" s="28"/>
      <c r="D50" s="28"/>
      <c r="E50" s="28"/>
      <c r="F50" s="28"/>
      <c r="G50" s="28"/>
    </row>
    <row r="51" spans="1:7" x14ac:dyDescent="0.3">
      <c r="A51" s="28" t="s">
        <v>152</v>
      </c>
      <c r="B51" s="29" t="s">
        <v>101</v>
      </c>
      <c r="C51" s="28"/>
      <c r="D51" s="28"/>
      <c r="E51" s="28"/>
      <c r="F51" s="28"/>
      <c r="G51" s="28"/>
    </row>
    <row r="52" spans="1:7" x14ac:dyDescent="0.3">
      <c r="A52" s="28" t="s">
        <v>152</v>
      </c>
      <c r="B52" s="29" t="s">
        <v>102</v>
      </c>
      <c r="C52" s="28" t="s">
        <v>153</v>
      </c>
      <c r="D52" s="28" t="s">
        <v>153</v>
      </c>
      <c r="E52" s="28"/>
      <c r="F52" s="28"/>
      <c r="G52" s="28"/>
    </row>
    <row r="53" spans="1:7" x14ac:dyDescent="0.3">
      <c r="A53" s="28" t="s">
        <v>152</v>
      </c>
      <c r="B53" s="29" t="s">
        <v>103</v>
      </c>
      <c r="C53" s="28" t="s">
        <v>153</v>
      </c>
      <c r="D53" s="28" t="s">
        <v>153</v>
      </c>
      <c r="E53" s="28"/>
      <c r="F53" s="28"/>
      <c r="G53" s="28"/>
    </row>
    <row r="54" spans="1:7" x14ac:dyDescent="0.3">
      <c r="A54" s="28" t="s">
        <v>152</v>
      </c>
      <c r="B54" s="29" t="s">
        <v>104</v>
      </c>
      <c r="C54" s="28"/>
      <c r="D54" s="28"/>
      <c r="E54" s="28"/>
      <c r="F54" s="28"/>
      <c r="G54" s="28"/>
    </row>
    <row r="55" spans="1:7" x14ac:dyDescent="0.3">
      <c r="A55" s="28" t="s">
        <v>152</v>
      </c>
      <c r="B55" s="29" t="s">
        <v>105</v>
      </c>
      <c r="C55" s="28"/>
      <c r="D55" s="28"/>
      <c r="E55" s="28"/>
      <c r="F55" s="28"/>
      <c r="G55" s="28"/>
    </row>
    <row r="56" spans="1:7" x14ac:dyDescent="0.3">
      <c r="A56" s="28" t="s">
        <v>152</v>
      </c>
      <c r="B56" s="29" t="s">
        <v>124</v>
      </c>
      <c r="C56" s="28"/>
      <c r="D56" s="28"/>
      <c r="E56" s="28"/>
      <c r="F56" s="28"/>
      <c r="G56" s="28"/>
    </row>
    <row r="57" spans="1:7" x14ac:dyDescent="0.3">
      <c r="A57" s="28" t="s">
        <v>152</v>
      </c>
      <c r="B57" s="29" t="s">
        <v>106</v>
      </c>
      <c r="C57" s="28"/>
      <c r="D57" s="28"/>
      <c r="E57" s="28"/>
      <c r="F57" s="28"/>
      <c r="G57" s="28"/>
    </row>
    <row r="58" spans="1:7" x14ac:dyDescent="0.3">
      <c r="A58" s="28" t="s">
        <v>152</v>
      </c>
      <c r="B58" s="29" t="s">
        <v>107</v>
      </c>
      <c r="C58" s="28"/>
      <c r="D58" s="28"/>
      <c r="E58" s="28"/>
      <c r="F58" s="28"/>
      <c r="G58" s="28"/>
    </row>
    <row r="59" spans="1:7" x14ac:dyDescent="0.3">
      <c r="A59" s="28" t="s">
        <v>152</v>
      </c>
      <c r="B59" s="29" t="s">
        <v>108</v>
      </c>
      <c r="C59" s="28"/>
      <c r="D59" s="28"/>
      <c r="E59" s="28"/>
      <c r="F59" s="28"/>
      <c r="G59" s="28"/>
    </row>
    <row r="60" spans="1:7" x14ac:dyDescent="0.3">
      <c r="A60" s="28"/>
      <c r="B60" s="29" t="s">
        <v>109</v>
      </c>
      <c r="C60" s="28"/>
      <c r="D60" s="28"/>
      <c r="E60" s="28"/>
      <c r="F60" s="28"/>
      <c r="G60" s="28"/>
    </row>
    <row r="61" spans="1:7" x14ac:dyDescent="0.3">
      <c r="A61" s="28"/>
      <c r="B61" s="29" t="s">
        <v>110</v>
      </c>
      <c r="C61" s="28"/>
      <c r="D61" s="28"/>
      <c r="E61" s="28"/>
      <c r="F61" s="28"/>
      <c r="G61" s="28"/>
    </row>
    <row r="62" spans="1:7" x14ac:dyDescent="0.3">
      <c r="A62" s="28"/>
      <c r="B62" s="29" t="s">
        <v>111</v>
      </c>
      <c r="C62" s="28"/>
      <c r="D62" s="28"/>
      <c r="E62" s="28"/>
      <c r="F62" s="28"/>
      <c r="G62" s="28"/>
    </row>
    <row r="63" spans="1:7" x14ac:dyDescent="0.3">
      <c r="A63" s="28"/>
      <c r="B63" s="29" t="s">
        <v>112</v>
      </c>
      <c r="C63" s="28"/>
      <c r="D63" s="28"/>
      <c r="E63" s="28"/>
      <c r="F63" s="28"/>
      <c r="G63" s="28"/>
    </row>
    <row r="64" spans="1:7" x14ac:dyDescent="0.3">
      <c r="A64" s="28"/>
      <c r="B64" s="29" t="s">
        <v>113</v>
      </c>
      <c r="C64" s="28"/>
      <c r="D64" s="28"/>
      <c r="E64" s="28"/>
      <c r="F64" s="28"/>
      <c r="G64" s="28"/>
    </row>
    <row r="65" spans="1:7" x14ac:dyDescent="0.3">
      <c r="A65" s="28"/>
      <c r="B65" s="29" t="s">
        <v>114</v>
      </c>
      <c r="C65" s="28"/>
      <c r="D65" s="28"/>
      <c r="E65" s="28"/>
      <c r="F65" s="28"/>
      <c r="G65" s="28"/>
    </row>
  </sheetData>
  <dataConsolidate/>
  <phoneticPr fontId="4" type="noConversion"/>
  <conditionalFormatting sqref="B5:G65">
    <cfRule type="expression" dxfId="6" priority="4">
      <formula>COUNTIF($C5:$G5,"X")&gt;0</formula>
    </cfRule>
  </conditionalFormatting>
  <conditionalFormatting sqref="C3:G3">
    <cfRule type="expression" dxfId="5" priority="3">
      <formula>AND(0&lt;C3,C3&lt;=8,C2&gt;0)</formula>
    </cfRule>
  </conditionalFormatting>
  <conditionalFormatting sqref="C1:G1">
    <cfRule type="expression" dxfId="4" priority="2">
      <formula>AND(C1&lt;&gt;"",C1&lt;C3/6)</formula>
    </cfRule>
  </conditionalFormatting>
  <conditionalFormatting sqref="C5:G65">
    <cfRule type="expression" dxfId="3" priority="1" stopIfTrue="1">
      <formula>C$2=0</formula>
    </cfRule>
  </conditionalFormatting>
  <dataValidations count="3">
    <dataValidation type="whole" allowBlank="1" showInputMessage="1" showErrorMessage="1" sqref="C1:G1" xr:uid="{B0CE84F6-9860-4511-B509-263DF56F3647}">
      <formula1>0</formula1>
      <formula2>99</formula2>
    </dataValidation>
    <dataValidation type="list" allowBlank="1" showInputMessage="1" showErrorMessage="1" sqref="C5:G65" xr:uid="{7C53E37D-6AA3-4F6C-8773-38EB313FBB98}">
      <formula1>"X"</formula1>
    </dataValidation>
    <dataValidation type="whole" allowBlank="1" showInputMessage="1" showErrorMessage="1" sqref="C2:G2" xr:uid="{2CE0A84F-B32B-4F7C-A5D5-CFE7D81DD5A9}">
      <formula1>0</formula1>
      <formula2>10</formula2>
    </dataValidation>
  </dataValidations>
  <pageMargins left="0.7" right="0.7" top="0.75" bottom="0.75" header="0.3" footer="0.3"/>
  <pageSetup paperSize="9" orientation="portrait" horizontalDpi="300" verticalDpi="30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E0384-FBE1-4EAC-9674-66CAA6F25D1C}">
  <sheetPr codeName="Blad3"/>
  <dimension ref="A1:N522"/>
  <sheetViews>
    <sheetView workbookViewId="0">
      <selection activeCell="E1" sqref="E1"/>
    </sheetView>
  </sheetViews>
  <sheetFormatPr defaultRowHeight="15" x14ac:dyDescent="0.25"/>
  <cols>
    <col min="1" max="1" width="9.140625" style="5"/>
    <col min="2" max="2" width="5.42578125" style="5" bestFit="1" customWidth="1"/>
    <col min="3" max="3" width="7" style="5" bestFit="1" customWidth="1"/>
    <col min="4" max="9" width="16.7109375" bestFit="1" customWidth="1"/>
    <col min="10" max="10" width="2.42578125" bestFit="1" customWidth="1"/>
  </cols>
  <sheetData>
    <row r="1" spans="2:14" x14ac:dyDescent="0.25">
      <c r="B1" s="17"/>
      <c r="C1" s="17"/>
      <c r="D1" s="10">
        <f>COUNTA(Tabel1[[A1]:[B3]])</f>
        <v>2179</v>
      </c>
      <c r="E1" s="10"/>
      <c r="F1" s="10"/>
      <c r="G1" s="10"/>
      <c r="H1" s="10"/>
      <c r="I1" s="10"/>
    </row>
    <row r="2" spans="2:14" s="5" customFormat="1" x14ac:dyDescent="0.25">
      <c r="B2" s="17"/>
      <c r="C2" s="17"/>
      <c r="D2" s="17">
        <f>ROWS(Tabel1[A1])</f>
        <v>519</v>
      </c>
      <c r="E2" s="17"/>
      <c r="F2" s="17">
        <f>COUNTA(Tabel1[A3])</f>
        <v>69</v>
      </c>
      <c r="G2" s="17">
        <f>COUNTA(Tabel1[B1])</f>
        <v>519</v>
      </c>
      <c r="H2" s="17">
        <f>COUNTA(Tabel1[B2])</f>
        <v>519</v>
      </c>
      <c r="I2" s="17">
        <f>COUNTA(Tabel1[B3])</f>
        <v>34</v>
      </c>
    </row>
    <row r="3" spans="2:14" ht="15.75" thickBot="1" x14ac:dyDescent="0.3">
      <c r="B3" s="3" t="s">
        <v>63</v>
      </c>
      <c r="C3" s="3" t="s">
        <v>64</v>
      </c>
      <c r="D3" s="3" t="s">
        <v>65</v>
      </c>
      <c r="E3" s="3" t="s">
        <v>66</v>
      </c>
      <c r="F3" s="3" t="s">
        <v>67</v>
      </c>
      <c r="G3" s="3" t="s">
        <v>68</v>
      </c>
      <c r="H3" s="3" t="s">
        <v>69</v>
      </c>
      <c r="I3" s="3" t="s">
        <v>70</v>
      </c>
      <c r="J3" s="3" t="s">
        <v>234</v>
      </c>
    </row>
    <row r="4" spans="2:14" ht="15.75" thickBot="1" x14ac:dyDescent="0.3">
      <c r="B4" s="64" t="s">
        <v>62</v>
      </c>
      <c r="C4" s="61">
        <v>1</v>
      </c>
      <c r="D4" s="62" t="s">
        <v>30</v>
      </c>
      <c r="E4" s="4" t="s">
        <v>51</v>
      </c>
      <c r="F4" s="63" t="s">
        <v>21</v>
      </c>
      <c r="G4" s="4" t="s">
        <v>39</v>
      </c>
      <c r="H4" s="4" t="s">
        <v>11</v>
      </c>
      <c r="I4" s="63" t="s">
        <v>12</v>
      </c>
      <c r="J4" s="35">
        <f>COUNTA(Tabel1[[#This Row],[A1]:[B3]])</f>
        <v>6</v>
      </c>
      <c r="L4">
        <f>COUNTIF(Tabel1[N],4)</f>
        <v>450</v>
      </c>
      <c r="M4">
        <v>4</v>
      </c>
      <c r="N4">
        <v>2</v>
      </c>
    </row>
    <row r="5" spans="2:14" ht="15.75" thickBot="1" x14ac:dyDescent="0.3">
      <c r="B5" s="64" t="s">
        <v>62</v>
      </c>
      <c r="C5" s="61">
        <v>2</v>
      </c>
      <c r="D5" s="78" t="s">
        <v>3</v>
      </c>
      <c r="E5" s="79" t="s">
        <v>32</v>
      </c>
      <c r="F5" s="80"/>
      <c r="G5" s="79" t="s">
        <v>37</v>
      </c>
      <c r="H5" s="79" t="s">
        <v>5</v>
      </c>
      <c r="I5" s="80"/>
      <c r="J5" s="81">
        <f>COUNTA(Tabel1[[#This Row],[A1]:[B3]])</f>
        <v>4</v>
      </c>
      <c r="L5">
        <f>COUNTIF(Tabel1[N],5)</f>
        <v>35</v>
      </c>
      <c r="M5">
        <v>6</v>
      </c>
      <c r="N5">
        <v>4</v>
      </c>
    </row>
    <row r="6" spans="2:14" ht="15.75" thickBot="1" x14ac:dyDescent="0.3">
      <c r="B6" s="64" t="s">
        <v>62</v>
      </c>
      <c r="C6" s="61">
        <v>3</v>
      </c>
      <c r="D6" s="78" t="s">
        <v>54</v>
      </c>
      <c r="E6" s="79" t="s">
        <v>43</v>
      </c>
      <c r="F6" s="80"/>
      <c r="G6" s="79" t="s">
        <v>4</v>
      </c>
      <c r="H6" s="79" t="s">
        <v>0</v>
      </c>
      <c r="I6" s="80"/>
      <c r="J6" s="81">
        <f>COUNTA(Tabel1[[#This Row],[A1]:[B3]])</f>
        <v>4</v>
      </c>
      <c r="L6">
        <f>COUNTIF(Tabel1[N],6)</f>
        <v>34</v>
      </c>
      <c r="M6">
        <v>9</v>
      </c>
      <c r="N6">
        <v>6</v>
      </c>
    </row>
    <row r="7" spans="2:14" ht="15.75" thickBot="1" x14ac:dyDescent="0.3">
      <c r="B7" s="64" t="s">
        <v>62</v>
      </c>
      <c r="C7" s="61">
        <v>4</v>
      </c>
      <c r="D7" s="78" t="s">
        <v>17</v>
      </c>
      <c r="E7" s="79" t="s">
        <v>15</v>
      </c>
      <c r="F7" s="80"/>
      <c r="G7" s="79" t="s">
        <v>16</v>
      </c>
      <c r="H7" s="79" t="s">
        <v>23</v>
      </c>
      <c r="I7" s="80"/>
      <c r="J7" s="81">
        <f>COUNTA(Tabel1[[#This Row],[A1]:[B3]])</f>
        <v>4</v>
      </c>
      <c r="M7">
        <f>SUMPRODUCT(L4:L6,M4:M6)</f>
        <v>2316</v>
      </c>
      <c r="N7">
        <f>SUMPRODUCT(L4:L6,N4:N6)</f>
        <v>1244</v>
      </c>
    </row>
    <row r="8" spans="2:14" ht="15.75" thickBot="1" x14ac:dyDescent="0.3">
      <c r="B8" s="64" t="s">
        <v>62</v>
      </c>
      <c r="C8" s="61">
        <v>5</v>
      </c>
      <c r="D8" s="78" t="s">
        <v>61</v>
      </c>
      <c r="E8" s="79" t="s">
        <v>50</v>
      </c>
      <c r="F8" s="80"/>
      <c r="G8" s="79" t="s">
        <v>22</v>
      </c>
      <c r="H8" s="79" t="s">
        <v>38</v>
      </c>
      <c r="I8" s="80"/>
      <c r="J8" s="81">
        <f>COUNTA(Tabel1[[#This Row],[A1]:[B3]])</f>
        <v>4</v>
      </c>
      <c r="M8" t="s">
        <v>2019</v>
      </c>
      <c r="N8" t="s">
        <v>2020</v>
      </c>
    </row>
    <row r="9" spans="2:14" ht="15.75" thickBot="1" x14ac:dyDescent="0.3">
      <c r="B9" s="64" t="s">
        <v>62</v>
      </c>
      <c r="C9" s="61">
        <v>6</v>
      </c>
      <c r="D9" s="78" t="s">
        <v>46</v>
      </c>
      <c r="E9" s="79" t="s">
        <v>40</v>
      </c>
      <c r="F9" s="80"/>
      <c r="G9" s="79" t="s">
        <v>2</v>
      </c>
      <c r="H9" s="79" t="s">
        <v>19</v>
      </c>
      <c r="I9" s="80"/>
      <c r="J9" s="81">
        <f>COUNTA(Tabel1[[#This Row],[A1]:[B3]])</f>
        <v>4</v>
      </c>
    </row>
    <row r="10" spans="2:14" ht="15.75" thickBot="1" x14ac:dyDescent="0.3">
      <c r="B10" s="64" t="s">
        <v>62</v>
      </c>
      <c r="C10" s="61">
        <v>7</v>
      </c>
      <c r="D10" s="78" t="s">
        <v>29</v>
      </c>
      <c r="E10" s="79" t="s">
        <v>26</v>
      </c>
      <c r="F10" s="80"/>
      <c r="G10" s="79" t="s">
        <v>20</v>
      </c>
      <c r="H10" s="79" t="s">
        <v>59</v>
      </c>
      <c r="I10" s="80"/>
      <c r="J10" s="81">
        <f>COUNTA(Tabel1[[#This Row],[A1]:[B3]])</f>
        <v>4</v>
      </c>
    </row>
    <row r="11" spans="2:14" ht="15.75" thickBot="1" x14ac:dyDescent="0.3">
      <c r="B11" s="64" t="s">
        <v>62</v>
      </c>
      <c r="C11" s="61">
        <v>8</v>
      </c>
      <c r="D11" s="78" t="s">
        <v>8</v>
      </c>
      <c r="E11" s="79" t="s">
        <v>31</v>
      </c>
      <c r="F11" s="80"/>
      <c r="G11" s="79" t="s">
        <v>24</v>
      </c>
      <c r="H11" s="79" t="s">
        <v>6</v>
      </c>
      <c r="I11" s="80"/>
      <c r="J11" s="81">
        <f>COUNTA(Tabel1[[#This Row],[A1]:[B3]])</f>
        <v>4</v>
      </c>
    </row>
    <row r="12" spans="2:14" ht="15.75" thickBot="1" x14ac:dyDescent="0.3">
      <c r="B12" s="64" t="s">
        <v>62</v>
      </c>
      <c r="C12" s="61">
        <v>9</v>
      </c>
      <c r="D12" s="78" t="s">
        <v>57</v>
      </c>
      <c r="E12" s="79" t="s">
        <v>53</v>
      </c>
      <c r="F12" s="80"/>
      <c r="G12" s="79" t="s">
        <v>35</v>
      </c>
      <c r="H12" s="79" t="s">
        <v>9</v>
      </c>
      <c r="I12" s="80"/>
      <c r="J12" s="81">
        <f>COUNTA(Tabel1[[#This Row],[A1]:[B3]])</f>
        <v>4</v>
      </c>
    </row>
    <row r="13" spans="2:14" ht="15.75" thickBot="1" x14ac:dyDescent="0.3">
      <c r="B13" s="64" t="s">
        <v>62</v>
      </c>
      <c r="C13" s="61">
        <v>10</v>
      </c>
      <c r="D13" s="78" t="s">
        <v>33</v>
      </c>
      <c r="E13" s="79" t="s">
        <v>27</v>
      </c>
      <c r="F13" s="80"/>
      <c r="G13" s="79" t="s">
        <v>13</v>
      </c>
      <c r="H13" s="79" t="s">
        <v>44</v>
      </c>
      <c r="I13" s="80"/>
      <c r="J13" s="81">
        <f>COUNTA(Tabel1[[#This Row],[A1]:[B3]])</f>
        <v>4</v>
      </c>
    </row>
    <row r="14" spans="2:14" ht="15.75" thickBot="1" x14ac:dyDescent="0.3">
      <c r="B14" s="64" t="s">
        <v>62</v>
      </c>
      <c r="C14" s="61">
        <v>11</v>
      </c>
      <c r="D14" s="78" t="s">
        <v>1</v>
      </c>
      <c r="E14" s="79" t="s">
        <v>28</v>
      </c>
      <c r="F14" s="80"/>
      <c r="G14" s="79" t="s">
        <v>58</v>
      </c>
      <c r="H14" s="79" t="s">
        <v>36</v>
      </c>
      <c r="I14" s="80"/>
      <c r="J14" s="81">
        <f>COUNTA(Tabel1[[#This Row],[A1]:[B3]])</f>
        <v>4</v>
      </c>
    </row>
    <row r="15" spans="2:14" ht="15.75" thickBot="1" x14ac:dyDescent="0.3">
      <c r="B15" s="64" t="s">
        <v>62</v>
      </c>
      <c r="C15" s="61">
        <v>12</v>
      </c>
      <c r="D15" s="78" t="s">
        <v>49</v>
      </c>
      <c r="E15" s="79" t="s">
        <v>34</v>
      </c>
      <c r="F15" s="80"/>
      <c r="G15" s="79" t="s">
        <v>7</v>
      </c>
      <c r="H15" s="79" t="s">
        <v>52</v>
      </c>
      <c r="I15" s="80"/>
      <c r="J15" s="81">
        <f>COUNTA(Tabel1[[#This Row],[A1]:[B3]])</f>
        <v>4</v>
      </c>
    </row>
    <row r="16" spans="2:14" ht="15.75" thickBot="1" x14ac:dyDescent="0.3">
      <c r="B16" s="64" t="s">
        <v>62</v>
      </c>
      <c r="C16" s="61">
        <v>13</v>
      </c>
      <c r="D16" s="78" t="s">
        <v>25</v>
      </c>
      <c r="E16" s="79" t="s">
        <v>18</v>
      </c>
      <c r="F16" s="80"/>
      <c r="G16" s="79" t="s">
        <v>45</v>
      </c>
      <c r="H16" s="79" t="s">
        <v>55</v>
      </c>
      <c r="I16" s="80"/>
      <c r="J16" s="81">
        <f>COUNTA(Tabel1[[#This Row],[A1]:[B3]])</f>
        <v>4</v>
      </c>
    </row>
    <row r="17" spans="2:10" ht="15.75" thickBot="1" x14ac:dyDescent="0.3">
      <c r="B17" s="64" t="s">
        <v>62</v>
      </c>
      <c r="C17" s="61">
        <v>14</v>
      </c>
      <c r="D17" s="78" t="s">
        <v>56</v>
      </c>
      <c r="E17" s="79" t="s">
        <v>14</v>
      </c>
      <c r="F17" s="80"/>
      <c r="G17" s="79" t="s">
        <v>60</v>
      </c>
      <c r="H17" s="79" t="s">
        <v>42</v>
      </c>
      <c r="I17" s="80"/>
      <c r="J17" s="81">
        <f>COUNTA(Tabel1[[#This Row],[A1]:[B3]])</f>
        <v>4</v>
      </c>
    </row>
    <row r="18" spans="2:10" ht="15.75" thickBot="1" x14ac:dyDescent="0.3">
      <c r="B18" s="70" t="s">
        <v>62</v>
      </c>
      <c r="C18" s="71">
        <v>15</v>
      </c>
      <c r="D18" s="82" t="s">
        <v>47</v>
      </c>
      <c r="E18" s="83" t="s">
        <v>41</v>
      </c>
      <c r="F18" s="84"/>
      <c r="G18" s="83" t="s">
        <v>48</v>
      </c>
      <c r="H18" s="83" t="s">
        <v>10</v>
      </c>
      <c r="I18" s="84"/>
      <c r="J18" s="85">
        <f>COUNTA(Tabel1[[#This Row],[A1]:[B3]])</f>
        <v>4</v>
      </c>
    </row>
    <row r="19" spans="2:10" ht="15.75" thickBot="1" x14ac:dyDescent="0.3">
      <c r="B19" s="64">
        <v>1</v>
      </c>
      <c r="C19" s="61">
        <v>1</v>
      </c>
      <c r="D19" s="78" t="s">
        <v>14</v>
      </c>
      <c r="E19" s="79" t="s">
        <v>40</v>
      </c>
      <c r="F19" s="80" t="s">
        <v>3</v>
      </c>
      <c r="G19" s="79" t="s">
        <v>6</v>
      </c>
      <c r="H19" s="79" t="s">
        <v>7</v>
      </c>
      <c r="I19" s="80" t="s">
        <v>54</v>
      </c>
      <c r="J19" s="81">
        <f>COUNTA(Tabel1[[#This Row],[A1]:[B3]])</f>
        <v>6</v>
      </c>
    </row>
    <row r="20" spans="2:10" ht="15.75" thickBot="1" x14ac:dyDescent="0.3">
      <c r="B20" s="64">
        <v>1</v>
      </c>
      <c r="C20" s="61">
        <v>2</v>
      </c>
      <c r="D20" s="78" t="s">
        <v>19</v>
      </c>
      <c r="E20" s="79" t="s">
        <v>59</v>
      </c>
      <c r="F20" s="80"/>
      <c r="G20" s="79" t="s">
        <v>16</v>
      </c>
      <c r="H20" s="79" t="s">
        <v>11</v>
      </c>
      <c r="I20" s="80"/>
      <c r="J20" s="81">
        <f>COUNTA(Tabel1[[#This Row],[A1]:[B3]])</f>
        <v>4</v>
      </c>
    </row>
    <row r="21" spans="2:10" ht="15.75" thickBot="1" x14ac:dyDescent="0.3">
      <c r="B21" s="64">
        <v>1</v>
      </c>
      <c r="C21" s="61">
        <v>3</v>
      </c>
      <c r="D21" s="78" t="s">
        <v>5</v>
      </c>
      <c r="E21" s="79" t="s">
        <v>2</v>
      </c>
      <c r="F21" s="80"/>
      <c r="G21" s="79" t="s">
        <v>17</v>
      </c>
      <c r="H21" s="79" t="s">
        <v>12</v>
      </c>
      <c r="I21" s="80"/>
      <c r="J21" s="81">
        <f>COUNTA(Tabel1[[#This Row],[A1]:[B3]])</f>
        <v>4</v>
      </c>
    </row>
    <row r="22" spans="2:10" ht="15.75" thickBot="1" x14ac:dyDescent="0.3">
      <c r="B22" s="64">
        <v>1</v>
      </c>
      <c r="C22" s="61">
        <v>4</v>
      </c>
      <c r="D22" s="78" t="s">
        <v>1</v>
      </c>
      <c r="E22" s="79" t="s">
        <v>52</v>
      </c>
      <c r="F22" s="80"/>
      <c r="G22" s="79" t="s">
        <v>45</v>
      </c>
      <c r="H22" s="79" t="s">
        <v>13</v>
      </c>
      <c r="I22" s="80"/>
      <c r="J22" s="81">
        <f>COUNTA(Tabel1[[#This Row],[A1]:[B3]])</f>
        <v>4</v>
      </c>
    </row>
    <row r="23" spans="2:10" ht="15.75" thickBot="1" x14ac:dyDescent="0.3">
      <c r="B23" s="64">
        <v>1</v>
      </c>
      <c r="C23" s="61">
        <v>5</v>
      </c>
      <c r="D23" s="78" t="s">
        <v>20</v>
      </c>
      <c r="E23" s="79" t="s">
        <v>10</v>
      </c>
      <c r="F23" s="80"/>
      <c r="G23" s="79" t="s">
        <v>58</v>
      </c>
      <c r="H23" s="79" t="s">
        <v>33</v>
      </c>
      <c r="I23" s="80"/>
      <c r="J23" s="81">
        <f>COUNTA(Tabel1[[#This Row],[A1]:[B3]])</f>
        <v>4</v>
      </c>
    </row>
    <row r="24" spans="2:10" ht="15.75" thickBot="1" x14ac:dyDescent="0.3">
      <c r="B24" s="64">
        <v>1</v>
      </c>
      <c r="C24" s="61">
        <v>6</v>
      </c>
      <c r="D24" s="78" t="s">
        <v>49</v>
      </c>
      <c r="E24" s="79" t="s">
        <v>18</v>
      </c>
      <c r="F24" s="80"/>
      <c r="G24" s="79" t="s">
        <v>41</v>
      </c>
      <c r="H24" s="79" t="s">
        <v>4</v>
      </c>
      <c r="I24" s="80"/>
      <c r="J24" s="81">
        <f>COUNTA(Tabel1[[#This Row],[A1]:[B3]])</f>
        <v>4</v>
      </c>
    </row>
    <row r="25" spans="2:10" ht="15.75" thickBot="1" x14ac:dyDescent="0.3">
      <c r="B25" s="64">
        <v>1</v>
      </c>
      <c r="C25" s="61">
        <v>7</v>
      </c>
      <c r="D25" s="78" t="s">
        <v>23</v>
      </c>
      <c r="E25" s="79" t="s">
        <v>0</v>
      </c>
      <c r="F25" s="80"/>
      <c r="G25" s="79" t="s">
        <v>32</v>
      </c>
      <c r="H25" s="79" t="s">
        <v>34</v>
      </c>
      <c r="I25" s="80"/>
      <c r="J25" s="81">
        <f>COUNTA(Tabel1[[#This Row],[A1]:[B3]])</f>
        <v>4</v>
      </c>
    </row>
    <row r="26" spans="2:10" ht="15.75" thickBot="1" x14ac:dyDescent="0.3">
      <c r="B26" s="64">
        <v>1</v>
      </c>
      <c r="C26" s="61">
        <v>8</v>
      </c>
      <c r="D26" s="78" t="s">
        <v>56</v>
      </c>
      <c r="E26" s="79" t="s">
        <v>50</v>
      </c>
      <c r="F26" s="80"/>
      <c r="G26" s="79" t="s">
        <v>27</v>
      </c>
      <c r="H26" s="79" t="s">
        <v>48</v>
      </c>
      <c r="I26" s="80"/>
      <c r="J26" s="81">
        <f>COUNTA(Tabel1[[#This Row],[A1]:[B3]])</f>
        <v>4</v>
      </c>
    </row>
    <row r="27" spans="2:10" ht="15.75" thickBot="1" x14ac:dyDescent="0.3">
      <c r="B27" s="64">
        <v>1</v>
      </c>
      <c r="C27" s="61">
        <v>9</v>
      </c>
      <c r="D27" s="78" t="s">
        <v>26</v>
      </c>
      <c r="E27" s="79" t="s">
        <v>9</v>
      </c>
      <c r="F27" s="80"/>
      <c r="G27" s="79" t="s">
        <v>42</v>
      </c>
      <c r="H27" s="79" t="s">
        <v>39</v>
      </c>
      <c r="I27" s="80"/>
      <c r="J27" s="81">
        <f>COUNTA(Tabel1[[#This Row],[A1]:[B3]])</f>
        <v>4</v>
      </c>
    </row>
    <row r="28" spans="2:10" ht="15.75" thickBot="1" x14ac:dyDescent="0.3">
      <c r="B28" s="70">
        <v>1</v>
      </c>
      <c r="C28" s="71">
        <v>10</v>
      </c>
      <c r="D28" s="82" t="s">
        <v>37</v>
      </c>
      <c r="E28" s="83" t="s">
        <v>25</v>
      </c>
      <c r="F28" s="84"/>
      <c r="G28" s="83" t="s">
        <v>43</v>
      </c>
      <c r="H28" s="83" t="s">
        <v>47</v>
      </c>
      <c r="I28" s="84"/>
      <c r="J28" s="85">
        <f>COUNTA(Tabel1[[#This Row],[A1]:[B3]])</f>
        <v>4</v>
      </c>
    </row>
    <row r="29" spans="2:10" ht="15.75" thickBot="1" x14ac:dyDescent="0.3">
      <c r="B29" s="64">
        <v>2</v>
      </c>
      <c r="C29" s="61">
        <v>1</v>
      </c>
      <c r="D29" s="78" t="s">
        <v>48</v>
      </c>
      <c r="E29" s="79" t="s">
        <v>41</v>
      </c>
      <c r="F29" s="80" t="s">
        <v>23</v>
      </c>
      <c r="G29" s="79" t="s">
        <v>40</v>
      </c>
      <c r="H29" s="79" t="s">
        <v>27</v>
      </c>
      <c r="I29" s="80" t="s">
        <v>1</v>
      </c>
      <c r="J29" s="81">
        <f>COUNTA(Tabel1[[#This Row],[A1]:[B3]])</f>
        <v>6</v>
      </c>
    </row>
    <row r="30" spans="2:10" ht="15.75" thickBot="1" x14ac:dyDescent="0.3">
      <c r="B30" s="64">
        <v>2</v>
      </c>
      <c r="C30" s="61">
        <v>2</v>
      </c>
      <c r="D30" s="78" t="s">
        <v>18</v>
      </c>
      <c r="E30" s="79" t="s">
        <v>47</v>
      </c>
      <c r="F30" s="80"/>
      <c r="G30" s="79" t="s">
        <v>43</v>
      </c>
      <c r="H30" s="79" t="s">
        <v>6</v>
      </c>
      <c r="I30" s="80"/>
      <c r="J30" s="81">
        <f>COUNTA(Tabel1[[#This Row],[A1]:[B3]])</f>
        <v>4</v>
      </c>
    </row>
    <row r="31" spans="2:10" ht="15.75" thickBot="1" x14ac:dyDescent="0.3">
      <c r="B31" s="64">
        <v>2</v>
      </c>
      <c r="C31" s="61">
        <v>3</v>
      </c>
      <c r="D31" s="78" t="s">
        <v>5</v>
      </c>
      <c r="E31" s="79" t="s">
        <v>54</v>
      </c>
      <c r="F31" s="80"/>
      <c r="G31" s="79" t="s">
        <v>9</v>
      </c>
      <c r="H31" s="79" t="s">
        <v>39</v>
      </c>
      <c r="I31" s="80"/>
      <c r="J31" s="81">
        <f>COUNTA(Tabel1[[#This Row],[A1]:[B3]])</f>
        <v>4</v>
      </c>
    </row>
    <row r="32" spans="2:10" ht="15.75" thickBot="1" x14ac:dyDescent="0.3">
      <c r="B32" s="64">
        <v>2</v>
      </c>
      <c r="C32" s="61">
        <v>4</v>
      </c>
      <c r="D32" s="78" t="s">
        <v>37</v>
      </c>
      <c r="E32" s="79" t="s">
        <v>17</v>
      </c>
      <c r="F32" s="80"/>
      <c r="G32" s="79" t="s">
        <v>45</v>
      </c>
      <c r="H32" s="79" t="s">
        <v>10</v>
      </c>
      <c r="I32" s="80"/>
      <c r="J32" s="81">
        <f>COUNTA(Tabel1[[#This Row],[A1]:[B3]])</f>
        <v>4</v>
      </c>
    </row>
    <row r="33" spans="2:10" ht="15.75" thickBot="1" x14ac:dyDescent="0.3">
      <c r="B33" s="64">
        <v>2</v>
      </c>
      <c r="C33" s="61">
        <v>5</v>
      </c>
      <c r="D33" s="78" t="s">
        <v>58</v>
      </c>
      <c r="E33" s="79" t="s">
        <v>7</v>
      </c>
      <c r="F33" s="80"/>
      <c r="G33" s="79" t="s">
        <v>59</v>
      </c>
      <c r="H33" s="79" t="s">
        <v>25</v>
      </c>
      <c r="I33" s="80"/>
      <c r="J33" s="81">
        <f>COUNTA(Tabel1[[#This Row],[A1]:[B3]])</f>
        <v>4</v>
      </c>
    </row>
    <row r="34" spans="2:10" ht="15.75" thickBot="1" x14ac:dyDescent="0.3">
      <c r="B34" s="64">
        <v>2</v>
      </c>
      <c r="C34" s="61">
        <v>6</v>
      </c>
      <c r="D34" s="78" t="s">
        <v>56</v>
      </c>
      <c r="E34" s="79" t="s">
        <v>0</v>
      </c>
      <c r="F34" s="80"/>
      <c r="G34" s="79" t="s">
        <v>26</v>
      </c>
      <c r="H34" s="79" t="s">
        <v>12</v>
      </c>
      <c r="I34" s="80"/>
      <c r="J34" s="81">
        <f>COUNTA(Tabel1[[#This Row],[A1]:[B3]])</f>
        <v>4</v>
      </c>
    </row>
    <row r="35" spans="2:10" ht="15.75" thickBot="1" x14ac:dyDescent="0.3">
      <c r="B35" s="64">
        <v>2</v>
      </c>
      <c r="C35" s="61">
        <v>7</v>
      </c>
      <c r="D35" s="78" t="s">
        <v>4</v>
      </c>
      <c r="E35" s="79" t="s">
        <v>50</v>
      </c>
      <c r="F35" s="80"/>
      <c r="G35" s="79" t="s">
        <v>3</v>
      </c>
      <c r="H35" s="79" t="s">
        <v>33</v>
      </c>
      <c r="I35" s="80"/>
      <c r="J35" s="81">
        <f>COUNTA(Tabel1[[#This Row],[A1]:[B3]])</f>
        <v>4</v>
      </c>
    </row>
    <row r="36" spans="2:10" ht="15.75" thickBot="1" x14ac:dyDescent="0.3">
      <c r="B36" s="64">
        <v>2</v>
      </c>
      <c r="C36" s="61">
        <v>8</v>
      </c>
      <c r="D36" s="78" t="s">
        <v>13</v>
      </c>
      <c r="E36" s="79" t="s">
        <v>52</v>
      </c>
      <c r="F36" s="80"/>
      <c r="G36" s="79" t="s">
        <v>19</v>
      </c>
      <c r="H36" s="79" t="s">
        <v>42</v>
      </c>
      <c r="I36" s="80"/>
      <c r="J36" s="81">
        <f>COUNTA(Tabel1[[#This Row],[A1]:[B3]])</f>
        <v>4</v>
      </c>
    </row>
    <row r="37" spans="2:10" ht="15.75" thickBot="1" x14ac:dyDescent="0.3">
      <c r="B37" s="64">
        <v>2</v>
      </c>
      <c r="C37" s="61">
        <v>9</v>
      </c>
      <c r="D37" s="78" t="s">
        <v>34</v>
      </c>
      <c r="E37" s="79" t="s">
        <v>11</v>
      </c>
      <c r="F37" s="80"/>
      <c r="G37" s="79" t="s">
        <v>49</v>
      </c>
      <c r="H37" s="79" t="s">
        <v>14</v>
      </c>
      <c r="I37" s="80"/>
      <c r="J37" s="81">
        <f>COUNTA(Tabel1[[#This Row],[A1]:[B3]])</f>
        <v>4</v>
      </c>
    </row>
    <row r="38" spans="2:10" ht="15.75" thickBot="1" x14ac:dyDescent="0.3">
      <c r="B38" s="70">
        <v>2</v>
      </c>
      <c r="C38" s="71">
        <v>10</v>
      </c>
      <c r="D38" s="82" t="s">
        <v>2</v>
      </c>
      <c r="E38" s="83" t="s">
        <v>16</v>
      </c>
      <c r="F38" s="84"/>
      <c r="G38" s="83" t="s">
        <v>32</v>
      </c>
      <c r="H38" s="83" t="s">
        <v>20</v>
      </c>
      <c r="I38" s="84"/>
      <c r="J38" s="85">
        <f>COUNTA(Tabel1[[#This Row],[A1]:[B3]])</f>
        <v>4</v>
      </c>
    </row>
    <row r="39" spans="2:10" ht="15.75" thickBot="1" x14ac:dyDescent="0.3">
      <c r="B39" s="64">
        <v>3</v>
      </c>
      <c r="C39" s="61">
        <v>1</v>
      </c>
      <c r="D39" s="78" t="s">
        <v>16</v>
      </c>
      <c r="E39" s="79" t="s">
        <v>3</v>
      </c>
      <c r="F39" s="80" t="s">
        <v>13</v>
      </c>
      <c r="G39" s="79" t="s">
        <v>36</v>
      </c>
      <c r="H39" s="79" t="s">
        <v>38</v>
      </c>
      <c r="I39" s="80" t="s">
        <v>39</v>
      </c>
      <c r="J39" s="81">
        <f>COUNTA(Tabel1[[#This Row],[A1]:[B3]])</f>
        <v>6</v>
      </c>
    </row>
    <row r="40" spans="2:10" ht="15.75" thickBot="1" x14ac:dyDescent="0.3">
      <c r="B40" s="64">
        <v>3</v>
      </c>
      <c r="C40" s="61">
        <v>2</v>
      </c>
      <c r="D40" s="78" t="s">
        <v>17</v>
      </c>
      <c r="E40" s="79" t="s">
        <v>60</v>
      </c>
      <c r="F40" s="80" t="s">
        <v>9</v>
      </c>
      <c r="G40" s="79" t="s">
        <v>1</v>
      </c>
      <c r="H40" s="79" t="s">
        <v>7</v>
      </c>
      <c r="I40" s="80"/>
      <c r="J40" s="81">
        <f>COUNTA(Tabel1[[#This Row],[A1]:[B3]])</f>
        <v>5</v>
      </c>
    </row>
    <row r="41" spans="2:10" ht="15.75" thickBot="1" x14ac:dyDescent="0.3">
      <c r="B41" s="64">
        <v>3</v>
      </c>
      <c r="C41" s="61">
        <v>3</v>
      </c>
      <c r="D41" s="78" t="s">
        <v>37</v>
      </c>
      <c r="E41" s="79" t="s">
        <v>27</v>
      </c>
      <c r="F41" s="80"/>
      <c r="G41" s="79" t="s">
        <v>34</v>
      </c>
      <c r="H41" s="79" t="s">
        <v>4</v>
      </c>
      <c r="I41" s="80"/>
      <c r="J41" s="81">
        <f>COUNTA(Tabel1[[#This Row],[A1]:[B3]])</f>
        <v>4</v>
      </c>
    </row>
    <row r="42" spans="2:10" ht="15.75" thickBot="1" x14ac:dyDescent="0.3">
      <c r="B42" s="64">
        <v>3</v>
      </c>
      <c r="C42" s="61">
        <v>4</v>
      </c>
      <c r="D42" s="78" t="s">
        <v>59</v>
      </c>
      <c r="E42" s="79" t="s">
        <v>55</v>
      </c>
      <c r="F42" s="80"/>
      <c r="G42" s="79" t="s">
        <v>40</v>
      </c>
      <c r="H42" s="79" t="s">
        <v>54</v>
      </c>
      <c r="I42" s="80"/>
      <c r="J42" s="81">
        <f>COUNTA(Tabel1[[#This Row],[A1]:[B3]])</f>
        <v>4</v>
      </c>
    </row>
    <row r="43" spans="2:10" ht="15.75" thickBot="1" x14ac:dyDescent="0.3">
      <c r="B43" s="64">
        <v>3</v>
      </c>
      <c r="C43" s="61">
        <v>5</v>
      </c>
      <c r="D43" s="78" t="s">
        <v>48</v>
      </c>
      <c r="E43" s="79" t="s">
        <v>14</v>
      </c>
      <c r="F43" s="80"/>
      <c r="G43" s="79" t="s">
        <v>26</v>
      </c>
      <c r="H43" s="79" t="s">
        <v>43</v>
      </c>
      <c r="I43" s="80"/>
      <c r="J43" s="81">
        <f>COUNTA(Tabel1[[#This Row],[A1]:[B3]])</f>
        <v>4</v>
      </c>
    </row>
    <row r="44" spans="2:10" ht="15.75" thickBot="1" x14ac:dyDescent="0.3">
      <c r="B44" s="64">
        <v>3</v>
      </c>
      <c r="C44" s="61">
        <v>6</v>
      </c>
      <c r="D44" s="78" t="s">
        <v>11</v>
      </c>
      <c r="E44" s="79" t="s">
        <v>19</v>
      </c>
      <c r="F44" s="80"/>
      <c r="G44" s="79" t="s">
        <v>23</v>
      </c>
      <c r="H44" s="79" t="s">
        <v>6</v>
      </c>
      <c r="I44" s="80"/>
      <c r="J44" s="81">
        <f>COUNTA(Tabel1[[#This Row],[A1]:[B3]])</f>
        <v>4</v>
      </c>
    </row>
    <row r="45" spans="2:10" ht="15.75" thickBot="1" x14ac:dyDescent="0.3">
      <c r="B45" s="64">
        <v>3</v>
      </c>
      <c r="C45" s="61">
        <v>7</v>
      </c>
      <c r="D45" s="78" t="s">
        <v>0</v>
      </c>
      <c r="E45" s="79" t="s">
        <v>24</v>
      </c>
      <c r="F45" s="80"/>
      <c r="G45" s="79" t="s">
        <v>58</v>
      </c>
      <c r="H45" s="79" t="s">
        <v>10</v>
      </c>
      <c r="I45" s="80"/>
      <c r="J45" s="81">
        <f>COUNTA(Tabel1[[#This Row],[A1]:[B3]])</f>
        <v>4</v>
      </c>
    </row>
    <row r="46" spans="2:10" ht="15.75" thickBot="1" x14ac:dyDescent="0.3">
      <c r="B46" s="64">
        <v>3</v>
      </c>
      <c r="C46" s="61">
        <v>8</v>
      </c>
      <c r="D46" s="78" t="s">
        <v>47</v>
      </c>
      <c r="E46" s="79" t="s">
        <v>33</v>
      </c>
      <c r="F46" s="80"/>
      <c r="G46" s="79" t="s">
        <v>30</v>
      </c>
      <c r="H46" s="79" t="s">
        <v>5</v>
      </c>
      <c r="I46" s="80"/>
      <c r="J46" s="81">
        <f>COUNTA(Tabel1[[#This Row],[A1]:[B3]])</f>
        <v>4</v>
      </c>
    </row>
    <row r="47" spans="2:10" ht="15.75" thickBot="1" x14ac:dyDescent="0.3">
      <c r="B47" s="64">
        <v>3</v>
      </c>
      <c r="C47" s="61">
        <v>9</v>
      </c>
      <c r="D47" s="78" t="s">
        <v>42</v>
      </c>
      <c r="E47" s="79" t="s">
        <v>41</v>
      </c>
      <c r="F47" s="80"/>
      <c r="G47" s="79" t="s">
        <v>45</v>
      </c>
      <c r="H47" s="79" t="s">
        <v>2</v>
      </c>
      <c r="I47" s="80"/>
      <c r="J47" s="81">
        <f>COUNTA(Tabel1[[#This Row],[A1]:[B3]])</f>
        <v>4</v>
      </c>
    </row>
    <row r="48" spans="2:10" ht="15.75" thickBot="1" x14ac:dyDescent="0.3">
      <c r="B48" s="64">
        <v>3</v>
      </c>
      <c r="C48" s="61">
        <v>10</v>
      </c>
      <c r="D48" s="78" t="s">
        <v>61</v>
      </c>
      <c r="E48" s="79" t="s">
        <v>25</v>
      </c>
      <c r="F48" s="80"/>
      <c r="G48" s="79" t="s">
        <v>12</v>
      </c>
      <c r="H48" s="79" t="s">
        <v>32</v>
      </c>
      <c r="I48" s="80"/>
      <c r="J48" s="81">
        <f>COUNTA(Tabel1[[#This Row],[A1]:[B3]])</f>
        <v>4</v>
      </c>
    </row>
    <row r="49" spans="2:10" ht="15.75" thickBot="1" x14ac:dyDescent="0.3">
      <c r="B49" s="70">
        <v>3</v>
      </c>
      <c r="C49" s="71">
        <v>11</v>
      </c>
      <c r="D49" s="82" t="s">
        <v>50</v>
      </c>
      <c r="E49" s="83" t="s">
        <v>18</v>
      </c>
      <c r="F49" s="84"/>
      <c r="G49" s="83" t="s">
        <v>15</v>
      </c>
      <c r="H49" s="83" t="s">
        <v>49</v>
      </c>
      <c r="I49" s="84"/>
      <c r="J49" s="85">
        <f>COUNTA(Tabel1[[#This Row],[A1]:[B3]])</f>
        <v>4</v>
      </c>
    </row>
    <row r="50" spans="2:10" ht="15.75" thickBot="1" x14ac:dyDescent="0.3">
      <c r="B50" s="64">
        <v>4</v>
      </c>
      <c r="C50" s="61">
        <v>1</v>
      </c>
      <c r="D50" s="78" t="s">
        <v>42</v>
      </c>
      <c r="E50" s="79" t="s">
        <v>2</v>
      </c>
      <c r="F50" s="80" t="s">
        <v>24</v>
      </c>
      <c r="G50" s="79" t="s">
        <v>48</v>
      </c>
      <c r="H50" s="79" t="s">
        <v>19</v>
      </c>
      <c r="I50" s="80" t="s">
        <v>34</v>
      </c>
      <c r="J50" s="81">
        <f>COUNTA(Tabel1[[#This Row],[A1]:[B3]])</f>
        <v>6</v>
      </c>
    </row>
    <row r="51" spans="2:10" ht="15.75" thickBot="1" x14ac:dyDescent="0.3">
      <c r="B51" s="64">
        <v>4</v>
      </c>
      <c r="C51" s="61">
        <v>2</v>
      </c>
      <c r="D51" s="78" t="s">
        <v>49</v>
      </c>
      <c r="E51" s="79" t="s">
        <v>33</v>
      </c>
      <c r="F51" s="80" t="s">
        <v>43</v>
      </c>
      <c r="G51" s="79" t="s">
        <v>27</v>
      </c>
      <c r="H51" s="79" t="s">
        <v>6</v>
      </c>
      <c r="I51" s="80"/>
      <c r="J51" s="81">
        <f>COUNTA(Tabel1[[#This Row],[A1]:[B3]])</f>
        <v>5</v>
      </c>
    </row>
    <row r="52" spans="2:10" ht="15.75" thickBot="1" x14ac:dyDescent="0.3">
      <c r="B52" s="64">
        <v>4</v>
      </c>
      <c r="C52" s="61">
        <v>3</v>
      </c>
      <c r="D52" s="78" t="s">
        <v>3</v>
      </c>
      <c r="E52" s="79" t="s">
        <v>37</v>
      </c>
      <c r="F52" s="80"/>
      <c r="G52" s="79" t="s">
        <v>18</v>
      </c>
      <c r="H52" s="79" t="s">
        <v>41</v>
      </c>
      <c r="I52" s="80"/>
      <c r="J52" s="81">
        <f>COUNTA(Tabel1[[#This Row],[A1]:[B3]])</f>
        <v>4</v>
      </c>
    </row>
    <row r="53" spans="2:10" ht="15.75" thickBot="1" x14ac:dyDescent="0.3">
      <c r="B53" s="64">
        <v>4</v>
      </c>
      <c r="C53" s="61">
        <v>4</v>
      </c>
      <c r="D53" s="78" t="s">
        <v>26</v>
      </c>
      <c r="E53" s="79" t="s">
        <v>10</v>
      </c>
      <c r="F53" s="80"/>
      <c r="G53" s="79" t="s">
        <v>12</v>
      </c>
      <c r="H53" s="79" t="s">
        <v>9</v>
      </c>
      <c r="I53" s="80"/>
      <c r="J53" s="81">
        <f>COUNTA(Tabel1[[#This Row],[A1]:[B3]])</f>
        <v>4</v>
      </c>
    </row>
    <row r="54" spans="2:10" ht="15.75" thickBot="1" x14ac:dyDescent="0.3">
      <c r="B54" s="64">
        <v>4</v>
      </c>
      <c r="C54" s="61">
        <v>5</v>
      </c>
      <c r="D54" s="78" t="s">
        <v>11</v>
      </c>
      <c r="E54" s="79" t="s">
        <v>40</v>
      </c>
      <c r="F54" s="80"/>
      <c r="G54" s="79" t="s">
        <v>4</v>
      </c>
      <c r="H54" s="79" t="s">
        <v>32</v>
      </c>
      <c r="I54" s="80"/>
      <c r="J54" s="81">
        <f>COUNTA(Tabel1[[#This Row],[A1]:[B3]])</f>
        <v>4</v>
      </c>
    </row>
    <row r="55" spans="2:10" ht="15.75" thickBot="1" x14ac:dyDescent="0.3">
      <c r="B55" s="64">
        <v>4</v>
      </c>
      <c r="C55" s="61">
        <v>6</v>
      </c>
      <c r="D55" s="78" t="s">
        <v>47</v>
      </c>
      <c r="E55" s="79" t="s">
        <v>39</v>
      </c>
      <c r="F55" s="80"/>
      <c r="G55" s="79" t="s">
        <v>60</v>
      </c>
      <c r="H55" s="79" t="s">
        <v>58</v>
      </c>
      <c r="I55" s="80"/>
      <c r="J55" s="81">
        <f>COUNTA(Tabel1[[#This Row],[A1]:[B3]])</f>
        <v>4</v>
      </c>
    </row>
    <row r="56" spans="2:10" ht="15.75" thickBot="1" x14ac:dyDescent="0.3">
      <c r="B56" s="64">
        <v>4</v>
      </c>
      <c r="C56" s="61">
        <v>7</v>
      </c>
      <c r="D56" s="78" t="s">
        <v>23</v>
      </c>
      <c r="E56" s="79" t="s">
        <v>13</v>
      </c>
      <c r="F56" s="80"/>
      <c r="G56" s="79" t="s">
        <v>61</v>
      </c>
      <c r="H56" s="79" t="s">
        <v>54</v>
      </c>
      <c r="I56" s="80"/>
      <c r="J56" s="81">
        <f>COUNTA(Tabel1[[#This Row],[A1]:[B3]])</f>
        <v>4</v>
      </c>
    </row>
    <row r="57" spans="2:10" ht="15.75" thickBot="1" x14ac:dyDescent="0.3">
      <c r="B57" s="64">
        <v>4</v>
      </c>
      <c r="C57" s="61">
        <v>8</v>
      </c>
      <c r="D57" s="78" t="s">
        <v>17</v>
      </c>
      <c r="E57" s="79" t="s">
        <v>14</v>
      </c>
      <c r="F57" s="80"/>
      <c r="G57" s="79" t="s">
        <v>15</v>
      </c>
      <c r="H57" s="79" t="s">
        <v>36</v>
      </c>
      <c r="I57" s="80"/>
      <c r="J57" s="81">
        <f>COUNTA(Tabel1[[#This Row],[A1]:[B3]])</f>
        <v>4</v>
      </c>
    </row>
    <row r="58" spans="2:10" ht="15.75" thickBot="1" x14ac:dyDescent="0.3">
      <c r="B58" s="64">
        <v>4</v>
      </c>
      <c r="C58" s="61">
        <v>9</v>
      </c>
      <c r="D58" s="78" t="s">
        <v>38</v>
      </c>
      <c r="E58" s="79" t="s">
        <v>16</v>
      </c>
      <c r="F58" s="80"/>
      <c r="G58" s="79" t="s">
        <v>45</v>
      </c>
      <c r="H58" s="79" t="s">
        <v>30</v>
      </c>
      <c r="I58" s="80"/>
      <c r="J58" s="81">
        <f>COUNTA(Tabel1[[#This Row],[A1]:[B3]])</f>
        <v>4</v>
      </c>
    </row>
    <row r="59" spans="2:10" ht="15.75" thickBot="1" x14ac:dyDescent="0.3">
      <c r="B59" s="64">
        <v>4</v>
      </c>
      <c r="C59" s="61">
        <v>10</v>
      </c>
      <c r="D59" s="78" t="s">
        <v>7</v>
      </c>
      <c r="E59" s="79" t="s">
        <v>25</v>
      </c>
      <c r="F59" s="80"/>
      <c r="G59" s="79" t="s">
        <v>0</v>
      </c>
      <c r="H59" s="79" t="s">
        <v>1</v>
      </c>
      <c r="I59" s="80"/>
      <c r="J59" s="81">
        <f>COUNTA(Tabel1[[#This Row],[A1]:[B3]])</f>
        <v>4</v>
      </c>
    </row>
    <row r="60" spans="2:10" ht="15.75" thickBot="1" x14ac:dyDescent="0.3">
      <c r="B60" s="70">
        <v>4</v>
      </c>
      <c r="C60" s="71">
        <v>11</v>
      </c>
      <c r="D60" s="82" t="s">
        <v>59</v>
      </c>
      <c r="E60" s="83" t="s">
        <v>5</v>
      </c>
      <c r="F60" s="84"/>
      <c r="G60" s="83" t="s">
        <v>55</v>
      </c>
      <c r="H60" s="83" t="s">
        <v>50</v>
      </c>
      <c r="I60" s="84"/>
      <c r="J60" s="85">
        <f>COUNTA(Tabel1[[#This Row],[A1]:[B3]])</f>
        <v>4</v>
      </c>
    </row>
    <row r="61" spans="2:10" ht="15.75" thickBot="1" x14ac:dyDescent="0.3">
      <c r="B61" s="64">
        <v>5</v>
      </c>
      <c r="C61" s="61">
        <v>1</v>
      </c>
      <c r="D61" s="78" t="s">
        <v>25</v>
      </c>
      <c r="E61" s="79" t="s">
        <v>0</v>
      </c>
      <c r="F61" s="80" t="s">
        <v>36</v>
      </c>
      <c r="G61" s="79" t="s">
        <v>61</v>
      </c>
      <c r="H61" s="79" t="s">
        <v>48</v>
      </c>
      <c r="I61" s="80"/>
      <c r="J61" s="81">
        <f>COUNTA(Tabel1[[#This Row],[A1]:[B3]])</f>
        <v>5</v>
      </c>
    </row>
    <row r="62" spans="2:10" ht="15.75" thickBot="1" x14ac:dyDescent="0.3">
      <c r="B62" s="64">
        <v>5</v>
      </c>
      <c r="C62" s="61">
        <v>2</v>
      </c>
      <c r="D62" s="78" t="s">
        <v>19</v>
      </c>
      <c r="E62" s="79" t="s">
        <v>12</v>
      </c>
      <c r="F62" s="80"/>
      <c r="G62" s="79" t="s">
        <v>38</v>
      </c>
      <c r="H62" s="79" t="s">
        <v>47</v>
      </c>
      <c r="I62" s="80"/>
      <c r="J62" s="81">
        <f>COUNTA(Tabel1[[#This Row],[A1]:[B3]])</f>
        <v>4</v>
      </c>
    </row>
    <row r="63" spans="2:10" ht="15.75" thickBot="1" x14ac:dyDescent="0.3">
      <c r="B63" s="64">
        <v>5</v>
      </c>
      <c r="C63" s="61">
        <v>3</v>
      </c>
      <c r="D63" s="78" t="s">
        <v>54</v>
      </c>
      <c r="E63" s="79" t="s">
        <v>23</v>
      </c>
      <c r="F63" s="80"/>
      <c r="G63" s="79" t="s">
        <v>7</v>
      </c>
      <c r="H63" s="79" t="s">
        <v>50</v>
      </c>
      <c r="I63" s="80"/>
      <c r="J63" s="81">
        <f>COUNTA(Tabel1[[#This Row],[A1]:[B3]])</f>
        <v>4</v>
      </c>
    </row>
    <row r="64" spans="2:10" ht="15.75" thickBot="1" x14ac:dyDescent="0.3">
      <c r="B64" s="64">
        <v>5</v>
      </c>
      <c r="C64" s="61">
        <v>4</v>
      </c>
      <c r="D64" s="78" t="s">
        <v>30</v>
      </c>
      <c r="E64" s="79" t="s">
        <v>27</v>
      </c>
      <c r="F64" s="80"/>
      <c r="G64" s="79" t="s">
        <v>1</v>
      </c>
      <c r="H64" s="79" t="s">
        <v>10</v>
      </c>
      <c r="I64" s="80"/>
      <c r="J64" s="81">
        <f>COUNTA(Tabel1[[#This Row],[A1]:[B3]])</f>
        <v>4</v>
      </c>
    </row>
    <row r="65" spans="2:10" ht="15.75" thickBot="1" x14ac:dyDescent="0.3">
      <c r="B65" s="64">
        <v>5</v>
      </c>
      <c r="C65" s="61">
        <v>5</v>
      </c>
      <c r="D65" s="78" t="s">
        <v>17</v>
      </c>
      <c r="E65" s="79" t="s">
        <v>41</v>
      </c>
      <c r="F65" s="80"/>
      <c r="G65" s="79" t="s">
        <v>6</v>
      </c>
      <c r="H65" s="79" t="s">
        <v>39</v>
      </c>
      <c r="I65" s="80"/>
      <c r="J65" s="81">
        <f>COUNTA(Tabel1[[#This Row],[A1]:[B3]])</f>
        <v>4</v>
      </c>
    </row>
    <row r="66" spans="2:10" ht="15.75" thickBot="1" x14ac:dyDescent="0.3">
      <c r="B66" s="64">
        <v>5</v>
      </c>
      <c r="C66" s="61">
        <v>6</v>
      </c>
      <c r="D66" s="78" t="s">
        <v>9</v>
      </c>
      <c r="E66" s="79" t="s">
        <v>59</v>
      </c>
      <c r="F66" s="80"/>
      <c r="G66" s="79" t="s">
        <v>3</v>
      </c>
      <c r="H66" s="79" t="s">
        <v>56</v>
      </c>
      <c r="I66" s="80"/>
      <c r="J66" s="81">
        <f>COUNTA(Tabel1[[#This Row],[A1]:[B3]])</f>
        <v>4</v>
      </c>
    </row>
    <row r="67" spans="2:10" ht="15.75" thickBot="1" x14ac:dyDescent="0.3">
      <c r="B67" s="64">
        <v>5</v>
      </c>
      <c r="C67" s="61">
        <v>7</v>
      </c>
      <c r="D67" s="78" t="s">
        <v>43</v>
      </c>
      <c r="E67" s="79" t="s">
        <v>18</v>
      </c>
      <c r="F67" s="80"/>
      <c r="G67" s="79" t="s">
        <v>33</v>
      </c>
      <c r="H67" s="79" t="s">
        <v>60</v>
      </c>
      <c r="I67" s="80"/>
      <c r="J67" s="81">
        <f>COUNTA(Tabel1[[#This Row],[A1]:[B3]])</f>
        <v>4</v>
      </c>
    </row>
    <row r="68" spans="2:10" ht="15.75" thickBot="1" x14ac:dyDescent="0.3">
      <c r="B68" s="64">
        <v>5</v>
      </c>
      <c r="C68" s="61">
        <v>8</v>
      </c>
      <c r="D68" s="78" t="s">
        <v>5</v>
      </c>
      <c r="E68" s="79" t="s">
        <v>11</v>
      </c>
      <c r="F68" s="80"/>
      <c r="G68" s="79" t="s">
        <v>26</v>
      </c>
      <c r="H68" s="79" t="s">
        <v>37</v>
      </c>
      <c r="I68" s="80"/>
      <c r="J68" s="81">
        <f>COUNTA(Tabel1[[#This Row],[A1]:[B3]])</f>
        <v>4</v>
      </c>
    </row>
    <row r="69" spans="2:10" ht="15.75" thickBot="1" x14ac:dyDescent="0.3">
      <c r="B69" s="70">
        <v>5</v>
      </c>
      <c r="C69" s="71">
        <v>9</v>
      </c>
      <c r="D69" s="82" t="s">
        <v>58</v>
      </c>
      <c r="E69" s="83" t="s">
        <v>45</v>
      </c>
      <c r="F69" s="84"/>
      <c r="G69" s="83" t="s">
        <v>4</v>
      </c>
      <c r="H69" s="83" t="s">
        <v>49</v>
      </c>
      <c r="I69" s="84"/>
      <c r="J69" s="85">
        <f>COUNTA(Tabel1[[#This Row],[A1]:[B3]])</f>
        <v>4</v>
      </c>
    </row>
    <row r="70" spans="2:10" ht="15.75" thickBot="1" x14ac:dyDescent="0.3">
      <c r="B70" s="64">
        <v>6</v>
      </c>
      <c r="C70" s="61">
        <v>1</v>
      </c>
      <c r="D70" s="78" t="s">
        <v>61</v>
      </c>
      <c r="E70" s="79" t="s">
        <v>6</v>
      </c>
      <c r="F70" s="80" t="s">
        <v>5</v>
      </c>
      <c r="G70" s="79" t="s">
        <v>7</v>
      </c>
      <c r="H70" s="79" t="s">
        <v>60</v>
      </c>
      <c r="I70" s="80"/>
      <c r="J70" s="81">
        <f>COUNTA(Tabel1[[#This Row],[A1]:[B3]])</f>
        <v>5</v>
      </c>
    </row>
    <row r="71" spans="2:10" ht="15.75" thickBot="1" x14ac:dyDescent="0.3">
      <c r="B71" s="64">
        <v>6</v>
      </c>
      <c r="C71" s="61">
        <v>2</v>
      </c>
      <c r="D71" s="78" t="s">
        <v>54</v>
      </c>
      <c r="E71" s="79" t="s">
        <v>37</v>
      </c>
      <c r="F71" s="80"/>
      <c r="G71" s="79" t="s">
        <v>30</v>
      </c>
      <c r="H71" s="79" t="s">
        <v>36</v>
      </c>
      <c r="I71" s="80"/>
      <c r="J71" s="81">
        <f>COUNTA(Tabel1[[#This Row],[A1]:[B3]])</f>
        <v>4</v>
      </c>
    </row>
    <row r="72" spans="2:10" ht="15.75" thickBot="1" x14ac:dyDescent="0.3">
      <c r="B72" s="64">
        <v>6</v>
      </c>
      <c r="C72" s="61">
        <v>3</v>
      </c>
      <c r="D72" s="78" t="s">
        <v>58</v>
      </c>
      <c r="E72" s="79" t="s">
        <v>17</v>
      </c>
      <c r="F72" s="80"/>
      <c r="G72" s="79" t="s">
        <v>11</v>
      </c>
      <c r="H72" s="79" t="s">
        <v>26</v>
      </c>
      <c r="I72" s="80"/>
      <c r="J72" s="81">
        <f>COUNTA(Tabel1[[#This Row],[A1]:[B3]])</f>
        <v>4</v>
      </c>
    </row>
    <row r="73" spans="2:10" ht="15.75" thickBot="1" x14ac:dyDescent="0.3">
      <c r="B73" s="64">
        <v>6</v>
      </c>
      <c r="C73" s="61">
        <v>4</v>
      </c>
      <c r="D73" s="78" t="s">
        <v>12</v>
      </c>
      <c r="E73" s="79" t="s">
        <v>10</v>
      </c>
      <c r="F73" s="80"/>
      <c r="G73" s="79" t="s">
        <v>4</v>
      </c>
      <c r="H73" s="79" t="s">
        <v>19</v>
      </c>
      <c r="I73" s="80"/>
      <c r="J73" s="81">
        <f>COUNTA(Tabel1[[#This Row],[A1]:[B3]])</f>
        <v>4</v>
      </c>
    </row>
    <row r="74" spans="2:10" ht="15.75" thickBot="1" x14ac:dyDescent="0.3">
      <c r="B74" s="64">
        <v>6</v>
      </c>
      <c r="C74" s="61">
        <v>5</v>
      </c>
      <c r="D74" s="78" t="s">
        <v>59</v>
      </c>
      <c r="E74" s="79" t="s">
        <v>3</v>
      </c>
      <c r="F74" s="80"/>
      <c r="G74" s="79" t="s">
        <v>47</v>
      </c>
      <c r="H74" s="79" t="s">
        <v>23</v>
      </c>
      <c r="I74" s="80"/>
      <c r="J74" s="81">
        <f>COUNTA(Tabel1[[#This Row],[A1]:[B3]])</f>
        <v>4</v>
      </c>
    </row>
    <row r="75" spans="2:10" ht="15.75" thickBot="1" x14ac:dyDescent="0.3">
      <c r="B75" s="64">
        <v>6</v>
      </c>
      <c r="C75" s="61">
        <v>6</v>
      </c>
      <c r="D75" s="78" t="s">
        <v>39</v>
      </c>
      <c r="E75" s="79" t="s">
        <v>27</v>
      </c>
      <c r="F75" s="80"/>
      <c r="G75" s="79" t="s">
        <v>45</v>
      </c>
      <c r="H75" s="79" t="s">
        <v>18</v>
      </c>
      <c r="I75" s="80"/>
      <c r="J75" s="81">
        <f>COUNTA(Tabel1[[#This Row],[A1]:[B3]])</f>
        <v>4</v>
      </c>
    </row>
    <row r="76" spans="2:10" ht="15.75" thickBot="1" x14ac:dyDescent="0.3">
      <c r="B76" s="64">
        <v>6</v>
      </c>
      <c r="C76" s="61">
        <v>7</v>
      </c>
      <c r="D76" s="78" t="s">
        <v>48</v>
      </c>
      <c r="E76" s="79" t="s">
        <v>38</v>
      </c>
      <c r="F76" s="80"/>
      <c r="G76" s="79" t="s">
        <v>9</v>
      </c>
      <c r="H76" s="79" t="s">
        <v>33</v>
      </c>
      <c r="I76" s="80"/>
      <c r="J76" s="81">
        <f>COUNTA(Tabel1[[#This Row],[A1]:[B3]])</f>
        <v>4</v>
      </c>
    </row>
    <row r="77" spans="2:10" ht="15.75" thickBot="1" x14ac:dyDescent="0.3">
      <c r="B77" s="64">
        <v>6</v>
      </c>
      <c r="C77" s="61">
        <v>8</v>
      </c>
      <c r="D77" s="78" t="s">
        <v>0</v>
      </c>
      <c r="E77" s="79" t="s">
        <v>49</v>
      </c>
      <c r="F77" s="80"/>
      <c r="G77" s="79" t="s">
        <v>1</v>
      </c>
      <c r="H77" s="79" t="s">
        <v>56</v>
      </c>
      <c r="I77" s="80"/>
      <c r="J77" s="81">
        <f>COUNTA(Tabel1[[#This Row],[A1]:[B3]])</f>
        <v>4</v>
      </c>
    </row>
    <row r="78" spans="2:10" ht="15.75" thickBot="1" x14ac:dyDescent="0.3">
      <c r="B78" s="70">
        <v>6</v>
      </c>
      <c r="C78" s="71">
        <v>9</v>
      </c>
      <c r="D78" s="82" t="s">
        <v>25</v>
      </c>
      <c r="E78" s="83" t="s">
        <v>43</v>
      </c>
      <c r="F78" s="84"/>
      <c r="G78" s="83" t="s">
        <v>50</v>
      </c>
      <c r="H78" s="83" t="s">
        <v>41</v>
      </c>
      <c r="I78" s="84"/>
      <c r="J78" s="85">
        <f>COUNTA(Tabel1[[#This Row],[A1]:[B3]])</f>
        <v>4</v>
      </c>
    </row>
    <row r="79" spans="2:10" ht="15.75" thickBot="1" x14ac:dyDescent="0.3">
      <c r="B79" s="64">
        <v>7</v>
      </c>
      <c r="C79" s="61">
        <v>1</v>
      </c>
      <c r="D79" s="78" t="s">
        <v>58</v>
      </c>
      <c r="E79" s="79" t="s">
        <v>1</v>
      </c>
      <c r="F79" s="80" t="s">
        <v>47</v>
      </c>
      <c r="G79" s="79" t="s">
        <v>32</v>
      </c>
      <c r="H79" s="79" t="s">
        <v>61</v>
      </c>
      <c r="I79" s="80"/>
      <c r="J79" s="81">
        <f>COUNTA(Tabel1[[#This Row],[A1]:[B3]])</f>
        <v>5</v>
      </c>
    </row>
    <row r="80" spans="2:10" ht="15.75" thickBot="1" x14ac:dyDescent="0.3">
      <c r="B80" s="64">
        <v>7</v>
      </c>
      <c r="C80" s="61">
        <v>2</v>
      </c>
      <c r="D80" s="78" t="s">
        <v>48</v>
      </c>
      <c r="E80" s="79" t="s">
        <v>0</v>
      </c>
      <c r="F80" s="80"/>
      <c r="G80" s="79" t="s">
        <v>38</v>
      </c>
      <c r="H80" s="79" t="s">
        <v>49</v>
      </c>
      <c r="I80" s="80"/>
      <c r="J80" s="81">
        <f>COUNTA(Tabel1[[#This Row],[A1]:[B3]])</f>
        <v>4</v>
      </c>
    </row>
    <row r="81" spans="2:10" ht="15.75" thickBot="1" x14ac:dyDescent="0.3">
      <c r="B81" s="64">
        <v>7</v>
      </c>
      <c r="C81" s="61">
        <v>3</v>
      </c>
      <c r="D81" s="78" t="s">
        <v>41</v>
      </c>
      <c r="E81" s="79" t="s">
        <v>11</v>
      </c>
      <c r="F81" s="80"/>
      <c r="G81" s="79" t="s">
        <v>12</v>
      </c>
      <c r="H81" s="79" t="s">
        <v>50</v>
      </c>
      <c r="I81" s="80"/>
      <c r="J81" s="81">
        <f>COUNTA(Tabel1[[#This Row],[A1]:[B3]])</f>
        <v>4</v>
      </c>
    </row>
    <row r="82" spans="2:10" ht="15.75" thickBot="1" x14ac:dyDescent="0.3">
      <c r="B82" s="64">
        <v>7</v>
      </c>
      <c r="C82" s="61">
        <v>4</v>
      </c>
      <c r="D82" s="78" t="s">
        <v>19</v>
      </c>
      <c r="E82" s="79" t="s">
        <v>29</v>
      </c>
      <c r="F82" s="80"/>
      <c r="G82" s="79" t="s">
        <v>7</v>
      </c>
      <c r="H82" s="79" t="s">
        <v>45</v>
      </c>
      <c r="I82" s="80"/>
      <c r="J82" s="81">
        <f>COUNTA(Tabel1[[#This Row],[A1]:[B3]])</f>
        <v>4</v>
      </c>
    </row>
    <row r="83" spans="2:10" ht="15.75" thickBot="1" x14ac:dyDescent="0.3">
      <c r="B83" s="64">
        <v>7</v>
      </c>
      <c r="C83" s="61">
        <v>5</v>
      </c>
      <c r="D83" s="78" t="s">
        <v>27</v>
      </c>
      <c r="E83" s="79" t="s">
        <v>25</v>
      </c>
      <c r="F83" s="80"/>
      <c r="G83" s="79" t="s">
        <v>6</v>
      </c>
      <c r="H83" s="79" t="s">
        <v>3</v>
      </c>
      <c r="I83" s="80"/>
      <c r="J83" s="81">
        <f>COUNTA(Tabel1[[#This Row],[A1]:[B3]])</f>
        <v>4</v>
      </c>
    </row>
    <row r="84" spans="2:10" ht="15.75" thickBot="1" x14ac:dyDescent="0.3">
      <c r="B84" s="64">
        <v>7</v>
      </c>
      <c r="C84" s="61">
        <v>6</v>
      </c>
      <c r="D84" s="78" t="s">
        <v>9</v>
      </c>
      <c r="E84" s="79" t="s">
        <v>34</v>
      </c>
      <c r="F84" s="80"/>
      <c r="G84" s="79" t="s">
        <v>60</v>
      </c>
      <c r="H84" s="79" t="s">
        <v>13</v>
      </c>
      <c r="I84" s="80"/>
      <c r="J84" s="81">
        <f>COUNTA(Tabel1[[#This Row],[A1]:[B3]])</f>
        <v>4</v>
      </c>
    </row>
    <row r="85" spans="2:10" ht="15.75" thickBot="1" x14ac:dyDescent="0.3">
      <c r="B85" s="64">
        <v>7</v>
      </c>
      <c r="C85" s="61">
        <v>7</v>
      </c>
      <c r="D85" s="78" t="s">
        <v>5</v>
      </c>
      <c r="E85" s="79" t="s">
        <v>43</v>
      </c>
      <c r="F85" s="80"/>
      <c r="G85" s="79" t="s">
        <v>10</v>
      </c>
      <c r="H85" s="79" t="s">
        <v>59</v>
      </c>
      <c r="I85" s="80"/>
      <c r="J85" s="81">
        <f>COUNTA(Tabel1[[#This Row],[A1]:[B3]])</f>
        <v>4</v>
      </c>
    </row>
    <row r="86" spans="2:10" ht="15.75" thickBot="1" x14ac:dyDescent="0.3">
      <c r="B86" s="64">
        <v>7</v>
      </c>
      <c r="C86" s="61">
        <v>8</v>
      </c>
      <c r="D86" s="78" t="s">
        <v>56</v>
      </c>
      <c r="E86" s="79" t="s">
        <v>4</v>
      </c>
      <c r="F86" s="80"/>
      <c r="G86" s="79" t="s">
        <v>23</v>
      </c>
      <c r="H86" s="79" t="s">
        <v>14</v>
      </c>
      <c r="I86" s="80"/>
      <c r="J86" s="81">
        <f>COUNTA(Tabel1[[#This Row],[A1]:[B3]])</f>
        <v>4</v>
      </c>
    </row>
    <row r="87" spans="2:10" ht="15.75" thickBot="1" x14ac:dyDescent="0.3">
      <c r="B87" s="64">
        <v>7</v>
      </c>
      <c r="C87" s="61">
        <v>9</v>
      </c>
      <c r="D87" s="78" t="s">
        <v>26</v>
      </c>
      <c r="E87" s="79" t="s">
        <v>36</v>
      </c>
      <c r="F87" s="80"/>
      <c r="G87" s="79" t="s">
        <v>18</v>
      </c>
      <c r="H87" s="79" t="s">
        <v>40</v>
      </c>
      <c r="I87" s="80"/>
      <c r="J87" s="81">
        <f>COUNTA(Tabel1[[#This Row],[A1]:[B3]])</f>
        <v>4</v>
      </c>
    </row>
    <row r="88" spans="2:10" ht="15.75" thickBot="1" x14ac:dyDescent="0.3">
      <c r="B88" s="70">
        <v>7</v>
      </c>
      <c r="C88" s="71">
        <v>10</v>
      </c>
      <c r="D88" s="82" t="s">
        <v>39</v>
      </c>
      <c r="E88" s="83" t="s">
        <v>54</v>
      </c>
      <c r="F88" s="84"/>
      <c r="G88" s="83" t="s">
        <v>33</v>
      </c>
      <c r="H88" s="83" t="s">
        <v>42</v>
      </c>
      <c r="I88" s="84"/>
      <c r="J88" s="85">
        <f>COUNTA(Tabel1[[#This Row],[A1]:[B3]])</f>
        <v>4</v>
      </c>
    </row>
    <row r="89" spans="2:10" ht="15.75" thickBot="1" x14ac:dyDescent="0.3">
      <c r="B89" s="64">
        <v>8</v>
      </c>
      <c r="C89" s="61">
        <v>1</v>
      </c>
      <c r="D89" s="78" t="s">
        <v>29</v>
      </c>
      <c r="E89" s="79" t="s">
        <v>10</v>
      </c>
      <c r="F89" s="80" t="s">
        <v>0</v>
      </c>
      <c r="G89" s="79" t="s">
        <v>60</v>
      </c>
      <c r="H89" s="79" t="s">
        <v>3</v>
      </c>
      <c r="I89" s="80"/>
      <c r="J89" s="81">
        <f>COUNTA(Tabel1[[#This Row],[A1]:[B3]])</f>
        <v>5</v>
      </c>
    </row>
    <row r="90" spans="2:10" ht="15.75" thickBot="1" x14ac:dyDescent="0.3">
      <c r="B90" s="64">
        <v>8</v>
      </c>
      <c r="C90" s="61">
        <v>2</v>
      </c>
      <c r="D90" s="78" t="s">
        <v>23</v>
      </c>
      <c r="E90" s="79" t="s">
        <v>34</v>
      </c>
      <c r="F90" s="80"/>
      <c r="G90" s="79" t="s">
        <v>41</v>
      </c>
      <c r="H90" s="79" t="s">
        <v>6</v>
      </c>
      <c r="I90" s="80"/>
      <c r="J90" s="81">
        <f>COUNTA(Tabel1[[#This Row],[A1]:[B3]])</f>
        <v>4</v>
      </c>
    </row>
    <row r="91" spans="2:10" ht="15.75" thickBot="1" x14ac:dyDescent="0.3">
      <c r="B91" s="64">
        <v>8</v>
      </c>
      <c r="C91" s="61">
        <v>3</v>
      </c>
      <c r="D91" s="78" t="s">
        <v>25</v>
      </c>
      <c r="E91" s="79" t="s">
        <v>38</v>
      </c>
      <c r="F91" s="80"/>
      <c r="G91" s="79" t="s">
        <v>26</v>
      </c>
      <c r="H91" s="79" t="s">
        <v>4</v>
      </c>
      <c r="I91" s="80"/>
      <c r="J91" s="81">
        <f>COUNTA(Tabel1[[#This Row],[A1]:[B3]])</f>
        <v>4</v>
      </c>
    </row>
    <row r="92" spans="2:10" ht="15.75" thickBot="1" x14ac:dyDescent="0.3">
      <c r="B92" s="64">
        <v>8</v>
      </c>
      <c r="C92" s="61">
        <v>4</v>
      </c>
      <c r="D92" s="78" t="s">
        <v>40</v>
      </c>
      <c r="E92" s="79" t="s">
        <v>42</v>
      </c>
      <c r="F92" s="80"/>
      <c r="G92" s="79" t="s">
        <v>61</v>
      </c>
      <c r="H92" s="79" t="s">
        <v>49</v>
      </c>
      <c r="I92" s="80"/>
      <c r="J92" s="81">
        <f>COUNTA(Tabel1[[#This Row],[A1]:[B3]])</f>
        <v>4</v>
      </c>
    </row>
    <row r="93" spans="2:10" ht="15.75" thickBot="1" x14ac:dyDescent="0.3">
      <c r="B93" s="64">
        <v>8</v>
      </c>
      <c r="C93" s="61">
        <v>5</v>
      </c>
      <c r="D93" s="78" t="s">
        <v>54</v>
      </c>
      <c r="E93" s="79" t="s">
        <v>47</v>
      </c>
      <c r="F93" s="80"/>
      <c r="G93" s="79" t="s">
        <v>27</v>
      </c>
      <c r="H93" s="79" t="s">
        <v>45</v>
      </c>
      <c r="I93" s="80"/>
      <c r="J93" s="81">
        <f>COUNTA(Tabel1[[#This Row],[A1]:[B3]])</f>
        <v>4</v>
      </c>
    </row>
    <row r="94" spans="2:10" ht="15.75" thickBot="1" x14ac:dyDescent="0.3">
      <c r="B94" s="64">
        <v>8</v>
      </c>
      <c r="C94" s="61">
        <v>6</v>
      </c>
      <c r="D94" s="78" t="s">
        <v>9</v>
      </c>
      <c r="E94" s="79" t="s">
        <v>58</v>
      </c>
      <c r="F94" s="80"/>
      <c r="G94" s="79" t="s">
        <v>43</v>
      </c>
      <c r="H94" s="79" t="s">
        <v>14</v>
      </c>
      <c r="I94" s="80"/>
      <c r="J94" s="81">
        <f>COUNTA(Tabel1[[#This Row],[A1]:[B3]])</f>
        <v>4</v>
      </c>
    </row>
    <row r="95" spans="2:10" ht="15.75" thickBot="1" x14ac:dyDescent="0.3">
      <c r="B95" s="64">
        <v>8</v>
      </c>
      <c r="C95" s="61">
        <v>7</v>
      </c>
      <c r="D95" s="78" t="s">
        <v>18</v>
      </c>
      <c r="E95" s="79" t="s">
        <v>5</v>
      </c>
      <c r="F95" s="80"/>
      <c r="G95" s="79" t="s">
        <v>48</v>
      </c>
      <c r="H95" s="79" t="s">
        <v>1</v>
      </c>
      <c r="I95" s="80"/>
      <c r="J95" s="81">
        <f>COUNTA(Tabel1[[#This Row],[A1]:[B3]])</f>
        <v>4</v>
      </c>
    </row>
    <row r="96" spans="2:10" ht="15.75" thickBot="1" x14ac:dyDescent="0.3">
      <c r="B96" s="64">
        <v>8</v>
      </c>
      <c r="C96" s="61">
        <v>8</v>
      </c>
      <c r="D96" s="78" t="s">
        <v>36</v>
      </c>
      <c r="E96" s="79" t="s">
        <v>33</v>
      </c>
      <c r="F96" s="80"/>
      <c r="G96" s="79" t="s">
        <v>7</v>
      </c>
      <c r="H96" s="79" t="s">
        <v>19</v>
      </c>
      <c r="I96" s="80"/>
      <c r="J96" s="81">
        <f>COUNTA(Tabel1[[#This Row],[A1]:[B3]])</f>
        <v>4</v>
      </c>
    </row>
    <row r="97" spans="2:10" ht="15.75" thickBot="1" x14ac:dyDescent="0.3">
      <c r="B97" s="64">
        <v>8</v>
      </c>
      <c r="C97" s="61">
        <v>9</v>
      </c>
      <c r="D97" s="78" t="s">
        <v>50</v>
      </c>
      <c r="E97" s="79" t="s">
        <v>11</v>
      </c>
      <c r="F97" s="80"/>
      <c r="G97" s="79" t="s">
        <v>56</v>
      </c>
      <c r="H97" s="79" t="s">
        <v>13</v>
      </c>
      <c r="I97" s="80"/>
      <c r="J97" s="81">
        <f>COUNTA(Tabel1[[#This Row],[A1]:[B3]])</f>
        <v>4</v>
      </c>
    </row>
    <row r="98" spans="2:10" ht="15.75" thickBot="1" x14ac:dyDescent="0.3">
      <c r="B98" s="70">
        <v>8</v>
      </c>
      <c r="C98" s="71">
        <v>10</v>
      </c>
      <c r="D98" s="82" t="s">
        <v>59</v>
      </c>
      <c r="E98" s="83" t="s">
        <v>12</v>
      </c>
      <c r="F98" s="84"/>
      <c r="G98" s="83" t="s">
        <v>39</v>
      </c>
      <c r="H98" s="83" t="s">
        <v>32</v>
      </c>
      <c r="I98" s="84"/>
      <c r="J98" s="85">
        <f>COUNTA(Tabel1[[#This Row],[A1]:[B3]])</f>
        <v>4</v>
      </c>
    </row>
    <row r="99" spans="2:10" ht="15.75" thickBot="1" x14ac:dyDescent="0.3">
      <c r="B99" s="64">
        <v>9</v>
      </c>
      <c r="C99" s="61">
        <v>1</v>
      </c>
      <c r="D99" s="78" t="s">
        <v>60</v>
      </c>
      <c r="E99" s="79" t="s">
        <v>32</v>
      </c>
      <c r="F99" s="80" t="s">
        <v>19</v>
      </c>
      <c r="G99" s="79" t="s">
        <v>3</v>
      </c>
      <c r="H99" s="79" t="s">
        <v>48</v>
      </c>
      <c r="I99" s="80"/>
      <c r="J99" s="81">
        <f>COUNTA(Tabel1[[#This Row],[A1]:[B3]])</f>
        <v>5</v>
      </c>
    </row>
    <row r="100" spans="2:10" ht="15.75" thickBot="1" x14ac:dyDescent="0.3">
      <c r="B100" s="64">
        <v>9</v>
      </c>
      <c r="C100" s="61">
        <v>2</v>
      </c>
      <c r="D100" s="78" t="s">
        <v>49</v>
      </c>
      <c r="E100" s="79" t="s">
        <v>25</v>
      </c>
      <c r="F100" s="80"/>
      <c r="G100" s="79" t="s">
        <v>5</v>
      </c>
      <c r="H100" s="79" t="s">
        <v>13</v>
      </c>
      <c r="I100" s="80"/>
      <c r="J100" s="81">
        <f>COUNTA(Tabel1[[#This Row],[A1]:[B3]])</f>
        <v>4</v>
      </c>
    </row>
    <row r="101" spans="2:10" ht="15.75" thickBot="1" x14ac:dyDescent="0.3">
      <c r="B101" s="64">
        <v>9</v>
      </c>
      <c r="C101" s="61">
        <v>3</v>
      </c>
      <c r="D101" s="78" t="s">
        <v>20</v>
      </c>
      <c r="E101" s="79" t="s">
        <v>36</v>
      </c>
      <c r="F101" s="80"/>
      <c r="G101" s="79" t="s">
        <v>6</v>
      </c>
      <c r="H101" s="79" t="s">
        <v>4</v>
      </c>
      <c r="I101" s="80"/>
      <c r="J101" s="81">
        <f>COUNTA(Tabel1[[#This Row],[A1]:[B3]])</f>
        <v>4</v>
      </c>
    </row>
    <row r="102" spans="2:10" ht="15.75" thickBot="1" x14ac:dyDescent="0.3">
      <c r="B102" s="64">
        <v>9</v>
      </c>
      <c r="C102" s="61">
        <v>4</v>
      </c>
      <c r="D102" s="78" t="s">
        <v>47</v>
      </c>
      <c r="E102" s="79" t="s">
        <v>50</v>
      </c>
      <c r="F102" s="80"/>
      <c r="G102" s="79" t="s">
        <v>18</v>
      </c>
      <c r="H102" s="79" t="s">
        <v>1</v>
      </c>
      <c r="I102" s="80"/>
      <c r="J102" s="81">
        <f>COUNTA(Tabel1[[#This Row],[A1]:[B3]])</f>
        <v>4</v>
      </c>
    </row>
    <row r="103" spans="2:10" ht="15.75" thickBot="1" x14ac:dyDescent="0.3">
      <c r="B103" s="64">
        <v>9</v>
      </c>
      <c r="C103" s="61">
        <v>5</v>
      </c>
      <c r="D103" s="78" t="s">
        <v>41</v>
      </c>
      <c r="E103" s="79" t="s">
        <v>27</v>
      </c>
      <c r="F103" s="80"/>
      <c r="G103" s="79" t="s">
        <v>26</v>
      </c>
      <c r="H103" s="79" t="s">
        <v>0</v>
      </c>
      <c r="I103" s="80"/>
      <c r="J103" s="81">
        <f>COUNTA(Tabel1[[#This Row],[A1]:[B3]])</f>
        <v>4</v>
      </c>
    </row>
    <row r="104" spans="2:10" ht="15.75" thickBot="1" x14ac:dyDescent="0.3">
      <c r="B104" s="64">
        <v>9</v>
      </c>
      <c r="C104" s="61">
        <v>6</v>
      </c>
      <c r="D104" s="78" t="s">
        <v>12</v>
      </c>
      <c r="E104" s="79" t="s">
        <v>23</v>
      </c>
      <c r="F104" s="80"/>
      <c r="G104" s="79" t="s">
        <v>28</v>
      </c>
      <c r="H104" s="79" t="s">
        <v>37</v>
      </c>
      <c r="I104" s="80"/>
      <c r="J104" s="81">
        <f>COUNTA(Tabel1[[#This Row],[A1]:[B3]])</f>
        <v>4</v>
      </c>
    </row>
    <row r="105" spans="2:10" ht="15.75" thickBot="1" x14ac:dyDescent="0.3">
      <c r="B105" s="64">
        <v>9</v>
      </c>
      <c r="C105" s="61">
        <v>7</v>
      </c>
      <c r="D105" s="78" t="s">
        <v>9</v>
      </c>
      <c r="E105" s="79" t="s">
        <v>7</v>
      </c>
      <c r="F105" s="80"/>
      <c r="G105" s="79" t="s">
        <v>30</v>
      </c>
      <c r="H105" s="79" t="s">
        <v>11</v>
      </c>
      <c r="I105" s="80"/>
      <c r="J105" s="81">
        <f>COUNTA(Tabel1[[#This Row],[A1]:[B3]])</f>
        <v>4</v>
      </c>
    </row>
    <row r="106" spans="2:10" ht="15.75" thickBot="1" x14ac:dyDescent="0.3">
      <c r="B106" s="70">
        <v>9</v>
      </c>
      <c r="C106" s="71">
        <v>8</v>
      </c>
      <c r="D106" s="82" t="s">
        <v>39</v>
      </c>
      <c r="E106" s="83" t="s">
        <v>8</v>
      </c>
      <c r="F106" s="84"/>
      <c r="G106" s="83" t="s">
        <v>38</v>
      </c>
      <c r="H106" s="83" t="s">
        <v>10</v>
      </c>
      <c r="I106" s="84"/>
      <c r="J106" s="85">
        <f>COUNTA(Tabel1[[#This Row],[A1]:[B3]])</f>
        <v>4</v>
      </c>
    </row>
    <row r="107" spans="2:10" ht="15.75" thickBot="1" x14ac:dyDescent="0.3">
      <c r="B107" s="64">
        <v>10</v>
      </c>
      <c r="C107" s="61">
        <v>1</v>
      </c>
      <c r="D107" s="78" t="s">
        <v>49</v>
      </c>
      <c r="E107" s="79" t="s">
        <v>23</v>
      </c>
      <c r="F107" s="80" t="s">
        <v>9</v>
      </c>
      <c r="G107" s="79" t="s">
        <v>36</v>
      </c>
      <c r="H107" s="79" t="s">
        <v>47</v>
      </c>
      <c r="I107" s="80"/>
      <c r="J107" s="81">
        <f>COUNTA(Tabel1[[#This Row],[A1]:[B3]])</f>
        <v>5</v>
      </c>
    </row>
    <row r="108" spans="2:10" ht="15.75" thickBot="1" x14ac:dyDescent="0.3">
      <c r="B108" s="64">
        <v>10</v>
      </c>
      <c r="C108" s="61">
        <v>2</v>
      </c>
      <c r="D108" s="78" t="s">
        <v>1</v>
      </c>
      <c r="E108" s="79" t="s">
        <v>3</v>
      </c>
      <c r="F108" s="80"/>
      <c r="G108" s="79" t="s">
        <v>8</v>
      </c>
      <c r="H108" s="79" t="s">
        <v>12</v>
      </c>
      <c r="I108" s="80"/>
      <c r="J108" s="81">
        <f>COUNTA(Tabel1[[#This Row],[A1]:[B3]])</f>
        <v>4</v>
      </c>
    </row>
    <row r="109" spans="2:10" ht="15.75" thickBot="1" x14ac:dyDescent="0.3">
      <c r="B109" s="64">
        <v>10</v>
      </c>
      <c r="C109" s="61">
        <v>3</v>
      </c>
      <c r="D109" s="78" t="s">
        <v>38</v>
      </c>
      <c r="E109" s="79" t="s">
        <v>50</v>
      </c>
      <c r="F109" s="80"/>
      <c r="G109" s="79" t="s">
        <v>20</v>
      </c>
      <c r="H109" s="79" t="s">
        <v>7</v>
      </c>
      <c r="I109" s="80"/>
      <c r="J109" s="81">
        <f>COUNTA(Tabel1[[#This Row],[A1]:[B3]])</f>
        <v>4</v>
      </c>
    </row>
    <row r="110" spans="2:10" ht="15.75" thickBot="1" x14ac:dyDescent="0.3">
      <c r="B110" s="64">
        <v>10</v>
      </c>
      <c r="C110" s="61">
        <v>4</v>
      </c>
      <c r="D110" s="78" t="s">
        <v>4</v>
      </c>
      <c r="E110" s="79" t="s">
        <v>18</v>
      </c>
      <c r="F110" s="80"/>
      <c r="G110" s="79" t="s">
        <v>5</v>
      </c>
      <c r="H110" s="79" t="s">
        <v>28</v>
      </c>
      <c r="I110" s="80"/>
      <c r="J110" s="81">
        <f>COUNTA(Tabel1[[#This Row],[A1]:[B3]])</f>
        <v>4</v>
      </c>
    </row>
    <row r="111" spans="2:10" ht="15.75" thickBot="1" x14ac:dyDescent="0.3">
      <c r="B111" s="64">
        <v>10</v>
      </c>
      <c r="C111" s="61">
        <v>5</v>
      </c>
      <c r="D111" s="78" t="s">
        <v>60</v>
      </c>
      <c r="E111" s="79" t="s">
        <v>27</v>
      </c>
      <c r="F111" s="80"/>
      <c r="G111" s="79" t="s">
        <v>19</v>
      </c>
      <c r="H111" s="79" t="s">
        <v>25</v>
      </c>
      <c r="I111" s="80"/>
      <c r="J111" s="81">
        <f>COUNTA(Tabel1[[#This Row],[A1]:[B3]])</f>
        <v>4</v>
      </c>
    </row>
    <row r="112" spans="2:10" ht="15.75" thickBot="1" x14ac:dyDescent="0.3">
      <c r="B112" s="64">
        <v>10</v>
      </c>
      <c r="C112" s="61">
        <v>6</v>
      </c>
      <c r="D112" s="78" t="s">
        <v>39</v>
      </c>
      <c r="E112" s="79" t="s">
        <v>10</v>
      </c>
      <c r="F112" s="80"/>
      <c r="G112" s="79" t="s">
        <v>48</v>
      </c>
      <c r="H112" s="79" t="s">
        <v>11</v>
      </c>
      <c r="I112" s="80"/>
      <c r="J112" s="81">
        <f>COUNTA(Tabel1[[#This Row],[A1]:[B3]])</f>
        <v>4</v>
      </c>
    </row>
    <row r="113" spans="2:10" ht="15.75" thickBot="1" x14ac:dyDescent="0.3">
      <c r="B113" s="64">
        <v>10</v>
      </c>
      <c r="C113" s="61">
        <v>7</v>
      </c>
      <c r="D113" s="78" t="s">
        <v>30</v>
      </c>
      <c r="E113" s="79" t="s">
        <v>13</v>
      </c>
      <c r="F113" s="80"/>
      <c r="G113" s="79" t="s">
        <v>41</v>
      </c>
      <c r="H113" s="79" t="s">
        <v>0</v>
      </c>
      <c r="I113" s="80"/>
      <c r="J113" s="81">
        <f>COUNTA(Tabel1[[#This Row],[A1]:[B3]])</f>
        <v>4</v>
      </c>
    </row>
    <row r="114" spans="2:10" ht="15.75" thickBot="1" x14ac:dyDescent="0.3">
      <c r="B114" s="70">
        <v>10</v>
      </c>
      <c r="C114" s="71">
        <v>8</v>
      </c>
      <c r="D114" s="82" t="s">
        <v>32</v>
      </c>
      <c r="E114" s="83" t="s">
        <v>37</v>
      </c>
      <c r="F114" s="84"/>
      <c r="G114" s="83" t="s">
        <v>26</v>
      </c>
      <c r="H114" s="83" t="s">
        <v>6</v>
      </c>
      <c r="I114" s="84"/>
      <c r="J114" s="85">
        <f>COUNTA(Tabel1[[#This Row],[A1]:[B3]])</f>
        <v>4</v>
      </c>
    </row>
    <row r="115" spans="2:10" ht="15.75" thickBot="1" x14ac:dyDescent="0.3">
      <c r="B115" s="64">
        <v>11</v>
      </c>
      <c r="C115" s="61">
        <v>1</v>
      </c>
      <c r="D115" s="78" t="s">
        <v>27</v>
      </c>
      <c r="E115" s="79" t="s">
        <v>59</v>
      </c>
      <c r="F115" s="80" t="s">
        <v>50</v>
      </c>
      <c r="G115" s="79" t="s">
        <v>61</v>
      </c>
      <c r="H115" s="79" t="s">
        <v>37</v>
      </c>
      <c r="I115" s="80" t="s">
        <v>8</v>
      </c>
      <c r="J115" s="81">
        <f>COUNTA(Tabel1[[#This Row],[A1]:[B3]])</f>
        <v>6</v>
      </c>
    </row>
    <row r="116" spans="2:10" ht="15.75" thickBot="1" x14ac:dyDescent="0.3">
      <c r="B116" s="64">
        <v>11</v>
      </c>
      <c r="C116" s="61">
        <v>2</v>
      </c>
      <c r="D116" s="78" t="s">
        <v>9</v>
      </c>
      <c r="E116" s="79" t="s">
        <v>48</v>
      </c>
      <c r="F116" s="80"/>
      <c r="G116" s="79" t="s">
        <v>12</v>
      </c>
      <c r="H116" s="79" t="s">
        <v>4</v>
      </c>
      <c r="I116" s="80"/>
      <c r="J116" s="81">
        <f>COUNTA(Tabel1[[#This Row],[A1]:[B3]])</f>
        <v>4</v>
      </c>
    </row>
    <row r="117" spans="2:10" ht="15.75" thickBot="1" x14ac:dyDescent="0.3">
      <c r="B117" s="64">
        <v>11</v>
      </c>
      <c r="C117" s="61">
        <v>3</v>
      </c>
      <c r="D117" s="78" t="s">
        <v>6</v>
      </c>
      <c r="E117" s="79" t="s">
        <v>19</v>
      </c>
      <c r="F117" s="80"/>
      <c r="G117" s="79" t="s">
        <v>0</v>
      </c>
      <c r="H117" s="79" t="s">
        <v>5</v>
      </c>
      <c r="I117" s="80"/>
      <c r="J117" s="81">
        <f>COUNTA(Tabel1[[#This Row],[A1]:[B3]])</f>
        <v>4</v>
      </c>
    </row>
    <row r="118" spans="2:10" ht="15.75" thickBot="1" x14ac:dyDescent="0.3">
      <c r="B118" s="64">
        <v>11</v>
      </c>
      <c r="C118" s="61">
        <v>4</v>
      </c>
      <c r="D118" s="78" t="s">
        <v>49</v>
      </c>
      <c r="E118" s="79" t="s">
        <v>13</v>
      </c>
      <c r="F118" s="80"/>
      <c r="G118" s="79" t="s">
        <v>3</v>
      </c>
      <c r="H118" s="79" t="s">
        <v>43</v>
      </c>
      <c r="I118" s="80"/>
      <c r="J118" s="81">
        <f>COUNTA(Tabel1[[#This Row],[A1]:[B3]])</f>
        <v>4</v>
      </c>
    </row>
    <row r="119" spans="2:10" ht="15.75" thickBot="1" x14ac:dyDescent="0.3">
      <c r="B119" s="64">
        <v>11</v>
      </c>
      <c r="C119" s="61">
        <v>5</v>
      </c>
      <c r="D119" s="78" t="s">
        <v>34</v>
      </c>
      <c r="E119" s="79" t="s">
        <v>54</v>
      </c>
      <c r="F119" s="80"/>
      <c r="G119" s="79" t="s">
        <v>32</v>
      </c>
      <c r="H119" s="79" t="s">
        <v>18</v>
      </c>
      <c r="I119" s="80"/>
      <c r="J119" s="81">
        <f>COUNTA(Tabel1[[#This Row],[A1]:[B3]])</f>
        <v>4</v>
      </c>
    </row>
    <row r="120" spans="2:10" ht="15.75" thickBot="1" x14ac:dyDescent="0.3">
      <c r="B120" s="64">
        <v>11</v>
      </c>
      <c r="C120" s="61">
        <v>6</v>
      </c>
      <c r="D120" s="78" t="s">
        <v>42</v>
      </c>
      <c r="E120" s="79" t="s">
        <v>38</v>
      </c>
      <c r="F120" s="80"/>
      <c r="G120" s="79" t="s">
        <v>1</v>
      </c>
      <c r="H120" s="79" t="s">
        <v>23</v>
      </c>
      <c r="I120" s="80"/>
      <c r="J120" s="81">
        <f>COUNTA(Tabel1[[#This Row],[A1]:[B3]])</f>
        <v>4</v>
      </c>
    </row>
    <row r="121" spans="2:10" ht="15.75" thickBot="1" x14ac:dyDescent="0.3">
      <c r="B121" s="64">
        <v>11</v>
      </c>
      <c r="C121" s="61">
        <v>7</v>
      </c>
      <c r="D121" s="78" t="s">
        <v>41</v>
      </c>
      <c r="E121" s="79" t="s">
        <v>10</v>
      </c>
      <c r="F121" s="80"/>
      <c r="G121" s="79" t="s">
        <v>56</v>
      </c>
      <c r="H121" s="79" t="s">
        <v>29</v>
      </c>
      <c r="I121" s="80"/>
      <c r="J121" s="81">
        <f>COUNTA(Tabel1[[#This Row],[A1]:[B3]])</f>
        <v>4</v>
      </c>
    </row>
    <row r="122" spans="2:10" ht="15.75" thickBot="1" x14ac:dyDescent="0.3">
      <c r="B122" s="64">
        <v>11</v>
      </c>
      <c r="C122" s="61">
        <v>8</v>
      </c>
      <c r="D122" s="78" t="s">
        <v>60</v>
      </c>
      <c r="E122" s="79" t="s">
        <v>45</v>
      </c>
      <c r="F122" s="80"/>
      <c r="G122" s="79" t="s">
        <v>11</v>
      </c>
      <c r="H122" s="79" t="s">
        <v>7</v>
      </c>
      <c r="I122" s="80"/>
      <c r="J122" s="81">
        <f>COUNTA(Tabel1[[#This Row],[A1]:[B3]])</f>
        <v>4</v>
      </c>
    </row>
    <row r="123" spans="2:10" ht="15.75" thickBot="1" x14ac:dyDescent="0.3">
      <c r="B123" s="70">
        <v>11</v>
      </c>
      <c r="C123" s="71">
        <v>9</v>
      </c>
      <c r="D123" s="82" t="s">
        <v>14</v>
      </c>
      <c r="E123" s="83" t="s">
        <v>39</v>
      </c>
      <c r="F123" s="84"/>
      <c r="G123" s="83" t="s">
        <v>47</v>
      </c>
      <c r="H123" s="83" t="s">
        <v>25</v>
      </c>
      <c r="I123" s="84"/>
      <c r="J123" s="85">
        <f>COUNTA(Tabel1[[#This Row],[A1]:[B3]])</f>
        <v>4</v>
      </c>
    </row>
    <row r="124" spans="2:10" ht="15.75" thickBot="1" x14ac:dyDescent="0.3">
      <c r="B124" s="64">
        <v>12</v>
      </c>
      <c r="C124" s="61">
        <v>1</v>
      </c>
      <c r="D124" s="78" t="s">
        <v>48</v>
      </c>
      <c r="E124" s="79" t="s">
        <v>18</v>
      </c>
      <c r="F124" s="80" t="s">
        <v>4</v>
      </c>
      <c r="G124" s="79" t="s">
        <v>7</v>
      </c>
      <c r="H124" s="79" t="s">
        <v>13</v>
      </c>
      <c r="I124" s="80"/>
      <c r="J124" s="81">
        <f>COUNTA(Tabel1[[#This Row],[A1]:[B3]])</f>
        <v>5</v>
      </c>
    </row>
    <row r="125" spans="2:10" ht="15.75" thickBot="1" x14ac:dyDescent="0.3">
      <c r="B125" s="64">
        <v>12</v>
      </c>
      <c r="C125" s="61">
        <v>2</v>
      </c>
      <c r="D125" s="78" t="s">
        <v>39</v>
      </c>
      <c r="E125" s="79" t="s">
        <v>61</v>
      </c>
      <c r="F125" s="80"/>
      <c r="G125" s="79" t="s">
        <v>34</v>
      </c>
      <c r="H125" s="79" t="s">
        <v>6</v>
      </c>
      <c r="I125" s="80"/>
      <c r="J125" s="81">
        <f>COUNTA(Tabel1[[#This Row],[A1]:[B3]])</f>
        <v>4</v>
      </c>
    </row>
    <row r="126" spans="2:10" ht="15.75" thickBot="1" x14ac:dyDescent="0.3">
      <c r="B126" s="64">
        <v>12</v>
      </c>
      <c r="C126" s="61">
        <v>3</v>
      </c>
      <c r="D126" s="78" t="s">
        <v>8</v>
      </c>
      <c r="E126" s="79" t="s">
        <v>32</v>
      </c>
      <c r="F126" s="80"/>
      <c r="G126" s="79" t="s">
        <v>49</v>
      </c>
      <c r="H126" s="79" t="s">
        <v>41</v>
      </c>
      <c r="I126" s="80"/>
      <c r="J126" s="81">
        <f>COUNTA(Tabel1[[#This Row],[A1]:[B3]])</f>
        <v>4</v>
      </c>
    </row>
    <row r="127" spans="2:10" ht="15.75" thickBot="1" x14ac:dyDescent="0.3">
      <c r="B127" s="64">
        <v>12</v>
      </c>
      <c r="C127" s="61">
        <v>4</v>
      </c>
      <c r="D127" s="78" t="s">
        <v>27</v>
      </c>
      <c r="E127" s="79" t="s">
        <v>23</v>
      </c>
      <c r="F127" s="80"/>
      <c r="G127" s="79" t="s">
        <v>5</v>
      </c>
      <c r="H127" s="79" t="s">
        <v>14</v>
      </c>
      <c r="I127" s="80"/>
      <c r="J127" s="81">
        <f>COUNTA(Tabel1[[#This Row],[A1]:[B3]])</f>
        <v>4</v>
      </c>
    </row>
    <row r="128" spans="2:10" ht="15.75" thickBot="1" x14ac:dyDescent="0.3">
      <c r="B128" s="64">
        <v>12</v>
      </c>
      <c r="C128" s="61">
        <v>5</v>
      </c>
      <c r="D128" s="78" t="s">
        <v>9</v>
      </c>
      <c r="E128" s="79" t="s">
        <v>56</v>
      </c>
      <c r="F128" s="80"/>
      <c r="G128" s="79" t="s">
        <v>19</v>
      </c>
      <c r="H128" s="79" t="s">
        <v>37</v>
      </c>
      <c r="I128" s="80"/>
      <c r="J128" s="81">
        <f>COUNTA(Tabel1[[#This Row],[A1]:[B3]])</f>
        <v>4</v>
      </c>
    </row>
    <row r="129" spans="2:10" ht="15.75" thickBot="1" x14ac:dyDescent="0.3">
      <c r="B129" s="64">
        <v>12</v>
      </c>
      <c r="C129" s="61">
        <v>6</v>
      </c>
      <c r="D129" s="78" t="s">
        <v>43</v>
      </c>
      <c r="E129" s="79" t="s">
        <v>12</v>
      </c>
      <c r="F129" s="80"/>
      <c r="G129" s="79" t="s">
        <v>29</v>
      </c>
      <c r="H129" s="79" t="s">
        <v>50</v>
      </c>
      <c r="I129" s="80"/>
      <c r="J129" s="81">
        <f>COUNTA(Tabel1[[#This Row],[A1]:[B3]])</f>
        <v>4</v>
      </c>
    </row>
    <row r="130" spans="2:10" ht="15.75" thickBot="1" x14ac:dyDescent="0.3">
      <c r="B130" s="64">
        <v>12</v>
      </c>
      <c r="C130" s="61">
        <v>7</v>
      </c>
      <c r="D130" s="78" t="s">
        <v>60</v>
      </c>
      <c r="E130" s="79" t="s">
        <v>25</v>
      </c>
      <c r="F130" s="80"/>
      <c r="G130" s="79" t="s">
        <v>54</v>
      </c>
      <c r="H130" s="79" t="s">
        <v>38</v>
      </c>
      <c r="I130" s="80"/>
      <c r="J130" s="81">
        <f>COUNTA(Tabel1[[#This Row],[A1]:[B3]])</f>
        <v>4</v>
      </c>
    </row>
    <row r="131" spans="2:10" ht="15.75" thickBot="1" x14ac:dyDescent="0.3">
      <c r="B131" s="64">
        <v>12</v>
      </c>
      <c r="C131" s="61">
        <v>8</v>
      </c>
      <c r="D131" s="78" t="s">
        <v>0</v>
      </c>
      <c r="E131" s="79" t="s">
        <v>47</v>
      </c>
      <c r="F131" s="80"/>
      <c r="G131" s="79" t="s">
        <v>11</v>
      </c>
      <c r="H131" s="79" t="s">
        <v>42</v>
      </c>
      <c r="I131" s="80"/>
      <c r="J131" s="81">
        <f>COUNTA(Tabel1[[#This Row],[A1]:[B3]])</f>
        <v>4</v>
      </c>
    </row>
    <row r="132" spans="2:10" ht="15.75" thickBot="1" x14ac:dyDescent="0.3">
      <c r="B132" s="70">
        <v>12</v>
      </c>
      <c r="C132" s="71">
        <v>9</v>
      </c>
      <c r="D132" s="82" t="s">
        <v>1</v>
      </c>
      <c r="E132" s="83" t="s">
        <v>45</v>
      </c>
      <c r="F132" s="84"/>
      <c r="G132" s="83" t="s">
        <v>10</v>
      </c>
      <c r="H132" s="83" t="s">
        <v>3</v>
      </c>
      <c r="I132" s="84"/>
      <c r="J132" s="85">
        <f>COUNTA(Tabel1[[#This Row],[A1]:[B3]])</f>
        <v>4</v>
      </c>
    </row>
    <row r="133" spans="2:10" ht="15.75" thickBot="1" x14ac:dyDescent="0.3">
      <c r="B133" s="64">
        <v>13</v>
      </c>
      <c r="C133" s="61">
        <v>1</v>
      </c>
      <c r="D133" s="78" t="s">
        <v>25</v>
      </c>
      <c r="E133" s="79" t="s">
        <v>5</v>
      </c>
      <c r="F133" s="80" t="s">
        <v>50</v>
      </c>
      <c r="G133" s="79" t="s">
        <v>53</v>
      </c>
      <c r="H133" s="79" t="s">
        <v>29</v>
      </c>
      <c r="I133" s="80" t="s">
        <v>42</v>
      </c>
      <c r="J133" s="81">
        <f>COUNTA(Tabel1[[#This Row],[A1]:[B3]])</f>
        <v>6</v>
      </c>
    </row>
    <row r="134" spans="2:10" ht="15.75" thickBot="1" x14ac:dyDescent="0.3">
      <c r="B134" s="64">
        <v>13</v>
      </c>
      <c r="C134" s="61">
        <v>2</v>
      </c>
      <c r="D134" s="78" t="s">
        <v>38</v>
      </c>
      <c r="E134" s="79" t="s">
        <v>37</v>
      </c>
      <c r="F134" s="80"/>
      <c r="G134" s="79" t="s">
        <v>49</v>
      </c>
      <c r="H134" s="79" t="s">
        <v>2</v>
      </c>
      <c r="I134" s="80"/>
      <c r="J134" s="81">
        <f>COUNTA(Tabel1[[#This Row],[A1]:[B3]])</f>
        <v>4</v>
      </c>
    </row>
    <row r="135" spans="2:10" ht="15.75" thickBot="1" x14ac:dyDescent="0.3">
      <c r="B135" s="64">
        <v>13</v>
      </c>
      <c r="C135" s="61">
        <v>3</v>
      </c>
      <c r="D135" s="78" t="s">
        <v>23</v>
      </c>
      <c r="E135" s="79" t="s">
        <v>32</v>
      </c>
      <c r="F135" s="80"/>
      <c r="G135" s="79" t="s">
        <v>39</v>
      </c>
      <c r="H135" s="79" t="s">
        <v>43</v>
      </c>
      <c r="I135" s="80"/>
      <c r="J135" s="81">
        <f>COUNTA(Tabel1[[#This Row],[A1]:[B3]])</f>
        <v>4</v>
      </c>
    </row>
    <row r="136" spans="2:10" ht="15.75" thickBot="1" x14ac:dyDescent="0.3">
      <c r="B136" s="64">
        <v>13</v>
      </c>
      <c r="C136" s="61">
        <v>4</v>
      </c>
      <c r="D136" s="78" t="s">
        <v>1</v>
      </c>
      <c r="E136" s="79" t="s">
        <v>60</v>
      </c>
      <c r="F136" s="80"/>
      <c r="G136" s="79" t="s">
        <v>51</v>
      </c>
      <c r="H136" s="79" t="s">
        <v>26</v>
      </c>
      <c r="I136" s="80"/>
      <c r="J136" s="81">
        <f>COUNTA(Tabel1[[#This Row],[A1]:[B3]])</f>
        <v>4</v>
      </c>
    </row>
    <row r="137" spans="2:10" ht="15.75" thickBot="1" x14ac:dyDescent="0.3">
      <c r="B137" s="64">
        <v>13</v>
      </c>
      <c r="C137" s="61">
        <v>5</v>
      </c>
      <c r="D137" s="78" t="s">
        <v>3</v>
      </c>
      <c r="E137" s="79" t="s">
        <v>36</v>
      </c>
      <c r="F137" s="80"/>
      <c r="G137" s="79" t="s">
        <v>56</v>
      </c>
      <c r="H137" s="79" t="s">
        <v>11</v>
      </c>
      <c r="I137" s="80"/>
      <c r="J137" s="81">
        <f>COUNTA(Tabel1[[#This Row],[A1]:[B3]])</f>
        <v>4</v>
      </c>
    </row>
    <row r="138" spans="2:10" ht="15.75" thickBot="1" x14ac:dyDescent="0.3">
      <c r="B138" s="64">
        <v>13</v>
      </c>
      <c r="C138" s="61">
        <v>6</v>
      </c>
      <c r="D138" s="78" t="s">
        <v>4</v>
      </c>
      <c r="E138" s="79" t="s">
        <v>13</v>
      </c>
      <c r="F138" s="80"/>
      <c r="G138" s="79" t="s">
        <v>47</v>
      </c>
      <c r="H138" s="79" t="s">
        <v>6</v>
      </c>
      <c r="I138" s="80"/>
      <c r="J138" s="81">
        <f>COUNTA(Tabel1[[#This Row],[A1]:[B3]])</f>
        <v>4</v>
      </c>
    </row>
    <row r="139" spans="2:10" ht="15.75" thickBot="1" x14ac:dyDescent="0.3">
      <c r="B139" s="64">
        <v>13</v>
      </c>
      <c r="C139" s="61">
        <v>7</v>
      </c>
      <c r="D139" s="78" t="s">
        <v>19</v>
      </c>
      <c r="E139" s="79" t="s">
        <v>24</v>
      </c>
      <c r="F139" s="80"/>
      <c r="G139" s="79" t="s">
        <v>54</v>
      </c>
      <c r="H139" s="79" t="s">
        <v>41</v>
      </c>
      <c r="I139" s="80"/>
      <c r="J139" s="81">
        <f>COUNTA(Tabel1[[#This Row],[A1]:[B3]])</f>
        <v>4</v>
      </c>
    </row>
    <row r="140" spans="2:10" ht="15.75" thickBot="1" x14ac:dyDescent="0.3">
      <c r="B140" s="64">
        <v>13</v>
      </c>
      <c r="C140" s="61">
        <v>8</v>
      </c>
      <c r="D140" s="78" t="s">
        <v>27</v>
      </c>
      <c r="E140" s="79" t="s">
        <v>34</v>
      </c>
      <c r="F140" s="80"/>
      <c r="G140" s="79" t="s">
        <v>30</v>
      </c>
      <c r="H140" s="79" t="s">
        <v>48</v>
      </c>
      <c r="I140" s="80"/>
      <c r="J140" s="81">
        <f>COUNTA(Tabel1[[#This Row],[A1]:[B3]])</f>
        <v>4</v>
      </c>
    </row>
    <row r="141" spans="2:10" ht="15.75" thickBot="1" x14ac:dyDescent="0.3">
      <c r="B141" s="70">
        <v>13</v>
      </c>
      <c r="C141" s="71">
        <v>9</v>
      </c>
      <c r="D141" s="82" t="s">
        <v>12</v>
      </c>
      <c r="E141" s="83" t="s">
        <v>0</v>
      </c>
      <c r="F141" s="84"/>
      <c r="G141" s="83" t="s">
        <v>18</v>
      </c>
      <c r="H141" s="83" t="s">
        <v>8</v>
      </c>
      <c r="I141" s="84"/>
      <c r="J141" s="85">
        <f>COUNTA(Tabel1[[#This Row],[A1]:[B3]])</f>
        <v>4</v>
      </c>
    </row>
    <row r="142" spans="2:10" ht="15.75" thickBot="1" x14ac:dyDescent="0.3">
      <c r="B142" s="64">
        <v>14</v>
      </c>
      <c r="C142" s="61">
        <v>1</v>
      </c>
      <c r="D142" s="78" t="s">
        <v>8</v>
      </c>
      <c r="E142" s="79" t="s">
        <v>49</v>
      </c>
      <c r="F142" s="80" t="s">
        <v>6</v>
      </c>
      <c r="G142" s="79" t="s">
        <v>30</v>
      </c>
      <c r="H142" s="79" t="s">
        <v>54</v>
      </c>
      <c r="I142" s="80" t="s">
        <v>26</v>
      </c>
      <c r="J142" s="81">
        <f>COUNTA(Tabel1[[#This Row],[A1]:[B3]])</f>
        <v>6</v>
      </c>
    </row>
    <row r="143" spans="2:10" ht="15.75" thickBot="1" x14ac:dyDescent="0.3">
      <c r="B143" s="64">
        <v>14</v>
      </c>
      <c r="C143" s="61">
        <v>2</v>
      </c>
      <c r="D143" s="78" t="s">
        <v>32</v>
      </c>
      <c r="E143" s="79" t="s">
        <v>11</v>
      </c>
      <c r="F143" s="80"/>
      <c r="G143" s="79" t="s">
        <v>42</v>
      </c>
      <c r="H143" s="79" t="s">
        <v>18</v>
      </c>
      <c r="I143" s="80"/>
      <c r="J143" s="81">
        <f>COUNTA(Tabel1[[#This Row],[A1]:[B3]])</f>
        <v>4</v>
      </c>
    </row>
    <row r="144" spans="2:10" ht="15.75" thickBot="1" x14ac:dyDescent="0.3">
      <c r="B144" s="64">
        <v>14</v>
      </c>
      <c r="C144" s="61">
        <v>3</v>
      </c>
      <c r="D144" s="78" t="s">
        <v>60</v>
      </c>
      <c r="E144" s="79" t="s">
        <v>12</v>
      </c>
      <c r="F144" s="80"/>
      <c r="G144" s="79" t="s">
        <v>27</v>
      </c>
      <c r="H144" s="79" t="s">
        <v>13</v>
      </c>
      <c r="I144" s="80"/>
      <c r="J144" s="81">
        <f>COUNTA(Tabel1[[#This Row],[A1]:[B3]])</f>
        <v>4</v>
      </c>
    </row>
    <row r="145" spans="2:10" ht="15.75" thickBot="1" x14ac:dyDescent="0.3">
      <c r="B145" s="64">
        <v>14</v>
      </c>
      <c r="C145" s="61">
        <v>4</v>
      </c>
      <c r="D145" s="78" t="s">
        <v>41</v>
      </c>
      <c r="E145" s="79" t="s">
        <v>56</v>
      </c>
      <c r="F145" s="80"/>
      <c r="G145" s="79" t="s">
        <v>5</v>
      </c>
      <c r="H145" s="79" t="s">
        <v>4</v>
      </c>
      <c r="I145" s="80"/>
      <c r="J145" s="81">
        <f>COUNTA(Tabel1[[#This Row],[A1]:[B3]])</f>
        <v>4</v>
      </c>
    </row>
    <row r="146" spans="2:10" ht="15.75" thickBot="1" x14ac:dyDescent="0.3">
      <c r="B146" s="64">
        <v>14</v>
      </c>
      <c r="C146" s="61">
        <v>5</v>
      </c>
      <c r="D146" s="78" t="s">
        <v>1</v>
      </c>
      <c r="E146" s="79" t="s">
        <v>19</v>
      </c>
      <c r="F146" s="80"/>
      <c r="G146" s="79" t="s">
        <v>29</v>
      </c>
      <c r="H146" s="79" t="s">
        <v>39</v>
      </c>
      <c r="I146" s="80"/>
      <c r="J146" s="81">
        <f>COUNTA(Tabel1[[#This Row],[A1]:[B3]])</f>
        <v>4</v>
      </c>
    </row>
    <row r="147" spans="2:10" ht="15.75" thickBot="1" x14ac:dyDescent="0.3">
      <c r="B147" s="64">
        <v>14</v>
      </c>
      <c r="C147" s="61">
        <v>6</v>
      </c>
      <c r="D147" s="78" t="s">
        <v>2</v>
      </c>
      <c r="E147" s="79" t="s">
        <v>51</v>
      </c>
      <c r="F147" s="80"/>
      <c r="G147" s="79" t="s">
        <v>0</v>
      </c>
      <c r="H147" s="79" t="s">
        <v>50</v>
      </c>
      <c r="I147" s="80"/>
      <c r="J147" s="81">
        <f>COUNTA(Tabel1[[#This Row],[A1]:[B3]])</f>
        <v>4</v>
      </c>
    </row>
    <row r="148" spans="2:10" ht="15.75" thickBot="1" x14ac:dyDescent="0.3">
      <c r="B148" s="64">
        <v>14</v>
      </c>
      <c r="C148" s="61">
        <v>7</v>
      </c>
      <c r="D148" s="78" t="s">
        <v>34</v>
      </c>
      <c r="E148" s="79" t="s">
        <v>43</v>
      </c>
      <c r="F148" s="80"/>
      <c r="G148" s="79" t="s">
        <v>3</v>
      </c>
      <c r="H148" s="79" t="s">
        <v>38</v>
      </c>
      <c r="I148" s="80"/>
      <c r="J148" s="81">
        <f>COUNTA(Tabel1[[#This Row],[A1]:[B3]])</f>
        <v>4</v>
      </c>
    </row>
    <row r="149" spans="2:10" ht="15.75" thickBot="1" x14ac:dyDescent="0.3">
      <c r="B149" s="64">
        <v>14</v>
      </c>
      <c r="C149" s="61">
        <v>8</v>
      </c>
      <c r="D149" s="78" t="s">
        <v>37</v>
      </c>
      <c r="E149" s="79" t="s">
        <v>23</v>
      </c>
      <c r="F149" s="80"/>
      <c r="G149" s="79" t="s">
        <v>48</v>
      </c>
      <c r="H149" s="79" t="s">
        <v>25</v>
      </c>
      <c r="I149" s="80"/>
      <c r="J149" s="81">
        <f>COUNTA(Tabel1[[#This Row],[A1]:[B3]])</f>
        <v>4</v>
      </c>
    </row>
    <row r="150" spans="2:10" ht="15.75" thickBot="1" x14ac:dyDescent="0.3">
      <c r="B150" s="70">
        <v>14</v>
      </c>
      <c r="C150" s="71">
        <v>9</v>
      </c>
      <c r="D150" s="82" t="s">
        <v>36</v>
      </c>
      <c r="E150" s="83" t="s">
        <v>24</v>
      </c>
      <c r="F150" s="84"/>
      <c r="G150" s="83" t="s">
        <v>53</v>
      </c>
      <c r="H150" s="83" t="s">
        <v>47</v>
      </c>
      <c r="I150" s="84"/>
      <c r="J150" s="85">
        <f>COUNTA(Tabel1[[#This Row],[A1]:[B3]])</f>
        <v>4</v>
      </c>
    </row>
    <row r="151" spans="2:10" ht="15.75" thickBot="1" x14ac:dyDescent="0.3">
      <c r="B151" s="64">
        <v>15</v>
      </c>
      <c r="C151" s="61">
        <v>1</v>
      </c>
      <c r="D151" s="78" t="s">
        <v>43</v>
      </c>
      <c r="E151" s="79" t="s">
        <v>56</v>
      </c>
      <c r="F151" s="80" t="s">
        <v>23</v>
      </c>
      <c r="G151" s="79" t="s">
        <v>33</v>
      </c>
      <c r="H151" s="79" t="s">
        <v>45</v>
      </c>
      <c r="I151" s="80" t="s">
        <v>26</v>
      </c>
      <c r="J151" s="81">
        <f>COUNTA(Tabel1[[#This Row],[A1]:[B3]])</f>
        <v>6</v>
      </c>
    </row>
    <row r="152" spans="2:10" ht="15.75" thickBot="1" x14ac:dyDescent="0.3">
      <c r="B152" s="64">
        <v>15</v>
      </c>
      <c r="C152" s="61">
        <v>2</v>
      </c>
      <c r="D152" s="78" t="s">
        <v>41</v>
      </c>
      <c r="E152" s="79" t="s">
        <v>3</v>
      </c>
      <c r="F152" s="80" t="s">
        <v>34</v>
      </c>
      <c r="G152" s="79" t="s">
        <v>17</v>
      </c>
      <c r="H152" s="79" t="s">
        <v>47</v>
      </c>
      <c r="I152" s="80"/>
      <c r="J152" s="81">
        <f>COUNTA(Tabel1[[#This Row],[A1]:[B3]])</f>
        <v>5</v>
      </c>
    </row>
    <row r="153" spans="2:10" ht="15.75" thickBot="1" x14ac:dyDescent="0.3">
      <c r="B153" s="64">
        <v>15</v>
      </c>
      <c r="C153" s="61">
        <v>3</v>
      </c>
      <c r="D153" s="78" t="s">
        <v>6</v>
      </c>
      <c r="E153" s="79" t="s">
        <v>18</v>
      </c>
      <c r="F153" s="80"/>
      <c r="G153" s="79" t="s">
        <v>2</v>
      </c>
      <c r="H153" s="79" t="s">
        <v>59</v>
      </c>
      <c r="I153" s="80"/>
      <c r="J153" s="81">
        <f>COUNTA(Tabel1[[#This Row],[A1]:[B3]])</f>
        <v>4</v>
      </c>
    </row>
    <row r="154" spans="2:10" ht="15.75" thickBot="1" x14ac:dyDescent="0.3">
      <c r="B154" s="64">
        <v>15</v>
      </c>
      <c r="C154" s="61">
        <v>4</v>
      </c>
      <c r="D154" s="78" t="s">
        <v>5</v>
      </c>
      <c r="E154" s="79" t="s">
        <v>9</v>
      </c>
      <c r="F154" s="80"/>
      <c r="G154" s="79" t="s">
        <v>0</v>
      </c>
      <c r="H154" s="79" t="s">
        <v>58</v>
      </c>
      <c r="I154" s="80"/>
      <c r="J154" s="81">
        <f>COUNTA(Tabel1[[#This Row],[A1]:[B3]])</f>
        <v>4</v>
      </c>
    </row>
    <row r="155" spans="2:10" ht="15.75" thickBot="1" x14ac:dyDescent="0.3">
      <c r="B155" s="64">
        <v>15</v>
      </c>
      <c r="C155" s="61">
        <v>5</v>
      </c>
      <c r="D155" s="78" t="s">
        <v>1</v>
      </c>
      <c r="E155" s="79" t="s">
        <v>25</v>
      </c>
      <c r="F155" s="80"/>
      <c r="G155" s="79" t="s">
        <v>49</v>
      </c>
      <c r="H155" s="79" t="s">
        <v>19</v>
      </c>
      <c r="I155" s="80"/>
      <c r="J155" s="81">
        <f>COUNTA(Tabel1[[#This Row],[A1]:[B3]])</f>
        <v>4</v>
      </c>
    </row>
    <row r="156" spans="2:10" ht="15.75" thickBot="1" x14ac:dyDescent="0.3">
      <c r="B156" s="64">
        <v>15</v>
      </c>
      <c r="C156" s="61">
        <v>6</v>
      </c>
      <c r="D156" s="78" t="s">
        <v>10</v>
      </c>
      <c r="E156" s="79" t="s">
        <v>32</v>
      </c>
      <c r="F156" s="80"/>
      <c r="G156" s="79" t="s">
        <v>13</v>
      </c>
      <c r="H156" s="79" t="s">
        <v>50</v>
      </c>
      <c r="I156" s="80"/>
      <c r="J156" s="81">
        <f>COUNTA(Tabel1[[#This Row],[A1]:[B3]])</f>
        <v>4</v>
      </c>
    </row>
    <row r="157" spans="2:10" ht="15.75" thickBot="1" x14ac:dyDescent="0.3">
      <c r="B157" s="64">
        <v>15</v>
      </c>
      <c r="C157" s="61">
        <v>7</v>
      </c>
      <c r="D157" s="78" t="s">
        <v>8</v>
      </c>
      <c r="E157" s="79" t="s">
        <v>29</v>
      </c>
      <c r="F157" s="80"/>
      <c r="G157" s="79" t="s">
        <v>48</v>
      </c>
      <c r="H157" s="79" t="s">
        <v>39</v>
      </c>
      <c r="I157" s="80"/>
      <c r="J157" s="81">
        <f>COUNTA(Tabel1[[#This Row],[A1]:[B3]])</f>
        <v>4</v>
      </c>
    </row>
    <row r="158" spans="2:10" ht="15.75" thickBot="1" x14ac:dyDescent="0.3">
      <c r="B158" s="70">
        <v>15</v>
      </c>
      <c r="C158" s="71">
        <v>8</v>
      </c>
      <c r="D158" s="82" t="s">
        <v>38</v>
      </c>
      <c r="E158" s="83" t="s">
        <v>11</v>
      </c>
      <c r="F158" s="84"/>
      <c r="G158" s="83" t="s">
        <v>27</v>
      </c>
      <c r="H158" s="83" t="s">
        <v>54</v>
      </c>
      <c r="I158" s="84"/>
      <c r="J158" s="85">
        <f>COUNTA(Tabel1[[#This Row],[A1]:[B3]])</f>
        <v>4</v>
      </c>
    </row>
    <row r="159" spans="2:10" ht="15.75" thickBot="1" x14ac:dyDescent="0.3">
      <c r="B159" s="64">
        <v>16</v>
      </c>
      <c r="C159" s="61">
        <v>1</v>
      </c>
      <c r="D159" s="78" t="s">
        <v>39</v>
      </c>
      <c r="E159" s="79" t="s">
        <v>34</v>
      </c>
      <c r="F159" s="80" t="s">
        <v>17</v>
      </c>
      <c r="G159" s="79" t="s">
        <v>19</v>
      </c>
      <c r="H159" s="79" t="s">
        <v>43</v>
      </c>
      <c r="I159" s="80" t="s">
        <v>50</v>
      </c>
      <c r="J159" s="81">
        <f>COUNTA(Tabel1[[#This Row],[A1]:[B3]])</f>
        <v>6</v>
      </c>
    </row>
    <row r="160" spans="2:10" ht="15.75" thickBot="1" x14ac:dyDescent="0.3">
      <c r="B160" s="64">
        <v>16</v>
      </c>
      <c r="C160" s="61">
        <v>2</v>
      </c>
      <c r="D160" s="78" t="s">
        <v>58</v>
      </c>
      <c r="E160" s="79" t="s">
        <v>11</v>
      </c>
      <c r="F160" s="80" t="s">
        <v>13</v>
      </c>
      <c r="G160" s="79" t="s">
        <v>8</v>
      </c>
      <c r="H160" s="79" t="s">
        <v>5</v>
      </c>
      <c r="I160" s="80"/>
      <c r="J160" s="81">
        <f>COUNTA(Tabel1[[#This Row],[A1]:[B3]])</f>
        <v>5</v>
      </c>
    </row>
    <row r="161" spans="2:10" ht="15.75" thickBot="1" x14ac:dyDescent="0.3">
      <c r="B161" s="64">
        <v>16</v>
      </c>
      <c r="C161" s="61">
        <v>3</v>
      </c>
      <c r="D161" s="78" t="s">
        <v>18</v>
      </c>
      <c r="E161" s="79" t="s">
        <v>26</v>
      </c>
      <c r="F161" s="80"/>
      <c r="G161" s="79" t="s">
        <v>25</v>
      </c>
      <c r="H161" s="79" t="s">
        <v>3</v>
      </c>
      <c r="I161" s="80"/>
      <c r="J161" s="81">
        <f>COUNTA(Tabel1[[#This Row],[A1]:[B3]])</f>
        <v>4</v>
      </c>
    </row>
    <row r="162" spans="2:10" ht="15.75" thickBot="1" x14ac:dyDescent="0.3">
      <c r="B162" s="64">
        <v>16</v>
      </c>
      <c r="C162" s="61">
        <v>4</v>
      </c>
      <c r="D162" s="78" t="s">
        <v>29</v>
      </c>
      <c r="E162" s="79" t="s">
        <v>54</v>
      </c>
      <c r="F162" s="80"/>
      <c r="G162" s="79" t="s">
        <v>56</v>
      </c>
      <c r="H162" s="79" t="s">
        <v>47</v>
      </c>
      <c r="I162" s="80"/>
      <c r="J162" s="81">
        <f>COUNTA(Tabel1[[#This Row],[A1]:[B3]])</f>
        <v>4</v>
      </c>
    </row>
    <row r="163" spans="2:10" ht="15.75" thickBot="1" x14ac:dyDescent="0.3">
      <c r="B163" s="64">
        <v>16</v>
      </c>
      <c r="C163" s="61">
        <v>5</v>
      </c>
      <c r="D163" s="78" t="s">
        <v>38</v>
      </c>
      <c r="E163" s="79" t="s">
        <v>33</v>
      </c>
      <c r="F163" s="80"/>
      <c r="G163" s="79" t="s">
        <v>1</v>
      </c>
      <c r="H163" s="79" t="s">
        <v>41</v>
      </c>
      <c r="I163" s="80"/>
      <c r="J163" s="81">
        <f>COUNTA(Tabel1[[#This Row],[A1]:[B3]])</f>
        <v>4</v>
      </c>
    </row>
    <row r="164" spans="2:10" ht="15.75" thickBot="1" x14ac:dyDescent="0.3">
      <c r="B164" s="64">
        <v>16</v>
      </c>
      <c r="C164" s="61">
        <v>6</v>
      </c>
      <c r="D164" s="78" t="s">
        <v>59</v>
      </c>
      <c r="E164" s="79" t="s">
        <v>6</v>
      </c>
      <c r="F164" s="80"/>
      <c r="G164" s="79" t="s">
        <v>48</v>
      </c>
      <c r="H164" s="79" t="s">
        <v>49</v>
      </c>
      <c r="I164" s="80"/>
      <c r="J164" s="81">
        <f>COUNTA(Tabel1[[#This Row],[A1]:[B3]])</f>
        <v>4</v>
      </c>
    </row>
    <row r="165" spans="2:10" ht="15.75" thickBot="1" x14ac:dyDescent="0.3">
      <c r="B165" s="64">
        <v>16</v>
      </c>
      <c r="C165" s="61">
        <v>7</v>
      </c>
      <c r="D165" s="78" t="s">
        <v>2</v>
      </c>
      <c r="E165" s="79" t="s">
        <v>32</v>
      </c>
      <c r="F165" s="80"/>
      <c r="G165" s="79" t="s">
        <v>10</v>
      </c>
      <c r="H165" s="79" t="s">
        <v>27</v>
      </c>
      <c r="I165" s="80"/>
      <c r="J165" s="81">
        <f>COUNTA(Tabel1[[#This Row],[A1]:[B3]])</f>
        <v>4</v>
      </c>
    </row>
    <row r="166" spans="2:10" ht="15.75" thickBot="1" x14ac:dyDescent="0.3">
      <c r="B166" s="70">
        <v>16</v>
      </c>
      <c r="C166" s="71">
        <v>8</v>
      </c>
      <c r="D166" s="82" t="s">
        <v>23</v>
      </c>
      <c r="E166" s="83" t="s">
        <v>45</v>
      </c>
      <c r="F166" s="84"/>
      <c r="G166" s="83" t="s">
        <v>0</v>
      </c>
      <c r="H166" s="83" t="s">
        <v>9</v>
      </c>
      <c r="I166" s="84"/>
      <c r="J166" s="85">
        <f>COUNTA(Tabel1[[#This Row],[A1]:[B3]])</f>
        <v>4</v>
      </c>
    </row>
    <row r="167" spans="2:10" ht="15.75" thickBot="1" x14ac:dyDescent="0.3">
      <c r="B167" s="64">
        <v>17</v>
      </c>
      <c r="C167" s="61">
        <v>1</v>
      </c>
      <c r="D167" s="78" t="s">
        <v>38</v>
      </c>
      <c r="E167" s="79" t="s">
        <v>32</v>
      </c>
      <c r="F167" s="80" t="s">
        <v>1</v>
      </c>
      <c r="G167" s="79" t="s">
        <v>55</v>
      </c>
      <c r="H167" s="79" t="s">
        <v>18</v>
      </c>
      <c r="I167" s="80" t="s">
        <v>56</v>
      </c>
      <c r="J167" s="81">
        <f>COUNTA(Tabel1[[#This Row],[A1]:[B3]])</f>
        <v>6</v>
      </c>
    </row>
    <row r="168" spans="2:10" ht="15.75" thickBot="1" x14ac:dyDescent="0.3">
      <c r="B168" s="64">
        <v>17</v>
      </c>
      <c r="C168" s="61">
        <v>2</v>
      </c>
      <c r="D168" s="78" t="s">
        <v>13</v>
      </c>
      <c r="E168" s="79" t="s">
        <v>47</v>
      </c>
      <c r="F168" s="80" t="s">
        <v>37</v>
      </c>
      <c r="G168" s="79" t="s">
        <v>40</v>
      </c>
      <c r="H168" s="79" t="s">
        <v>7</v>
      </c>
      <c r="I168" s="80"/>
      <c r="J168" s="81">
        <f>COUNTA(Tabel1[[#This Row],[A1]:[B3]])</f>
        <v>5</v>
      </c>
    </row>
    <row r="169" spans="2:10" ht="15.75" thickBot="1" x14ac:dyDescent="0.3">
      <c r="B169" s="64">
        <v>17</v>
      </c>
      <c r="C169" s="61">
        <v>3</v>
      </c>
      <c r="D169" s="78" t="s">
        <v>14</v>
      </c>
      <c r="E169" s="79" t="s">
        <v>0</v>
      </c>
      <c r="F169" s="80"/>
      <c r="G169" s="79" t="s">
        <v>39</v>
      </c>
      <c r="H169" s="79" t="s">
        <v>33</v>
      </c>
      <c r="I169" s="80"/>
      <c r="J169" s="81">
        <f>COUNTA(Tabel1[[#This Row],[A1]:[B3]])</f>
        <v>4</v>
      </c>
    </row>
    <row r="170" spans="2:10" ht="15.75" thickBot="1" x14ac:dyDescent="0.3">
      <c r="B170" s="64">
        <v>17</v>
      </c>
      <c r="C170" s="61">
        <v>4</v>
      </c>
      <c r="D170" s="78" t="s">
        <v>43</v>
      </c>
      <c r="E170" s="79" t="s">
        <v>41</v>
      </c>
      <c r="F170" s="80"/>
      <c r="G170" s="79" t="s">
        <v>11</v>
      </c>
      <c r="H170" s="79" t="s">
        <v>54</v>
      </c>
      <c r="I170" s="80"/>
      <c r="J170" s="81">
        <f>COUNTA(Tabel1[[#This Row],[A1]:[B3]])</f>
        <v>4</v>
      </c>
    </row>
    <row r="171" spans="2:10" ht="15.75" thickBot="1" x14ac:dyDescent="0.3">
      <c r="B171" s="64">
        <v>17</v>
      </c>
      <c r="C171" s="61">
        <v>5</v>
      </c>
      <c r="D171" s="78" t="s">
        <v>8</v>
      </c>
      <c r="E171" s="79" t="s">
        <v>59</v>
      </c>
      <c r="F171" s="80"/>
      <c r="G171" s="79" t="s">
        <v>25</v>
      </c>
      <c r="H171" s="79" t="s">
        <v>2</v>
      </c>
      <c r="I171" s="80"/>
      <c r="J171" s="81">
        <f>COUNTA(Tabel1[[#This Row],[A1]:[B3]])</f>
        <v>4</v>
      </c>
    </row>
    <row r="172" spans="2:10" ht="15.75" thickBot="1" x14ac:dyDescent="0.3">
      <c r="B172" s="64">
        <v>17</v>
      </c>
      <c r="C172" s="61">
        <v>6</v>
      </c>
      <c r="D172" s="78" t="s">
        <v>60</v>
      </c>
      <c r="E172" s="79" t="s">
        <v>24</v>
      </c>
      <c r="F172" s="80"/>
      <c r="G172" s="79" t="s">
        <v>44</v>
      </c>
      <c r="H172" s="79" t="s">
        <v>23</v>
      </c>
      <c r="I172" s="80"/>
      <c r="J172" s="81">
        <f>COUNTA(Tabel1[[#This Row],[A1]:[B3]])</f>
        <v>4</v>
      </c>
    </row>
    <row r="173" spans="2:10" ht="15.75" thickBot="1" x14ac:dyDescent="0.3">
      <c r="B173" s="64">
        <v>17</v>
      </c>
      <c r="C173" s="61">
        <v>7</v>
      </c>
      <c r="D173" s="78" t="s">
        <v>3</v>
      </c>
      <c r="E173" s="79" t="s">
        <v>27</v>
      </c>
      <c r="F173" s="80"/>
      <c r="G173" s="79" t="s">
        <v>58</v>
      </c>
      <c r="H173" s="79" t="s">
        <v>51</v>
      </c>
      <c r="I173" s="80"/>
      <c r="J173" s="81">
        <f>COUNTA(Tabel1[[#This Row],[A1]:[B3]])</f>
        <v>4</v>
      </c>
    </row>
    <row r="174" spans="2:10" ht="15.75" thickBot="1" x14ac:dyDescent="0.3">
      <c r="B174" s="64">
        <v>17</v>
      </c>
      <c r="C174" s="61">
        <v>8</v>
      </c>
      <c r="D174" s="78" t="s">
        <v>5</v>
      </c>
      <c r="E174" s="79" t="s">
        <v>26</v>
      </c>
      <c r="F174" s="80"/>
      <c r="G174" s="79" t="s">
        <v>50</v>
      </c>
      <c r="H174" s="79" t="s">
        <v>34</v>
      </c>
      <c r="I174" s="80"/>
      <c r="J174" s="81">
        <f>COUNTA(Tabel1[[#This Row],[A1]:[B3]])</f>
        <v>4</v>
      </c>
    </row>
    <row r="175" spans="2:10" ht="15.75" thickBot="1" x14ac:dyDescent="0.3">
      <c r="B175" s="64">
        <v>17</v>
      </c>
      <c r="C175" s="61">
        <v>9</v>
      </c>
      <c r="D175" s="78" t="s">
        <v>49</v>
      </c>
      <c r="E175" s="79" t="s">
        <v>53</v>
      </c>
      <c r="F175" s="80"/>
      <c r="G175" s="79" t="s">
        <v>19</v>
      </c>
      <c r="H175" s="79" t="s">
        <v>61</v>
      </c>
      <c r="I175" s="80"/>
      <c r="J175" s="81">
        <f>COUNTA(Tabel1[[#This Row],[A1]:[B3]])</f>
        <v>4</v>
      </c>
    </row>
    <row r="176" spans="2:10" ht="15.75" thickBot="1" x14ac:dyDescent="0.3">
      <c r="B176" s="70">
        <v>17</v>
      </c>
      <c r="C176" s="71">
        <v>10</v>
      </c>
      <c r="D176" s="82" t="s">
        <v>6</v>
      </c>
      <c r="E176" s="83" t="s">
        <v>48</v>
      </c>
      <c r="F176" s="84"/>
      <c r="G176" s="83" t="s">
        <v>42</v>
      </c>
      <c r="H176" s="83" t="s">
        <v>35</v>
      </c>
      <c r="I176" s="84"/>
      <c r="J176" s="85">
        <f>COUNTA(Tabel1[[#This Row],[A1]:[B3]])</f>
        <v>4</v>
      </c>
    </row>
    <row r="177" spans="2:10" ht="15.75" thickBot="1" x14ac:dyDescent="0.3">
      <c r="B177" s="64">
        <v>18</v>
      </c>
      <c r="C177" s="61">
        <v>1</v>
      </c>
      <c r="D177" s="78" t="s">
        <v>23</v>
      </c>
      <c r="E177" s="79" t="s">
        <v>8</v>
      </c>
      <c r="F177" s="80" t="s">
        <v>50</v>
      </c>
      <c r="G177" s="79" t="s">
        <v>19</v>
      </c>
      <c r="H177" s="79" t="s">
        <v>35</v>
      </c>
      <c r="I177" s="80" t="s">
        <v>18</v>
      </c>
      <c r="J177" s="81">
        <f>COUNTA(Tabel1[[#This Row],[A1]:[B3]])</f>
        <v>6</v>
      </c>
    </row>
    <row r="178" spans="2:10" ht="15.75" thickBot="1" x14ac:dyDescent="0.3">
      <c r="B178" s="64">
        <v>18</v>
      </c>
      <c r="C178" s="61">
        <v>2</v>
      </c>
      <c r="D178" s="78" t="s">
        <v>25</v>
      </c>
      <c r="E178" s="79" t="s">
        <v>32</v>
      </c>
      <c r="F178" s="80" t="s">
        <v>6</v>
      </c>
      <c r="G178" s="79" t="s">
        <v>51</v>
      </c>
      <c r="H178" s="79" t="s">
        <v>24</v>
      </c>
      <c r="I178" s="80"/>
      <c r="J178" s="81">
        <f>COUNTA(Tabel1[[#This Row],[A1]:[B3]])</f>
        <v>5</v>
      </c>
    </row>
    <row r="179" spans="2:10" ht="15.75" thickBot="1" x14ac:dyDescent="0.3">
      <c r="B179" s="64">
        <v>18</v>
      </c>
      <c r="C179" s="61">
        <v>3</v>
      </c>
      <c r="D179" s="78" t="s">
        <v>38</v>
      </c>
      <c r="E179" s="79" t="s">
        <v>0</v>
      </c>
      <c r="F179" s="80"/>
      <c r="G179" s="79" t="s">
        <v>47</v>
      </c>
      <c r="H179" s="79" t="s">
        <v>14</v>
      </c>
      <c r="I179" s="80"/>
      <c r="J179" s="81">
        <f>COUNTA(Tabel1[[#This Row],[A1]:[B3]])</f>
        <v>4</v>
      </c>
    </row>
    <row r="180" spans="2:10" ht="15.75" thickBot="1" x14ac:dyDescent="0.3">
      <c r="B180" s="64">
        <v>18</v>
      </c>
      <c r="C180" s="61">
        <v>4</v>
      </c>
      <c r="D180" s="78" t="s">
        <v>49</v>
      </c>
      <c r="E180" s="79" t="s">
        <v>1</v>
      </c>
      <c r="F180" s="80"/>
      <c r="G180" s="79" t="s">
        <v>33</v>
      </c>
      <c r="H180" s="79" t="s">
        <v>34</v>
      </c>
      <c r="I180" s="80"/>
      <c r="J180" s="81">
        <f>COUNTA(Tabel1[[#This Row],[A1]:[B3]])</f>
        <v>4</v>
      </c>
    </row>
    <row r="181" spans="2:10" ht="15.75" thickBot="1" x14ac:dyDescent="0.3">
      <c r="B181" s="64">
        <v>18</v>
      </c>
      <c r="C181" s="61">
        <v>5</v>
      </c>
      <c r="D181" s="78" t="s">
        <v>2</v>
      </c>
      <c r="E181" s="79" t="s">
        <v>61</v>
      </c>
      <c r="F181" s="80"/>
      <c r="G181" s="79" t="s">
        <v>3</v>
      </c>
      <c r="H181" s="79" t="s">
        <v>11</v>
      </c>
      <c r="I181" s="80"/>
      <c r="J181" s="81">
        <f>COUNTA(Tabel1[[#This Row],[A1]:[B3]])</f>
        <v>4</v>
      </c>
    </row>
    <row r="182" spans="2:10" ht="15.75" thickBot="1" x14ac:dyDescent="0.3">
      <c r="B182" s="64">
        <v>18</v>
      </c>
      <c r="C182" s="61">
        <v>6</v>
      </c>
      <c r="D182" s="78" t="s">
        <v>48</v>
      </c>
      <c r="E182" s="79" t="s">
        <v>5</v>
      </c>
      <c r="F182" s="80"/>
      <c r="G182" s="79" t="s">
        <v>44</v>
      </c>
      <c r="H182" s="79" t="s">
        <v>54</v>
      </c>
      <c r="I182" s="80"/>
      <c r="J182" s="81">
        <f>COUNTA(Tabel1[[#This Row],[A1]:[B3]])</f>
        <v>4</v>
      </c>
    </row>
    <row r="183" spans="2:10" ht="15.75" thickBot="1" x14ac:dyDescent="0.3">
      <c r="B183" s="64">
        <v>18</v>
      </c>
      <c r="C183" s="61">
        <v>7</v>
      </c>
      <c r="D183" s="78" t="s">
        <v>60</v>
      </c>
      <c r="E183" s="79" t="s">
        <v>43</v>
      </c>
      <c r="F183" s="80"/>
      <c r="G183" s="79" t="s">
        <v>40</v>
      </c>
      <c r="H183" s="79" t="s">
        <v>55</v>
      </c>
      <c r="I183" s="80"/>
      <c r="J183" s="81">
        <f>COUNTA(Tabel1[[#This Row],[A1]:[B3]])</f>
        <v>4</v>
      </c>
    </row>
    <row r="184" spans="2:10" ht="15.75" thickBot="1" x14ac:dyDescent="0.3">
      <c r="B184" s="64">
        <v>18</v>
      </c>
      <c r="C184" s="61">
        <v>8</v>
      </c>
      <c r="D184" s="78" t="s">
        <v>53</v>
      </c>
      <c r="E184" s="79" t="s">
        <v>13</v>
      </c>
      <c r="F184" s="80"/>
      <c r="G184" s="79" t="s">
        <v>59</v>
      </c>
      <c r="H184" s="79" t="s">
        <v>26</v>
      </c>
      <c r="I184" s="80"/>
      <c r="J184" s="81">
        <f>COUNTA(Tabel1[[#This Row],[A1]:[B3]])</f>
        <v>4</v>
      </c>
    </row>
    <row r="185" spans="2:10" ht="15.75" thickBot="1" x14ac:dyDescent="0.3">
      <c r="B185" s="64">
        <v>18</v>
      </c>
      <c r="C185" s="61">
        <v>9</v>
      </c>
      <c r="D185" s="78" t="s">
        <v>58</v>
      </c>
      <c r="E185" s="79" t="s">
        <v>39</v>
      </c>
      <c r="F185" s="80"/>
      <c r="G185" s="79" t="s">
        <v>56</v>
      </c>
      <c r="H185" s="79" t="s">
        <v>37</v>
      </c>
      <c r="I185" s="80"/>
      <c r="J185" s="81">
        <f>COUNTA(Tabel1[[#This Row],[A1]:[B3]])</f>
        <v>4</v>
      </c>
    </row>
    <row r="186" spans="2:10" ht="15.75" thickBot="1" x14ac:dyDescent="0.3">
      <c r="B186" s="70">
        <v>18</v>
      </c>
      <c r="C186" s="71">
        <v>10</v>
      </c>
      <c r="D186" s="82" t="s">
        <v>42</v>
      </c>
      <c r="E186" s="83" t="s">
        <v>27</v>
      </c>
      <c r="F186" s="84"/>
      <c r="G186" s="83" t="s">
        <v>7</v>
      </c>
      <c r="H186" s="83" t="s">
        <v>41</v>
      </c>
      <c r="I186" s="84"/>
      <c r="J186" s="85">
        <f>COUNTA(Tabel1[[#This Row],[A1]:[B3]])</f>
        <v>4</v>
      </c>
    </row>
    <row r="187" spans="2:10" ht="15.75" thickBot="1" x14ac:dyDescent="0.3">
      <c r="B187" s="64">
        <v>19</v>
      </c>
      <c r="C187" s="61">
        <v>1</v>
      </c>
      <c r="D187" s="78" t="s">
        <v>56</v>
      </c>
      <c r="E187" s="79" t="s">
        <v>27</v>
      </c>
      <c r="F187" s="80" t="s">
        <v>12</v>
      </c>
      <c r="G187" s="79" t="s">
        <v>55</v>
      </c>
      <c r="H187" s="79" t="s">
        <v>24</v>
      </c>
      <c r="I187" s="80" t="s">
        <v>43</v>
      </c>
      <c r="J187" s="81">
        <f>COUNTA(Tabel1[[#This Row],[A1]:[B3]])</f>
        <v>6</v>
      </c>
    </row>
    <row r="188" spans="2:10" ht="15.75" thickBot="1" x14ac:dyDescent="0.3">
      <c r="B188" s="64">
        <v>19</v>
      </c>
      <c r="C188" s="61">
        <v>2</v>
      </c>
      <c r="D188" s="78" t="s">
        <v>0</v>
      </c>
      <c r="E188" s="79" t="s">
        <v>39</v>
      </c>
      <c r="F188" s="80"/>
      <c r="G188" s="79" t="s">
        <v>4</v>
      </c>
      <c r="H188" s="79" t="s">
        <v>47</v>
      </c>
      <c r="I188" s="80"/>
      <c r="J188" s="81">
        <f>COUNTA(Tabel1[[#This Row],[A1]:[B3]])</f>
        <v>4</v>
      </c>
    </row>
    <row r="189" spans="2:10" ht="15.75" thickBot="1" x14ac:dyDescent="0.3">
      <c r="B189" s="64">
        <v>19</v>
      </c>
      <c r="C189" s="61">
        <v>3</v>
      </c>
      <c r="D189" s="78" t="s">
        <v>19</v>
      </c>
      <c r="E189" s="79" t="s">
        <v>10</v>
      </c>
      <c r="F189" s="80"/>
      <c r="G189" s="79" t="s">
        <v>25</v>
      </c>
      <c r="H189" s="79" t="s">
        <v>35</v>
      </c>
      <c r="I189" s="80"/>
      <c r="J189" s="81">
        <f>COUNTA(Tabel1[[#This Row],[A1]:[B3]])</f>
        <v>4</v>
      </c>
    </row>
    <row r="190" spans="2:10" ht="15.75" thickBot="1" x14ac:dyDescent="0.3">
      <c r="B190" s="64">
        <v>19</v>
      </c>
      <c r="C190" s="61">
        <v>4</v>
      </c>
      <c r="D190" s="78" t="s">
        <v>51</v>
      </c>
      <c r="E190" s="79" t="s">
        <v>61</v>
      </c>
      <c r="F190" s="80"/>
      <c r="G190" s="79" t="s">
        <v>41</v>
      </c>
      <c r="H190" s="79" t="s">
        <v>5</v>
      </c>
      <c r="I190" s="80"/>
      <c r="J190" s="81">
        <f>COUNTA(Tabel1[[#This Row],[A1]:[B3]])</f>
        <v>4</v>
      </c>
    </row>
    <row r="191" spans="2:10" ht="15.75" thickBot="1" x14ac:dyDescent="0.3">
      <c r="B191" s="64">
        <v>19</v>
      </c>
      <c r="C191" s="61">
        <v>5</v>
      </c>
      <c r="D191" s="78" t="s">
        <v>1</v>
      </c>
      <c r="E191" s="79" t="s">
        <v>34</v>
      </c>
      <c r="F191" s="80"/>
      <c r="G191" s="79" t="s">
        <v>11</v>
      </c>
      <c r="H191" s="79" t="s">
        <v>59</v>
      </c>
      <c r="I191" s="80"/>
      <c r="J191" s="81">
        <f>COUNTA(Tabel1[[#This Row],[A1]:[B3]])</f>
        <v>4</v>
      </c>
    </row>
    <row r="192" spans="2:10" ht="15.75" thickBot="1" x14ac:dyDescent="0.3">
      <c r="B192" s="64">
        <v>19</v>
      </c>
      <c r="C192" s="61">
        <v>6</v>
      </c>
      <c r="D192" s="78" t="s">
        <v>45</v>
      </c>
      <c r="E192" s="79" t="s">
        <v>3</v>
      </c>
      <c r="F192" s="80"/>
      <c r="G192" s="79" t="s">
        <v>44</v>
      </c>
      <c r="H192" s="79" t="s">
        <v>14</v>
      </c>
      <c r="I192" s="80"/>
      <c r="J192" s="81">
        <f>COUNTA(Tabel1[[#This Row],[A1]:[B3]])</f>
        <v>4</v>
      </c>
    </row>
    <row r="193" spans="2:10" ht="15.75" thickBot="1" x14ac:dyDescent="0.3">
      <c r="B193" s="64">
        <v>19</v>
      </c>
      <c r="C193" s="61">
        <v>7</v>
      </c>
      <c r="D193" s="78" t="s">
        <v>50</v>
      </c>
      <c r="E193" s="79" t="s">
        <v>58</v>
      </c>
      <c r="F193" s="80"/>
      <c r="G193" s="79" t="s">
        <v>38</v>
      </c>
      <c r="H193" s="79" t="s">
        <v>6</v>
      </c>
      <c r="I193" s="80"/>
      <c r="J193" s="81">
        <f>COUNTA(Tabel1[[#This Row],[A1]:[B3]])</f>
        <v>4</v>
      </c>
    </row>
    <row r="194" spans="2:10" ht="15.75" thickBot="1" x14ac:dyDescent="0.3">
      <c r="B194" s="64">
        <v>19</v>
      </c>
      <c r="C194" s="61">
        <v>8</v>
      </c>
      <c r="D194" s="78" t="s">
        <v>26</v>
      </c>
      <c r="E194" s="79" t="s">
        <v>2</v>
      </c>
      <c r="F194" s="80"/>
      <c r="G194" s="79" t="s">
        <v>54</v>
      </c>
      <c r="H194" s="79" t="s">
        <v>33</v>
      </c>
      <c r="I194" s="80"/>
      <c r="J194" s="81">
        <f>COUNTA(Tabel1[[#This Row],[A1]:[B3]])</f>
        <v>4</v>
      </c>
    </row>
    <row r="195" spans="2:10" ht="15.75" thickBot="1" x14ac:dyDescent="0.3">
      <c r="B195" s="64">
        <v>19</v>
      </c>
      <c r="C195" s="61">
        <v>9</v>
      </c>
      <c r="D195" s="78" t="s">
        <v>7</v>
      </c>
      <c r="E195" s="79" t="s">
        <v>32</v>
      </c>
      <c r="F195" s="80"/>
      <c r="G195" s="79" t="s">
        <v>8</v>
      </c>
      <c r="H195" s="79" t="s">
        <v>9</v>
      </c>
      <c r="I195" s="80"/>
      <c r="J195" s="81">
        <f>COUNTA(Tabel1[[#This Row],[A1]:[B3]])</f>
        <v>4</v>
      </c>
    </row>
    <row r="196" spans="2:10" ht="15.75" thickBot="1" x14ac:dyDescent="0.3">
      <c r="B196" s="64">
        <v>19</v>
      </c>
      <c r="C196" s="61">
        <v>10</v>
      </c>
      <c r="D196" s="78" t="s">
        <v>49</v>
      </c>
      <c r="E196" s="79" t="s">
        <v>37</v>
      </c>
      <c r="F196" s="80"/>
      <c r="G196" s="79" t="s">
        <v>60</v>
      </c>
      <c r="H196" s="79" t="s">
        <v>23</v>
      </c>
      <c r="I196" s="80"/>
      <c r="J196" s="81">
        <f>COUNTA(Tabel1[[#This Row],[A1]:[B3]])</f>
        <v>4</v>
      </c>
    </row>
    <row r="197" spans="2:10" ht="15.75" thickBot="1" x14ac:dyDescent="0.3">
      <c r="B197" s="70">
        <v>19</v>
      </c>
      <c r="C197" s="71">
        <v>11</v>
      </c>
      <c r="D197" s="82" t="s">
        <v>17</v>
      </c>
      <c r="E197" s="83" t="s">
        <v>16</v>
      </c>
      <c r="F197" s="84"/>
      <c r="G197" s="83" t="s">
        <v>48</v>
      </c>
      <c r="H197" s="83" t="s">
        <v>13</v>
      </c>
      <c r="I197" s="84"/>
      <c r="J197" s="85">
        <f>COUNTA(Tabel1[[#This Row],[A1]:[B3]])</f>
        <v>4</v>
      </c>
    </row>
    <row r="198" spans="2:10" ht="15.75" thickBot="1" x14ac:dyDescent="0.3">
      <c r="B198" s="64">
        <v>20</v>
      </c>
      <c r="C198" s="61">
        <v>1</v>
      </c>
      <c r="D198" s="78" t="s">
        <v>49</v>
      </c>
      <c r="E198" s="79" t="s">
        <v>24</v>
      </c>
      <c r="F198" s="80"/>
      <c r="G198" s="79" t="s">
        <v>37</v>
      </c>
      <c r="H198" s="79" t="s">
        <v>39</v>
      </c>
      <c r="I198" s="80"/>
      <c r="J198" s="81">
        <f>COUNTA(Tabel1[[#This Row],[A1]:[B3]])</f>
        <v>4</v>
      </c>
    </row>
    <row r="199" spans="2:10" ht="15.75" thickBot="1" x14ac:dyDescent="0.3">
      <c r="B199" s="64">
        <v>20</v>
      </c>
      <c r="C199" s="61">
        <v>2</v>
      </c>
      <c r="D199" s="78" t="s">
        <v>50</v>
      </c>
      <c r="E199" s="79" t="s">
        <v>16</v>
      </c>
      <c r="F199" s="80"/>
      <c r="G199" s="79" t="s">
        <v>26</v>
      </c>
      <c r="H199" s="79" t="s">
        <v>47</v>
      </c>
      <c r="I199" s="80"/>
      <c r="J199" s="81">
        <f>COUNTA(Tabel1[[#This Row],[A1]:[B3]])</f>
        <v>4</v>
      </c>
    </row>
    <row r="200" spans="2:10" ht="15.75" thickBot="1" x14ac:dyDescent="0.3">
      <c r="B200" s="64">
        <v>20</v>
      </c>
      <c r="C200" s="61">
        <v>3</v>
      </c>
      <c r="D200" s="78" t="s">
        <v>0</v>
      </c>
      <c r="E200" s="79" t="s">
        <v>33</v>
      </c>
      <c r="F200" s="80"/>
      <c r="G200" s="79" t="s">
        <v>25</v>
      </c>
      <c r="H200" s="79" t="s">
        <v>21</v>
      </c>
      <c r="I200" s="80"/>
      <c r="J200" s="81">
        <f>COUNTA(Tabel1[[#This Row],[A1]:[B3]])</f>
        <v>4</v>
      </c>
    </row>
    <row r="201" spans="2:10" ht="15.75" thickBot="1" x14ac:dyDescent="0.3">
      <c r="B201" s="64">
        <v>20</v>
      </c>
      <c r="C201" s="61">
        <v>4</v>
      </c>
      <c r="D201" s="78" t="s">
        <v>23</v>
      </c>
      <c r="E201" s="79" t="s">
        <v>35</v>
      </c>
      <c r="F201" s="80"/>
      <c r="G201" s="79" t="s">
        <v>13</v>
      </c>
      <c r="H201" s="79" t="s">
        <v>20</v>
      </c>
      <c r="I201" s="80"/>
      <c r="J201" s="81">
        <f>COUNTA(Tabel1[[#This Row],[A1]:[B3]])</f>
        <v>4</v>
      </c>
    </row>
    <row r="202" spans="2:10" ht="15.75" thickBot="1" x14ac:dyDescent="0.3">
      <c r="B202" s="64">
        <v>20</v>
      </c>
      <c r="C202" s="61">
        <v>5</v>
      </c>
      <c r="D202" s="78" t="s">
        <v>54</v>
      </c>
      <c r="E202" s="79" t="s">
        <v>10</v>
      </c>
      <c r="F202" s="80"/>
      <c r="G202" s="79" t="s">
        <v>61</v>
      </c>
      <c r="H202" s="79" t="s">
        <v>34</v>
      </c>
      <c r="I202" s="80"/>
      <c r="J202" s="81">
        <f>COUNTA(Tabel1[[#This Row],[A1]:[B3]])</f>
        <v>4</v>
      </c>
    </row>
    <row r="203" spans="2:10" ht="15.75" thickBot="1" x14ac:dyDescent="0.3">
      <c r="B203" s="64">
        <v>20</v>
      </c>
      <c r="C203" s="61">
        <v>6</v>
      </c>
      <c r="D203" s="78" t="s">
        <v>45</v>
      </c>
      <c r="E203" s="79" t="s">
        <v>6</v>
      </c>
      <c r="F203" s="80"/>
      <c r="G203" s="79" t="s">
        <v>5</v>
      </c>
      <c r="H203" s="79" t="s">
        <v>12</v>
      </c>
      <c r="I203" s="80"/>
      <c r="J203" s="81">
        <f>COUNTA(Tabel1[[#This Row],[A1]:[B3]])</f>
        <v>4</v>
      </c>
    </row>
    <row r="204" spans="2:10" ht="15.75" thickBot="1" x14ac:dyDescent="0.3">
      <c r="B204" s="64">
        <v>20</v>
      </c>
      <c r="C204" s="61">
        <v>7</v>
      </c>
      <c r="D204" s="78" t="s">
        <v>4</v>
      </c>
      <c r="E204" s="79" t="s">
        <v>3</v>
      </c>
      <c r="F204" s="80"/>
      <c r="G204" s="79" t="s">
        <v>1</v>
      </c>
      <c r="H204" s="79" t="s">
        <v>55</v>
      </c>
      <c r="I204" s="80"/>
      <c r="J204" s="81">
        <f>COUNTA(Tabel1[[#This Row],[A1]:[B3]])</f>
        <v>4</v>
      </c>
    </row>
    <row r="205" spans="2:10" ht="15.75" thickBot="1" x14ac:dyDescent="0.3">
      <c r="B205" s="64">
        <v>20</v>
      </c>
      <c r="C205" s="61">
        <v>8</v>
      </c>
      <c r="D205" s="78" t="s">
        <v>17</v>
      </c>
      <c r="E205" s="79" t="s">
        <v>11</v>
      </c>
      <c r="F205" s="80"/>
      <c r="G205" s="79" t="s">
        <v>38</v>
      </c>
      <c r="H205" s="79" t="s">
        <v>27</v>
      </c>
      <c r="I205" s="80"/>
      <c r="J205" s="81">
        <f>COUNTA(Tabel1[[#This Row],[A1]:[B3]])</f>
        <v>4</v>
      </c>
    </row>
    <row r="206" spans="2:10" ht="15.75" thickBot="1" x14ac:dyDescent="0.3">
      <c r="B206" s="64">
        <v>20</v>
      </c>
      <c r="C206" s="61">
        <v>9</v>
      </c>
      <c r="D206" s="78" t="s">
        <v>2</v>
      </c>
      <c r="E206" s="79" t="s">
        <v>58</v>
      </c>
      <c r="F206" s="80"/>
      <c r="G206" s="79" t="s">
        <v>60</v>
      </c>
      <c r="H206" s="79" t="s">
        <v>48</v>
      </c>
      <c r="I206" s="80"/>
      <c r="J206" s="81">
        <f>COUNTA(Tabel1[[#This Row],[A1]:[B3]])</f>
        <v>4</v>
      </c>
    </row>
    <row r="207" spans="2:10" ht="15.75" thickBot="1" x14ac:dyDescent="0.3">
      <c r="B207" s="64">
        <v>20</v>
      </c>
      <c r="C207" s="61">
        <v>10</v>
      </c>
      <c r="D207" s="78" t="s">
        <v>44</v>
      </c>
      <c r="E207" s="79" t="s">
        <v>56</v>
      </c>
      <c r="F207" s="80"/>
      <c r="G207" s="79" t="s">
        <v>8</v>
      </c>
      <c r="H207" s="79" t="s">
        <v>7</v>
      </c>
      <c r="I207" s="80"/>
      <c r="J207" s="81">
        <f>COUNTA(Tabel1[[#This Row],[A1]:[B3]])</f>
        <v>4</v>
      </c>
    </row>
    <row r="208" spans="2:10" ht="15.75" thickBot="1" x14ac:dyDescent="0.3">
      <c r="B208" s="64">
        <v>20</v>
      </c>
      <c r="C208" s="61">
        <v>11</v>
      </c>
      <c r="D208" s="78" t="s">
        <v>14</v>
      </c>
      <c r="E208" s="79" t="s">
        <v>19</v>
      </c>
      <c r="F208" s="80"/>
      <c r="G208" s="79" t="s">
        <v>59</v>
      </c>
      <c r="H208" s="79" t="s">
        <v>32</v>
      </c>
      <c r="I208" s="80"/>
      <c r="J208" s="81">
        <f>COUNTA(Tabel1[[#This Row],[A1]:[B3]])</f>
        <v>4</v>
      </c>
    </row>
    <row r="209" spans="2:10" ht="15.75" thickBot="1" x14ac:dyDescent="0.3">
      <c r="B209" s="70">
        <v>20</v>
      </c>
      <c r="C209" s="71">
        <v>12</v>
      </c>
      <c r="D209" s="82" t="s">
        <v>43</v>
      </c>
      <c r="E209" s="83" t="s">
        <v>9</v>
      </c>
      <c r="F209" s="84"/>
      <c r="G209" s="83" t="s">
        <v>51</v>
      </c>
      <c r="H209" s="83" t="s">
        <v>41</v>
      </c>
      <c r="I209" s="84"/>
      <c r="J209" s="85">
        <f>COUNTA(Tabel1[[#This Row],[A1]:[B3]])</f>
        <v>4</v>
      </c>
    </row>
    <row r="210" spans="2:10" ht="15.75" thickBot="1" x14ac:dyDescent="0.3">
      <c r="B210" s="64">
        <v>21</v>
      </c>
      <c r="C210" s="61">
        <v>1</v>
      </c>
      <c r="D210" s="78" t="s">
        <v>37</v>
      </c>
      <c r="E210" s="79" t="s">
        <v>41</v>
      </c>
      <c r="F210" s="80"/>
      <c r="G210" s="79" t="s">
        <v>44</v>
      </c>
      <c r="H210" s="79" t="s">
        <v>55</v>
      </c>
      <c r="I210" s="80"/>
      <c r="J210" s="81">
        <f>COUNTA(Tabel1[[#This Row],[A1]:[B3]])</f>
        <v>4</v>
      </c>
    </row>
    <row r="211" spans="2:10" ht="15.75" thickBot="1" x14ac:dyDescent="0.3">
      <c r="B211" s="64">
        <v>21</v>
      </c>
      <c r="C211" s="61">
        <v>2</v>
      </c>
      <c r="D211" s="78" t="s">
        <v>42</v>
      </c>
      <c r="E211" s="79" t="s">
        <v>32</v>
      </c>
      <c r="F211" s="80"/>
      <c r="G211" s="79" t="s">
        <v>29</v>
      </c>
      <c r="H211" s="79" t="s">
        <v>38</v>
      </c>
      <c r="I211" s="80"/>
      <c r="J211" s="81">
        <f>COUNTA(Tabel1[[#This Row],[A1]:[B3]])</f>
        <v>4</v>
      </c>
    </row>
    <row r="212" spans="2:10" ht="15.75" thickBot="1" x14ac:dyDescent="0.3">
      <c r="B212" s="64">
        <v>21</v>
      </c>
      <c r="C212" s="61">
        <v>3</v>
      </c>
      <c r="D212" s="78" t="s">
        <v>7</v>
      </c>
      <c r="E212" s="79" t="s">
        <v>27</v>
      </c>
      <c r="F212" s="80"/>
      <c r="G212" s="79" t="s">
        <v>39</v>
      </c>
      <c r="H212" s="79" t="s">
        <v>53</v>
      </c>
      <c r="I212" s="80"/>
      <c r="J212" s="81">
        <f>COUNTA(Tabel1[[#This Row],[A1]:[B3]])</f>
        <v>4</v>
      </c>
    </row>
    <row r="213" spans="2:10" ht="15.75" thickBot="1" x14ac:dyDescent="0.3">
      <c r="B213" s="64">
        <v>21</v>
      </c>
      <c r="C213" s="61">
        <v>4</v>
      </c>
      <c r="D213" s="78" t="s">
        <v>35</v>
      </c>
      <c r="E213" s="79" t="s">
        <v>49</v>
      </c>
      <c r="F213" s="80"/>
      <c r="G213" s="79" t="s">
        <v>51</v>
      </c>
      <c r="H213" s="79" t="s">
        <v>12</v>
      </c>
      <c r="I213" s="80"/>
      <c r="J213" s="81">
        <f>COUNTA(Tabel1[[#This Row],[A1]:[B3]])</f>
        <v>4</v>
      </c>
    </row>
    <row r="214" spans="2:10" ht="15.75" thickBot="1" x14ac:dyDescent="0.3">
      <c r="B214" s="64">
        <v>21</v>
      </c>
      <c r="C214" s="61">
        <v>5</v>
      </c>
      <c r="D214" s="78" t="s">
        <v>8</v>
      </c>
      <c r="E214" s="79" t="s">
        <v>24</v>
      </c>
      <c r="F214" s="80"/>
      <c r="G214" s="79" t="s">
        <v>33</v>
      </c>
      <c r="H214" s="79" t="s">
        <v>5</v>
      </c>
      <c r="I214" s="80"/>
      <c r="J214" s="81">
        <f>COUNTA(Tabel1[[#This Row],[A1]:[B3]])</f>
        <v>4</v>
      </c>
    </row>
    <row r="215" spans="2:10" ht="15.75" thickBot="1" x14ac:dyDescent="0.3">
      <c r="B215" s="64">
        <v>21</v>
      </c>
      <c r="C215" s="61">
        <v>6</v>
      </c>
      <c r="D215" s="78" t="s">
        <v>3</v>
      </c>
      <c r="E215" s="79" t="s">
        <v>26</v>
      </c>
      <c r="F215" s="80"/>
      <c r="G215" s="79" t="s">
        <v>19</v>
      </c>
      <c r="H215" s="79" t="s">
        <v>46</v>
      </c>
      <c r="I215" s="80"/>
      <c r="J215" s="81">
        <f>COUNTA(Tabel1[[#This Row],[A1]:[B3]])</f>
        <v>4</v>
      </c>
    </row>
    <row r="216" spans="2:10" ht="15.75" thickBot="1" x14ac:dyDescent="0.3">
      <c r="B216" s="64">
        <v>21</v>
      </c>
      <c r="C216" s="61">
        <v>7</v>
      </c>
      <c r="D216" s="78" t="s">
        <v>47</v>
      </c>
      <c r="E216" s="79" t="s">
        <v>34</v>
      </c>
      <c r="F216" s="80"/>
      <c r="G216" s="79" t="s">
        <v>56</v>
      </c>
      <c r="H216" s="79" t="s">
        <v>20</v>
      </c>
      <c r="I216" s="80"/>
      <c r="J216" s="81">
        <f>COUNTA(Tabel1[[#This Row],[A1]:[B3]])</f>
        <v>4</v>
      </c>
    </row>
    <row r="217" spans="2:10" ht="15.75" thickBot="1" x14ac:dyDescent="0.3">
      <c r="B217" s="64">
        <v>21</v>
      </c>
      <c r="C217" s="61">
        <v>8</v>
      </c>
      <c r="D217" s="78" t="s">
        <v>6</v>
      </c>
      <c r="E217" s="79" t="s">
        <v>13</v>
      </c>
      <c r="F217" s="80"/>
      <c r="G217" s="79" t="s">
        <v>22</v>
      </c>
      <c r="H217" s="79" t="s">
        <v>45</v>
      </c>
      <c r="I217" s="80"/>
      <c r="J217" s="81">
        <f>COUNTA(Tabel1[[#This Row],[A1]:[B3]])</f>
        <v>4</v>
      </c>
    </row>
    <row r="218" spans="2:10" ht="15.75" thickBot="1" x14ac:dyDescent="0.3">
      <c r="B218" s="64">
        <v>21</v>
      </c>
      <c r="C218" s="61">
        <v>9</v>
      </c>
      <c r="D218" s="78" t="s">
        <v>48</v>
      </c>
      <c r="E218" s="79" t="s">
        <v>43</v>
      </c>
      <c r="F218" s="80"/>
      <c r="G218" s="79" t="s">
        <v>61</v>
      </c>
      <c r="H218" s="79" t="s">
        <v>11</v>
      </c>
      <c r="I218" s="80"/>
      <c r="J218" s="81">
        <f>COUNTA(Tabel1[[#This Row],[A1]:[B3]])</f>
        <v>4</v>
      </c>
    </row>
    <row r="219" spans="2:10" ht="15.75" thickBot="1" x14ac:dyDescent="0.3">
      <c r="B219" s="64">
        <v>21</v>
      </c>
      <c r="C219" s="61">
        <v>10</v>
      </c>
      <c r="D219" s="78" t="s">
        <v>58</v>
      </c>
      <c r="E219" s="79" t="s">
        <v>25</v>
      </c>
      <c r="F219" s="80"/>
      <c r="G219" s="79" t="s">
        <v>23</v>
      </c>
      <c r="H219" s="79" t="s">
        <v>2</v>
      </c>
      <c r="I219" s="80"/>
      <c r="J219" s="81">
        <f>COUNTA(Tabel1[[#This Row],[A1]:[B3]])</f>
        <v>4</v>
      </c>
    </row>
    <row r="220" spans="2:10" ht="15.75" thickBot="1" x14ac:dyDescent="0.3">
      <c r="B220" s="70">
        <v>21</v>
      </c>
      <c r="C220" s="71">
        <v>11</v>
      </c>
      <c r="D220" s="82" t="s">
        <v>0</v>
      </c>
      <c r="E220" s="83" t="s">
        <v>54</v>
      </c>
      <c r="F220" s="84"/>
      <c r="G220" s="83" t="s">
        <v>1</v>
      </c>
      <c r="H220" s="83" t="s">
        <v>50</v>
      </c>
      <c r="I220" s="84"/>
      <c r="J220" s="85">
        <f>COUNTA(Tabel1[[#This Row],[A1]:[B3]])</f>
        <v>4</v>
      </c>
    </row>
    <row r="221" spans="2:10" ht="15.75" thickBot="1" x14ac:dyDescent="0.3">
      <c r="B221" s="64">
        <v>22</v>
      </c>
      <c r="C221" s="61">
        <v>1</v>
      </c>
      <c r="D221" s="78" t="s">
        <v>44</v>
      </c>
      <c r="E221" s="79" t="s">
        <v>7</v>
      </c>
      <c r="F221" s="80" t="s">
        <v>37</v>
      </c>
      <c r="G221" s="79" t="s">
        <v>13</v>
      </c>
      <c r="H221" s="79" t="s">
        <v>12</v>
      </c>
      <c r="I221" s="80" t="s">
        <v>54</v>
      </c>
      <c r="J221" s="81">
        <f>COUNTA(Tabel1[[#This Row],[A1]:[B3]])</f>
        <v>6</v>
      </c>
    </row>
    <row r="222" spans="2:10" ht="15.75" thickBot="1" x14ac:dyDescent="0.3">
      <c r="B222" s="64">
        <v>22</v>
      </c>
      <c r="C222" s="61">
        <v>2</v>
      </c>
      <c r="D222" s="78" t="s">
        <v>34</v>
      </c>
      <c r="E222" s="79" t="s">
        <v>58</v>
      </c>
      <c r="F222" s="80" t="s">
        <v>26</v>
      </c>
      <c r="G222" s="79" t="s">
        <v>55</v>
      </c>
      <c r="H222" s="79" t="s">
        <v>41</v>
      </c>
      <c r="I222" s="80"/>
      <c r="J222" s="81">
        <f>COUNTA(Tabel1[[#This Row],[A1]:[B3]])</f>
        <v>5</v>
      </c>
    </row>
    <row r="223" spans="2:10" ht="15.75" thickBot="1" x14ac:dyDescent="0.3">
      <c r="B223" s="64">
        <v>22</v>
      </c>
      <c r="C223" s="61">
        <v>3</v>
      </c>
      <c r="D223" s="78" t="s">
        <v>24</v>
      </c>
      <c r="E223" s="79" t="s">
        <v>61</v>
      </c>
      <c r="F223" s="80"/>
      <c r="G223" s="79" t="s">
        <v>50</v>
      </c>
      <c r="H223" s="79" t="s">
        <v>45</v>
      </c>
      <c r="I223" s="80"/>
      <c r="J223" s="81">
        <f>COUNTA(Tabel1[[#This Row],[A1]:[B3]])</f>
        <v>4</v>
      </c>
    </row>
    <row r="224" spans="2:10" ht="15.75" thickBot="1" x14ac:dyDescent="0.3">
      <c r="B224" s="64">
        <v>22</v>
      </c>
      <c r="C224" s="61">
        <v>4</v>
      </c>
      <c r="D224" s="78" t="s">
        <v>8</v>
      </c>
      <c r="E224" s="79" t="s">
        <v>38</v>
      </c>
      <c r="F224" s="80"/>
      <c r="G224" s="79" t="s">
        <v>29</v>
      </c>
      <c r="H224" s="79" t="s">
        <v>6</v>
      </c>
      <c r="I224" s="80"/>
      <c r="J224" s="81">
        <f>COUNTA(Tabel1[[#This Row],[A1]:[B3]])</f>
        <v>4</v>
      </c>
    </row>
    <row r="225" spans="2:10" ht="15.75" thickBot="1" x14ac:dyDescent="0.3">
      <c r="B225" s="64">
        <v>22</v>
      </c>
      <c r="C225" s="61">
        <v>5</v>
      </c>
      <c r="D225" s="78" t="s">
        <v>23</v>
      </c>
      <c r="E225" s="79" t="s">
        <v>19</v>
      </c>
      <c r="F225" s="80"/>
      <c r="G225" s="79" t="s">
        <v>51</v>
      </c>
      <c r="H225" s="79" t="s">
        <v>48</v>
      </c>
      <c r="I225" s="80"/>
      <c r="J225" s="81">
        <f>COUNTA(Tabel1[[#This Row],[A1]:[B3]])</f>
        <v>4</v>
      </c>
    </row>
    <row r="226" spans="2:10" ht="15.75" thickBot="1" x14ac:dyDescent="0.3">
      <c r="B226" s="64">
        <v>22</v>
      </c>
      <c r="C226" s="61">
        <v>6</v>
      </c>
      <c r="D226" s="78" t="s">
        <v>46</v>
      </c>
      <c r="E226" s="79" t="s">
        <v>35</v>
      </c>
      <c r="F226" s="80"/>
      <c r="G226" s="79" t="s">
        <v>32</v>
      </c>
      <c r="H226" s="79" t="s">
        <v>0</v>
      </c>
      <c r="I226" s="80"/>
      <c r="J226" s="81">
        <f>COUNTA(Tabel1[[#This Row],[A1]:[B3]])</f>
        <v>4</v>
      </c>
    </row>
    <row r="227" spans="2:10" ht="15.75" thickBot="1" x14ac:dyDescent="0.3">
      <c r="B227" s="64">
        <v>22</v>
      </c>
      <c r="C227" s="61">
        <v>7</v>
      </c>
      <c r="D227" s="78" t="s">
        <v>49</v>
      </c>
      <c r="E227" s="79" t="s">
        <v>42</v>
      </c>
      <c r="F227" s="80"/>
      <c r="G227" s="79" t="s">
        <v>20</v>
      </c>
      <c r="H227" s="79" t="s">
        <v>27</v>
      </c>
      <c r="I227" s="80"/>
      <c r="J227" s="81">
        <f>COUNTA(Tabel1[[#This Row],[A1]:[B3]])</f>
        <v>4</v>
      </c>
    </row>
    <row r="228" spans="2:10" ht="15.75" thickBot="1" x14ac:dyDescent="0.3">
      <c r="B228" s="64">
        <v>22</v>
      </c>
      <c r="C228" s="61">
        <v>8</v>
      </c>
      <c r="D228" s="78" t="s">
        <v>53</v>
      </c>
      <c r="E228" s="79" t="s">
        <v>3</v>
      </c>
      <c r="F228" s="80"/>
      <c r="G228" s="79" t="s">
        <v>39</v>
      </c>
      <c r="H228" s="79" t="s">
        <v>56</v>
      </c>
      <c r="I228" s="80"/>
      <c r="J228" s="81">
        <f>COUNTA(Tabel1[[#This Row],[A1]:[B3]])</f>
        <v>4</v>
      </c>
    </row>
    <row r="229" spans="2:10" ht="15.75" thickBot="1" x14ac:dyDescent="0.3">
      <c r="B229" s="64">
        <v>22</v>
      </c>
      <c r="C229" s="61">
        <v>9</v>
      </c>
      <c r="D229" s="78" t="s">
        <v>43</v>
      </c>
      <c r="E229" s="79" t="s">
        <v>2</v>
      </c>
      <c r="F229" s="80"/>
      <c r="G229" s="79" t="s">
        <v>5</v>
      </c>
      <c r="H229" s="79" t="s">
        <v>1</v>
      </c>
      <c r="I229" s="80"/>
      <c r="J229" s="81">
        <f>COUNTA(Tabel1[[#This Row],[A1]:[B3]])</f>
        <v>4</v>
      </c>
    </row>
    <row r="230" spans="2:10" ht="15.75" thickBot="1" x14ac:dyDescent="0.3">
      <c r="B230" s="70">
        <v>22</v>
      </c>
      <c r="C230" s="71">
        <v>10</v>
      </c>
      <c r="D230" s="82" t="s">
        <v>33</v>
      </c>
      <c r="E230" s="83" t="s">
        <v>25</v>
      </c>
      <c r="F230" s="84"/>
      <c r="G230" s="83" t="s">
        <v>11</v>
      </c>
      <c r="H230" s="83" t="s">
        <v>47</v>
      </c>
      <c r="I230" s="84"/>
      <c r="J230" s="85">
        <f>COUNTA(Tabel1[[#This Row],[A1]:[B3]])</f>
        <v>4</v>
      </c>
    </row>
    <row r="231" spans="2:10" ht="15.75" thickBot="1" x14ac:dyDescent="0.3">
      <c r="B231" s="64">
        <v>23</v>
      </c>
      <c r="C231" s="61">
        <v>1</v>
      </c>
      <c r="D231" s="78" t="s">
        <v>1</v>
      </c>
      <c r="E231" s="79" t="s">
        <v>39</v>
      </c>
      <c r="F231" s="80" t="s">
        <v>46</v>
      </c>
      <c r="G231" s="79" t="s">
        <v>31</v>
      </c>
      <c r="H231" s="79" t="s">
        <v>44</v>
      </c>
      <c r="I231" s="80" t="s">
        <v>35</v>
      </c>
      <c r="J231" s="81">
        <f>COUNTA(Tabel1[[#This Row],[A1]:[B3]])</f>
        <v>6</v>
      </c>
    </row>
    <row r="232" spans="2:10" ht="15.75" thickBot="1" x14ac:dyDescent="0.3">
      <c r="B232" s="64">
        <v>23</v>
      </c>
      <c r="C232" s="61">
        <v>2</v>
      </c>
      <c r="D232" s="78" t="s">
        <v>6</v>
      </c>
      <c r="E232" s="79" t="s">
        <v>0</v>
      </c>
      <c r="F232" s="80"/>
      <c r="G232" s="79" t="s">
        <v>11</v>
      </c>
      <c r="H232" s="79" t="s">
        <v>27</v>
      </c>
      <c r="I232" s="80"/>
      <c r="J232" s="81">
        <f>COUNTA(Tabel1[[#This Row],[A1]:[B3]])</f>
        <v>4</v>
      </c>
    </row>
    <row r="233" spans="2:10" ht="15.75" thickBot="1" x14ac:dyDescent="0.3">
      <c r="B233" s="64">
        <v>23</v>
      </c>
      <c r="C233" s="61">
        <v>3</v>
      </c>
      <c r="D233" s="78" t="s">
        <v>29</v>
      </c>
      <c r="E233" s="79" t="s">
        <v>12</v>
      </c>
      <c r="F233" s="80"/>
      <c r="G233" s="79" t="s">
        <v>23</v>
      </c>
      <c r="H233" s="79" t="s">
        <v>59</v>
      </c>
      <c r="I233" s="80"/>
      <c r="J233" s="81">
        <f>COUNTA(Tabel1[[#This Row],[A1]:[B3]])</f>
        <v>4</v>
      </c>
    </row>
    <row r="234" spans="2:10" ht="15.75" thickBot="1" x14ac:dyDescent="0.3">
      <c r="B234" s="64">
        <v>23</v>
      </c>
      <c r="C234" s="61">
        <v>4</v>
      </c>
      <c r="D234" s="78" t="s">
        <v>41</v>
      </c>
      <c r="E234" s="79" t="s">
        <v>45</v>
      </c>
      <c r="F234" s="80"/>
      <c r="G234" s="79" t="s">
        <v>7</v>
      </c>
      <c r="H234" s="79" t="s">
        <v>48</v>
      </c>
      <c r="I234" s="80"/>
      <c r="J234" s="81">
        <f>COUNTA(Tabel1[[#This Row],[A1]:[B3]])</f>
        <v>4</v>
      </c>
    </row>
    <row r="235" spans="2:10" ht="15.75" thickBot="1" x14ac:dyDescent="0.3">
      <c r="B235" s="64">
        <v>23</v>
      </c>
      <c r="C235" s="61">
        <v>5</v>
      </c>
      <c r="D235" s="78" t="s">
        <v>51</v>
      </c>
      <c r="E235" s="79" t="s">
        <v>50</v>
      </c>
      <c r="F235" s="80"/>
      <c r="G235" s="79" t="s">
        <v>14</v>
      </c>
      <c r="H235" s="79" t="s">
        <v>58</v>
      </c>
      <c r="I235" s="80"/>
      <c r="J235" s="81">
        <f>COUNTA(Tabel1[[#This Row],[A1]:[B3]])</f>
        <v>4</v>
      </c>
    </row>
    <row r="236" spans="2:10" ht="15.75" thickBot="1" x14ac:dyDescent="0.3">
      <c r="B236" s="64">
        <v>23</v>
      </c>
      <c r="C236" s="61">
        <v>6</v>
      </c>
      <c r="D236" s="78" t="s">
        <v>49</v>
      </c>
      <c r="E236" s="79" t="s">
        <v>26</v>
      </c>
      <c r="F236" s="80"/>
      <c r="G236" s="79" t="s">
        <v>2</v>
      </c>
      <c r="H236" s="79" t="s">
        <v>47</v>
      </c>
      <c r="I236" s="80"/>
      <c r="J236" s="81">
        <f>COUNTA(Tabel1[[#This Row],[A1]:[B3]])</f>
        <v>4</v>
      </c>
    </row>
    <row r="237" spans="2:10" ht="15.75" thickBot="1" x14ac:dyDescent="0.3">
      <c r="B237" s="64">
        <v>23</v>
      </c>
      <c r="C237" s="61">
        <v>7</v>
      </c>
      <c r="D237" s="78" t="s">
        <v>38</v>
      </c>
      <c r="E237" s="79" t="s">
        <v>24</v>
      </c>
      <c r="F237" s="80"/>
      <c r="G237" s="79" t="s">
        <v>5</v>
      </c>
      <c r="H237" s="79" t="s">
        <v>3</v>
      </c>
      <c r="I237" s="80"/>
      <c r="J237" s="81">
        <f>COUNTA(Tabel1[[#This Row],[A1]:[B3]])</f>
        <v>4</v>
      </c>
    </row>
    <row r="238" spans="2:10" ht="15.75" thickBot="1" x14ac:dyDescent="0.3">
      <c r="B238" s="64">
        <v>23</v>
      </c>
      <c r="C238" s="61">
        <v>8</v>
      </c>
      <c r="D238" s="78" t="s">
        <v>8</v>
      </c>
      <c r="E238" s="79" t="s">
        <v>42</v>
      </c>
      <c r="F238" s="80"/>
      <c r="G238" s="79" t="s">
        <v>43</v>
      </c>
      <c r="H238" s="79" t="s">
        <v>4</v>
      </c>
      <c r="I238" s="80"/>
      <c r="J238" s="81">
        <f>COUNTA(Tabel1[[#This Row],[A1]:[B3]])</f>
        <v>4</v>
      </c>
    </row>
    <row r="239" spans="2:10" ht="15.75" thickBot="1" x14ac:dyDescent="0.3">
      <c r="B239" s="64">
        <v>23</v>
      </c>
      <c r="C239" s="61">
        <v>9</v>
      </c>
      <c r="D239" s="78" t="s">
        <v>37</v>
      </c>
      <c r="E239" s="79" t="s">
        <v>55</v>
      </c>
      <c r="F239" s="80"/>
      <c r="G239" s="79" t="s">
        <v>19</v>
      </c>
      <c r="H239" s="79" t="s">
        <v>13</v>
      </c>
      <c r="I239" s="80"/>
      <c r="J239" s="81">
        <f>COUNTA(Tabel1[[#This Row],[A1]:[B3]])</f>
        <v>4</v>
      </c>
    </row>
    <row r="240" spans="2:10" ht="15.75" thickBot="1" x14ac:dyDescent="0.3">
      <c r="B240" s="64">
        <v>23</v>
      </c>
      <c r="C240" s="61">
        <v>10</v>
      </c>
      <c r="D240" s="78" t="s">
        <v>32</v>
      </c>
      <c r="E240" s="79" t="s">
        <v>33</v>
      </c>
      <c r="F240" s="80"/>
      <c r="G240" s="79" t="s">
        <v>60</v>
      </c>
      <c r="H240" s="79" t="s">
        <v>34</v>
      </c>
      <c r="I240" s="80"/>
      <c r="J240" s="81">
        <f>COUNTA(Tabel1[[#This Row],[A1]:[B3]])</f>
        <v>4</v>
      </c>
    </row>
    <row r="241" spans="2:10" ht="15.75" thickBot="1" x14ac:dyDescent="0.3">
      <c r="B241" s="70">
        <v>23</v>
      </c>
      <c r="C241" s="71">
        <v>11</v>
      </c>
      <c r="D241" s="82" t="s">
        <v>25</v>
      </c>
      <c r="E241" s="83" t="s">
        <v>17</v>
      </c>
      <c r="F241" s="84"/>
      <c r="G241" s="83" t="s">
        <v>56</v>
      </c>
      <c r="H241" s="83" t="s">
        <v>40</v>
      </c>
      <c r="I241" s="84"/>
      <c r="J241" s="85">
        <f>COUNTA(Tabel1[[#This Row],[A1]:[B3]])</f>
        <v>4</v>
      </c>
    </row>
    <row r="242" spans="2:10" ht="15.75" thickBot="1" x14ac:dyDescent="0.3">
      <c r="B242" s="64">
        <v>24</v>
      </c>
      <c r="C242" s="61">
        <v>1</v>
      </c>
      <c r="D242" s="78" t="s">
        <v>4</v>
      </c>
      <c r="E242" s="79" t="s">
        <v>24</v>
      </c>
      <c r="F242" s="80" t="s">
        <v>20</v>
      </c>
      <c r="G242" s="79" t="s">
        <v>60</v>
      </c>
      <c r="H242" s="79" t="s">
        <v>38</v>
      </c>
      <c r="I242" s="80" t="s">
        <v>59</v>
      </c>
      <c r="J242" s="81">
        <f>COUNTA(Tabel1[[#This Row],[A1]:[B3]])</f>
        <v>6</v>
      </c>
    </row>
    <row r="243" spans="2:10" ht="15.75" thickBot="1" x14ac:dyDescent="0.3">
      <c r="B243" s="64">
        <v>24</v>
      </c>
      <c r="C243" s="61">
        <v>2</v>
      </c>
      <c r="D243" s="78" t="s">
        <v>45</v>
      </c>
      <c r="E243" s="79" t="s">
        <v>11</v>
      </c>
      <c r="F243" s="80" t="s">
        <v>0</v>
      </c>
      <c r="G243" s="79" t="s">
        <v>31</v>
      </c>
      <c r="H243" s="79" t="s">
        <v>26</v>
      </c>
      <c r="I243" s="80"/>
      <c r="J243" s="81">
        <f>COUNTA(Tabel1[[#This Row],[A1]:[B3]])</f>
        <v>5</v>
      </c>
    </row>
    <row r="244" spans="2:10" ht="15.75" thickBot="1" x14ac:dyDescent="0.3">
      <c r="B244" s="64">
        <v>24</v>
      </c>
      <c r="C244" s="61">
        <v>3</v>
      </c>
      <c r="D244" s="78" t="s">
        <v>49</v>
      </c>
      <c r="E244" s="79" t="s">
        <v>44</v>
      </c>
      <c r="F244" s="80"/>
      <c r="G244" s="79" t="s">
        <v>25</v>
      </c>
      <c r="H244" s="79" t="s">
        <v>29</v>
      </c>
      <c r="I244" s="80"/>
      <c r="J244" s="81">
        <f>COUNTA(Tabel1[[#This Row],[A1]:[B3]])</f>
        <v>4</v>
      </c>
    </row>
    <row r="245" spans="2:10" ht="15.75" thickBot="1" x14ac:dyDescent="0.3">
      <c r="B245" s="64">
        <v>24</v>
      </c>
      <c r="C245" s="61">
        <v>4</v>
      </c>
      <c r="D245" s="78" t="s">
        <v>13</v>
      </c>
      <c r="E245" s="79" t="s">
        <v>1</v>
      </c>
      <c r="F245" s="80"/>
      <c r="G245" s="79" t="s">
        <v>56</v>
      </c>
      <c r="H245" s="79" t="s">
        <v>6</v>
      </c>
      <c r="I245" s="80"/>
      <c r="J245" s="81">
        <f>COUNTA(Tabel1[[#This Row],[A1]:[B3]])</f>
        <v>4</v>
      </c>
    </row>
    <row r="246" spans="2:10" ht="15.75" thickBot="1" x14ac:dyDescent="0.3">
      <c r="B246" s="64">
        <v>24</v>
      </c>
      <c r="C246" s="61">
        <v>5</v>
      </c>
      <c r="D246" s="78" t="s">
        <v>3</v>
      </c>
      <c r="E246" s="79" t="s">
        <v>12</v>
      </c>
      <c r="F246" s="80"/>
      <c r="G246" s="79" t="s">
        <v>42</v>
      </c>
      <c r="H246" s="79" t="s">
        <v>48</v>
      </c>
      <c r="I246" s="80"/>
      <c r="J246" s="81">
        <f>COUNTA(Tabel1[[#This Row],[A1]:[B3]])</f>
        <v>4</v>
      </c>
    </row>
    <row r="247" spans="2:10" ht="15.75" thickBot="1" x14ac:dyDescent="0.3">
      <c r="B247" s="64">
        <v>24</v>
      </c>
      <c r="C247" s="61">
        <v>6</v>
      </c>
      <c r="D247" s="78" t="s">
        <v>17</v>
      </c>
      <c r="E247" s="79" t="s">
        <v>27</v>
      </c>
      <c r="F247" s="80"/>
      <c r="G247" s="79" t="s">
        <v>58</v>
      </c>
      <c r="H247" s="79" t="s">
        <v>46</v>
      </c>
      <c r="I247" s="80"/>
      <c r="J247" s="81">
        <f>COUNTA(Tabel1[[#This Row],[A1]:[B3]])</f>
        <v>4</v>
      </c>
    </row>
    <row r="248" spans="2:10" ht="15.75" thickBot="1" x14ac:dyDescent="0.3">
      <c r="B248" s="64">
        <v>24</v>
      </c>
      <c r="C248" s="61">
        <v>7</v>
      </c>
      <c r="D248" s="78" t="s">
        <v>19</v>
      </c>
      <c r="E248" s="79" t="s">
        <v>41</v>
      </c>
      <c r="F248" s="80"/>
      <c r="G248" s="79" t="s">
        <v>14</v>
      </c>
      <c r="H248" s="79" t="s">
        <v>37</v>
      </c>
      <c r="I248" s="80"/>
      <c r="J248" s="81">
        <f>COUNTA(Tabel1[[#This Row],[A1]:[B3]])</f>
        <v>4</v>
      </c>
    </row>
    <row r="249" spans="2:10" ht="15.75" thickBot="1" x14ac:dyDescent="0.3">
      <c r="B249" s="64">
        <v>24</v>
      </c>
      <c r="C249" s="61">
        <v>8</v>
      </c>
      <c r="D249" s="78" t="s">
        <v>55</v>
      </c>
      <c r="E249" s="79" t="s">
        <v>34</v>
      </c>
      <c r="F249" s="80"/>
      <c r="G249" s="79" t="s">
        <v>39</v>
      </c>
      <c r="H249" s="79" t="s">
        <v>23</v>
      </c>
      <c r="I249" s="80"/>
      <c r="J249" s="81">
        <f>COUNTA(Tabel1[[#This Row],[A1]:[B3]])</f>
        <v>4</v>
      </c>
    </row>
    <row r="250" spans="2:10" ht="15.75" thickBot="1" x14ac:dyDescent="0.3">
      <c r="B250" s="64">
        <v>24</v>
      </c>
      <c r="C250" s="61">
        <v>9</v>
      </c>
      <c r="D250" s="78" t="s">
        <v>40</v>
      </c>
      <c r="E250" s="79" t="s">
        <v>32</v>
      </c>
      <c r="F250" s="80"/>
      <c r="G250" s="79" t="s">
        <v>50</v>
      </c>
      <c r="H250" s="79" t="s">
        <v>33</v>
      </c>
      <c r="I250" s="80"/>
      <c r="J250" s="81">
        <f>COUNTA(Tabel1[[#This Row],[A1]:[B3]])</f>
        <v>4</v>
      </c>
    </row>
    <row r="251" spans="2:10" ht="15.75" thickBot="1" x14ac:dyDescent="0.3">
      <c r="B251" s="64">
        <v>24</v>
      </c>
      <c r="C251" s="61">
        <v>10</v>
      </c>
      <c r="D251" s="78" t="s">
        <v>43</v>
      </c>
      <c r="E251" s="79" t="s">
        <v>51</v>
      </c>
      <c r="F251" s="80"/>
      <c r="G251" s="79" t="s">
        <v>2</v>
      </c>
      <c r="H251" s="79" t="s">
        <v>7</v>
      </c>
      <c r="I251" s="80"/>
      <c r="J251" s="81">
        <f>COUNTA(Tabel1[[#This Row],[A1]:[B3]])</f>
        <v>4</v>
      </c>
    </row>
    <row r="252" spans="2:10" ht="15.75" thickBot="1" x14ac:dyDescent="0.3">
      <c r="B252" s="70">
        <v>24</v>
      </c>
      <c r="C252" s="71">
        <v>11</v>
      </c>
      <c r="D252" s="82" t="s">
        <v>35</v>
      </c>
      <c r="E252" s="83" t="s">
        <v>8</v>
      </c>
      <c r="F252" s="84"/>
      <c r="G252" s="83" t="s">
        <v>47</v>
      </c>
      <c r="H252" s="83" t="s">
        <v>5</v>
      </c>
      <c r="I252" s="84"/>
      <c r="J252" s="85">
        <f>COUNTA(Tabel1[[#This Row],[A1]:[B3]])</f>
        <v>4</v>
      </c>
    </row>
    <row r="253" spans="2:10" ht="15.75" thickBot="1" x14ac:dyDescent="0.3">
      <c r="B253" s="64">
        <v>25</v>
      </c>
      <c r="C253" s="61">
        <v>1</v>
      </c>
      <c r="D253" s="78" t="s">
        <v>56</v>
      </c>
      <c r="E253" s="79" t="s">
        <v>45</v>
      </c>
      <c r="F253" s="80" t="s">
        <v>5</v>
      </c>
      <c r="G253" s="79" t="s">
        <v>20</v>
      </c>
      <c r="H253" s="79" t="s">
        <v>47</v>
      </c>
      <c r="I253" s="80" t="s">
        <v>22</v>
      </c>
      <c r="J253" s="81">
        <f>COUNTA(Tabel1[[#This Row],[A1]:[B3]])</f>
        <v>6</v>
      </c>
    </row>
    <row r="254" spans="2:10" ht="15.75" thickBot="1" x14ac:dyDescent="0.3">
      <c r="B254" s="64">
        <v>25</v>
      </c>
      <c r="C254" s="61">
        <v>2</v>
      </c>
      <c r="D254" s="78" t="s">
        <v>41</v>
      </c>
      <c r="E254" s="79" t="s">
        <v>38</v>
      </c>
      <c r="F254" s="80" t="s">
        <v>58</v>
      </c>
      <c r="G254" s="79" t="s">
        <v>46</v>
      </c>
      <c r="H254" s="79" t="s">
        <v>36</v>
      </c>
      <c r="I254" s="80"/>
      <c r="J254" s="81">
        <f>COUNTA(Tabel1[[#This Row],[A1]:[B3]])</f>
        <v>5</v>
      </c>
    </row>
    <row r="255" spans="2:10" ht="15.75" thickBot="1" x14ac:dyDescent="0.3">
      <c r="B255" s="64">
        <v>25</v>
      </c>
      <c r="C255" s="61">
        <v>3</v>
      </c>
      <c r="D255" s="78" t="s">
        <v>2</v>
      </c>
      <c r="E255" s="79" t="s">
        <v>3</v>
      </c>
      <c r="F255" s="80"/>
      <c r="G255" s="79" t="s">
        <v>54</v>
      </c>
      <c r="H255" s="79" t="s">
        <v>50</v>
      </c>
      <c r="I255" s="80"/>
      <c r="J255" s="81">
        <f>COUNTA(Tabel1[[#This Row],[A1]:[B3]])</f>
        <v>4</v>
      </c>
    </row>
    <row r="256" spans="2:10" ht="15.75" thickBot="1" x14ac:dyDescent="0.3">
      <c r="B256" s="64">
        <v>25</v>
      </c>
      <c r="C256" s="61">
        <v>4</v>
      </c>
      <c r="D256" s="78" t="s">
        <v>34</v>
      </c>
      <c r="E256" s="79" t="s">
        <v>8</v>
      </c>
      <c r="F256" s="80"/>
      <c r="G256" s="79" t="s">
        <v>9</v>
      </c>
      <c r="H256" s="79" t="s">
        <v>25</v>
      </c>
      <c r="I256" s="80"/>
      <c r="J256" s="81">
        <f>COUNTA(Tabel1[[#This Row],[A1]:[B3]])</f>
        <v>4</v>
      </c>
    </row>
    <row r="257" spans="2:10" ht="15.75" thickBot="1" x14ac:dyDescent="0.3">
      <c r="B257" s="64">
        <v>25</v>
      </c>
      <c r="C257" s="61">
        <v>5</v>
      </c>
      <c r="D257" s="78" t="s">
        <v>32</v>
      </c>
      <c r="E257" s="79" t="s">
        <v>26</v>
      </c>
      <c r="F257" s="80"/>
      <c r="G257" s="79" t="s">
        <v>23</v>
      </c>
      <c r="H257" s="79" t="s">
        <v>7</v>
      </c>
      <c r="I257" s="80"/>
      <c r="J257" s="81">
        <f>COUNTA(Tabel1[[#This Row],[A1]:[B3]])</f>
        <v>4</v>
      </c>
    </row>
    <row r="258" spans="2:10" ht="15.75" thickBot="1" x14ac:dyDescent="0.3">
      <c r="B258" s="64">
        <v>25</v>
      </c>
      <c r="C258" s="61">
        <v>6</v>
      </c>
      <c r="D258" s="78" t="s">
        <v>51</v>
      </c>
      <c r="E258" s="79" t="s">
        <v>14</v>
      </c>
      <c r="F258" s="80"/>
      <c r="G258" s="79" t="s">
        <v>33</v>
      </c>
      <c r="H258" s="79" t="s">
        <v>13</v>
      </c>
      <c r="I258" s="80"/>
      <c r="J258" s="81">
        <f>COUNTA(Tabel1[[#This Row],[A1]:[B3]])</f>
        <v>4</v>
      </c>
    </row>
    <row r="259" spans="2:10" ht="15.75" thickBot="1" x14ac:dyDescent="0.3">
      <c r="B259" s="64">
        <v>25</v>
      </c>
      <c r="C259" s="61">
        <v>7</v>
      </c>
      <c r="D259" s="78" t="s">
        <v>6</v>
      </c>
      <c r="E259" s="79" t="s">
        <v>44</v>
      </c>
      <c r="F259" s="80"/>
      <c r="G259" s="79" t="s">
        <v>43</v>
      </c>
      <c r="H259" s="79" t="s">
        <v>10</v>
      </c>
      <c r="I259" s="80"/>
      <c r="J259" s="81">
        <f>COUNTA(Tabel1[[#This Row],[A1]:[B3]])</f>
        <v>4</v>
      </c>
    </row>
    <row r="260" spans="2:10" ht="15.75" thickBot="1" x14ac:dyDescent="0.3">
      <c r="B260" s="64">
        <v>25</v>
      </c>
      <c r="C260" s="61">
        <v>8</v>
      </c>
      <c r="D260" s="78" t="s">
        <v>11</v>
      </c>
      <c r="E260" s="79" t="s">
        <v>1</v>
      </c>
      <c r="F260" s="80"/>
      <c r="G260" s="79" t="s">
        <v>37</v>
      </c>
      <c r="H260" s="79" t="s">
        <v>40</v>
      </c>
      <c r="I260" s="80"/>
      <c r="J260" s="81">
        <f>COUNTA(Tabel1[[#This Row],[A1]:[B3]])</f>
        <v>4</v>
      </c>
    </row>
    <row r="261" spans="2:10" ht="15.75" thickBot="1" x14ac:dyDescent="0.3">
      <c r="B261" s="64">
        <v>25</v>
      </c>
      <c r="C261" s="61">
        <v>9</v>
      </c>
      <c r="D261" s="78" t="s">
        <v>19</v>
      </c>
      <c r="E261" s="79" t="s">
        <v>39</v>
      </c>
      <c r="F261" s="80"/>
      <c r="G261" s="79" t="s">
        <v>61</v>
      </c>
      <c r="H261" s="79" t="s">
        <v>27</v>
      </c>
      <c r="I261" s="80"/>
      <c r="J261" s="81">
        <f>COUNTA(Tabel1[[#This Row],[A1]:[B3]])</f>
        <v>4</v>
      </c>
    </row>
    <row r="262" spans="2:10" ht="15.75" thickBot="1" x14ac:dyDescent="0.3">
      <c r="B262" s="70">
        <v>25</v>
      </c>
      <c r="C262" s="71">
        <v>10</v>
      </c>
      <c r="D262" s="82" t="s">
        <v>0</v>
      </c>
      <c r="E262" s="83" t="s">
        <v>17</v>
      </c>
      <c r="F262" s="84"/>
      <c r="G262" s="83" t="s">
        <v>49</v>
      </c>
      <c r="H262" s="83" t="s">
        <v>12</v>
      </c>
      <c r="I262" s="84"/>
      <c r="J262" s="85">
        <f>COUNTA(Tabel1[[#This Row],[A1]:[B3]])</f>
        <v>4</v>
      </c>
    </row>
    <row r="263" spans="2:10" ht="15.75" thickBot="1" x14ac:dyDescent="0.3">
      <c r="B263" s="64">
        <v>26</v>
      </c>
      <c r="C263" s="61">
        <v>1</v>
      </c>
      <c r="D263" s="78" t="s">
        <v>2</v>
      </c>
      <c r="E263" s="79" t="s">
        <v>10</v>
      </c>
      <c r="F263" s="80" t="s">
        <v>22</v>
      </c>
      <c r="G263" s="79" t="s">
        <v>25</v>
      </c>
      <c r="H263" s="79" t="s">
        <v>11</v>
      </c>
      <c r="I263" s="80" t="s">
        <v>14</v>
      </c>
      <c r="J263" s="81">
        <f>COUNTA(Tabel1[[#This Row],[A1]:[B3]])</f>
        <v>6</v>
      </c>
    </row>
    <row r="264" spans="2:10" ht="15.75" thickBot="1" x14ac:dyDescent="0.3">
      <c r="B264" s="64">
        <v>26</v>
      </c>
      <c r="C264" s="61">
        <v>2</v>
      </c>
      <c r="D264" s="78" t="s">
        <v>27</v>
      </c>
      <c r="E264" s="79" t="s">
        <v>8</v>
      </c>
      <c r="F264" s="80" t="s">
        <v>46</v>
      </c>
      <c r="G264" s="79" t="s">
        <v>23</v>
      </c>
      <c r="H264" s="79" t="s">
        <v>61</v>
      </c>
      <c r="I264" s="80"/>
      <c r="J264" s="81">
        <f>COUNTA(Tabel1[[#This Row],[A1]:[B3]])</f>
        <v>5</v>
      </c>
    </row>
    <row r="265" spans="2:10" ht="15.75" thickBot="1" x14ac:dyDescent="0.3">
      <c r="B265" s="64">
        <v>26</v>
      </c>
      <c r="C265" s="61">
        <v>3</v>
      </c>
      <c r="D265" s="78" t="s">
        <v>36</v>
      </c>
      <c r="E265" s="79" t="s">
        <v>45</v>
      </c>
      <c r="F265" s="80"/>
      <c r="G265" s="79" t="s">
        <v>50</v>
      </c>
      <c r="H265" s="79" t="s">
        <v>39</v>
      </c>
      <c r="I265" s="80"/>
      <c r="J265" s="81">
        <f>COUNTA(Tabel1[[#This Row],[A1]:[B3]])</f>
        <v>4</v>
      </c>
    </row>
    <row r="266" spans="2:10" ht="15.75" thickBot="1" x14ac:dyDescent="0.3">
      <c r="B266" s="64">
        <v>26</v>
      </c>
      <c r="C266" s="61">
        <v>4</v>
      </c>
      <c r="D266" s="78" t="s">
        <v>6</v>
      </c>
      <c r="E266" s="79" t="s">
        <v>1</v>
      </c>
      <c r="F266" s="80"/>
      <c r="G266" s="79" t="s">
        <v>47</v>
      </c>
      <c r="H266" s="79" t="s">
        <v>9</v>
      </c>
      <c r="I266" s="80"/>
      <c r="J266" s="81">
        <f>COUNTA(Tabel1[[#This Row],[A1]:[B3]])</f>
        <v>4</v>
      </c>
    </row>
    <row r="267" spans="2:10" ht="15.75" thickBot="1" x14ac:dyDescent="0.3">
      <c r="B267" s="64">
        <v>26</v>
      </c>
      <c r="C267" s="61">
        <v>5</v>
      </c>
      <c r="D267" s="78" t="s">
        <v>58</v>
      </c>
      <c r="E267" s="79" t="s">
        <v>43</v>
      </c>
      <c r="F267" s="80"/>
      <c r="G267" s="79" t="s">
        <v>54</v>
      </c>
      <c r="H267" s="79" t="s">
        <v>19</v>
      </c>
      <c r="I267" s="80"/>
      <c r="J267" s="81">
        <f>COUNTA(Tabel1[[#This Row],[A1]:[B3]])</f>
        <v>4</v>
      </c>
    </row>
    <row r="268" spans="2:10" ht="15.75" thickBot="1" x14ac:dyDescent="0.3">
      <c r="B268" s="64">
        <v>26</v>
      </c>
      <c r="C268" s="61">
        <v>6</v>
      </c>
      <c r="D268" s="78" t="s">
        <v>17</v>
      </c>
      <c r="E268" s="79" t="s">
        <v>44</v>
      </c>
      <c r="F268" s="80"/>
      <c r="G268" s="79" t="s">
        <v>49</v>
      </c>
      <c r="H268" s="79" t="s">
        <v>32</v>
      </c>
      <c r="I268" s="80"/>
      <c r="J268" s="81">
        <f>COUNTA(Tabel1[[#This Row],[A1]:[B3]])</f>
        <v>4</v>
      </c>
    </row>
    <row r="269" spans="2:10" ht="15.75" thickBot="1" x14ac:dyDescent="0.3">
      <c r="B269" s="64">
        <v>26</v>
      </c>
      <c r="C269" s="61">
        <v>7</v>
      </c>
      <c r="D269" s="78" t="s">
        <v>3</v>
      </c>
      <c r="E269" s="79" t="s">
        <v>0</v>
      </c>
      <c r="F269" s="80"/>
      <c r="G269" s="79" t="s">
        <v>41</v>
      </c>
      <c r="H269" s="79" t="s">
        <v>33</v>
      </c>
      <c r="I269" s="80"/>
      <c r="J269" s="81">
        <f>COUNTA(Tabel1[[#This Row],[A1]:[B3]])</f>
        <v>4</v>
      </c>
    </row>
    <row r="270" spans="2:10" ht="15.75" thickBot="1" x14ac:dyDescent="0.3">
      <c r="B270" s="64">
        <v>26</v>
      </c>
      <c r="C270" s="61">
        <v>8</v>
      </c>
      <c r="D270" s="78" t="s">
        <v>40</v>
      </c>
      <c r="E270" s="79" t="s">
        <v>13</v>
      </c>
      <c r="F270" s="80"/>
      <c r="G270" s="79" t="s">
        <v>12</v>
      </c>
      <c r="H270" s="79" t="s">
        <v>20</v>
      </c>
      <c r="I270" s="80"/>
      <c r="J270" s="81">
        <f>COUNTA(Tabel1[[#This Row],[A1]:[B3]])</f>
        <v>4</v>
      </c>
    </row>
    <row r="271" spans="2:10" ht="15.75" thickBot="1" x14ac:dyDescent="0.3">
      <c r="B271" s="64">
        <v>26</v>
      </c>
      <c r="C271" s="61">
        <v>9</v>
      </c>
      <c r="D271" s="78" t="s">
        <v>38</v>
      </c>
      <c r="E271" s="79" t="s">
        <v>26</v>
      </c>
      <c r="F271" s="80"/>
      <c r="G271" s="79" t="s">
        <v>37</v>
      </c>
      <c r="H271" s="79" t="s">
        <v>51</v>
      </c>
      <c r="I271" s="80"/>
      <c r="J271" s="81">
        <f>COUNTA(Tabel1[[#This Row],[A1]:[B3]])</f>
        <v>4</v>
      </c>
    </row>
    <row r="272" spans="2:10" ht="15.75" thickBot="1" x14ac:dyDescent="0.3">
      <c r="B272" s="70">
        <v>26</v>
      </c>
      <c r="C272" s="71">
        <v>10</v>
      </c>
      <c r="D272" s="82" t="s">
        <v>5</v>
      </c>
      <c r="E272" s="83" t="s">
        <v>7</v>
      </c>
      <c r="F272" s="84"/>
      <c r="G272" s="83" t="s">
        <v>56</v>
      </c>
      <c r="H272" s="83" t="s">
        <v>34</v>
      </c>
      <c r="I272" s="84"/>
      <c r="J272" s="85">
        <f>COUNTA(Tabel1[[#This Row],[A1]:[B3]])</f>
        <v>4</v>
      </c>
    </row>
    <row r="273" spans="2:10" ht="15.75" thickBot="1" x14ac:dyDescent="0.3">
      <c r="B273" s="64">
        <v>27</v>
      </c>
      <c r="C273" s="61">
        <v>1</v>
      </c>
      <c r="D273" s="78" t="s">
        <v>29</v>
      </c>
      <c r="E273" s="79" t="s">
        <v>45</v>
      </c>
      <c r="F273" s="80" t="s">
        <v>9</v>
      </c>
      <c r="G273" s="79" t="s">
        <v>18</v>
      </c>
      <c r="H273" s="79" t="s">
        <v>11</v>
      </c>
      <c r="I273" s="80" t="s">
        <v>33</v>
      </c>
      <c r="J273" s="81">
        <f>COUNTA(Tabel1[[#This Row],[A1]:[B3]])</f>
        <v>6</v>
      </c>
    </row>
    <row r="274" spans="2:10" ht="15.75" thickBot="1" x14ac:dyDescent="0.3">
      <c r="B274" s="64">
        <v>27</v>
      </c>
      <c r="C274" s="61">
        <v>2</v>
      </c>
      <c r="D274" s="78" t="s">
        <v>5</v>
      </c>
      <c r="E274" s="79" t="s">
        <v>27</v>
      </c>
      <c r="F274" s="80" t="s">
        <v>32</v>
      </c>
      <c r="G274" s="79" t="s">
        <v>7</v>
      </c>
      <c r="H274" s="79" t="s">
        <v>3</v>
      </c>
      <c r="I274" s="80"/>
      <c r="J274" s="81">
        <f>COUNTA(Tabel1[[#This Row],[A1]:[B3]])</f>
        <v>5</v>
      </c>
    </row>
    <row r="275" spans="2:10" ht="15.75" thickBot="1" x14ac:dyDescent="0.3">
      <c r="B275" s="64">
        <v>27</v>
      </c>
      <c r="C275" s="61">
        <v>3</v>
      </c>
      <c r="D275" s="78" t="s">
        <v>6</v>
      </c>
      <c r="E275" s="79" t="s">
        <v>58</v>
      </c>
      <c r="F275" s="80"/>
      <c r="G275" s="79" t="s">
        <v>44</v>
      </c>
      <c r="H275" s="79" t="s">
        <v>19</v>
      </c>
      <c r="I275" s="80"/>
      <c r="J275" s="81">
        <f>COUNTA(Tabel1[[#This Row],[A1]:[B3]])</f>
        <v>4</v>
      </c>
    </row>
    <row r="276" spans="2:10" ht="15.75" thickBot="1" x14ac:dyDescent="0.3">
      <c r="B276" s="64">
        <v>27</v>
      </c>
      <c r="C276" s="61">
        <v>4</v>
      </c>
      <c r="D276" s="78" t="s">
        <v>38</v>
      </c>
      <c r="E276" s="79" t="s">
        <v>23</v>
      </c>
      <c r="F276" s="80"/>
      <c r="G276" s="79" t="s">
        <v>10</v>
      </c>
      <c r="H276" s="79" t="s">
        <v>47</v>
      </c>
      <c r="I276" s="80"/>
      <c r="J276" s="81">
        <f>COUNTA(Tabel1[[#This Row],[A1]:[B3]])</f>
        <v>4</v>
      </c>
    </row>
    <row r="277" spans="2:10" ht="15.75" thickBot="1" x14ac:dyDescent="0.3">
      <c r="B277" s="64">
        <v>27</v>
      </c>
      <c r="C277" s="61">
        <v>5</v>
      </c>
      <c r="D277" s="78" t="s">
        <v>0</v>
      </c>
      <c r="E277" s="79" t="s">
        <v>2</v>
      </c>
      <c r="F277" s="80"/>
      <c r="G277" s="79" t="s">
        <v>13</v>
      </c>
      <c r="H277" s="79" t="s">
        <v>39</v>
      </c>
      <c r="I277" s="80"/>
      <c r="J277" s="81">
        <f>COUNTA(Tabel1[[#This Row],[A1]:[B3]])</f>
        <v>4</v>
      </c>
    </row>
    <row r="278" spans="2:10" ht="15.75" thickBot="1" x14ac:dyDescent="0.3">
      <c r="B278" s="64">
        <v>27</v>
      </c>
      <c r="C278" s="61">
        <v>6</v>
      </c>
      <c r="D278" s="78" t="s">
        <v>37</v>
      </c>
      <c r="E278" s="79" t="s">
        <v>43</v>
      </c>
      <c r="F278" s="80"/>
      <c r="G278" s="79" t="s">
        <v>17</v>
      </c>
      <c r="H278" s="79" t="s">
        <v>56</v>
      </c>
      <c r="I278" s="80"/>
      <c r="J278" s="81">
        <f>COUNTA(Tabel1[[#This Row],[A1]:[B3]])</f>
        <v>4</v>
      </c>
    </row>
    <row r="279" spans="2:10" ht="15.75" thickBot="1" x14ac:dyDescent="0.3">
      <c r="B279" s="64">
        <v>27</v>
      </c>
      <c r="C279" s="61">
        <v>7</v>
      </c>
      <c r="D279" s="78" t="s">
        <v>49</v>
      </c>
      <c r="E279" s="79" t="s">
        <v>50</v>
      </c>
      <c r="F279" s="80"/>
      <c r="G279" s="79" t="s">
        <v>46</v>
      </c>
      <c r="H279" s="79" t="s">
        <v>55</v>
      </c>
      <c r="I279" s="80"/>
      <c r="J279" s="81">
        <f>COUNTA(Tabel1[[#This Row],[A1]:[B3]])</f>
        <v>4</v>
      </c>
    </row>
    <row r="280" spans="2:10" ht="15.75" thickBot="1" x14ac:dyDescent="0.3">
      <c r="B280" s="64">
        <v>27</v>
      </c>
      <c r="C280" s="61">
        <v>8</v>
      </c>
      <c r="D280" s="78" t="s">
        <v>12</v>
      </c>
      <c r="E280" s="79" t="s">
        <v>41</v>
      </c>
      <c r="F280" s="80"/>
      <c r="G280" s="79" t="s">
        <v>60</v>
      </c>
      <c r="H280" s="79" t="s">
        <v>20</v>
      </c>
      <c r="I280" s="80"/>
      <c r="J280" s="81">
        <f>COUNTA(Tabel1[[#This Row],[A1]:[B3]])</f>
        <v>4</v>
      </c>
    </row>
    <row r="281" spans="2:10" ht="15.75" thickBot="1" x14ac:dyDescent="0.3">
      <c r="B281" s="64">
        <v>27</v>
      </c>
      <c r="C281" s="61">
        <v>9</v>
      </c>
      <c r="D281" s="78" t="s">
        <v>36</v>
      </c>
      <c r="E281" s="79" t="s">
        <v>54</v>
      </c>
      <c r="F281" s="80"/>
      <c r="G281" s="79" t="s">
        <v>51</v>
      </c>
      <c r="H281" s="79" t="s">
        <v>25</v>
      </c>
      <c r="I281" s="80"/>
      <c r="J281" s="81">
        <f>COUNTA(Tabel1[[#This Row],[A1]:[B3]])</f>
        <v>4</v>
      </c>
    </row>
    <row r="282" spans="2:10" ht="15.75" thickBot="1" x14ac:dyDescent="0.3">
      <c r="B282" s="70">
        <v>27</v>
      </c>
      <c r="C282" s="71">
        <v>10</v>
      </c>
      <c r="D282" s="82" t="s">
        <v>34</v>
      </c>
      <c r="E282" s="83" t="s">
        <v>14</v>
      </c>
      <c r="F282" s="84"/>
      <c r="G282" s="83" t="s">
        <v>40</v>
      </c>
      <c r="H282" s="83" t="s">
        <v>8</v>
      </c>
      <c r="I282" s="84"/>
      <c r="J282" s="85">
        <f>COUNTA(Tabel1[[#This Row],[A1]:[B3]])</f>
        <v>4</v>
      </c>
    </row>
    <row r="283" spans="2:10" ht="15.75" thickBot="1" x14ac:dyDescent="0.3">
      <c r="B283" s="64">
        <v>28</v>
      </c>
      <c r="C283" s="61">
        <v>1</v>
      </c>
      <c r="D283" s="78" t="s">
        <v>0</v>
      </c>
      <c r="E283" s="79" t="s">
        <v>7</v>
      </c>
      <c r="F283" s="80" t="s">
        <v>51</v>
      </c>
      <c r="G283" s="79" t="s">
        <v>55</v>
      </c>
      <c r="H283" s="79" t="s">
        <v>3</v>
      </c>
      <c r="I283" s="80" t="s">
        <v>17</v>
      </c>
      <c r="J283" s="81">
        <f>COUNTA(Tabel1[[#This Row],[A1]:[B3]])</f>
        <v>6</v>
      </c>
    </row>
    <row r="284" spans="2:10" ht="15.75" thickBot="1" x14ac:dyDescent="0.3">
      <c r="B284" s="64">
        <v>28</v>
      </c>
      <c r="C284" s="61">
        <v>2</v>
      </c>
      <c r="D284" s="78" t="s">
        <v>56</v>
      </c>
      <c r="E284" s="79" t="s">
        <v>60</v>
      </c>
      <c r="F284" s="80"/>
      <c r="G284" s="79" t="s">
        <v>6</v>
      </c>
      <c r="H284" s="79" t="s">
        <v>50</v>
      </c>
      <c r="I284" s="80"/>
      <c r="J284" s="81">
        <f>COUNTA(Tabel1[[#This Row],[A1]:[B3]])</f>
        <v>4</v>
      </c>
    </row>
    <row r="285" spans="2:10" ht="15.75" thickBot="1" x14ac:dyDescent="0.3">
      <c r="B285" s="64">
        <v>28</v>
      </c>
      <c r="C285" s="61">
        <v>3</v>
      </c>
      <c r="D285" s="78" t="s">
        <v>23</v>
      </c>
      <c r="E285" s="79" t="s">
        <v>5</v>
      </c>
      <c r="F285" s="80"/>
      <c r="G285" s="79" t="s">
        <v>12</v>
      </c>
      <c r="H285" s="79" t="s">
        <v>2</v>
      </c>
      <c r="I285" s="80"/>
      <c r="J285" s="81">
        <f>COUNTA(Tabel1[[#This Row],[A1]:[B3]])</f>
        <v>4</v>
      </c>
    </row>
    <row r="286" spans="2:10" ht="15.75" thickBot="1" x14ac:dyDescent="0.3">
      <c r="B286" s="64">
        <v>28</v>
      </c>
      <c r="C286" s="61">
        <v>4</v>
      </c>
      <c r="D286" s="78" t="s">
        <v>43</v>
      </c>
      <c r="E286" s="79" t="s">
        <v>32</v>
      </c>
      <c r="F286" s="80"/>
      <c r="G286" s="79" t="s">
        <v>37</v>
      </c>
      <c r="H286" s="79" t="s">
        <v>36</v>
      </c>
      <c r="I286" s="80"/>
      <c r="J286" s="81">
        <f>COUNTA(Tabel1[[#This Row],[A1]:[B3]])</f>
        <v>4</v>
      </c>
    </row>
    <row r="287" spans="2:10" ht="15.75" thickBot="1" x14ac:dyDescent="0.3">
      <c r="B287" s="64">
        <v>28</v>
      </c>
      <c r="C287" s="61">
        <v>5</v>
      </c>
      <c r="D287" s="78" t="s">
        <v>27</v>
      </c>
      <c r="E287" s="79" t="s">
        <v>47</v>
      </c>
      <c r="F287" s="80"/>
      <c r="G287" s="79" t="s">
        <v>40</v>
      </c>
      <c r="H287" s="79" t="s">
        <v>33</v>
      </c>
      <c r="I287" s="80"/>
      <c r="J287" s="81">
        <f>COUNTA(Tabel1[[#This Row],[A1]:[B3]])</f>
        <v>4</v>
      </c>
    </row>
    <row r="288" spans="2:10" ht="15.75" thickBot="1" x14ac:dyDescent="0.3">
      <c r="B288" s="64">
        <v>28</v>
      </c>
      <c r="C288" s="61">
        <v>6</v>
      </c>
      <c r="D288" s="78" t="s">
        <v>54</v>
      </c>
      <c r="E288" s="79" t="s">
        <v>1</v>
      </c>
      <c r="F288" s="80"/>
      <c r="G288" s="79" t="s">
        <v>14</v>
      </c>
      <c r="H288" s="79" t="s">
        <v>20</v>
      </c>
      <c r="I288" s="80"/>
      <c r="J288" s="81">
        <f>COUNTA(Tabel1[[#This Row],[A1]:[B3]])</f>
        <v>4</v>
      </c>
    </row>
    <row r="289" spans="2:10" ht="15.75" thickBot="1" x14ac:dyDescent="0.3">
      <c r="B289" s="64">
        <v>28</v>
      </c>
      <c r="C289" s="61">
        <v>7</v>
      </c>
      <c r="D289" s="78" t="s">
        <v>19</v>
      </c>
      <c r="E289" s="79" t="s">
        <v>8</v>
      </c>
      <c r="F289" s="80"/>
      <c r="G289" s="79" t="s">
        <v>45</v>
      </c>
      <c r="H289" s="79" t="s">
        <v>38</v>
      </c>
      <c r="I289" s="80"/>
      <c r="J289" s="81">
        <f>COUNTA(Tabel1[[#This Row],[A1]:[B3]])</f>
        <v>4</v>
      </c>
    </row>
    <row r="290" spans="2:10" ht="15.75" thickBot="1" x14ac:dyDescent="0.3">
      <c r="B290" s="64">
        <v>28</v>
      </c>
      <c r="C290" s="61">
        <v>8</v>
      </c>
      <c r="D290" s="78" t="s">
        <v>39</v>
      </c>
      <c r="E290" s="79" t="s">
        <v>49</v>
      </c>
      <c r="F290" s="80"/>
      <c r="G290" s="79" t="s">
        <v>46</v>
      </c>
      <c r="H290" s="79" t="s">
        <v>11</v>
      </c>
      <c r="I290" s="80"/>
      <c r="J290" s="81">
        <f>COUNTA(Tabel1[[#This Row],[A1]:[B3]])</f>
        <v>4</v>
      </c>
    </row>
    <row r="291" spans="2:10" ht="15.75" thickBot="1" x14ac:dyDescent="0.3">
      <c r="B291" s="64">
        <v>28</v>
      </c>
      <c r="C291" s="61">
        <v>9</v>
      </c>
      <c r="D291" s="78" t="s">
        <v>29</v>
      </c>
      <c r="E291" s="79" t="s">
        <v>41</v>
      </c>
      <c r="F291" s="80"/>
      <c r="G291" s="79" t="s">
        <v>25</v>
      </c>
      <c r="H291" s="79" t="s">
        <v>13</v>
      </c>
      <c r="I291" s="80"/>
      <c r="J291" s="81">
        <f>COUNTA(Tabel1[[#This Row],[A1]:[B3]])</f>
        <v>4</v>
      </c>
    </row>
    <row r="292" spans="2:10" ht="15.75" thickBot="1" x14ac:dyDescent="0.3">
      <c r="B292" s="70">
        <v>28</v>
      </c>
      <c r="C292" s="71">
        <v>10</v>
      </c>
      <c r="D292" s="82" t="s">
        <v>44</v>
      </c>
      <c r="E292" s="83" t="s">
        <v>58</v>
      </c>
      <c r="F292" s="84"/>
      <c r="G292" s="83" t="s">
        <v>34</v>
      </c>
      <c r="H292" s="83" t="s">
        <v>18</v>
      </c>
      <c r="I292" s="84"/>
      <c r="J292" s="85">
        <f>COUNTA(Tabel1[[#This Row],[A1]:[B3]])</f>
        <v>4</v>
      </c>
    </row>
    <row r="293" spans="2:10" ht="15.75" thickBot="1" x14ac:dyDescent="0.3">
      <c r="B293" s="64">
        <v>29</v>
      </c>
      <c r="C293" s="61">
        <v>1</v>
      </c>
      <c r="D293" s="78" t="s">
        <v>14</v>
      </c>
      <c r="E293" s="79" t="s">
        <v>53</v>
      </c>
      <c r="F293" s="80" t="s">
        <v>26</v>
      </c>
      <c r="G293" s="79" t="s">
        <v>49</v>
      </c>
      <c r="H293" s="79" t="s">
        <v>5</v>
      </c>
      <c r="I293" s="80" t="s">
        <v>10</v>
      </c>
      <c r="J293" s="81">
        <f>COUNTA(Tabel1[[#This Row],[A1]:[B3]])</f>
        <v>6</v>
      </c>
    </row>
    <row r="294" spans="2:10" ht="15.75" thickBot="1" x14ac:dyDescent="0.3">
      <c r="B294" s="64">
        <v>29</v>
      </c>
      <c r="C294" s="61">
        <v>2</v>
      </c>
      <c r="D294" s="78" t="s">
        <v>41</v>
      </c>
      <c r="E294" s="79" t="s">
        <v>39</v>
      </c>
      <c r="F294" s="80" t="s">
        <v>44</v>
      </c>
      <c r="G294" s="79" t="s">
        <v>23</v>
      </c>
      <c r="H294" s="79" t="s">
        <v>42</v>
      </c>
      <c r="I294" s="80"/>
      <c r="J294" s="81">
        <f>COUNTA(Tabel1[[#This Row],[A1]:[B3]])</f>
        <v>5</v>
      </c>
    </row>
    <row r="295" spans="2:10" ht="15.75" thickBot="1" x14ac:dyDescent="0.3">
      <c r="B295" s="64">
        <v>29</v>
      </c>
      <c r="C295" s="61">
        <v>3</v>
      </c>
      <c r="D295" s="78" t="s">
        <v>43</v>
      </c>
      <c r="E295" s="79" t="s">
        <v>0</v>
      </c>
      <c r="F295" s="80"/>
      <c r="G295" s="79" t="s">
        <v>19</v>
      </c>
      <c r="H295" s="79" t="s">
        <v>58</v>
      </c>
      <c r="I295" s="80"/>
      <c r="J295" s="81">
        <f>COUNTA(Tabel1[[#This Row],[A1]:[B3]])</f>
        <v>4</v>
      </c>
    </row>
    <row r="296" spans="2:10" ht="15.75" thickBot="1" x14ac:dyDescent="0.3">
      <c r="B296" s="64">
        <v>29</v>
      </c>
      <c r="C296" s="61">
        <v>4</v>
      </c>
      <c r="D296" s="78" t="s">
        <v>54</v>
      </c>
      <c r="E296" s="79" t="s">
        <v>2</v>
      </c>
      <c r="F296" s="80"/>
      <c r="G296" s="79" t="s">
        <v>35</v>
      </c>
      <c r="H296" s="79" t="s">
        <v>1</v>
      </c>
      <c r="I296" s="80"/>
      <c r="J296" s="81">
        <f>COUNTA(Tabel1[[#This Row],[A1]:[B3]])</f>
        <v>4</v>
      </c>
    </row>
    <row r="297" spans="2:10" ht="15.75" thickBot="1" x14ac:dyDescent="0.3">
      <c r="B297" s="64">
        <v>29</v>
      </c>
      <c r="C297" s="61">
        <v>5</v>
      </c>
      <c r="D297" s="78" t="s">
        <v>7</v>
      </c>
      <c r="E297" s="79" t="s">
        <v>12</v>
      </c>
      <c r="F297" s="80"/>
      <c r="G297" s="79" t="s">
        <v>8</v>
      </c>
      <c r="H297" s="79" t="s">
        <v>33</v>
      </c>
      <c r="I297" s="80"/>
      <c r="J297" s="81">
        <f>COUNTA(Tabel1[[#This Row],[A1]:[B3]])</f>
        <v>4</v>
      </c>
    </row>
    <row r="298" spans="2:10" ht="15.75" thickBot="1" x14ac:dyDescent="0.3">
      <c r="B298" s="64">
        <v>29</v>
      </c>
      <c r="C298" s="61">
        <v>6</v>
      </c>
      <c r="D298" s="78" t="s">
        <v>36</v>
      </c>
      <c r="E298" s="79" t="s">
        <v>56</v>
      </c>
      <c r="F298" s="80"/>
      <c r="G298" s="79" t="s">
        <v>27</v>
      </c>
      <c r="H298" s="79" t="s">
        <v>18</v>
      </c>
      <c r="I298" s="80"/>
      <c r="J298" s="81">
        <f>COUNTA(Tabel1[[#This Row],[A1]:[B3]])</f>
        <v>4</v>
      </c>
    </row>
    <row r="299" spans="2:10" ht="15.75" thickBot="1" x14ac:dyDescent="0.3">
      <c r="B299" s="64">
        <v>29</v>
      </c>
      <c r="C299" s="61">
        <v>7</v>
      </c>
      <c r="D299" s="78" t="s">
        <v>40</v>
      </c>
      <c r="E299" s="79" t="s">
        <v>25</v>
      </c>
      <c r="F299" s="80"/>
      <c r="G299" s="79" t="s">
        <v>9</v>
      </c>
      <c r="H299" s="79" t="s">
        <v>38</v>
      </c>
      <c r="I299" s="80"/>
      <c r="J299" s="81">
        <f>COUNTA(Tabel1[[#This Row],[A1]:[B3]])</f>
        <v>4</v>
      </c>
    </row>
    <row r="300" spans="2:10" ht="15.75" thickBot="1" x14ac:dyDescent="0.3">
      <c r="B300" s="64">
        <v>29</v>
      </c>
      <c r="C300" s="61">
        <v>8</v>
      </c>
      <c r="D300" s="78" t="s">
        <v>60</v>
      </c>
      <c r="E300" s="79" t="s">
        <v>51</v>
      </c>
      <c r="F300" s="80"/>
      <c r="G300" s="79" t="s">
        <v>45</v>
      </c>
      <c r="H300" s="79" t="s">
        <v>47</v>
      </c>
      <c r="I300" s="80"/>
      <c r="J300" s="81">
        <f>COUNTA(Tabel1[[#This Row],[A1]:[B3]])</f>
        <v>4</v>
      </c>
    </row>
    <row r="301" spans="2:10" ht="15.75" thickBot="1" x14ac:dyDescent="0.3">
      <c r="B301" s="64">
        <v>29</v>
      </c>
      <c r="C301" s="61">
        <v>9</v>
      </c>
      <c r="D301" s="78" t="s">
        <v>34</v>
      </c>
      <c r="E301" s="79" t="s">
        <v>46</v>
      </c>
      <c r="F301" s="80"/>
      <c r="G301" s="79" t="s">
        <v>29</v>
      </c>
      <c r="H301" s="79" t="s">
        <v>13</v>
      </c>
      <c r="I301" s="80"/>
      <c r="J301" s="81">
        <f>COUNTA(Tabel1[[#This Row],[A1]:[B3]])</f>
        <v>4</v>
      </c>
    </row>
    <row r="302" spans="2:10" ht="15.75" thickBot="1" x14ac:dyDescent="0.3">
      <c r="B302" s="70">
        <v>29</v>
      </c>
      <c r="C302" s="71">
        <v>10</v>
      </c>
      <c r="D302" s="82" t="s">
        <v>48</v>
      </c>
      <c r="E302" s="83" t="s">
        <v>50</v>
      </c>
      <c r="F302" s="84"/>
      <c r="G302" s="83" t="s">
        <v>11</v>
      </c>
      <c r="H302" s="83" t="s">
        <v>6</v>
      </c>
      <c r="I302" s="84"/>
      <c r="J302" s="85">
        <f>COUNTA(Tabel1[[#This Row],[A1]:[B3]])</f>
        <v>4</v>
      </c>
    </row>
    <row r="303" spans="2:10" ht="15.75" thickBot="1" x14ac:dyDescent="0.3">
      <c r="B303" s="64">
        <v>30</v>
      </c>
      <c r="C303" s="61">
        <v>1</v>
      </c>
      <c r="D303" s="78" t="s">
        <v>46</v>
      </c>
      <c r="E303" s="79" t="s">
        <v>49</v>
      </c>
      <c r="F303" s="80" t="s">
        <v>47</v>
      </c>
      <c r="G303" s="79" t="s">
        <v>42</v>
      </c>
      <c r="H303" s="79" t="s">
        <v>10</v>
      </c>
      <c r="I303" s="80" t="s">
        <v>9</v>
      </c>
      <c r="J303" s="81">
        <f>COUNTA(Tabel1[[#This Row],[A1]:[B3]])</f>
        <v>6</v>
      </c>
    </row>
    <row r="304" spans="2:10" ht="15.75" thickBot="1" x14ac:dyDescent="0.3">
      <c r="B304" s="64">
        <v>30</v>
      </c>
      <c r="C304" s="61">
        <v>2</v>
      </c>
      <c r="D304" s="78" t="s">
        <v>2</v>
      </c>
      <c r="E304" s="79" t="s">
        <v>29</v>
      </c>
      <c r="F304" s="80" t="s">
        <v>1</v>
      </c>
      <c r="G304" s="79" t="s">
        <v>27</v>
      </c>
      <c r="H304" s="79" t="s">
        <v>53</v>
      </c>
      <c r="I304" s="80"/>
      <c r="J304" s="81">
        <f>COUNTA(Tabel1[[#This Row],[A1]:[B3]])</f>
        <v>5</v>
      </c>
    </row>
    <row r="305" spans="2:10" ht="15.75" thickBot="1" x14ac:dyDescent="0.3">
      <c r="B305" s="64">
        <v>30</v>
      </c>
      <c r="C305" s="61">
        <v>3</v>
      </c>
      <c r="D305" s="78" t="s">
        <v>35</v>
      </c>
      <c r="E305" s="79" t="s">
        <v>5</v>
      </c>
      <c r="F305" s="80"/>
      <c r="G305" s="79" t="s">
        <v>38</v>
      </c>
      <c r="H305" s="79" t="s">
        <v>43</v>
      </c>
      <c r="I305" s="80"/>
      <c r="J305" s="81">
        <f>COUNTA(Tabel1[[#This Row],[A1]:[B3]])</f>
        <v>4</v>
      </c>
    </row>
    <row r="306" spans="2:10" ht="15.75" thickBot="1" x14ac:dyDescent="0.3">
      <c r="B306" s="64">
        <v>30</v>
      </c>
      <c r="C306" s="61">
        <v>4</v>
      </c>
      <c r="D306" s="78" t="s">
        <v>18</v>
      </c>
      <c r="E306" s="79" t="s">
        <v>7</v>
      </c>
      <c r="F306" s="80"/>
      <c r="G306" s="79" t="s">
        <v>40</v>
      </c>
      <c r="H306" s="79" t="s">
        <v>58</v>
      </c>
      <c r="I306" s="80"/>
      <c r="J306" s="81">
        <f>COUNTA(Tabel1[[#This Row],[A1]:[B3]])</f>
        <v>4</v>
      </c>
    </row>
    <row r="307" spans="2:10" ht="15.75" thickBot="1" x14ac:dyDescent="0.3">
      <c r="B307" s="64">
        <v>30</v>
      </c>
      <c r="C307" s="61">
        <v>5</v>
      </c>
      <c r="D307" s="78" t="s">
        <v>25</v>
      </c>
      <c r="E307" s="79" t="s">
        <v>39</v>
      </c>
      <c r="F307" s="80"/>
      <c r="G307" s="79" t="s">
        <v>6</v>
      </c>
      <c r="H307" s="79" t="s">
        <v>60</v>
      </c>
      <c r="I307" s="80"/>
      <c r="J307" s="81">
        <f>COUNTA(Tabel1[[#This Row],[A1]:[B3]])</f>
        <v>4</v>
      </c>
    </row>
    <row r="308" spans="2:10" ht="15.75" thickBot="1" x14ac:dyDescent="0.3">
      <c r="B308" s="64">
        <v>30</v>
      </c>
      <c r="C308" s="61">
        <v>6</v>
      </c>
      <c r="D308" s="78" t="s">
        <v>8</v>
      </c>
      <c r="E308" s="79" t="s">
        <v>36</v>
      </c>
      <c r="F308" s="80"/>
      <c r="G308" s="79" t="s">
        <v>41</v>
      </c>
      <c r="H308" s="79" t="s">
        <v>26</v>
      </c>
      <c r="I308" s="80"/>
      <c r="J308" s="81">
        <f>COUNTA(Tabel1[[#This Row],[A1]:[B3]])</f>
        <v>4</v>
      </c>
    </row>
    <row r="309" spans="2:10" ht="15.75" thickBot="1" x14ac:dyDescent="0.3">
      <c r="B309" s="64">
        <v>30</v>
      </c>
      <c r="C309" s="61">
        <v>7</v>
      </c>
      <c r="D309" s="78" t="s">
        <v>0</v>
      </c>
      <c r="E309" s="79" t="s">
        <v>19</v>
      </c>
      <c r="F309" s="80"/>
      <c r="G309" s="79" t="s">
        <v>50</v>
      </c>
      <c r="H309" s="79" t="s">
        <v>44</v>
      </c>
      <c r="I309" s="80"/>
      <c r="J309" s="81">
        <f>COUNTA(Tabel1[[#This Row],[A1]:[B3]])</f>
        <v>4</v>
      </c>
    </row>
    <row r="310" spans="2:10" ht="15.75" thickBot="1" x14ac:dyDescent="0.3">
      <c r="B310" s="64">
        <v>30</v>
      </c>
      <c r="C310" s="61">
        <v>8</v>
      </c>
      <c r="D310" s="78" t="s">
        <v>14</v>
      </c>
      <c r="E310" s="79" t="s">
        <v>33</v>
      </c>
      <c r="F310" s="80"/>
      <c r="G310" s="79" t="s">
        <v>23</v>
      </c>
      <c r="H310" s="79" t="s">
        <v>11</v>
      </c>
      <c r="I310" s="80"/>
      <c r="J310" s="81">
        <f>COUNTA(Tabel1[[#This Row],[A1]:[B3]])</f>
        <v>4</v>
      </c>
    </row>
    <row r="311" spans="2:10" ht="15.75" thickBot="1" x14ac:dyDescent="0.3">
      <c r="B311" s="64">
        <v>30</v>
      </c>
      <c r="C311" s="61">
        <v>9</v>
      </c>
      <c r="D311" s="78" t="s">
        <v>51</v>
      </c>
      <c r="E311" s="79" t="s">
        <v>13</v>
      </c>
      <c r="F311" s="80"/>
      <c r="G311" s="79" t="s">
        <v>56</v>
      </c>
      <c r="H311" s="79" t="s">
        <v>48</v>
      </c>
      <c r="I311" s="80"/>
      <c r="J311" s="81">
        <f>COUNTA(Tabel1[[#This Row],[A1]:[B3]])</f>
        <v>4</v>
      </c>
    </row>
    <row r="312" spans="2:10" ht="15.75" thickBot="1" x14ac:dyDescent="0.3">
      <c r="B312" s="70">
        <v>30</v>
      </c>
      <c r="C312" s="71">
        <v>10</v>
      </c>
      <c r="D312" s="82" t="s">
        <v>54</v>
      </c>
      <c r="E312" s="83" t="s">
        <v>45</v>
      </c>
      <c r="F312" s="84"/>
      <c r="G312" s="83" t="s">
        <v>34</v>
      </c>
      <c r="H312" s="83" t="s">
        <v>12</v>
      </c>
      <c r="I312" s="84"/>
      <c r="J312" s="85">
        <f>COUNTA(Tabel1[[#This Row],[A1]:[B3]])</f>
        <v>4</v>
      </c>
    </row>
    <row r="313" spans="2:10" ht="15.75" thickBot="1" x14ac:dyDescent="0.3">
      <c r="B313" s="64">
        <v>31</v>
      </c>
      <c r="C313" s="61">
        <v>1</v>
      </c>
      <c r="D313" s="78" t="s">
        <v>59</v>
      </c>
      <c r="E313" s="79" t="s">
        <v>36</v>
      </c>
      <c r="F313" s="80" t="s">
        <v>49</v>
      </c>
      <c r="G313" s="79" t="s">
        <v>33</v>
      </c>
      <c r="H313" s="79" t="s">
        <v>19</v>
      </c>
      <c r="I313" s="80" t="s">
        <v>31</v>
      </c>
      <c r="J313" s="81">
        <f>COUNTA(Tabel1[[#This Row],[A1]:[B3]])</f>
        <v>6</v>
      </c>
    </row>
    <row r="314" spans="2:10" ht="15.75" thickBot="1" x14ac:dyDescent="0.3">
      <c r="B314" s="64">
        <v>31</v>
      </c>
      <c r="C314" s="61">
        <v>2</v>
      </c>
      <c r="D314" s="78" t="s">
        <v>38</v>
      </c>
      <c r="E314" s="79" t="s">
        <v>7</v>
      </c>
      <c r="F314" s="80" t="s">
        <v>56</v>
      </c>
      <c r="G314" s="79" t="s">
        <v>46</v>
      </c>
      <c r="H314" s="79" t="s">
        <v>2</v>
      </c>
      <c r="I314" s="80"/>
      <c r="J314" s="81">
        <f>COUNTA(Tabel1[[#This Row],[A1]:[B3]])</f>
        <v>5</v>
      </c>
    </row>
    <row r="315" spans="2:10" ht="15.75" thickBot="1" x14ac:dyDescent="0.3">
      <c r="B315" s="64">
        <v>31</v>
      </c>
      <c r="C315" s="61">
        <v>3</v>
      </c>
      <c r="D315" s="78" t="s">
        <v>25</v>
      </c>
      <c r="E315" s="79" t="s">
        <v>41</v>
      </c>
      <c r="F315" s="80"/>
      <c r="G315" s="79" t="s">
        <v>5</v>
      </c>
      <c r="H315" s="79" t="s">
        <v>39</v>
      </c>
      <c r="I315" s="80"/>
      <c r="J315" s="81">
        <f>COUNTA(Tabel1[[#This Row],[A1]:[B3]])</f>
        <v>4</v>
      </c>
    </row>
    <row r="316" spans="2:10" ht="15.75" thickBot="1" x14ac:dyDescent="0.3">
      <c r="B316" s="64">
        <v>31</v>
      </c>
      <c r="C316" s="61">
        <v>4</v>
      </c>
      <c r="D316" s="78" t="s">
        <v>47</v>
      </c>
      <c r="E316" s="79" t="s">
        <v>8</v>
      </c>
      <c r="F316" s="80"/>
      <c r="G316" s="79" t="s">
        <v>44</v>
      </c>
      <c r="H316" s="79" t="s">
        <v>11</v>
      </c>
      <c r="I316" s="80"/>
      <c r="J316" s="81">
        <f>COUNTA(Tabel1[[#This Row],[A1]:[B3]])</f>
        <v>4</v>
      </c>
    </row>
    <row r="317" spans="2:10" ht="15.75" thickBot="1" x14ac:dyDescent="0.3">
      <c r="B317" s="64">
        <v>31</v>
      </c>
      <c r="C317" s="61">
        <v>5</v>
      </c>
      <c r="D317" s="78" t="s">
        <v>23</v>
      </c>
      <c r="E317" s="79" t="s">
        <v>10</v>
      </c>
      <c r="F317" s="80"/>
      <c r="G317" s="79" t="s">
        <v>3</v>
      </c>
      <c r="H317" s="79" t="s">
        <v>50</v>
      </c>
      <c r="I317" s="80"/>
      <c r="J317" s="81">
        <f>COUNTA(Tabel1[[#This Row],[A1]:[B3]])</f>
        <v>4</v>
      </c>
    </row>
    <row r="318" spans="2:10" ht="15.75" thickBot="1" x14ac:dyDescent="0.3">
      <c r="B318" s="64">
        <v>31</v>
      </c>
      <c r="C318" s="61">
        <v>6</v>
      </c>
      <c r="D318" s="78" t="s">
        <v>27</v>
      </c>
      <c r="E318" s="79" t="s">
        <v>58</v>
      </c>
      <c r="F318" s="80"/>
      <c r="G318" s="79" t="s">
        <v>12</v>
      </c>
      <c r="H318" s="79" t="s">
        <v>45</v>
      </c>
      <c r="I318" s="80"/>
      <c r="J318" s="81">
        <f>COUNTA(Tabel1[[#This Row],[A1]:[B3]])</f>
        <v>4</v>
      </c>
    </row>
    <row r="319" spans="2:10" ht="15.75" thickBot="1" x14ac:dyDescent="0.3">
      <c r="B319" s="64">
        <v>31</v>
      </c>
      <c r="C319" s="61">
        <v>7</v>
      </c>
      <c r="D319" s="78" t="s">
        <v>37</v>
      </c>
      <c r="E319" s="79" t="s">
        <v>18</v>
      </c>
      <c r="F319" s="80"/>
      <c r="G319" s="79" t="s">
        <v>51</v>
      </c>
      <c r="H319" s="79" t="s">
        <v>42</v>
      </c>
      <c r="I319" s="80"/>
      <c r="J319" s="81">
        <f>COUNTA(Tabel1[[#This Row],[A1]:[B3]])</f>
        <v>4</v>
      </c>
    </row>
    <row r="320" spans="2:10" ht="15.75" thickBot="1" x14ac:dyDescent="0.3">
      <c r="B320" s="64">
        <v>31</v>
      </c>
      <c r="C320" s="61">
        <v>8</v>
      </c>
      <c r="D320" s="78" t="s">
        <v>48</v>
      </c>
      <c r="E320" s="79" t="s">
        <v>32</v>
      </c>
      <c r="F320" s="80"/>
      <c r="G320" s="79" t="s">
        <v>20</v>
      </c>
      <c r="H320" s="79" t="s">
        <v>0</v>
      </c>
      <c r="I320" s="80"/>
      <c r="J320" s="81">
        <f>COUNTA(Tabel1[[#This Row],[A1]:[B3]])</f>
        <v>4</v>
      </c>
    </row>
    <row r="321" spans="2:10" ht="15.75" thickBot="1" x14ac:dyDescent="0.3">
      <c r="B321" s="64">
        <v>31</v>
      </c>
      <c r="C321" s="61">
        <v>9</v>
      </c>
      <c r="D321" s="78" t="s">
        <v>1</v>
      </c>
      <c r="E321" s="79" t="s">
        <v>26</v>
      </c>
      <c r="F321" s="80"/>
      <c r="G321" s="79" t="s">
        <v>13</v>
      </c>
      <c r="H321" s="79" t="s">
        <v>34</v>
      </c>
      <c r="I321" s="80"/>
      <c r="J321" s="81">
        <f>COUNTA(Tabel1[[#This Row],[A1]:[B3]])</f>
        <v>4</v>
      </c>
    </row>
    <row r="322" spans="2:10" ht="15.75" thickBot="1" x14ac:dyDescent="0.3">
      <c r="B322" s="70">
        <v>31</v>
      </c>
      <c r="C322" s="71">
        <v>10</v>
      </c>
      <c r="D322" s="82" t="s">
        <v>6</v>
      </c>
      <c r="E322" s="83" t="s">
        <v>9</v>
      </c>
      <c r="F322" s="84"/>
      <c r="G322" s="83" t="s">
        <v>29</v>
      </c>
      <c r="H322" s="83" t="s">
        <v>17</v>
      </c>
      <c r="I322" s="84"/>
      <c r="J322" s="85">
        <f>COUNTA(Tabel1[[#This Row],[A1]:[B3]])</f>
        <v>4</v>
      </c>
    </row>
    <row r="323" spans="2:10" ht="15.75" thickBot="1" x14ac:dyDescent="0.3">
      <c r="B323" s="64">
        <v>32</v>
      </c>
      <c r="C323" s="61">
        <v>1</v>
      </c>
      <c r="D323" s="78" t="s">
        <v>0</v>
      </c>
      <c r="E323" s="79" t="s">
        <v>37</v>
      </c>
      <c r="F323" s="80" t="s">
        <v>34</v>
      </c>
      <c r="G323" s="79" t="s">
        <v>51</v>
      </c>
      <c r="H323" s="79" t="s">
        <v>45</v>
      </c>
      <c r="I323" s="80" t="s">
        <v>44</v>
      </c>
      <c r="J323" s="81">
        <f>COUNTA(Tabel1[[#This Row],[A1]:[B3]])</f>
        <v>6</v>
      </c>
    </row>
    <row r="324" spans="2:10" ht="15.75" thickBot="1" x14ac:dyDescent="0.3">
      <c r="B324" s="64">
        <v>32</v>
      </c>
      <c r="C324" s="61">
        <v>2</v>
      </c>
      <c r="D324" s="78" t="s">
        <v>23</v>
      </c>
      <c r="E324" s="79" t="s">
        <v>33</v>
      </c>
      <c r="F324" s="80"/>
      <c r="G324" s="79" t="s">
        <v>38</v>
      </c>
      <c r="H324" s="79" t="s">
        <v>5</v>
      </c>
      <c r="I324" s="80"/>
      <c r="J324" s="81">
        <f>COUNTA(Tabel1[[#This Row],[A1]:[B3]])</f>
        <v>4</v>
      </c>
    </row>
    <row r="325" spans="2:10" ht="15.75" thickBot="1" x14ac:dyDescent="0.3">
      <c r="B325" s="64">
        <v>32</v>
      </c>
      <c r="C325" s="61">
        <v>3</v>
      </c>
      <c r="D325" s="78" t="s">
        <v>7</v>
      </c>
      <c r="E325" s="79" t="s">
        <v>39</v>
      </c>
      <c r="F325" s="80"/>
      <c r="G325" s="79" t="s">
        <v>1</v>
      </c>
      <c r="H325" s="79" t="s">
        <v>20</v>
      </c>
      <c r="I325" s="80"/>
      <c r="J325" s="81">
        <f>COUNTA(Tabel1[[#This Row],[A1]:[B3]])</f>
        <v>4</v>
      </c>
    </row>
    <row r="326" spans="2:10" ht="15.75" thickBot="1" x14ac:dyDescent="0.3">
      <c r="B326" s="64">
        <v>32</v>
      </c>
      <c r="C326" s="61">
        <v>4</v>
      </c>
      <c r="D326" s="78" t="s">
        <v>32</v>
      </c>
      <c r="E326" s="79" t="s">
        <v>41</v>
      </c>
      <c r="F326" s="80"/>
      <c r="G326" s="79" t="s">
        <v>56</v>
      </c>
      <c r="H326" s="79" t="s">
        <v>49</v>
      </c>
      <c r="I326" s="80"/>
      <c r="J326" s="81">
        <f>COUNTA(Tabel1[[#This Row],[A1]:[B3]])</f>
        <v>4</v>
      </c>
    </row>
    <row r="327" spans="2:10" ht="15.75" thickBot="1" x14ac:dyDescent="0.3">
      <c r="B327" s="64">
        <v>32</v>
      </c>
      <c r="C327" s="61">
        <v>5</v>
      </c>
      <c r="D327" s="78" t="s">
        <v>17</v>
      </c>
      <c r="E327" s="79" t="s">
        <v>48</v>
      </c>
      <c r="F327" s="80"/>
      <c r="G327" s="79" t="s">
        <v>54</v>
      </c>
      <c r="H327" s="79" t="s">
        <v>58</v>
      </c>
      <c r="I327" s="80"/>
      <c r="J327" s="81">
        <f>COUNTA(Tabel1[[#This Row],[A1]:[B3]])</f>
        <v>4</v>
      </c>
    </row>
    <row r="328" spans="2:10" ht="15.75" thickBot="1" x14ac:dyDescent="0.3">
      <c r="B328" s="64">
        <v>32</v>
      </c>
      <c r="C328" s="61">
        <v>6</v>
      </c>
      <c r="D328" s="78" t="s">
        <v>26</v>
      </c>
      <c r="E328" s="79" t="s">
        <v>46</v>
      </c>
      <c r="F328" s="80"/>
      <c r="G328" s="79" t="s">
        <v>12</v>
      </c>
      <c r="H328" s="79" t="s">
        <v>47</v>
      </c>
      <c r="I328" s="80"/>
      <c r="J328" s="81">
        <f>COUNTA(Tabel1[[#This Row],[A1]:[B3]])</f>
        <v>4</v>
      </c>
    </row>
    <row r="329" spans="2:10" ht="15.75" thickBot="1" x14ac:dyDescent="0.3">
      <c r="B329" s="64">
        <v>32</v>
      </c>
      <c r="C329" s="61">
        <v>7</v>
      </c>
      <c r="D329" s="78" t="s">
        <v>3</v>
      </c>
      <c r="E329" s="79" t="s">
        <v>19</v>
      </c>
      <c r="F329" s="80"/>
      <c r="G329" s="79" t="s">
        <v>8</v>
      </c>
      <c r="H329" s="79" t="s">
        <v>11</v>
      </c>
      <c r="I329" s="80"/>
      <c r="J329" s="81">
        <f>COUNTA(Tabel1[[#This Row],[A1]:[B3]])</f>
        <v>4</v>
      </c>
    </row>
    <row r="330" spans="2:10" ht="15.75" thickBot="1" x14ac:dyDescent="0.3">
      <c r="B330" s="64">
        <v>32</v>
      </c>
      <c r="C330" s="61">
        <v>8</v>
      </c>
      <c r="D330" s="78" t="s">
        <v>31</v>
      </c>
      <c r="E330" s="79" t="s">
        <v>6</v>
      </c>
      <c r="F330" s="80"/>
      <c r="G330" s="79" t="s">
        <v>2</v>
      </c>
      <c r="H330" s="79" t="s">
        <v>18</v>
      </c>
      <c r="I330" s="80"/>
      <c r="J330" s="81">
        <f>COUNTA(Tabel1[[#This Row],[A1]:[B3]])</f>
        <v>4</v>
      </c>
    </row>
    <row r="331" spans="2:10" ht="15.75" thickBot="1" x14ac:dyDescent="0.3">
      <c r="B331" s="64">
        <v>32</v>
      </c>
      <c r="C331" s="61">
        <v>9</v>
      </c>
      <c r="D331" s="78" t="s">
        <v>9</v>
      </c>
      <c r="E331" s="79" t="s">
        <v>50</v>
      </c>
      <c r="F331" s="80"/>
      <c r="G331" s="79" t="s">
        <v>27</v>
      </c>
      <c r="H331" s="79" t="s">
        <v>29</v>
      </c>
      <c r="I331" s="80"/>
      <c r="J331" s="81">
        <f>COUNTA(Tabel1[[#This Row],[A1]:[B3]])</f>
        <v>4</v>
      </c>
    </row>
    <row r="332" spans="2:10" ht="15.75" thickBot="1" x14ac:dyDescent="0.3">
      <c r="B332" s="70">
        <v>32</v>
      </c>
      <c r="C332" s="71">
        <v>10</v>
      </c>
      <c r="D332" s="82" t="s">
        <v>10</v>
      </c>
      <c r="E332" s="83" t="s">
        <v>25</v>
      </c>
      <c r="F332" s="84"/>
      <c r="G332" s="83" t="s">
        <v>13</v>
      </c>
      <c r="H332" s="83" t="s">
        <v>42</v>
      </c>
      <c r="I332" s="84"/>
      <c r="J332" s="85">
        <f>COUNTA(Tabel1[[#This Row],[A1]:[B3]])</f>
        <v>4</v>
      </c>
    </row>
    <row r="333" spans="2:10" ht="15.75" thickBot="1" x14ac:dyDescent="0.3">
      <c r="B333" s="64">
        <v>33</v>
      </c>
      <c r="C333" s="61">
        <v>1</v>
      </c>
      <c r="D333" s="78" t="s">
        <v>4</v>
      </c>
      <c r="E333" s="79" t="s">
        <v>23</v>
      </c>
      <c r="F333" s="80" t="s">
        <v>25</v>
      </c>
      <c r="G333" s="79" t="s">
        <v>18</v>
      </c>
      <c r="H333" s="79" t="s">
        <v>17</v>
      </c>
      <c r="I333" s="80"/>
      <c r="J333" s="81">
        <f>COUNTA(Tabel1[[#This Row],[A1]:[B3]])</f>
        <v>5</v>
      </c>
    </row>
    <row r="334" spans="2:10" ht="15.75" thickBot="1" x14ac:dyDescent="0.3">
      <c r="B334" s="64">
        <v>33</v>
      </c>
      <c r="C334" s="61">
        <v>2</v>
      </c>
      <c r="D334" s="78" t="s">
        <v>11</v>
      </c>
      <c r="E334" s="79" t="s">
        <v>43</v>
      </c>
      <c r="F334" s="80"/>
      <c r="G334" s="79" t="s">
        <v>44</v>
      </c>
      <c r="H334" s="79" t="s">
        <v>38</v>
      </c>
      <c r="I334" s="80"/>
      <c r="J334" s="81">
        <f>COUNTA(Tabel1[[#This Row],[A1]:[B3]])</f>
        <v>4</v>
      </c>
    </row>
    <row r="335" spans="2:10" ht="15.75" thickBot="1" x14ac:dyDescent="0.3">
      <c r="B335" s="64">
        <v>33</v>
      </c>
      <c r="C335" s="61">
        <v>3</v>
      </c>
      <c r="D335" s="78" t="s">
        <v>7</v>
      </c>
      <c r="E335" s="79" t="s">
        <v>10</v>
      </c>
      <c r="F335" s="80"/>
      <c r="G335" s="79" t="s">
        <v>49</v>
      </c>
      <c r="H335" s="79" t="s">
        <v>51</v>
      </c>
      <c r="I335" s="80"/>
      <c r="J335" s="81">
        <f>COUNTA(Tabel1[[#This Row],[A1]:[B3]])</f>
        <v>4</v>
      </c>
    </row>
    <row r="336" spans="2:10" ht="15.75" thickBot="1" x14ac:dyDescent="0.3">
      <c r="B336" s="64">
        <v>33</v>
      </c>
      <c r="C336" s="61">
        <v>4</v>
      </c>
      <c r="D336" s="78" t="s">
        <v>48</v>
      </c>
      <c r="E336" s="79" t="s">
        <v>37</v>
      </c>
      <c r="F336" s="80"/>
      <c r="G336" s="79" t="s">
        <v>36</v>
      </c>
      <c r="H336" s="79" t="s">
        <v>14</v>
      </c>
      <c r="I336" s="80"/>
      <c r="J336" s="81">
        <f>COUNTA(Tabel1[[#This Row],[A1]:[B3]])</f>
        <v>4</v>
      </c>
    </row>
    <row r="337" spans="2:10" ht="15.75" thickBot="1" x14ac:dyDescent="0.3">
      <c r="B337" s="64">
        <v>33</v>
      </c>
      <c r="C337" s="61">
        <v>5</v>
      </c>
      <c r="D337" s="78" t="s">
        <v>55</v>
      </c>
      <c r="E337" s="79" t="s">
        <v>58</v>
      </c>
      <c r="F337" s="80"/>
      <c r="G337" s="79" t="s">
        <v>1</v>
      </c>
      <c r="H337" s="79" t="s">
        <v>9</v>
      </c>
      <c r="I337" s="80"/>
      <c r="J337" s="81">
        <f>COUNTA(Tabel1[[#This Row],[A1]:[B3]])</f>
        <v>4</v>
      </c>
    </row>
    <row r="338" spans="2:10" ht="15.75" thickBot="1" x14ac:dyDescent="0.3">
      <c r="B338" s="64">
        <v>33</v>
      </c>
      <c r="C338" s="61">
        <v>6</v>
      </c>
      <c r="D338" s="78" t="s">
        <v>8</v>
      </c>
      <c r="E338" s="79" t="s">
        <v>41</v>
      </c>
      <c r="F338" s="80"/>
      <c r="G338" s="79" t="s">
        <v>39</v>
      </c>
      <c r="H338" s="79" t="s">
        <v>60</v>
      </c>
      <c r="I338" s="80"/>
      <c r="J338" s="81">
        <f>COUNTA(Tabel1[[#This Row],[A1]:[B3]])</f>
        <v>4</v>
      </c>
    </row>
    <row r="339" spans="2:10" ht="15.75" thickBot="1" x14ac:dyDescent="0.3">
      <c r="B339" s="64">
        <v>33</v>
      </c>
      <c r="C339" s="61">
        <v>7</v>
      </c>
      <c r="D339" s="78" t="s">
        <v>5</v>
      </c>
      <c r="E339" s="79" t="s">
        <v>29</v>
      </c>
      <c r="F339" s="80"/>
      <c r="G339" s="79" t="s">
        <v>0</v>
      </c>
      <c r="H339" s="79" t="s">
        <v>13</v>
      </c>
      <c r="I339" s="80"/>
      <c r="J339" s="81">
        <f>COUNTA(Tabel1[[#This Row],[A1]:[B3]])</f>
        <v>4</v>
      </c>
    </row>
    <row r="340" spans="2:10" ht="15.75" thickBot="1" x14ac:dyDescent="0.3">
      <c r="B340" s="64">
        <v>33</v>
      </c>
      <c r="C340" s="61">
        <v>8</v>
      </c>
      <c r="D340" s="78" t="s">
        <v>32</v>
      </c>
      <c r="E340" s="79" t="s">
        <v>56</v>
      </c>
      <c r="F340" s="80"/>
      <c r="G340" s="79" t="s">
        <v>6</v>
      </c>
      <c r="H340" s="79" t="s">
        <v>33</v>
      </c>
      <c r="I340" s="80"/>
      <c r="J340" s="81">
        <f>COUNTA(Tabel1[[#This Row],[A1]:[B3]])</f>
        <v>4</v>
      </c>
    </row>
    <row r="341" spans="2:10" ht="15.75" thickBot="1" x14ac:dyDescent="0.3">
      <c r="B341" s="70">
        <v>33</v>
      </c>
      <c r="C341" s="71">
        <v>9</v>
      </c>
      <c r="D341" s="82" t="s">
        <v>26</v>
      </c>
      <c r="E341" s="83" t="s">
        <v>27</v>
      </c>
      <c r="F341" s="84"/>
      <c r="G341" s="83" t="s">
        <v>31</v>
      </c>
      <c r="H341" s="83" t="s">
        <v>54</v>
      </c>
      <c r="I341" s="84"/>
      <c r="J341" s="85">
        <f>COUNTA(Tabel1[[#This Row],[A1]:[B3]])</f>
        <v>4</v>
      </c>
    </row>
    <row r="342" spans="2:10" ht="15.75" thickBot="1" x14ac:dyDescent="0.3">
      <c r="B342" s="64">
        <v>34</v>
      </c>
      <c r="C342" s="61">
        <v>1</v>
      </c>
      <c r="D342" s="78" t="s">
        <v>8</v>
      </c>
      <c r="E342" s="79" t="s">
        <v>48</v>
      </c>
      <c r="F342" s="80" t="s">
        <v>54</v>
      </c>
      <c r="G342" s="79" t="s">
        <v>58</v>
      </c>
      <c r="H342" s="79" t="s">
        <v>49</v>
      </c>
      <c r="I342" s="80"/>
      <c r="J342" s="81">
        <f>COUNTA(Tabel1[[#This Row],[A1]:[B3]])</f>
        <v>5</v>
      </c>
    </row>
    <row r="343" spans="2:10" ht="15.75" thickBot="1" x14ac:dyDescent="0.3">
      <c r="B343" s="64">
        <v>34</v>
      </c>
      <c r="C343" s="61">
        <v>2</v>
      </c>
      <c r="D343" s="78" t="s">
        <v>36</v>
      </c>
      <c r="E343" s="79" t="s">
        <v>5</v>
      </c>
      <c r="F343" s="80"/>
      <c r="G343" s="79" t="s">
        <v>39</v>
      </c>
      <c r="H343" s="79" t="s">
        <v>55</v>
      </c>
      <c r="I343" s="80"/>
      <c r="J343" s="81">
        <f>COUNTA(Tabel1[[#This Row],[A1]:[B3]])</f>
        <v>4</v>
      </c>
    </row>
    <row r="344" spans="2:10" ht="15.75" thickBot="1" x14ac:dyDescent="0.3">
      <c r="B344" s="64">
        <v>34</v>
      </c>
      <c r="C344" s="61">
        <v>3</v>
      </c>
      <c r="D344" s="78" t="s">
        <v>51</v>
      </c>
      <c r="E344" s="79" t="s">
        <v>9</v>
      </c>
      <c r="F344" s="80"/>
      <c r="G344" s="79" t="s">
        <v>26</v>
      </c>
      <c r="H344" s="79" t="s">
        <v>23</v>
      </c>
      <c r="I344" s="80"/>
      <c r="J344" s="81">
        <f>COUNTA(Tabel1[[#This Row],[A1]:[B3]])</f>
        <v>4</v>
      </c>
    </row>
    <row r="345" spans="2:10" ht="15.75" thickBot="1" x14ac:dyDescent="0.3">
      <c r="B345" s="64">
        <v>34</v>
      </c>
      <c r="C345" s="61">
        <v>4</v>
      </c>
      <c r="D345" s="78" t="s">
        <v>41</v>
      </c>
      <c r="E345" s="79" t="s">
        <v>14</v>
      </c>
      <c r="F345" s="80"/>
      <c r="G345" s="79" t="s">
        <v>32</v>
      </c>
      <c r="H345" s="79" t="s">
        <v>17</v>
      </c>
      <c r="I345" s="80"/>
      <c r="J345" s="81">
        <f>COUNTA(Tabel1[[#This Row],[A1]:[B3]])</f>
        <v>4</v>
      </c>
    </row>
    <row r="346" spans="2:10" ht="15.75" thickBot="1" x14ac:dyDescent="0.3">
      <c r="B346" s="64">
        <v>34</v>
      </c>
      <c r="C346" s="61">
        <v>5</v>
      </c>
      <c r="D346" s="78" t="s">
        <v>29</v>
      </c>
      <c r="E346" s="79" t="s">
        <v>43</v>
      </c>
      <c r="F346" s="80"/>
      <c r="G346" s="79" t="s">
        <v>4</v>
      </c>
      <c r="H346" s="79" t="s">
        <v>7</v>
      </c>
      <c r="I346" s="80"/>
      <c r="J346" s="81">
        <f>COUNTA(Tabel1[[#This Row],[A1]:[B3]])</f>
        <v>4</v>
      </c>
    </row>
    <row r="347" spans="2:10" ht="15.75" thickBot="1" x14ac:dyDescent="0.3">
      <c r="B347" s="64">
        <v>34</v>
      </c>
      <c r="C347" s="61">
        <v>6</v>
      </c>
      <c r="D347" s="78" t="s">
        <v>25</v>
      </c>
      <c r="E347" s="79" t="s">
        <v>56</v>
      </c>
      <c r="F347" s="80"/>
      <c r="G347" s="79" t="s">
        <v>31</v>
      </c>
      <c r="H347" s="79" t="s">
        <v>11</v>
      </c>
      <c r="I347" s="80"/>
      <c r="J347" s="81">
        <f>COUNTA(Tabel1[[#This Row],[A1]:[B3]])</f>
        <v>4</v>
      </c>
    </row>
    <row r="348" spans="2:10" ht="15.75" thickBot="1" x14ac:dyDescent="0.3">
      <c r="B348" s="64">
        <v>34</v>
      </c>
      <c r="C348" s="61">
        <v>7</v>
      </c>
      <c r="D348" s="78" t="s">
        <v>13</v>
      </c>
      <c r="E348" s="79" t="s">
        <v>38</v>
      </c>
      <c r="F348" s="80"/>
      <c r="G348" s="79" t="s">
        <v>44</v>
      </c>
      <c r="H348" s="79" t="s">
        <v>60</v>
      </c>
      <c r="I348" s="80"/>
      <c r="J348" s="81">
        <f>COUNTA(Tabel1[[#This Row],[A1]:[B3]])</f>
        <v>4</v>
      </c>
    </row>
    <row r="349" spans="2:10" ht="15.75" thickBot="1" x14ac:dyDescent="0.3">
      <c r="B349" s="64">
        <v>34</v>
      </c>
      <c r="C349" s="61">
        <v>8</v>
      </c>
      <c r="D349" s="78" t="s">
        <v>18</v>
      </c>
      <c r="E349" s="79" t="s">
        <v>10</v>
      </c>
      <c r="F349" s="80"/>
      <c r="G349" s="79" t="s">
        <v>27</v>
      </c>
      <c r="H349" s="79" t="s">
        <v>0</v>
      </c>
      <c r="I349" s="80"/>
      <c r="J349" s="81">
        <f>COUNTA(Tabel1[[#This Row],[A1]:[B3]])</f>
        <v>4</v>
      </c>
    </row>
    <row r="350" spans="2:10" ht="15.75" thickBot="1" x14ac:dyDescent="0.3">
      <c r="B350" s="70">
        <v>34</v>
      </c>
      <c r="C350" s="71">
        <v>9</v>
      </c>
      <c r="D350" s="82" t="s">
        <v>1</v>
      </c>
      <c r="E350" s="83" t="s">
        <v>33</v>
      </c>
      <c r="F350" s="84"/>
      <c r="G350" s="83" t="s">
        <v>37</v>
      </c>
      <c r="H350" s="83" t="s">
        <v>6</v>
      </c>
      <c r="I350" s="84"/>
      <c r="J350" s="85">
        <f>COUNTA(Tabel1[[#This Row],[A1]:[B3]])</f>
        <v>4</v>
      </c>
    </row>
    <row r="351" spans="2:10" ht="15.75" thickBot="1" x14ac:dyDescent="0.3">
      <c r="B351" s="64">
        <v>35</v>
      </c>
      <c r="C351" s="61">
        <v>1</v>
      </c>
      <c r="D351" s="78" t="s">
        <v>9</v>
      </c>
      <c r="E351" s="79" t="s">
        <v>41</v>
      </c>
      <c r="F351" s="80" t="s">
        <v>13</v>
      </c>
      <c r="G351" s="79" t="s">
        <v>4</v>
      </c>
      <c r="H351" s="79" t="s">
        <v>38</v>
      </c>
      <c r="I351" s="80" t="s">
        <v>2</v>
      </c>
      <c r="J351" s="81">
        <f>COUNTA(Tabel1[[#This Row],[A1]:[B3]])</f>
        <v>6</v>
      </c>
    </row>
    <row r="352" spans="2:10" ht="15.75" thickBot="1" x14ac:dyDescent="0.3">
      <c r="B352" s="64">
        <v>35</v>
      </c>
      <c r="C352" s="61">
        <v>2</v>
      </c>
      <c r="D352" s="78" t="s">
        <v>57</v>
      </c>
      <c r="E352" s="79" t="s">
        <v>61</v>
      </c>
      <c r="F352" s="80" t="s">
        <v>0</v>
      </c>
      <c r="G352" s="79" t="s">
        <v>6</v>
      </c>
      <c r="H352" s="79" t="s">
        <v>55</v>
      </c>
      <c r="I352" s="80"/>
      <c r="J352" s="81">
        <f>COUNTA(Tabel1[[#This Row],[A1]:[B3]])</f>
        <v>5</v>
      </c>
    </row>
    <row r="353" spans="2:10" ht="15.75" thickBot="1" x14ac:dyDescent="0.3">
      <c r="B353" s="64">
        <v>35</v>
      </c>
      <c r="C353" s="61">
        <v>3</v>
      </c>
      <c r="D353" s="78" t="s">
        <v>48</v>
      </c>
      <c r="E353" s="79" t="s">
        <v>47</v>
      </c>
      <c r="F353" s="80"/>
      <c r="G353" s="79" t="s">
        <v>25</v>
      </c>
      <c r="H353" s="79" t="s">
        <v>44</v>
      </c>
      <c r="I353" s="80"/>
      <c r="J353" s="81">
        <f>COUNTA(Tabel1[[#This Row],[A1]:[B3]])</f>
        <v>4</v>
      </c>
    </row>
    <row r="354" spans="2:10" ht="15.75" thickBot="1" x14ac:dyDescent="0.3">
      <c r="B354" s="64">
        <v>35</v>
      </c>
      <c r="C354" s="61">
        <v>4</v>
      </c>
      <c r="D354" s="78" t="s">
        <v>23</v>
      </c>
      <c r="E354" s="79" t="s">
        <v>51</v>
      </c>
      <c r="F354" s="80"/>
      <c r="G354" s="79" t="s">
        <v>1</v>
      </c>
      <c r="H354" s="79" t="s">
        <v>8</v>
      </c>
      <c r="I354" s="80"/>
      <c r="J354" s="81">
        <f>COUNTA(Tabel1[[#This Row],[A1]:[B3]])</f>
        <v>4</v>
      </c>
    </row>
    <row r="355" spans="2:10" ht="15.75" thickBot="1" x14ac:dyDescent="0.3">
      <c r="B355" s="64">
        <v>35</v>
      </c>
      <c r="C355" s="61">
        <v>5</v>
      </c>
      <c r="D355" s="78" t="s">
        <v>45</v>
      </c>
      <c r="E355" s="79" t="s">
        <v>49</v>
      </c>
      <c r="F355" s="80"/>
      <c r="G355" s="79" t="s">
        <v>35</v>
      </c>
      <c r="H355" s="79" t="s">
        <v>36</v>
      </c>
      <c r="I355" s="80"/>
      <c r="J355" s="81">
        <f>COUNTA(Tabel1[[#This Row],[A1]:[B3]])</f>
        <v>4</v>
      </c>
    </row>
    <row r="356" spans="2:10" ht="15.75" thickBot="1" x14ac:dyDescent="0.3">
      <c r="B356" s="64">
        <v>35</v>
      </c>
      <c r="C356" s="61">
        <v>6</v>
      </c>
      <c r="D356" s="78" t="s">
        <v>29</v>
      </c>
      <c r="E356" s="79" t="s">
        <v>37</v>
      </c>
      <c r="F356" s="80"/>
      <c r="G356" s="79" t="s">
        <v>5</v>
      </c>
      <c r="H356" s="79" t="s">
        <v>58</v>
      </c>
      <c r="I356" s="80"/>
      <c r="J356" s="81">
        <f>COUNTA(Tabel1[[#This Row],[A1]:[B3]])</f>
        <v>4</v>
      </c>
    </row>
    <row r="357" spans="2:10" ht="15.75" thickBot="1" x14ac:dyDescent="0.3">
      <c r="B357" s="64">
        <v>35</v>
      </c>
      <c r="C357" s="61">
        <v>7</v>
      </c>
      <c r="D357" s="78" t="s">
        <v>33</v>
      </c>
      <c r="E357" s="79" t="s">
        <v>46</v>
      </c>
      <c r="F357" s="80"/>
      <c r="G357" s="79" t="s">
        <v>10</v>
      </c>
      <c r="H357" s="79" t="s">
        <v>34</v>
      </c>
      <c r="I357" s="80"/>
      <c r="J357" s="81">
        <f>COUNTA(Tabel1[[#This Row],[A1]:[B3]])</f>
        <v>4</v>
      </c>
    </row>
    <row r="358" spans="2:10" ht="15.75" thickBot="1" x14ac:dyDescent="0.3">
      <c r="B358" s="64">
        <v>35</v>
      </c>
      <c r="C358" s="61">
        <v>8</v>
      </c>
      <c r="D358" s="78" t="s">
        <v>7</v>
      </c>
      <c r="E358" s="79" t="s">
        <v>26</v>
      </c>
      <c r="F358" s="80"/>
      <c r="G358" s="79" t="s">
        <v>18</v>
      </c>
      <c r="H358" s="79" t="s">
        <v>39</v>
      </c>
      <c r="I358" s="80"/>
      <c r="J358" s="81">
        <f>COUNTA(Tabel1[[#This Row],[A1]:[B3]])</f>
        <v>4</v>
      </c>
    </row>
    <row r="359" spans="2:10" ht="15.75" thickBot="1" x14ac:dyDescent="0.3">
      <c r="B359" s="70">
        <v>35</v>
      </c>
      <c r="C359" s="71">
        <v>9</v>
      </c>
      <c r="D359" s="82" t="s">
        <v>32</v>
      </c>
      <c r="E359" s="83" t="s">
        <v>22</v>
      </c>
      <c r="F359" s="84"/>
      <c r="G359" s="83" t="s">
        <v>43</v>
      </c>
      <c r="H359" s="83" t="s">
        <v>27</v>
      </c>
      <c r="I359" s="84"/>
      <c r="J359" s="85">
        <f>COUNTA(Tabel1[[#This Row],[A1]:[B3]])</f>
        <v>4</v>
      </c>
    </row>
    <row r="360" spans="2:10" ht="15.75" thickBot="1" x14ac:dyDescent="0.3">
      <c r="B360" s="64">
        <v>36</v>
      </c>
      <c r="C360" s="61">
        <v>1</v>
      </c>
      <c r="D360" s="78" t="s">
        <v>8</v>
      </c>
      <c r="E360" s="79" t="s">
        <v>0</v>
      </c>
      <c r="F360" s="80"/>
      <c r="G360" s="79" t="s">
        <v>36</v>
      </c>
      <c r="H360" s="79" t="s">
        <v>22</v>
      </c>
      <c r="I360" s="80"/>
      <c r="J360" s="81">
        <f>COUNTA(Tabel1[[#This Row],[A1]:[B3]])</f>
        <v>4</v>
      </c>
    </row>
    <row r="361" spans="2:10" ht="15.75" thickBot="1" x14ac:dyDescent="0.3">
      <c r="B361" s="64">
        <v>36</v>
      </c>
      <c r="C361" s="61">
        <v>2</v>
      </c>
      <c r="D361" s="78" t="s">
        <v>20</v>
      </c>
      <c r="E361" s="79" t="s">
        <v>43</v>
      </c>
      <c r="F361" s="80"/>
      <c r="G361" s="79" t="s">
        <v>46</v>
      </c>
      <c r="H361" s="79" t="s">
        <v>25</v>
      </c>
      <c r="I361" s="80"/>
      <c r="J361" s="81">
        <f>COUNTA(Tabel1[[#This Row],[A1]:[B3]])</f>
        <v>4</v>
      </c>
    </row>
    <row r="362" spans="2:10" ht="15.75" thickBot="1" x14ac:dyDescent="0.3">
      <c r="B362" s="64">
        <v>36</v>
      </c>
      <c r="C362" s="61">
        <v>3</v>
      </c>
      <c r="D362" s="78" t="s">
        <v>45</v>
      </c>
      <c r="E362" s="79" t="s">
        <v>39</v>
      </c>
      <c r="F362" s="80"/>
      <c r="G362" s="79" t="s">
        <v>32</v>
      </c>
      <c r="H362" s="79" t="s">
        <v>13</v>
      </c>
      <c r="I362" s="80"/>
      <c r="J362" s="81">
        <f>COUNTA(Tabel1[[#This Row],[A1]:[B3]])</f>
        <v>4</v>
      </c>
    </row>
    <row r="363" spans="2:10" ht="15.75" thickBot="1" x14ac:dyDescent="0.3">
      <c r="B363" s="64">
        <v>36</v>
      </c>
      <c r="C363" s="61">
        <v>4</v>
      </c>
      <c r="D363" s="78" t="s">
        <v>41</v>
      </c>
      <c r="E363" s="79" t="s">
        <v>2</v>
      </c>
      <c r="F363" s="80"/>
      <c r="G363" s="79" t="s">
        <v>47</v>
      </c>
      <c r="H363" s="79" t="s">
        <v>51</v>
      </c>
      <c r="I363" s="80"/>
      <c r="J363" s="81">
        <f>COUNTA(Tabel1[[#This Row],[A1]:[B3]])</f>
        <v>4</v>
      </c>
    </row>
    <row r="364" spans="2:10" ht="15.75" thickBot="1" x14ac:dyDescent="0.3">
      <c r="B364" s="64">
        <v>36</v>
      </c>
      <c r="C364" s="61">
        <v>5</v>
      </c>
      <c r="D364" s="78" t="s">
        <v>44</v>
      </c>
      <c r="E364" s="79" t="s">
        <v>5</v>
      </c>
      <c r="F364" s="80"/>
      <c r="G364" s="79" t="s">
        <v>27</v>
      </c>
      <c r="H364" s="79" t="s">
        <v>9</v>
      </c>
      <c r="I364" s="80"/>
      <c r="J364" s="81">
        <f>COUNTA(Tabel1[[#This Row],[A1]:[B3]])</f>
        <v>4</v>
      </c>
    </row>
    <row r="365" spans="2:10" ht="15.75" thickBot="1" x14ac:dyDescent="0.3">
      <c r="B365" s="64">
        <v>36</v>
      </c>
      <c r="C365" s="61">
        <v>6</v>
      </c>
      <c r="D365" s="78" t="s">
        <v>7</v>
      </c>
      <c r="E365" s="79" t="s">
        <v>34</v>
      </c>
      <c r="F365" s="80"/>
      <c r="G365" s="79" t="s">
        <v>10</v>
      </c>
      <c r="H365" s="79" t="s">
        <v>6</v>
      </c>
      <c r="I365" s="80"/>
      <c r="J365" s="81">
        <f>COUNTA(Tabel1[[#This Row],[A1]:[B3]])</f>
        <v>4</v>
      </c>
    </row>
    <row r="366" spans="2:10" ht="15.75" thickBot="1" x14ac:dyDescent="0.3">
      <c r="B366" s="64">
        <v>36</v>
      </c>
      <c r="C366" s="61">
        <v>7</v>
      </c>
      <c r="D366" s="78" t="s">
        <v>35</v>
      </c>
      <c r="E366" s="79" t="s">
        <v>58</v>
      </c>
      <c r="F366" s="80"/>
      <c r="G366" s="79" t="s">
        <v>55</v>
      </c>
      <c r="H366" s="79" t="s">
        <v>33</v>
      </c>
      <c r="I366" s="80"/>
      <c r="J366" s="81">
        <f>COUNTA(Tabel1[[#This Row],[A1]:[B3]])</f>
        <v>4</v>
      </c>
    </row>
    <row r="367" spans="2:10" ht="15.75" thickBot="1" x14ac:dyDescent="0.3">
      <c r="B367" s="64">
        <v>36</v>
      </c>
      <c r="C367" s="61">
        <v>8</v>
      </c>
      <c r="D367" s="78" t="s">
        <v>38</v>
      </c>
      <c r="E367" s="79" t="s">
        <v>61</v>
      </c>
      <c r="F367" s="80"/>
      <c r="G367" s="79" t="s">
        <v>48</v>
      </c>
      <c r="H367" s="79" t="s">
        <v>26</v>
      </c>
      <c r="I367" s="80"/>
      <c r="J367" s="81">
        <f>COUNTA(Tabel1[[#This Row],[A1]:[B3]])</f>
        <v>4</v>
      </c>
    </row>
    <row r="368" spans="2:10" ht="15.75" thickBot="1" x14ac:dyDescent="0.3">
      <c r="B368" s="64">
        <v>36</v>
      </c>
      <c r="C368" s="61">
        <v>9</v>
      </c>
      <c r="D368" s="78" t="s">
        <v>4</v>
      </c>
      <c r="E368" s="79" t="s">
        <v>57</v>
      </c>
      <c r="F368" s="80"/>
      <c r="G368" s="79" t="s">
        <v>37</v>
      </c>
      <c r="H368" s="79" t="s">
        <v>1</v>
      </c>
      <c r="I368" s="80"/>
      <c r="J368" s="81">
        <f>COUNTA(Tabel1[[#This Row],[A1]:[B3]])</f>
        <v>4</v>
      </c>
    </row>
    <row r="369" spans="2:10" ht="15.75" thickBot="1" x14ac:dyDescent="0.3">
      <c r="B369" s="70">
        <v>36</v>
      </c>
      <c r="C369" s="71">
        <v>10</v>
      </c>
      <c r="D369" s="82" t="s">
        <v>29</v>
      </c>
      <c r="E369" s="83" t="s">
        <v>49</v>
      </c>
      <c r="F369" s="84"/>
      <c r="G369" s="83" t="s">
        <v>18</v>
      </c>
      <c r="H369" s="83" t="s">
        <v>23</v>
      </c>
      <c r="I369" s="84"/>
      <c r="J369" s="85">
        <f>COUNTA(Tabel1[[#This Row],[A1]:[B3]])</f>
        <v>4</v>
      </c>
    </row>
    <row r="370" spans="2:10" ht="15.75" thickBot="1" x14ac:dyDescent="0.3">
      <c r="B370" s="64">
        <v>37</v>
      </c>
      <c r="C370" s="61">
        <v>1</v>
      </c>
      <c r="D370" s="78" t="s">
        <v>19</v>
      </c>
      <c r="E370" s="79" t="s">
        <v>27</v>
      </c>
      <c r="F370" s="80" t="s">
        <v>51</v>
      </c>
      <c r="G370" s="79" t="s">
        <v>47</v>
      </c>
      <c r="H370" s="79" t="s">
        <v>35</v>
      </c>
      <c r="I370" s="80"/>
      <c r="J370" s="81">
        <f>COUNTA(Tabel1[[#This Row],[A1]:[B3]])</f>
        <v>5</v>
      </c>
    </row>
    <row r="371" spans="2:10" ht="15.75" thickBot="1" x14ac:dyDescent="0.3">
      <c r="B371" s="64">
        <v>37</v>
      </c>
      <c r="C371" s="61">
        <v>2</v>
      </c>
      <c r="D371" s="78" t="s">
        <v>44</v>
      </c>
      <c r="E371" s="79" t="s">
        <v>61</v>
      </c>
      <c r="F371" s="80"/>
      <c r="G371" s="79" t="s">
        <v>2</v>
      </c>
      <c r="H371" s="79" t="s">
        <v>56</v>
      </c>
      <c r="I371" s="80"/>
      <c r="J371" s="81">
        <f>COUNTA(Tabel1[[#This Row],[A1]:[B3]])</f>
        <v>4</v>
      </c>
    </row>
    <row r="372" spans="2:10" ht="15.75" thickBot="1" x14ac:dyDescent="0.3">
      <c r="B372" s="64">
        <v>37</v>
      </c>
      <c r="C372" s="61">
        <v>3</v>
      </c>
      <c r="D372" s="78" t="s">
        <v>25</v>
      </c>
      <c r="E372" s="79" t="s">
        <v>42</v>
      </c>
      <c r="F372" s="80"/>
      <c r="G372" s="79" t="s">
        <v>37</v>
      </c>
      <c r="H372" s="79" t="s">
        <v>4</v>
      </c>
      <c r="I372" s="80"/>
      <c r="J372" s="81">
        <f>COUNTA(Tabel1[[#This Row],[A1]:[B3]])</f>
        <v>4</v>
      </c>
    </row>
    <row r="373" spans="2:10" ht="15.75" thickBot="1" x14ac:dyDescent="0.3">
      <c r="B373" s="64">
        <v>37</v>
      </c>
      <c r="C373" s="61">
        <v>4</v>
      </c>
      <c r="D373" s="78" t="s">
        <v>36</v>
      </c>
      <c r="E373" s="79" t="s">
        <v>41</v>
      </c>
      <c r="F373" s="80"/>
      <c r="G373" s="79" t="s">
        <v>12</v>
      </c>
      <c r="H373" s="79" t="s">
        <v>1</v>
      </c>
      <c r="I373" s="80"/>
      <c r="J373" s="81">
        <f>COUNTA(Tabel1[[#This Row],[A1]:[B3]])</f>
        <v>4</v>
      </c>
    </row>
    <row r="374" spans="2:10" ht="15.75" thickBot="1" x14ac:dyDescent="0.3">
      <c r="B374" s="64">
        <v>37</v>
      </c>
      <c r="C374" s="61">
        <v>5</v>
      </c>
      <c r="D374" s="78" t="s">
        <v>13</v>
      </c>
      <c r="E374" s="79" t="s">
        <v>8</v>
      </c>
      <c r="F374" s="80"/>
      <c r="G374" s="79" t="s">
        <v>0</v>
      </c>
      <c r="H374" s="79" t="s">
        <v>18</v>
      </c>
      <c r="I374" s="80"/>
      <c r="J374" s="81">
        <f>COUNTA(Tabel1[[#This Row],[A1]:[B3]])</f>
        <v>4</v>
      </c>
    </row>
    <row r="375" spans="2:10" ht="15.75" thickBot="1" x14ac:dyDescent="0.3">
      <c r="B375" s="64">
        <v>37</v>
      </c>
      <c r="C375" s="61">
        <v>6</v>
      </c>
      <c r="D375" s="78" t="s">
        <v>46</v>
      </c>
      <c r="E375" s="79" t="s">
        <v>6</v>
      </c>
      <c r="F375" s="80"/>
      <c r="G375" s="79" t="s">
        <v>23</v>
      </c>
      <c r="H375" s="79" t="s">
        <v>55</v>
      </c>
      <c r="I375" s="80"/>
      <c r="J375" s="81">
        <f>COUNTA(Tabel1[[#This Row],[A1]:[B3]])</f>
        <v>4</v>
      </c>
    </row>
    <row r="376" spans="2:10" ht="15.75" thickBot="1" x14ac:dyDescent="0.3">
      <c r="B376" s="64">
        <v>37</v>
      </c>
      <c r="C376" s="61">
        <v>7</v>
      </c>
      <c r="D376" s="78" t="s">
        <v>26</v>
      </c>
      <c r="E376" s="79" t="s">
        <v>39</v>
      </c>
      <c r="F376" s="80"/>
      <c r="G376" s="79" t="s">
        <v>43</v>
      </c>
      <c r="H376" s="79" t="s">
        <v>7</v>
      </c>
      <c r="I376" s="80"/>
      <c r="J376" s="81">
        <f>COUNTA(Tabel1[[#This Row],[A1]:[B3]])</f>
        <v>4</v>
      </c>
    </row>
    <row r="377" spans="2:10" ht="15.75" thickBot="1" x14ac:dyDescent="0.3">
      <c r="B377" s="64">
        <v>37</v>
      </c>
      <c r="C377" s="61">
        <v>8</v>
      </c>
      <c r="D377" s="78" t="s">
        <v>29</v>
      </c>
      <c r="E377" s="79" t="s">
        <v>34</v>
      </c>
      <c r="F377" s="80"/>
      <c r="G377" s="79" t="s">
        <v>48</v>
      </c>
      <c r="H377" s="79" t="s">
        <v>22</v>
      </c>
      <c r="I377" s="80"/>
      <c r="J377" s="81">
        <f>COUNTA(Tabel1[[#This Row],[A1]:[B3]])</f>
        <v>4</v>
      </c>
    </row>
    <row r="378" spans="2:10" ht="15.75" thickBot="1" x14ac:dyDescent="0.3">
      <c r="B378" s="64">
        <v>37</v>
      </c>
      <c r="C378" s="61">
        <v>9</v>
      </c>
      <c r="D378" s="78" t="s">
        <v>50</v>
      </c>
      <c r="E378" s="79" t="s">
        <v>32</v>
      </c>
      <c r="F378" s="80"/>
      <c r="G378" s="79" t="s">
        <v>9</v>
      </c>
      <c r="H378" s="79" t="s">
        <v>57</v>
      </c>
      <c r="I378" s="80"/>
      <c r="J378" s="81">
        <f>COUNTA(Tabel1[[#This Row],[A1]:[B3]])</f>
        <v>4</v>
      </c>
    </row>
    <row r="379" spans="2:10" ht="15.75" thickBot="1" x14ac:dyDescent="0.3">
      <c r="B379" s="70">
        <v>37</v>
      </c>
      <c r="C379" s="71">
        <v>10</v>
      </c>
      <c r="D379" s="82" t="s">
        <v>11</v>
      </c>
      <c r="E379" s="83" t="s">
        <v>10</v>
      </c>
      <c r="F379" s="84"/>
      <c r="G379" s="83" t="s">
        <v>54</v>
      </c>
      <c r="H379" s="83" t="s">
        <v>49</v>
      </c>
      <c r="I379" s="84"/>
      <c r="J379" s="85">
        <f>COUNTA(Tabel1[[#This Row],[A1]:[B3]])</f>
        <v>4</v>
      </c>
    </row>
    <row r="380" spans="2:10" ht="15.75" thickBot="1" x14ac:dyDescent="0.3">
      <c r="B380" s="64">
        <v>38</v>
      </c>
      <c r="C380" s="61">
        <v>1</v>
      </c>
      <c r="D380" s="78" t="s">
        <v>37</v>
      </c>
      <c r="E380" s="79" t="s">
        <v>11</v>
      </c>
      <c r="F380" s="80" t="s">
        <v>2</v>
      </c>
      <c r="G380" s="79" t="s">
        <v>61</v>
      </c>
      <c r="H380" s="79" t="s">
        <v>41</v>
      </c>
      <c r="I380" s="80"/>
      <c r="J380" s="81">
        <f>COUNTA(Tabel1[[#This Row],[A1]:[B3]])</f>
        <v>5</v>
      </c>
    </row>
    <row r="381" spans="2:10" ht="15.75" thickBot="1" x14ac:dyDescent="0.3">
      <c r="B381" s="64">
        <v>38</v>
      </c>
      <c r="C381" s="61">
        <v>2</v>
      </c>
      <c r="D381" s="78" t="s">
        <v>27</v>
      </c>
      <c r="E381" s="79" t="s">
        <v>36</v>
      </c>
      <c r="F381" s="80"/>
      <c r="G381" s="79" t="s">
        <v>34</v>
      </c>
      <c r="H381" s="79" t="s">
        <v>25</v>
      </c>
      <c r="I381" s="80"/>
      <c r="J381" s="81">
        <f>COUNTA(Tabel1[[#This Row],[A1]:[B3]])</f>
        <v>4</v>
      </c>
    </row>
    <row r="382" spans="2:10" ht="15.75" thickBot="1" x14ac:dyDescent="0.3">
      <c r="B382" s="64">
        <v>38</v>
      </c>
      <c r="C382" s="61">
        <v>3</v>
      </c>
      <c r="D382" s="78" t="s">
        <v>57</v>
      </c>
      <c r="E382" s="79" t="s">
        <v>13</v>
      </c>
      <c r="F382" s="80"/>
      <c r="G382" s="79" t="s">
        <v>19</v>
      </c>
      <c r="H382" s="79" t="s">
        <v>47</v>
      </c>
      <c r="I382" s="80"/>
      <c r="J382" s="81">
        <f>COUNTA(Tabel1[[#This Row],[A1]:[B3]])</f>
        <v>4</v>
      </c>
    </row>
    <row r="383" spans="2:10" ht="15.75" thickBot="1" x14ac:dyDescent="0.3">
      <c r="B383" s="64">
        <v>38</v>
      </c>
      <c r="C383" s="61">
        <v>4</v>
      </c>
      <c r="D383" s="78" t="s">
        <v>12</v>
      </c>
      <c r="E383" s="79" t="s">
        <v>48</v>
      </c>
      <c r="F383" s="80"/>
      <c r="G383" s="79" t="s">
        <v>9</v>
      </c>
      <c r="H383" s="79" t="s">
        <v>18</v>
      </c>
      <c r="I383" s="80"/>
      <c r="J383" s="81">
        <f>COUNTA(Tabel1[[#This Row],[A1]:[B3]])</f>
        <v>4</v>
      </c>
    </row>
    <row r="384" spans="2:10" ht="15.75" thickBot="1" x14ac:dyDescent="0.3">
      <c r="B384" s="64">
        <v>38</v>
      </c>
      <c r="C384" s="61">
        <v>5</v>
      </c>
      <c r="D384" s="78" t="s">
        <v>0</v>
      </c>
      <c r="E384" s="79" t="s">
        <v>22</v>
      </c>
      <c r="F384" s="80"/>
      <c r="G384" s="79" t="s">
        <v>49</v>
      </c>
      <c r="H384" s="79" t="s">
        <v>7</v>
      </c>
      <c r="I384" s="80"/>
      <c r="J384" s="81">
        <f>COUNTA(Tabel1[[#This Row],[A1]:[B3]])</f>
        <v>4</v>
      </c>
    </row>
    <row r="385" spans="2:10" ht="15.75" thickBot="1" x14ac:dyDescent="0.3">
      <c r="B385" s="64">
        <v>38</v>
      </c>
      <c r="C385" s="61">
        <v>6</v>
      </c>
      <c r="D385" s="78" t="s">
        <v>35</v>
      </c>
      <c r="E385" s="79" t="s">
        <v>6</v>
      </c>
      <c r="F385" s="80"/>
      <c r="G385" s="79" t="s">
        <v>26</v>
      </c>
      <c r="H385" s="79" t="s">
        <v>50</v>
      </c>
      <c r="I385" s="80"/>
      <c r="J385" s="81">
        <f>COUNTA(Tabel1[[#This Row],[A1]:[B3]])</f>
        <v>4</v>
      </c>
    </row>
    <row r="386" spans="2:10" ht="15.75" thickBot="1" x14ac:dyDescent="0.3">
      <c r="B386" s="64">
        <v>38</v>
      </c>
      <c r="C386" s="61">
        <v>7</v>
      </c>
      <c r="D386" s="78" t="s">
        <v>8</v>
      </c>
      <c r="E386" s="79" t="s">
        <v>44</v>
      </c>
      <c r="F386" s="80"/>
      <c r="G386" s="79" t="s">
        <v>51</v>
      </c>
      <c r="H386" s="79" t="s">
        <v>55</v>
      </c>
      <c r="I386" s="80"/>
      <c r="J386" s="81">
        <f>COUNTA(Tabel1[[#This Row],[A1]:[B3]])</f>
        <v>4</v>
      </c>
    </row>
    <row r="387" spans="2:10" ht="15.75" thickBot="1" x14ac:dyDescent="0.3">
      <c r="B387" s="64">
        <v>38</v>
      </c>
      <c r="C387" s="61">
        <v>8</v>
      </c>
      <c r="D387" s="78" t="s">
        <v>46</v>
      </c>
      <c r="E387" s="79" t="s">
        <v>23</v>
      </c>
      <c r="F387" s="80"/>
      <c r="G387" s="79" t="s">
        <v>43</v>
      </c>
      <c r="H387" s="79" t="s">
        <v>1</v>
      </c>
      <c r="I387" s="80"/>
      <c r="J387" s="81">
        <f>COUNTA(Tabel1[[#This Row],[A1]:[B3]])</f>
        <v>4</v>
      </c>
    </row>
    <row r="388" spans="2:10" ht="15.75" thickBot="1" x14ac:dyDescent="0.3">
      <c r="B388" s="64">
        <v>38</v>
      </c>
      <c r="C388" s="61">
        <v>9</v>
      </c>
      <c r="D388" s="78" t="s">
        <v>56</v>
      </c>
      <c r="E388" s="79" t="s">
        <v>10</v>
      </c>
      <c r="F388" s="80"/>
      <c r="G388" s="79" t="s">
        <v>4</v>
      </c>
      <c r="H388" s="79" t="s">
        <v>39</v>
      </c>
      <c r="I388" s="80"/>
      <c r="J388" s="81">
        <f>COUNTA(Tabel1[[#This Row],[A1]:[B3]])</f>
        <v>4</v>
      </c>
    </row>
    <row r="389" spans="2:10" ht="15.75" thickBot="1" x14ac:dyDescent="0.3">
      <c r="B389" s="70">
        <v>38</v>
      </c>
      <c r="C389" s="71">
        <v>10</v>
      </c>
      <c r="D389" s="82" t="s">
        <v>42</v>
      </c>
      <c r="E389" s="83" t="s">
        <v>54</v>
      </c>
      <c r="F389" s="84"/>
      <c r="G389" s="83" t="s">
        <v>29</v>
      </c>
      <c r="H389" s="83" t="s">
        <v>32</v>
      </c>
      <c r="I389" s="84"/>
      <c r="J389" s="85">
        <f>COUNTA(Tabel1[[#This Row],[A1]:[B3]])</f>
        <v>4</v>
      </c>
    </row>
    <row r="390" spans="2:10" ht="15.75" thickBot="1" x14ac:dyDescent="0.3">
      <c r="B390" s="64">
        <v>39</v>
      </c>
      <c r="C390" s="61">
        <v>1</v>
      </c>
      <c r="D390" s="78" t="s">
        <v>58</v>
      </c>
      <c r="E390" s="79" t="s">
        <v>18</v>
      </c>
      <c r="F390" s="80" t="s">
        <v>12</v>
      </c>
      <c r="G390" s="79" t="s">
        <v>47</v>
      </c>
      <c r="H390" s="79" t="s">
        <v>16</v>
      </c>
      <c r="I390" s="80" t="s">
        <v>7</v>
      </c>
      <c r="J390" s="81">
        <f>COUNTA(Tabel1[[#This Row],[A1]:[B3]])</f>
        <v>6</v>
      </c>
    </row>
    <row r="391" spans="2:10" ht="15.75" thickBot="1" x14ac:dyDescent="0.3">
      <c r="B391" s="64">
        <v>39</v>
      </c>
      <c r="C391" s="61">
        <v>2</v>
      </c>
      <c r="D391" s="78" t="s">
        <v>6</v>
      </c>
      <c r="E391" s="79" t="s">
        <v>40</v>
      </c>
      <c r="F391" s="80" t="s">
        <v>39</v>
      </c>
      <c r="G391" s="79" t="s">
        <v>1</v>
      </c>
      <c r="H391" s="79" t="s">
        <v>22</v>
      </c>
      <c r="I391" s="80"/>
      <c r="J391" s="81">
        <f>COUNTA(Tabel1[[#This Row],[A1]:[B3]])</f>
        <v>5</v>
      </c>
    </row>
    <row r="392" spans="2:10" ht="15.75" thickBot="1" x14ac:dyDescent="0.3">
      <c r="B392" s="64">
        <v>39</v>
      </c>
      <c r="C392" s="61">
        <v>3</v>
      </c>
      <c r="D392" s="78" t="s">
        <v>51</v>
      </c>
      <c r="E392" s="79" t="s">
        <v>11</v>
      </c>
      <c r="F392" s="80"/>
      <c r="G392" s="79" t="s">
        <v>26</v>
      </c>
      <c r="H392" s="79" t="s">
        <v>13</v>
      </c>
      <c r="I392" s="80"/>
      <c r="J392" s="81">
        <f>COUNTA(Tabel1[[#This Row],[A1]:[B3]])</f>
        <v>4</v>
      </c>
    </row>
    <row r="393" spans="2:10" ht="15.75" thickBot="1" x14ac:dyDescent="0.3">
      <c r="B393" s="64">
        <v>39</v>
      </c>
      <c r="C393" s="61">
        <v>4</v>
      </c>
      <c r="D393" s="78" t="s">
        <v>5</v>
      </c>
      <c r="E393" s="79" t="s">
        <v>19</v>
      </c>
      <c r="F393" s="80"/>
      <c r="G393" s="79" t="s">
        <v>54</v>
      </c>
      <c r="H393" s="79" t="s">
        <v>4</v>
      </c>
      <c r="I393" s="80"/>
      <c r="J393" s="81">
        <f>COUNTA(Tabel1[[#This Row],[A1]:[B3]])</f>
        <v>4</v>
      </c>
    </row>
    <row r="394" spans="2:10" ht="15.75" thickBot="1" x14ac:dyDescent="0.3">
      <c r="B394" s="64">
        <v>39</v>
      </c>
      <c r="C394" s="61">
        <v>5</v>
      </c>
      <c r="D394" s="78" t="s">
        <v>9</v>
      </c>
      <c r="E394" s="79" t="s">
        <v>32</v>
      </c>
      <c r="F394" s="80"/>
      <c r="G394" s="79" t="s">
        <v>2</v>
      </c>
      <c r="H394" s="79" t="s">
        <v>36</v>
      </c>
      <c r="I394" s="80"/>
      <c r="J394" s="81">
        <f>COUNTA(Tabel1[[#This Row],[A1]:[B3]])</f>
        <v>4</v>
      </c>
    </row>
    <row r="395" spans="2:10" ht="15.75" thickBot="1" x14ac:dyDescent="0.3">
      <c r="B395" s="64">
        <v>39</v>
      </c>
      <c r="C395" s="61">
        <v>6</v>
      </c>
      <c r="D395" s="78" t="s">
        <v>56</v>
      </c>
      <c r="E395" s="79" t="s">
        <v>33</v>
      </c>
      <c r="F395" s="80"/>
      <c r="G395" s="79" t="s">
        <v>41</v>
      </c>
      <c r="H395" s="79" t="s">
        <v>57</v>
      </c>
      <c r="I395" s="80"/>
      <c r="J395" s="81">
        <f>COUNTA(Tabel1[[#This Row],[A1]:[B3]])</f>
        <v>4</v>
      </c>
    </row>
    <row r="396" spans="2:10" ht="15.75" thickBot="1" x14ac:dyDescent="0.3">
      <c r="B396" s="64">
        <v>39</v>
      </c>
      <c r="C396" s="61">
        <v>7</v>
      </c>
      <c r="D396" s="78" t="s">
        <v>60</v>
      </c>
      <c r="E396" s="79" t="s">
        <v>8</v>
      </c>
      <c r="F396" s="80"/>
      <c r="G396" s="79" t="s">
        <v>43</v>
      </c>
      <c r="H396" s="79" t="s">
        <v>17</v>
      </c>
      <c r="I396" s="80"/>
      <c r="J396" s="81">
        <f>COUNTA(Tabel1[[#This Row],[A1]:[B3]])</f>
        <v>4</v>
      </c>
    </row>
    <row r="397" spans="2:10" ht="15.75" thickBot="1" x14ac:dyDescent="0.3">
      <c r="B397" s="64">
        <v>39</v>
      </c>
      <c r="C397" s="61">
        <v>8</v>
      </c>
      <c r="D397" s="78" t="s">
        <v>23</v>
      </c>
      <c r="E397" s="79" t="s">
        <v>29</v>
      </c>
      <c r="F397" s="80"/>
      <c r="G397" s="79" t="s">
        <v>0</v>
      </c>
      <c r="H397" s="79" t="s">
        <v>44</v>
      </c>
      <c r="I397" s="80"/>
      <c r="J397" s="81">
        <f>COUNTA(Tabel1[[#This Row],[A1]:[B3]])</f>
        <v>4</v>
      </c>
    </row>
    <row r="398" spans="2:10" ht="15.75" thickBot="1" x14ac:dyDescent="0.3">
      <c r="B398" s="64">
        <v>39</v>
      </c>
      <c r="C398" s="61">
        <v>9</v>
      </c>
      <c r="D398" s="78" t="s">
        <v>45</v>
      </c>
      <c r="E398" s="79" t="s">
        <v>25</v>
      </c>
      <c r="F398" s="80"/>
      <c r="G398" s="79" t="s">
        <v>37</v>
      </c>
      <c r="H398" s="79" t="s">
        <v>50</v>
      </c>
      <c r="I398" s="80"/>
      <c r="J398" s="81">
        <f>COUNTA(Tabel1[[#This Row],[A1]:[B3]])</f>
        <v>4</v>
      </c>
    </row>
    <row r="399" spans="2:10" ht="15.75" thickBot="1" x14ac:dyDescent="0.3">
      <c r="B399" s="70">
        <v>39</v>
      </c>
      <c r="C399" s="71">
        <v>10</v>
      </c>
      <c r="D399" s="82" t="s">
        <v>27</v>
      </c>
      <c r="E399" s="83" t="s">
        <v>49</v>
      </c>
      <c r="F399" s="84"/>
      <c r="G399" s="83" t="s">
        <v>38</v>
      </c>
      <c r="H399" s="83" t="s">
        <v>14</v>
      </c>
      <c r="I399" s="84"/>
      <c r="J399" s="85">
        <f>COUNTA(Tabel1[[#This Row],[A1]:[B3]])</f>
        <v>4</v>
      </c>
    </row>
    <row r="400" spans="2:10" ht="15.75" thickBot="1" x14ac:dyDescent="0.3">
      <c r="B400" s="64">
        <v>40</v>
      </c>
      <c r="C400" s="61">
        <v>1</v>
      </c>
      <c r="D400" s="78" t="s">
        <v>49</v>
      </c>
      <c r="E400" s="79" t="s">
        <v>11</v>
      </c>
      <c r="F400" s="80"/>
      <c r="G400" s="79" t="s">
        <v>51</v>
      </c>
      <c r="H400" s="79" t="s">
        <v>5</v>
      </c>
      <c r="I400" s="80"/>
      <c r="J400" s="81">
        <f>COUNTA(Tabel1[[#This Row],[A1]:[B3]])</f>
        <v>4</v>
      </c>
    </row>
    <row r="401" spans="2:10" ht="15.75" thickBot="1" x14ac:dyDescent="0.3">
      <c r="B401" s="64">
        <v>40</v>
      </c>
      <c r="C401" s="61">
        <v>2</v>
      </c>
      <c r="D401" s="78" t="s">
        <v>45</v>
      </c>
      <c r="E401" s="79" t="s">
        <v>14</v>
      </c>
      <c r="F401" s="80"/>
      <c r="G401" s="79" t="s">
        <v>57</v>
      </c>
      <c r="H401" s="79" t="s">
        <v>6</v>
      </c>
      <c r="I401" s="80"/>
      <c r="J401" s="81">
        <f>COUNTA(Tabel1[[#This Row],[A1]:[B3]])</f>
        <v>4</v>
      </c>
    </row>
    <row r="402" spans="2:10" ht="15.75" thickBot="1" x14ac:dyDescent="0.3">
      <c r="B402" s="64">
        <v>40</v>
      </c>
      <c r="C402" s="61">
        <v>3</v>
      </c>
      <c r="D402" s="78" t="s">
        <v>8</v>
      </c>
      <c r="E402" s="79" t="s">
        <v>25</v>
      </c>
      <c r="F402" s="80"/>
      <c r="G402" s="79" t="s">
        <v>16</v>
      </c>
      <c r="H402" s="79" t="s">
        <v>33</v>
      </c>
      <c r="I402" s="80"/>
      <c r="J402" s="81">
        <f>COUNTA(Tabel1[[#This Row],[A1]:[B3]])</f>
        <v>4</v>
      </c>
    </row>
    <row r="403" spans="2:10" ht="15.75" thickBot="1" x14ac:dyDescent="0.3">
      <c r="B403" s="64">
        <v>40</v>
      </c>
      <c r="C403" s="61">
        <v>4</v>
      </c>
      <c r="D403" s="78" t="s">
        <v>40</v>
      </c>
      <c r="E403" s="79" t="s">
        <v>38</v>
      </c>
      <c r="F403" s="80"/>
      <c r="G403" s="79" t="s">
        <v>32</v>
      </c>
      <c r="H403" s="79" t="s">
        <v>58</v>
      </c>
      <c r="I403" s="80"/>
      <c r="J403" s="81">
        <f>COUNTA(Tabel1[[#This Row],[A1]:[B3]])</f>
        <v>4</v>
      </c>
    </row>
    <row r="404" spans="2:10" ht="15.75" thickBot="1" x14ac:dyDescent="0.3">
      <c r="B404" s="64">
        <v>40</v>
      </c>
      <c r="C404" s="61">
        <v>5</v>
      </c>
      <c r="D404" s="78" t="s">
        <v>42</v>
      </c>
      <c r="E404" s="79" t="s">
        <v>47</v>
      </c>
      <c r="F404" s="80"/>
      <c r="G404" s="79" t="s">
        <v>29</v>
      </c>
      <c r="H404" s="79" t="s">
        <v>7</v>
      </c>
      <c r="I404" s="80"/>
      <c r="J404" s="81">
        <f>COUNTA(Tabel1[[#This Row],[A1]:[B3]])</f>
        <v>4</v>
      </c>
    </row>
    <row r="405" spans="2:10" ht="15.75" thickBot="1" x14ac:dyDescent="0.3">
      <c r="B405" s="64">
        <v>40</v>
      </c>
      <c r="C405" s="61">
        <v>6</v>
      </c>
      <c r="D405" s="78" t="s">
        <v>0</v>
      </c>
      <c r="E405" s="79" t="s">
        <v>60</v>
      </c>
      <c r="F405" s="80"/>
      <c r="G405" s="79" t="s">
        <v>50</v>
      </c>
      <c r="H405" s="79" t="s">
        <v>2</v>
      </c>
      <c r="I405" s="80"/>
      <c r="J405" s="81">
        <f>COUNTA(Tabel1[[#This Row],[A1]:[B3]])</f>
        <v>4</v>
      </c>
    </row>
    <row r="406" spans="2:10" ht="15.75" thickBot="1" x14ac:dyDescent="0.3">
      <c r="B406" s="64">
        <v>40</v>
      </c>
      <c r="C406" s="61">
        <v>7</v>
      </c>
      <c r="D406" s="78" t="s">
        <v>41</v>
      </c>
      <c r="E406" s="79" t="s">
        <v>26</v>
      </c>
      <c r="F406" s="80"/>
      <c r="G406" s="79" t="s">
        <v>4</v>
      </c>
      <c r="H406" s="79" t="s">
        <v>27</v>
      </c>
      <c r="I406" s="80"/>
      <c r="J406" s="81">
        <f>COUNTA(Tabel1[[#This Row],[A1]:[B3]])</f>
        <v>4</v>
      </c>
    </row>
    <row r="407" spans="2:10" ht="15.75" thickBot="1" x14ac:dyDescent="0.3">
      <c r="B407" s="64">
        <v>40</v>
      </c>
      <c r="C407" s="61">
        <v>8</v>
      </c>
      <c r="D407" s="78" t="s">
        <v>13</v>
      </c>
      <c r="E407" s="79" t="s">
        <v>18</v>
      </c>
      <c r="F407" s="80"/>
      <c r="G407" s="79" t="s">
        <v>9</v>
      </c>
      <c r="H407" s="79" t="s">
        <v>19</v>
      </c>
      <c r="I407" s="80"/>
      <c r="J407" s="81">
        <f>COUNTA(Tabel1[[#This Row],[A1]:[B3]])</f>
        <v>4</v>
      </c>
    </row>
    <row r="408" spans="2:10" ht="15.75" thickBot="1" x14ac:dyDescent="0.3">
      <c r="B408" s="64">
        <v>40</v>
      </c>
      <c r="C408" s="61">
        <v>9</v>
      </c>
      <c r="D408" s="78" t="s">
        <v>17</v>
      </c>
      <c r="E408" s="79" t="s">
        <v>23</v>
      </c>
      <c r="F408" s="80"/>
      <c r="G408" s="79" t="s">
        <v>54</v>
      </c>
      <c r="H408" s="79" t="s">
        <v>56</v>
      </c>
      <c r="I408" s="80"/>
      <c r="J408" s="81">
        <f>COUNTA(Tabel1[[#This Row],[A1]:[B3]])</f>
        <v>4</v>
      </c>
    </row>
    <row r="409" spans="2:10" ht="15.75" thickBot="1" x14ac:dyDescent="0.3">
      <c r="B409" s="64">
        <v>40</v>
      </c>
      <c r="C409" s="61">
        <v>10</v>
      </c>
      <c r="D409" s="78" t="s">
        <v>1</v>
      </c>
      <c r="E409" s="79" t="s">
        <v>36</v>
      </c>
      <c r="F409" s="80"/>
      <c r="G409" s="79" t="s">
        <v>44</v>
      </c>
      <c r="H409" s="79" t="s">
        <v>43</v>
      </c>
      <c r="I409" s="80"/>
      <c r="J409" s="81">
        <f>COUNTA(Tabel1[[#This Row],[A1]:[B3]])</f>
        <v>4</v>
      </c>
    </row>
    <row r="410" spans="2:10" ht="15.75" thickBot="1" x14ac:dyDescent="0.3">
      <c r="B410" s="70">
        <v>40</v>
      </c>
      <c r="C410" s="71">
        <v>11</v>
      </c>
      <c r="D410" s="82" t="s">
        <v>39</v>
      </c>
      <c r="E410" s="83" t="s">
        <v>22</v>
      </c>
      <c r="F410" s="84"/>
      <c r="G410" s="83" t="s">
        <v>12</v>
      </c>
      <c r="H410" s="83" t="s">
        <v>37</v>
      </c>
      <c r="I410" s="84"/>
      <c r="J410" s="85">
        <f>COUNTA(Tabel1[[#This Row],[A1]:[B3]])</f>
        <v>4</v>
      </c>
    </row>
    <row r="411" spans="2:10" ht="15.75" thickBot="1" x14ac:dyDescent="0.3">
      <c r="B411" s="64">
        <v>41</v>
      </c>
      <c r="C411" s="61">
        <v>1</v>
      </c>
      <c r="D411" s="78" t="s">
        <v>0</v>
      </c>
      <c r="E411" s="79" t="s">
        <v>46</v>
      </c>
      <c r="F411" s="80" t="s">
        <v>48</v>
      </c>
      <c r="G411" s="79" t="s">
        <v>14</v>
      </c>
      <c r="H411" s="79" t="s">
        <v>4</v>
      </c>
      <c r="I411" s="80" t="s">
        <v>8</v>
      </c>
      <c r="J411" s="81">
        <f>COUNTA(Tabel1[[#This Row],[A1]:[B3]])</f>
        <v>6</v>
      </c>
    </row>
    <row r="412" spans="2:10" ht="15.75" thickBot="1" x14ac:dyDescent="0.3">
      <c r="B412" s="64">
        <v>41</v>
      </c>
      <c r="C412" s="61">
        <v>2</v>
      </c>
      <c r="D412" s="78" t="s">
        <v>40</v>
      </c>
      <c r="E412" s="79" t="s">
        <v>50</v>
      </c>
      <c r="F412" s="80"/>
      <c r="G412" s="79" t="s">
        <v>10</v>
      </c>
      <c r="H412" s="79" t="s">
        <v>33</v>
      </c>
      <c r="I412" s="80"/>
      <c r="J412" s="81">
        <f>COUNTA(Tabel1[[#This Row],[A1]:[B3]])</f>
        <v>4</v>
      </c>
    </row>
    <row r="413" spans="2:10" ht="15.75" thickBot="1" x14ac:dyDescent="0.3">
      <c r="B413" s="64">
        <v>41</v>
      </c>
      <c r="C413" s="61">
        <v>3</v>
      </c>
      <c r="D413" s="78" t="s">
        <v>39</v>
      </c>
      <c r="E413" s="79" t="s">
        <v>2</v>
      </c>
      <c r="F413" s="80"/>
      <c r="G413" s="79" t="s">
        <v>18</v>
      </c>
      <c r="H413" s="79" t="s">
        <v>29</v>
      </c>
      <c r="I413" s="80"/>
      <c r="J413" s="81">
        <f>COUNTA(Tabel1[[#This Row],[A1]:[B3]])</f>
        <v>4</v>
      </c>
    </row>
    <row r="414" spans="2:10" ht="15.75" thickBot="1" x14ac:dyDescent="0.3">
      <c r="B414" s="64">
        <v>41</v>
      </c>
      <c r="C414" s="61">
        <v>4</v>
      </c>
      <c r="D414" s="78" t="s">
        <v>22</v>
      </c>
      <c r="E414" s="79" t="s">
        <v>41</v>
      </c>
      <c r="F414" s="80"/>
      <c r="G414" s="79" t="s">
        <v>9</v>
      </c>
      <c r="H414" s="79" t="s">
        <v>54</v>
      </c>
      <c r="I414" s="80"/>
      <c r="J414" s="81">
        <f>COUNTA(Tabel1[[#This Row],[A1]:[B3]])</f>
        <v>4</v>
      </c>
    </row>
    <row r="415" spans="2:10" ht="15.75" thickBot="1" x14ac:dyDescent="0.3">
      <c r="B415" s="64">
        <v>41</v>
      </c>
      <c r="C415" s="61">
        <v>5</v>
      </c>
      <c r="D415" s="78" t="s">
        <v>61</v>
      </c>
      <c r="E415" s="79" t="s">
        <v>56</v>
      </c>
      <c r="F415" s="80"/>
      <c r="G415" s="79" t="s">
        <v>49</v>
      </c>
      <c r="H415" s="79" t="s">
        <v>25</v>
      </c>
      <c r="I415" s="80"/>
      <c r="J415" s="81">
        <f>COUNTA(Tabel1[[#This Row],[A1]:[B3]])</f>
        <v>4</v>
      </c>
    </row>
    <row r="416" spans="2:10" ht="15.75" thickBot="1" x14ac:dyDescent="0.3">
      <c r="B416" s="64">
        <v>41</v>
      </c>
      <c r="C416" s="61">
        <v>6</v>
      </c>
      <c r="D416" s="78" t="s">
        <v>32</v>
      </c>
      <c r="E416" s="79" t="s">
        <v>47</v>
      </c>
      <c r="F416" s="80"/>
      <c r="G416" s="79" t="s">
        <v>13</v>
      </c>
      <c r="H416" s="79" t="s">
        <v>43</v>
      </c>
      <c r="I416" s="80"/>
      <c r="J416" s="81">
        <f>COUNTA(Tabel1[[#This Row],[A1]:[B3]])</f>
        <v>4</v>
      </c>
    </row>
    <row r="417" spans="2:10" ht="15.75" thickBot="1" x14ac:dyDescent="0.3">
      <c r="B417" s="64">
        <v>41</v>
      </c>
      <c r="C417" s="61">
        <v>7</v>
      </c>
      <c r="D417" s="78" t="s">
        <v>12</v>
      </c>
      <c r="E417" s="79" t="s">
        <v>6</v>
      </c>
      <c r="F417" s="80"/>
      <c r="G417" s="79" t="s">
        <v>37</v>
      </c>
      <c r="H417" s="79" t="s">
        <v>58</v>
      </c>
      <c r="I417" s="80"/>
      <c r="J417" s="81">
        <f>COUNTA(Tabel1[[#This Row],[A1]:[B3]])</f>
        <v>4</v>
      </c>
    </row>
    <row r="418" spans="2:10" ht="15.75" thickBot="1" x14ac:dyDescent="0.3">
      <c r="B418" s="64">
        <v>41</v>
      </c>
      <c r="C418" s="61">
        <v>8</v>
      </c>
      <c r="D418" s="78" t="s">
        <v>45</v>
      </c>
      <c r="E418" s="79" t="s">
        <v>34</v>
      </c>
      <c r="F418" s="80"/>
      <c r="G418" s="79" t="s">
        <v>38</v>
      </c>
      <c r="H418" s="79" t="s">
        <v>19</v>
      </c>
      <c r="I418" s="80"/>
      <c r="J418" s="81">
        <f>COUNTA(Tabel1[[#This Row],[A1]:[B3]])</f>
        <v>4</v>
      </c>
    </row>
    <row r="419" spans="2:10" ht="15.75" thickBot="1" x14ac:dyDescent="0.3">
      <c r="B419" s="64">
        <v>41</v>
      </c>
      <c r="C419" s="61">
        <v>9</v>
      </c>
      <c r="D419" s="78" t="s">
        <v>60</v>
      </c>
      <c r="E419" s="79" t="s">
        <v>11</v>
      </c>
      <c r="F419" s="80"/>
      <c r="G419" s="79" t="s">
        <v>36</v>
      </c>
      <c r="H419" s="79" t="s">
        <v>23</v>
      </c>
      <c r="I419" s="80"/>
      <c r="J419" s="81">
        <f>COUNTA(Tabel1[[#This Row],[A1]:[B3]])</f>
        <v>4</v>
      </c>
    </row>
    <row r="420" spans="2:10" ht="15.75" thickBot="1" x14ac:dyDescent="0.3">
      <c r="B420" s="70">
        <v>41</v>
      </c>
      <c r="C420" s="71">
        <v>10</v>
      </c>
      <c r="D420" s="82" t="s">
        <v>55</v>
      </c>
      <c r="E420" s="83" t="s">
        <v>5</v>
      </c>
      <c r="F420" s="84"/>
      <c r="G420" s="83" t="s">
        <v>44</v>
      </c>
      <c r="H420" s="83" t="s">
        <v>27</v>
      </c>
      <c r="I420" s="84"/>
      <c r="J420" s="85">
        <f>COUNTA(Tabel1[[#This Row],[A1]:[B3]])</f>
        <v>4</v>
      </c>
    </row>
    <row r="421" spans="2:10" ht="15.75" thickBot="1" x14ac:dyDescent="0.3">
      <c r="B421" s="64">
        <v>42</v>
      </c>
      <c r="C421" s="61">
        <v>1</v>
      </c>
      <c r="D421" s="78" t="s">
        <v>44</v>
      </c>
      <c r="E421" s="79" t="s">
        <v>33</v>
      </c>
      <c r="F421" s="80" t="s">
        <v>48</v>
      </c>
      <c r="G421" s="79" t="s">
        <v>22</v>
      </c>
      <c r="H421" s="79" t="s">
        <v>50</v>
      </c>
      <c r="I421" s="80" t="s">
        <v>14</v>
      </c>
      <c r="J421" s="81">
        <f>COUNTA(Tabel1[[#This Row],[A1]:[B3]])</f>
        <v>6</v>
      </c>
    </row>
    <row r="422" spans="2:10" ht="15.75" thickBot="1" x14ac:dyDescent="0.3">
      <c r="B422" s="64">
        <v>42</v>
      </c>
      <c r="C422" s="61">
        <v>2</v>
      </c>
      <c r="D422" s="78" t="s">
        <v>54</v>
      </c>
      <c r="E422" s="79" t="s">
        <v>32</v>
      </c>
      <c r="F422" s="80"/>
      <c r="G422" s="79" t="s">
        <v>12</v>
      </c>
      <c r="H422" s="79" t="s">
        <v>25</v>
      </c>
      <c r="I422" s="80"/>
      <c r="J422" s="81">
        <f>COUNTA(Tabel1[[#This Row],[A1]:[B3]])</f>
        <v>4</v>
      </c>
    </row>
    <row r="423" spans="2:10" ht="15.75" thickBot="1" x14ac:dyDescent="0.3">
      <c r="B423" s="64">
        <v>42</v>
      </c>
      <c r="C423" s="61">
        <v>3</v>
      </c>
      <c r="D423" s="78" t="s">
        <v>8</v>
      </c>
      <c r="E423" s="79" t="s">
        <v>43</v>
      </c>
      <c r="F423" s="80"/>
      <c r="G423" s="79" t="s">
        <v>61</v>
      </c>
      <c r="H423" s="79" t="s">
        <v>45</v>
      </c>
      <c r="I423" s="80"/>
      <c r="J423" s="81">
        <f>COUNTA(Tabel1[[#This Row],[A1]:[B3]])</f>
        <v>4</v>
      </c>
    </row>
    <row r="424" spans="2:10" ht="15.75" thickBot="1" x14ac:dyDescent="0.3">
      <c r="B424" s="64">
        <v>42</v>
      </c>
      <c r="C424" s="61">
        <v>4</v>
      </c>
      <c r="D424" s="78" t="s">
        <v>36</v>
      </c>
      <c r="E424" s="79" t="s">
        <v>6</v>
      </c>
      <c r="F424" s="80"/>
      <c r="G424" s="79" t="s">
        <v>10</v>
      </c>
      <c r="H424" s="79" t="s">
        <v>4</v>
      </c>
      <c r="I424" s="80"/>
      <c r="J424" s="81">
        <f>COUNTA(Tabel1[[#This Row],[A1]:[B3]])</f>
        <v>4</v>
      </c>
    </row>
    <row r="425" spans="2:10" ht="15.75" thickBot="1" x14ac:dyDescent="0.3">
      <c r="B425" s="64">
        <v>42</v>
      </c>
      <c r="C425" s="61">
        <v>5</v>
      </c>
      <c r="D425" s="78" t="s">
        <v>55</v>
      </c>
      <c r="E425" s="79" t="s">
        <v>49</v>
      </c>
      <c r="F425" s="80"/>
      <c r="G425" s="79" t="s">
        <v>29</v>
      </c>
      <c r="H425" s="79" t="s">
        <v>47</v>
      </c>
      <c r="I425" s="80"/>
      <c r="J425" s="81">
        <f>COUNTA(Tabel1[[#This Row],[A1]:[B3]])</f>
        <v>4</v>
      </c>
    </row>
    <row r="426" spans="2:10" ht="15.75" thickBot="1" x14ac:dyDescent="0.3">
      <c r="B426" s="64">
        <v>42</v>
      </c>
      <c r="C426" s="61">
        <v>6</v>
      </c>
      <c r="D426" s="78" t="s">
        <v>23</v>
      </c>
      <c r="E426" s="79" t="s">
        <v>58</v>
      </c>
      <c r="F426" s="80"/>
      <c r="G426" s="79" t="s">
        <v>13</v>
      </c>
      <c r="H426" s="79" t="s">
        <v>2</v>
      </c>
      <c r="I426" s="80"/>
      <c r="J426" s="81">
        <f>COUNTA(Tabel1[[#This Row],[A1]:[B3]])</f>
        <v>4</v>
      </c>
    </row>
    <row r="427" spans="2:10" ht="15.75" thickBot="1" x14ac:dyDescent="0.3">
      <c r="B427" s="64">
        <v>42</v>
      </c>
      <c r="C427" s="61">
        <v>7</v>
      </c>
      <c r="D427" s="78" t="s">
        <v>38</v>
      </c>
      <c r="E427" s="79" t="s">
        <v>46</v>
      </c>
      <c r="F427" s="80"/>
      <c r="G427" s="79" t="s">
        <v>39</v>
      </c>
      <c r="H427" s="79" t="s">
        <v>18</v>
      </c>
      <c r="I427" s="80"/>
      <c r="J427" s="81">
        <f>COUNTA(Tabel1[[#This Row],[A1]:[B3]])</f>
        <v>4</v>
      </c>
    </row>
    <row r="428" spans="2:10" ht="15.75" thickBot="1" x14ac:dyDescent="0.3">
      <c r="B428" s="64">
        <v>42</v>
      </c>
      <c r="C428" s="61">
        <v>8</v>
      </c>
      <c r="D428" s="78" t="s">
        <v>34</v>
      </c>
      <c r="E428" s="79" t="s">
        <v>40</v>
      </c>
      <c r="F428" s="80"/>
      <c r="G428" s="79" t="s">
        <v>19</v>
      </c>
      <c r="H428" s="79" t="s">
        <v>56</v>
      </c>
      <c r="I428" s="80"/>
      <c r="J428" s="81">
        <f>COUNTA(Tabel1[[#This Row],[A1]:[B3]])</f>
        <v>4</v>
      </c>
    </row>
    <row r="429" spans="2:10" ht="15.75" thickBot="1" x14ac:dyDescent="0.3">
      <c r="B429" s="64">
        <v>42</v>
      </c>
      <c r="C429" s="61">
        <v>9</v>
      </c>
      <c r="D429" s="78" t="s">
        <v>0</v>
      </c>
      <c r="E429" s="79" t="s">
        <v>27</v>
      </c>
      <c r="F429" s="80"/>
      <c r="G429" s="79" t="s">
        <v>9</v>
      </c>
      <c r="H429" s="79" t="s">
        <v>37</v>
      </c>
      <c r="I429" s="80"/>
      <c r="J429" s="81">
        <f>COUNTA(Tabel1[[#This Row],[A1]:[B3]])</f>
        <v>4</v>
      </c>
    </row>
    <row r="430" spans="2:10" ht="15.75" thickBot="1" x14ac:dyDescent="0.3">
      <c r="B430" s="70">
        <v>42</v>
      </c>
      <c r="C430" s="71">
        <v>10</v>
      </c>
      <c r="D430" s="82" t="s">
        <v>11</v>
      </c>
      <c r="E430" s="83" t="s">
        <v>5</v>
      </c>
      <c r="F430" s="84"/>
      <c r="G430" s="83" t="s">
        <v>60</v>
      </c>
      <c r="H430" s="83" t="s">
        <v>41</v>
      </c>
      <c r="I430" s="84"/>
      <c r="J430" s="85">
        <f>COUNTA(Tabel1[[#This Row],[A1]:[B3]])</f>
        <v>4</v>
      </c>
    </row>
    <row r="431" spans="2:10" ht="15.75" thickBot="1" x14ac:dyDescent="0.3">
      <c r="B431" s="64">
        <v>43</v>
      </c>
      <c r="C431" s="61">
        <v>1</v>
      </c>
      <c r="D431" s="78" t="s">
        <v>56</v>
      </c>
      <c r="E431" s="79" t="s">
        <v>1</v>
      </c>
      <c r="F431" s="80" t="s">
        <v>51</v>
      </c>
      <c r="G431" s="79" t="s">
        <v>43</v>
      </c>
      <c r="H431" s="79" t="s">
        <v>45</v>
      </c>
      <c r="I431" s="80" t="s">
        <v>42</v>
      </c>
      <c r="J431" s="81">
        <f>COUNTA(Tabel1[[#This Row],[A1]:[B3]])</f>
        <v>6</v>
      </c>
    </row>
    <row r="432" spans="2:10" ht="15.75" thickBot="1" x14ac:dyDescent="0.3">
      <c r="B432" s="64">
        <v>43</v>
      </c>
      <c r="C432" s="61">
        <v>2</v>
      </c>
      <c r="D432" s="78" t="s">
        <v>33</v>
      </c>
      <c r="E432" s="79" t="s">
        <v>12</v>
      </c>
      <c r="F432" s="80" t="s">
        <v>61</v>
      </c>
      <c r="G432" s="79" t="s">
        <v>3</v>
      </c>
      <c r="H432" s="79" t="s">
        <v>18</v>
      </c>
      <c r="I432" s="80"/>
      <c r="J432" s="81">
        <f>COUNTA(Tabel1[[#This Row],[A1]:[B3]])</f>
        <v>5</v>
      </c>
    </row>
    <row r="433" spans="2:10" ht="15.75" thickBot="1" x14ac:dyDescent="0.3">
      <c r="B433" s="64">
        <v>43</v>
      </c>
      <c r="C433" s="61">
        <v>3</v>
      </c>
      <c r="D433" s="78" t="s">
        <v>47</v>
      </c>
      <c r="E433" s="79" t="s">
        <v>44</v>
      </c>
      <c r="F433" s="80"/>
      <c r="G433" s="79" t="s">
        <v>50</v>
      </c>
      <c r="H433" s="79" t="s">
        <v>46</v>
      </c>
      <c r="I433" s="80"/>
      <c r="J433" s="81">
        <f>COUNTA(Tabel1[[#This Row],[A1]:[B3]])</f>
        <v>4</v>
      </c>
    </row>
    <row r="434" spans="2:10" ht="15.75" thickBot="1" x14ac:dyDescent="0.3">
      <c r="B434" s="64">
        <v>43</v>
      </c>
      <c r="C434" s="61">
        <v>4</v>
      </c>
      <c r="D434" s="78" t="s">
        <v>14</v>
      </c>
      <c r="E434" s="79" t="s">
        <v>27</v>
      </c>
      <c r="F434" s="80"/>
      <c r="G434" s="79" t="s">
        <v>25</v>
      </c>
      <c r="H434" s="79" t="s">
        <v>19</v>
      </c>
      <c r="I434" s="80"/>
      <c r="J434" s="81">
        <f>COUNTA(Tabel1[[#This Row],[A1]:[B3]])</f>
        <v>4</v>
      </c>
    </row>
    <row r="435" spans="2:10" ht="15.75" thickBot="1" x14ac:dyDescent="0.3">
      <c r="B435" s="64">
        <v>43</v>
      </c>
      <c r="C435" s="61">
        <v>5</v>
      </c>
      <c r="D435" s="78" t="s">
        <v>40</v>
      </c>
      <c r="E435" s="79" t="s">
        <v>0</v>
      </c>
      <c r="F435" s="80"/>
      <c r="G435" s="79" t="s">
        <v>38</v>
      </c>
      <c r="H435" s="79" t="s">
        <v>37</v>
      </c>
      <c r="I435" s="80"/>
      <c r="J435" s="81">
        <f>COUNTA(Tabel1[[#This Row],[A1]:[B3]])</f>
        <v>4</v>
      </c>
    </row>
    <row r="436" spans="2:10" ht="15.75" thickBot="1" x14ac:dyDescent="0.3">
      <c r="B436" s="64">
        <v>43</v>
      </c>
      <c r="C436" s="61">
        <v>6</v>
      </c>
      <c r="D436" s="78" t="s">
        <v>5</v>
      </c>
      <c r="E436" s="79" t="s">
        <v>39</v>
      </c>
      <c r="F436" s="80"/>
      <c r="G436" s="79" t="s">
        <v>48</v>
      </c>
      <c r="H436" s="79" t="s">
        <v>58</v>
      </c>
      <c r="I436" s="80"/>
      <c r="J436" s="81">
        <f>COUNTA(Tabel1[[#This Row],[A1]:[B3]])</f>
        <v>4</v>
      </c>
    </row>
    <row r="437" spans="2:10" ht="15.75" thickBot="1" x14ac:dyDescent="0.3">
      <c r="B437" s="64">
        <v>43</v>
      </c>
      <c r="C437" s="61">
        <v>7</v>
      </c>
      <c r="D437" s="78" t="s">
        <v>9</v>
      </c>
      <c r="E437" s="79" t="s">
        <v>4</v>
      </c>
      <c r="F437" s="80"/>
      <c r="G437" s="79" t="s">
        <v>49</v>
      </c>
      <c r="H437" s="79" t="s">
        <v>60</v>
      </c>
      <c r="I437" s="80"/>
      <c r="J437" s="81">
        <f>COUNTA(Tabel1[[#This Row],[A1]:[B3]])</f>
        <v>4</v>
      </c>
    </row>
    <row r="438" spans="2:10" ht="15.75" thickBot="1" x14ac:dyDescent="0.3">
      <c r="B438" s="64">
        <v>43</v>
      </c>
      <c r="C438" s="61">
        <v>8</v>
      </c>
      <c r="D438" s="78" t="s">
        <v>23</v>
      </c>
      <c r="E438" s="79" t="s">
        <v>41</v>
      </c>
      <c r="F438" s="80"/>
      <c r="G438" s="79" t="s">
        <v>7</v>
      </c>
      <c r="H438" s="79" t="s">
        <v>55</v>
      </c>
      <c r="I438" s="80"/>
      <c r="J438" s="81">
        <f>COUNTA(Tabel1[[#This Row],[A1]:[B3]])</f>
        <v>4</v>
      </c>
    </row>
    <row r="439" spans="2:10" ht="15.75" thickBot="1" x14ac:dyDescent="0.3">
      <c r="B439" s="70">
        <v>43</v>
      </c>
      <c r="C439" s="71">
        <v>9</v>
      </c>
      <c r="D439" s="82" t="s">
        <v>11</v>
      </c>
      <c r="E439" s="83" t="s">
        <v>36</v>
      </c>
      <c r="F439" s="84"/>
      <c r="G439" s="83" t="s">
        <v>10</v>
      </c>
      <c r="H439" s="83" t="s">
        <v>13</v>
      </c>
      <c r="I439" s="84"/>
      <c r="J439" s="85">
        <f>COUNTA(Tabel1[[#This Row],[A1]:[B3]])</f>
        <v>4</v>
      </c>
    </row>
    <row r="440" spans="2:10" ht="15.75" thickBot="1" x14ac:dyDescent="0.3">
      <c r="B440" s="64">
        <v>44</v>
      </c>
      <c r="C440" s="61">
        <v>1</v>
      </c>
      <c r="D440" s="78" t="s">
        <v>55</v>
      </c>
      <c r="E440" s="79" t="s">
        <v>27</v>
      </c>
      <c r="F440" s="80" t="s">
        <v>48</v>
      </c>
      <c r="G440" s="79" t="s">
        <v>37</v>
      </c>
      <c r="H440" s="79" t="s">
        <v>60</v>
      </c>
      <c r="I440" s="80" t="s">
        <v>10</v>
      </c>
      <c r="J440" s="81">
        <f>COUNTA(Tabel1[[#This Row],[A1]:[B3]])</f>
        <v>6</v>
      </c>
    </row>
    <row r="441" spans="2:10" ht="15.75" thickBot="1" x14ac:dyDescent="0.3">
      <c r="B441" s="64">
        <v>44</v>
      </c>
      <c r="C441" s="61">
        <v>2</v>
      </c>
      <c r="D441" s="78" t="s">
        <v>58</v>
      </c>
      <c r="E441" s="79" t="s">
        <v>56</v>
      </c>
      <c r="F441" s="80" t="s">
        <v>42</v>
      </c>
      <c r="G441" s="79" t="s">
        <v>0</v>
      </c>
      <c r="H441" s="79" t="s">
        <v>50</v>
      </c>
      <c r="I441" s="80"/>
      <c r="J441" s="81">
        <f>COUNTA(Tabel1[[#This Row],[A1]:[B3]])</f>
        <v>5</v>
      </c>
    </row>
    <row r="442" spans="2:10" ht="15.75" thickBot="1" x14ac:dyDescent="0.3">
      <c r="B442" s="64">
        <v>44</v>
      </c>
      <c r="C442" s="61">
        <v>3</v>
      </c>
      <c r="D442" s="78" t="s">
        <v>51</v>
      </c>
      <c r="E442" s="79" t="s">
        <v>39</v>
      </c>
      <c r="F442" s="80"/>
      <c r="G442" s="79" t="s">
        <v>40</v>
      </c>
      <c r="H442" s="79" t="s">
        <v>47</v>
      </c>
      <c r="I442" s="80"/>
      <c r="J442" s="81">
        <f>COUNTA(Tabel1[[#This Row],[A1]:[B3]])</f>
        <v>4</v>
      </c>
    </row>
    <row r="443" spans="2:10" ht="15.75" thickBot="1" x14ac:dyDescent="0.3">
      <c r="B443" s="64">
        <v>44</v>
      </c>
      <c r="C443" s="61">
        <v>4</v>
      </c>
      <c r="D443" s="78" t="s">
        <v>14</v>
      </c>
      <c r="E443" s="79" t="s">
        <v>1</v>
      </c>
      <c r="F443" s="80"/>
      <c r="G443" s="79" t="s">
        <v>5</v>
      </c>
      <c r="H443" s="79" t="s">
        <v>46</v>
      </c>
      <c r="I443" s="80"/>
      <c r="J443" s="81">
        <f>COUNTA(Tabel1[[#This Row],[A1]:[B3]])</f>
        <v>4</v>
      </c>
    </row>
    <row r="444" spans="2:10" ht="15.75" thickBot="1" x14ac:dyDescent="0.3">
      <c r="B444" s="64">
        <v>44</v>
      </c>
      <c r="C444" s="61">
        <v>5</v>
      </c>
      <c r="D444" s="78" t="s">
        <v>7</v>
      </c>
      <c r="E444" s="79" t="s">
        <v>23</v>
      </c>
      <c r="F444" s="80"/>
      <c r="G444" s="79" t="s">
        <v>45</v>
      </c>
      <c r="H444" s="79" t="s">
        <v>19</v>
      </c>
      <c r="I444" s="80"/>
      <c r="J444" s="81">
        <f>COUNTA(Tabel1[[#This Row],[A1]:[B3]])</f>
        <v>4</v>
      </c>
    </row>
    <row r="445" spans="2:10" ht="15.75" thickBot="1" x14ac:dyDescent="0.3">
      <c r="B445" s="64">
        <v>44</v>
      </c>
      <c r="C445" s="61">
        <v>6</v>
      </c>
      <c r="D445" s="78" t="s">
        <v>33</v>
      </c>
      <c r="E445" s="79" t="s">
        <v>4</v>
      </c>
      <c r="F445" s="80"/>
      <c r="G445" s="79" t="s">
        <v>38</v>
      </c>
      <c r="H445" s="79" t="s">
        <v>18</v>
      </c>
      <c r="I445" s="80"/>
      <c r="J445" s="81">
        <f>COUNTA(Tabel1[[#This Row],[A1]:[B3]])</f>
        <v>4</v>
      </c>
    </row>
    <row r="446" spans="2:10" ht="15.75" thickBot="1" x14ac:dyDescent="0.3">
      <c r="B446" s="64">
        <v>44</v>
      </c>
      <c r="C446" s="61">
        <v>7</v>
      </c>
      <c r="D446" s="78" t="s">
        <v>36</v>
      </c>
      <c r="E446" s="79" t="s">
        <v>13</v>
      </c>
      <c r="F446" s="80"/>
      <c r="G446" s="79" t="s">
        <v>49</v>
      </c>
      <c r="H446" s="79" t="s">
        <v>3</v>
      </c>
      <c r="I446" s="80"/>
      <c r="J446" s="81">
        <f>COUNTA(Tabel1[[#This Row],[A1]:[B3]])</f>
        <v>4</v>
      </c>
    </row>
    <row r="447" spans="2:10" ht="15.75" thickBot="1" x14ac:dyDescent="0.3">
      <c r="B447" s="64">
        <v>44</v>
      </c>
      <c r="C447" s="61">
        <v>8</v>
      </c>
      <c r="D447" s="78" t="s">
        <v>12</v>
      </c>
      <c r="E447" s="79" t="s">
        <v>44</v>
      </c>
      <c r="F447" s="80"/>
      <c r="G447" s="79" t="s">
        <v>41</v>
      </c>
      <c r="H447" s="79" t="s">
        <v>25</v>
      </c>
      <c r="I447" s="80"/>
      <c r="J447" s="81">
        <f>COUNTA(Tabel1[[#This Row],[A1]:[B3]])</f>
        <v>4</v>
      </c>
    </row>
    <row r="448" spans="2:10" ht="15.75" thickBot="1" x14ac:dyDescent="0.3">
      <c r="B448" s="70">
        <v>44</v>
      </c>
      <c r="C448" s="71">
        <v>9</v>
      </c>
      <c r="D448" s="82" t="s">
        <v>43</v>
      </c>
      <c r="E448" s="83" t="s">
        <v>61</v>
      </c>
      <c r="F448" s="84"/>
      <c r="G448" s="83" t="s">
        <v>9</v>
      </c>
      <c r="H448" s="83" t="s">
        <v>11</v>
      </c>
      <c r="I448" s="84"/>
      <c r="J448" s="85">
        <f>COUNTA(Tabel1[[#This Row],[A1]:[B3]])</f>
        <v>4</v>
      </c>
    </row>
    <row r="449" spans="2:10" ht="15.75" thickBot="1" x14ac:dyDescent="0.3">
      <c r="B449" s="64">
        <v>45</v>
      </c>
      <c r="C449" s="61">
        <v>1</v>
      </c>
      <c r="D449" s="78" t="s">
        <v>25</v>
      </c>
      <c r="E449" s="79" t="s">
        <v>32</v>
      </c>
      <c r="F449" s="80" t="s">
        <v>23</v>
      </c>
      <c r="G449" s="79" t="s">
        <v>5</v>
      </c>
      <c r="H449" s="79" t="s">
        <v>60</v>
      </c>
      <c r="I449" s="80"/>
      <c r="J449" s="81">
        <f>COUNTA(Tabel1[[#This Row],[A1]:[B3]])</f>
        <v>5</v>
      </c>
    </row>
    <row r="450" spans="2:10" ht="15.75" thickBot="1" x14ac:dyDescent="0.3">
      <c r="B450" s="64">
        <v>45</v>
      </c>
      <c r="C450" s="61">
        <v>2</v>
      </c>
      <c r="D450" s="78" t="s">
        <v>14</v>
      </c>
      <c r="E450" s="79" t="s">
        <v>18</v>
      </c>
      <c r="F450" s="80"/>
      <c r="G450" s="79" t="s">
        <v>34</v>
      </c>
      <c r="H450" s="79" t="s">
        <v>38</v>
      </c>
      <c r="I450" s="80"/>
      <c r="J450" s="81">
        <f>COUNTA(Tabel1[[#This Row],[A1]:[B3]])</f>
        <v>4</v>
      </c>
    </row>
    <row r="451" spans="2:10" ht="15.75" thickBot="1" x14ac:dyDescent="0.3">
      <c r="B451" s="64">
        <v>45</v>
      </c>
      <c r="C451" s="61">
        <v>3</v>
      </c>
      <c r="D451" s="78" t="s">
        <v>2</v>
      </c>
      <c r="E451" s="79" t="s">
        <v>48</v>
      </c>
      <c r="F451" s="80"/>
      <c r="G451" s="79" t="s">
        <v>47</v>
      </c>
      <c r="H451" s="79" t="s">
        <v>3</v>
      </c>
      <c r="I451" s="80"/>
      <c r="J451" s="81">
        <f>COUNTA(Tabel1[[#This Row],[A1]:[B3]])</f>
        <v>4</v>
      </c>
    </row>
    <row r="452" spans="2:10" ht="15.75" thickBot="1" x14ac:dyDescent="0.3">
      <c r="B452" s="64">
        <v>45</v>
      </c>
      <c r="C452" s="61">
        <v>4</v>
      </c>
      <c r="D452" s="78" t="s">
        <v>27</v>
      </c>
      <c r="E452" s="79" t="s">
        <v>11</v>
      </c>
      <c r="F452" s="80"/>
      <c r="G452" s="79" t="s">
        <v>4</v>
      </c>
      <c r="H452" s="79" t="s">
        <v>58</v>
      </c>
      <c r="I452" s="80"/>
      <c r="J452" s="81">
        <f>COUNTA(Tabel1[[#This Row],[A1]:[B3]])</f>
        <v>4</v>
      </c>
    </row>
    <row r="453" spans="2:10" ht="15.75" thickBot="1" x14ac:dyDescent="0.3">
      <c r="B453" s="64">
        <v>45</v>
      </c>
      <c r="C453" s="61">
        <v>5</v>
      </c>
      <c r="D453" s="78" t="s">
        <v>8</v>
      </c>
      <c r="E453" s="79" t="s">
        <v>45</v>
      </c>
      <c r="F453" s="80"/>
      <c r="G453" s="79" t="s">
        <v>46</v>
      </c>
      <c r="H453" s="79" t="s">
        <v>41</v>
      </c>
      <c r="I453" s="80"/>
      <c r="J453" s="81">
        <f>COUNTA(Tabel1[[#This Row],[A1]:[B3]])</f>
        <v>4</v>
      </c>
    </row>
    <row r="454" spans="2:10" ht="15.75" thickBot="1" x14ac:dyDescent="0.3">
      <c r="B454" s="64">
        <v>45</v>
      </c>
      <c r="C454" s="61">
        <v>6</v>
      </c>
      <c r="D454" s="78" t="s">
        <v>55</v>
      </c>
      <c r="E454" s="79" t="s">
        <v>19</v>
      </c>
      <c r="F454" s="80"/>
      <c r="G454" s="79" t="s">
        <v>42</v>
      </c>
      <c r="H454" s="79" t="s">
        <v>0</v>
      </c>
      <c r="I454" s="80"/>
      <c r="J454" s="81">
        <f>COUNTA(Tabel1[[#This Row],[A1]:[B3]])</f>
        <v>4</v>
      </c>
    </row>
    <row r="455" spans="2:10" ht="15.75" thickBot="1" x14ac:dyDescent="0.3">
      <c r="B455" s="64">
        <v>45</v>
      </c>
      <c r="C455" s="61">
        <v>7</v>
      </c>
      <c r="D455" s="78" t="s">
        <v>40</v>
      </c>
      <c r="E455" s="79" t="s">
        <v>43</v>
      </c>
      <c r="F455" s="80"/>
      <c r="G455" s="79" t="s">
        <v>49</v>
      </c>
      <c r="H455" s="79" t="s">
        <v>13</v>
      </c>
      <c r="I455" s="80"/>
      <c r="J455" s="81">
        <f>COUNTA(Tabel1[[#This Row],[A1]:[B3]])</f>
        <v>4</v>
      </c>
    </row>
    <row r="456" spans="2:10" ht="15.75" thickBot="1" x14ac:dyDescent="0.3">
      <c r="B456" s="64">
        <v>45</v>
      </c>
      <c r="C456" s="61">
        <v>8</v>
      </c>
      <c r="D456" s="78" t="s">
        <v>33</v>
      </c>
      <c r="E456" s="79" t="s">
        <v>7</v>
      </c>
      <c r="F456" s="80"/>
      <c r="G456" s="79" t="s">
        <v>1</v>
      </c>
      <c r="H456" s="79" t="s">
        <v>61</v>
      </c>
      <c r="I456" s="80"/>
      <c r="J456" s="81">
        <f>COUNTA(Tabel1[[#This Row],[A1]:[B3]])</f>
        <v>4</v>
      </c>
    </row>
    <row r="457" spans="2:10" ht="15.75" thickBot="1" x14ac:dyDescent="0.3">
      <c r="B457" s="70">
        <v>45</v>
      </c>
      <c r="C457" s="71">
        <v>9</v>
      </c>
      <c r="D457" s="82" t="s">
        <v>29</v>
      </c>
      <c r="E457" s="83" t="s">
        <v>51</v>
      </c>
      <c r="F457" s="84"/>
      <c r="G457" s="83" t="s">
        <v>50</v>
      </c>
      <c r="H457" s="83" t="s">
        <v>39</v>
      </c>
      <c r="I457" s="84"/>
      <c r="J457" s="85">
        <f>COUNTA(Tabel1[[#This Row],[A1]:[B3]])</f>
        <v>4</v>
      </c>
    </row>
    <row r="458" spans="2:10" ht="15.75" thickBot="1" x14ac:dyDescent="0.3">
      <c r="B458" s="64">
        <v>46</v>
      </c>
      <c r="C458" s="61">
        <v>1</v>
      </c>
      <c r="D458" s="78" t="s">
        <v>34</v>
      </c>
      <c r="E458" s="79" t="s">
        <v>5</v>
      </c>
      <c r="F458" s="80" t="s">
        <v>41</v>
      </c>
      <c r="G458" s="79" t="s">
        <v>47</v>
      </c>
      <c r="H458" s="79" t="s">
        <v>61</v>
      </c>
      <c r="I458" s="80"/>
      <c r="J458" s="81">
        <f>COUNTA(Tabel1[[#This Row],[A1]:[B3]])</f>
        <v>5</v>
      </c>
    </row>
    <row r="459" spans="2:10" ht="15.75" thickBot="1" x14ac:dyDescent="0.3">
      <c r="B459" s="64">
        <v>46</v>
      </c>
      <c r="C459" s="61">
        <v>2</v>
      </c>
      <c r="D459" s="78" t="s">
        <v>2</v>
      </c>
      <c r="E459" s="79" t="s">
        <v>27</v>
      </c>
      <c r="F459" s="80"/>
      <c r="G459" s="79" t="s">
        <v>33</v>
      </c>
      <c r="H459" s="79" t="s">
        <v>29</v>
      </c>
      <c r="I459" s="80"/>
      <c r="J459" s="81">
        <f>COUNTA(Tabel1[[#This Row],[A1]:[B3]])</f>
        <v>4</v>
      </c>
    </row>
    <row r="460" spans="2:10" ht="15.75" thickBot="1" x14ac:dyDescent="0.3">
      <c r="B460" s="64">
        <v>46</v>
      </c>
      <c r="C460" s="61">
        <v>3</v>
      </c>
      <c r="D460" s="78" t="s">
        <v>3</v>
      </c>
      <c r="E460" s="79" t="s">
        <v>23</v>
      </c>
      <c r="F460" s="80"/>
      <c r="G460" s="79" t="s">
        <v>38</v>
      </c>
      <c r="H460" s="79" t="s">
        <v>25</v>
      </c>
      <c r="I460" s="80"/>
      <c r="J460" s="81">
        <f>COUNTA(Tabel1[[#This Row],[A1]:[B3]])</f>
        <v>4</v>
      </c>
    </row>
    <row r="461" spans="2:10" ht="15.75" thickBot="1" x14ac:dyDescent="0.3">
      <c r="B461" s="64">
        <v>46</v>
      </c>
      <c r="C461" s="61">
        <v>4</v>
      </c>
      <c r="D461" s="78" t="s">
        <v>45</v>
      </c>
      <c r="E461" s="79" t="s">
        <v>48</v>
      </c>
      <c r="F461" s="80"/>
      <c r="G461" s="79" t="s">
        <v>1</v>
      </c>
      <c r="H461" s="79" t="s">
        <v>4</v>
      </c>
      <c r="I461" s="80"/>
      <c r="J461" s="81">
        <f>COUNTA(Tabel1[[#This Row],[A1]:[B3]])</f>
        <v>4</v>
      </c>
    </row>
    <row r="462" spans="2:10" ht="15.75" thickBot="1" x14ac:dyDescent="0.3">
      <c r="B462" s="64">
        <v>46</v>
      </c>
      <c r="C462" s="61">
        <v>5</v>
      </c>
      <c r="D462" s="78" t="s">
        <v>39</v>
      </c>
      <c r="E462" s="79" t="s">
        <v>19</v>
      </c>
      <c r="F462" s="80"/>
      <c r="G462" s="79" t="s">
        <v>11</v>
      </c>
      <c r="H462" s="79" t="s">
        <v>55</v>
      </c>
      <c r="I462" s="80"/>
      <c r="J462" s="81">
        <f>COUNTA(Tabel1[[#This Row],[A1]:[B3]])</f>
        <v>4</v>
      </c>
    </row>
    <row r="463" spans="2:10" ht="15.75" thickBot="1" x14ac:dyDescent="0.3">
      <c r="B463" s="64">
        <v>46</v>
      </c>
      <c r="C463" s="61">
        <v>6</v>
      </c>
      <c r="D463" s="78" t="s">
        <v>58</v>
      </c>
      <c r="E463" s="79" t="s">
        <v>8</v>
      </c>
      <c r="F463" s="80"/>
      <c r="G463" s="79" t="s">
        <v>51</v>
      </c>
      <c r="H463" s="79" t="s">
        <v>32</v>
      </c>
      <c r="I463" s="80"/>
      <c r="J463" s="81">
        <f>COUNTA(Tabel1[[#This Row],[A1]:[B3]])</f>
        <v>4</v>
      </c>
    </row>
    <row r="464" spans="2:10" ht="15.75" thickBot="1" x14ac:dyDescent="0.3">
      <c r="B464" s="64">
        <v>46</v>
      </c>
      <c r="C464" s="61">
        <v>7</v>
      </c>
      <c r="D464" s="78" t="s">
        <v>50</v>
      </c>
      <c r="E464" s="79" t="s">
        <v>60</v>
      </c>
      <c r="F464" s="80"/>
      <c r="G464" s="79" t="s">
        <v>49</v>
      </c>
      <c r="H464" s="79" t="s">
        <v>40</v>
      </c>
      <c r="I464" s="80"/>
      <c r="J464" s="81">
        <f>COUNTA(Tabel1[[#This Row],[A1]:[B3]])</f>
        <v>4</v>
      </c>
    </row>
    <row r="465" spans="2:10" ht="15.75" thickBot="1" x14ac:dyDescent="0.3">
      <c r="B465" s="64">
        <v>46</v>
      </c>
      <c r="C465" s="61">
        <v>8</v>
      </c>
      <c r="D465" s="78" t="s">
        <v>46</v>
      </c>
      <c r="E465" s="79" t="s">
        <v>43</v>
      </c>
      <c r="F465" s="80"/>
      <c r="G465" s="79" t="s">
        <v>18</v>
      </c>
      <c r="H465" s="79" t="s">
        <v>0</v>
      </c>
      <c r="I465" s="80"/>
      <c r="J465" s="81">
        <f>COUNTA(Tabel1[[#This Row],[A1]:[B3]])</f>
        <v>4</v>
      </c>
    </row>
    <row r="466" spans="2:10" ht="15.75" thickBot="1" x14ac:dyDescent="0.3">
      <c r="B466" s="70">
        <v>46</v>
      </c>
      <c r="C466" s="71">
        <v>9</v>
      </c>
      <c r="D466" s="82" t="s">
        <v>42</v>
      </c>
      <c r="E466" s="83" t="s">
        <v>7</v>
      </c>
      <c r="F466" s="84"/>
      <c r="G466" s="83" t="s">
        <v>14</v>
      </c>
      <c r="H466" s="83" t="s">
        <v>13</v>
      </c>
      <c r="I466" s="84"/>
      <c r="J466" s="85">
        <f>COUNTA(Tabel1[[#This Row],[A1]:[B3]])</f>
        <v>4</v>
      </c>
    </row>
    <row r="467" spans="2:10" ht="15.75" thickBot="1" x14ac:dyDescent="0.3">
      <c r="B467" s="64">
        <v>47</v>
      </c>
      <c r="C467" s="61">
        <v>1</v>
      </c>
      <c r="D467" s="78" t="s">
        <v>45</v>
      </c>
      <c r="E467" s="79" t="s">
        <v>37</v>
      </c>
      <c r="F467" s="80"/>
      <c r="G467" s="79" t="s">
        <v>2</v>
      </c>
      <c r="H467" s="79" t="s">
        <v>33</v>
      </c>
      <c r="I467" s="80"/>
      <c r="J467" s="81">
        <f>COUNTA(Tabel1[[#This Row],[A1]:[B3]])</f>
        <v>4</v>
      </c>
    </row>
    <row r="468" spans="2:10" ht="15.75" thickBot="1" x14ac:dyDescent="0.3">
      <c r="B468" s="64">
        <v>47</v>
      </c>
      <c r="C468" s="61">
        <v>2</v>
      </c>
      <c r="D468" s="78" t="s">
        <v>44</v>
      </c>
      <c r="E468" s="79" t="s">
        <v>29</v>
      </c>
      <c r="F468" s="80"/>
      <c r="G468" s="79" t="s">
        <v>6</v>
      </c>
      <c r="H468" s="79" t="s">
        <v>14</v>
      </c>
      <c r="I468" s="80"/>
      <c r="J468" s="81">
        <f>COUNTA(Tabel1[[#This Row],[A1]:[B3]])</f>
        <v>4</v>
      </c>
    </row>
    <row r="469" spans="2:10" ht="15.75" thickBot="1" x14ac:dyDescent="0.3">
      <c r="B469" s="64">
        <v>47</v>
      </c>
      <c r="C469" s="61">
        <v>3</v>
      </c>
      <c r="D469" s="78" t="s">
        <v>34</v>
      </c>
      <c r="E469" s="79" t="s">
        <v>42</v>
      </c>
      <c r="F469" s="80"/>
      <c r="G469" s="79" t="s">
        <v>9</v>
      </c>
      <c r="H469" s="79" t="s">
        <v>23</v>
      </c>
      <c r="I469" s="80"/>
      <c r="J469" s="81">
        <f>COUNTA(Tabel1[[#This Row],[A1]:[B3]])</f>
        <v>4</v>
      </c>
    </row>
    <row r="470" spans="2:10" ht="15.75" thickBot="1" x14ac:dyDescent="0.3">
      <c r="B470" s="64">
        <v>47</v>
      </c>
      <c r="C470" s="61">
        <v>4</v>
      </c>
      <c r="D470" s="78" t="s">
        <v>38</v>
      </c>
      <c r="E470" s="79" t="s">
        <v>12</v>
      </c>
      <c r="F470" s="80"/>
      <c r="G470" s="79" t="s">
        <v>13</v>
      </c>
      <c r="H470" s="79" t="s">
        <v>55</v>
      </c>
      <c r="I470" s="80"/>
      <c r="J470" s="81">
        <f>COUNTA(Tabel1[[#This Row],[A1]:[B3]])</f>
        <v>4</v>
      </c>
    </row>
    <row r="471" spans="2:10" ht="15.75" thickBot="1" x14ac:dyDescent="0.3">
      <c r="B471" s="64">
        <v>47</v>
      </c>
      <c r="C471" s="61">
        <v>5</v>
      </c>
      <c r="D471" s="78" t="s">
        <v>41</v>
      </c>
      <c r="E471" s="79" t="s">
        <v>48</v>
      </c>
      <c r="F471" s="80"/>
      <c r="G471" s="79" t="s">
        <v>46</v>
      </c>
      <c r="H471" s="79" t="s">
        <v>18</v>
      </c>
      <c r="I471" s="80"/>
      <c r="J471" s="81">
        <f>COUNTA(Tabel1[[#This Row],[A1]:[B3]])</f>
        <v>4</v>
      </c>
    </row>
    <row r="472" spans="2:10" ht="15.75" thickBot="1" x14ac:dyDescent="0.3">
      <c r="B472" s="64">
        <v>47</v>
      </c>
      <c r="C472" s="61">
        <v>6</v>
      </c>
      <c r="D472" s="78" t="s">
        <v>52</v>
      </c>
      <c r="E472" s="79" t="s">
        <v>49</v>
      </c>
      <c r="F472" s="80"/>
      <c r="G472" s="79" t="s">
        <v>58</v>
      </c>
      <c r="H472" s="79" t="s">
        <v>39</v>
      </c>
      <c r="I472" s="80"/>
      <c r="J472" s="81">
        <f>COUNTA(Tabel1[[#This Row],[A1]:[B3]])</f>
        <v>4</v>
      </c>
    </row>
    <row r="473" spans="2:10" ht="15.75" thickBot="1" x14ac:dyDescent="0.3">
      <c r="B473" s="64">
        <v>47</v>
      </c>
      <c r="C473" s="61">
        <v>7</v>
      </c>
      <c r="D473" s="78" t="s">
        <v>27</v>
      </c>
      <c r="E473" s="79" t="s">
        <v>5</v>
      </c>
      <c r="F473" s="80"/>
      <c r="G473" s="79" t="s">
        <v>43</v>
      </c>
      <c r="H473" s="79" t="s">
        <v>36</v>
      </c>
      <c r="I473" s="80"/>
      <c r="J473" s="81">
        <f>COUNTA(Tabel1[[#This Row],[A1]:[B3]])</f>
        <v>4</v>
      </c>
    </row>
    <row r="474" spans="2:10" ht="15.75" thickBot="1" x14ac:dyDescent="0.3">
      <c r="B474" s="64">
        <v>47</v>
      </c>
      <c r="C474" s="61">
        <v>8</v>
      </c>
      <c r="D474" s="78" t="s">
        <v>54</v>
      </c>
      <c r="E474" s="79" t="s">
        <v>25</v>
      </c>
      <c r="F474" s="80"/>
      <c r="G474" s="79" t="s">
        <v>3</v>
      </c>
      <c r="H474" s="79" t="s">
        <v>51</v>
      </c>
      <c r="I474" s="80"/>
      <c r="J474" s="81">
        <f>COUNTA(Tabel1[[#This Row],[A1]:[B3]])</f>
        <v>4</v>
      </c>
    </row>
    <row r="475" spans="2:10" ht="15.75" thickBot="1" x14ac:dyDescent="0.3">
      <c r="B475" s="64">
        <v>47</v>
      </c>
      <c r="C475" s="61">
        <v>9</v>
      </c>
      <c r="D475" s="78" t="s">
        <v>50</v>
      </c>
      <c r="E475" s="79" t="s">
        <v>10</v>
      </c>
      <c r="F475" s="80"/>
      <c r="G475" s="79" t="s">
        <v>1</v>
      </c>
      <c r="H475" s="79" t="s">
        <v>7</v>
      </c>
      <c r="I475" s="80"/>
      <c r="J475" s="81">
        <f>COUNTA(Tabel1[[#This Row],[A1]:[B3]])</f>
        <v>4</v>
      </c>
    </row>
    <row r="476" spans="2:10" ht="15.75" thickBot="1" x14ac:dyDescent="0.3">
      <c r="B476" s="64">
        <v>47</v>
      </c>
      <c r="C476" s="61">
        <v>10</v>
      </c>
      <c r="D476" s="78" t="s">
        <v>19</v>
      </c>
      <c r="E476" s="79" t="s">
        <v>26</v>
      </c>
      <c r="F476" s="80"/>
      <c r="G476" s="79" t="s">
        <v>56</v>
      </c>
      <c r="H476" s="79" t="s">
        <v>8</v>
      </c>
      <c r="I476" s="80"/>
      <c r="J476" s="81">
        <f>COUNTA(Tabel1[[#This Row],[A1]:[B3]])</f>
        <v>4</v>
      </c>
    </row>
    <row r="477" spans="2:10" ht="15.75" thickBot="1" x14ac:dyDescent="0.3">
      <c r="B477" s="70">
        <v>47</v>
      </c>
      <c r="C477" s="71">
        <v>11</v>
      </c>
      <c r="D477" s="82" t="s">
        <v>4</v>
      </c>
      <c r="E477" s="83" t="s">
        <v>11</v>
      </c>
      <c r="F477" s="84"/>
      <c r="G477" s="83" t="s">
        <v>47</v>
      </c>
      <c r="H477" s="83" t="s">
        <v>60</v>
      </c>
      <c r="I477" s="84"/>
      <c r="J477" s="85">
        <f>COUNTA(Tabel1[[#This Row],[A1]:[B3]])</f>
        <v>4</v>
      </c>
    </row>
    <row r="478" spans="2:10" ht="15.75" thickBot="1" x14ac:dyDescent="0.3">
      <c r="B478" s="64">
        <v>48</v>
      </c>
      <c r="C478" s="61">
        <v>1</v>
      </c>
      <c r="D478" s="78" t="s">
        <v>42</v>
      </c>
      <c r="E478" s="79" t="s">
        <v>3</v>
      </c>
      <c r="F478" s="80"/>
      <c r="G478" s="79" t="s">
        <v>43</v>
      </c>
      <c r="H478" s="79" t="s">
        <v>50</v>
      </c>
      <c r="I478" s="80"/>
      <c r="J478" s="81">
        <f>COUNTA(Tabel1[[#This Row],[A1]:[B3]])</f>
        <v>4</v>
      </c>
    </row>
    <row r="479" spans="2:10" ht="15.75" thickBot="1" x14ac:dyDescent="0.3">
      <c r="B479" s="64">
        <v>48</v>
      </c>
      <c r="C479" s="61">
        <v>2</v>
      </c>
      <c r="D479" s="78" t="s">
        <v>48</v>
      </c>
      <c r="E479" s="79" t="s">
        <v>29</v>
      </c>
      <c r="F479" s="80"/>
      <c r="G479" s="79" t="s">
        <v>1</v>
      </c>
      <c r="H479" s="79" t="s">
        <v>41</v>
      </c>
      <c r="I479" s="80"/>
      <c r="J479" s="81">
        <f>COUNTA(Tabel1[[#This Row],[A1]:[B3]])</f>
        <v>4</v>
      </c>
    </row>
    <row r="480" spans="2:10" ht="15.75" thickBot="1" x14ac:dyDescent="0.3">
      <c r="B480" s="64">
        <v>48</v>
      </c>
      <c r="C480" s="61">
        <v>3</v>
      </c>
      <c r="D480" s="78" t="s">
        <v>26</v>
      </c>
      <c r="E480" s="79" t="s">
        <v>25</v>
      </c>
      <c r="F480" s="80"/>
      <c r="G480" s="79" t="s">
        <v>9</v>
      </c>
      <c r="H480" s="79" t="s">
        <v>46</v>
      </c>
      <c r="I480" s="80"/>
      <c r="J480" s="81">
        <f>COUNTA(Tabel1[[#This Row],[A1]:[B3]])</f>
        <v>4</v>
      </c>
    </row>
    <row r="481" spans="2:10" ht="15.75" thickBot="1" x14ac:dyDescent="0.3">
      <c r="B481" s="64">
        <v>48</v>
      </c>
      <c r="C481" s="61">
        <v>4</v>
      </c>
      <c r="D481" s="78" t="s">
        <v>10</v>
      </c>
      <c r="E481" s="79" t="s">
        <v>8</v>
      </c>
      <c r="F481" s="80"/>
      <c r="G481" s="79" t="s">
        <v>47</v>
      </c>
      <c r="H481" s="79" t="s">
        <v>55</v>
      </c>
      <c r="I481" s="80"/>
      <c r="J481" s="81">
        <f>COUNTA(Tabel1[[#This Row],[A1]:[B3]])</f>
        <v>4</v>
      </c>
    </row>
    <row r="482" spans="2:10" ht="15.75" thickBot="1" x14ac:dyDescent="0.3">
      <c r="B482" s="64">
        <v>48</v>
      </c>
      <c r="C482" s="61">
        <v>5</v>
      </c>
      <c r="D482" s="78" t="s">
        <v>19</v>
      </c>
      <c r="E482" s="79" t="s">
        <v>5</v>
      </c>
      <c r="F482" s="80"/>
      <c r="G482" s="79" t="s">
        <v>51</v>
      </c>
      <c r="H482" s="79" t="s">
        <v>18</v>
      </c>
      <c r="I482" s="80"/>
      <c r="J482" s="81">
        <f>COUNTA(Tabel1[[#This Row],[A1]:[B3]])</f>
        <v>4</v>
      </c>
    </row>
    <row r="483" spans="2:10" ht="15.75" thickBot="1" x14ac:dyDescent="0.3">
      <c r="B483" s="64">
        <v>48</v>
      </c>
      <c r="C483" s="61">
        <v>6</v>
      </c>
      <c r="D483" s="78" t="s">
        <v>6</v>
      </c>
      <c r="E483" s="79" t="s">
        <v>2</v>
      </c>
      <c r="F483" s="80"/>
      <c r="G483" s="79" t="s">
        <v>7</v>
      </c>
      <c r="H483" s="79" t="s">
        <v>14</v>
      </c>
      <c r="I483" s="80"/>
      <c r="J483" s="81">
        <f>COUNTA(Tabel1[[#This Row],[A1]:[B3]])</f>
        <v>4</v>
      </c>
    </row>
    <row r="484" spans="2:10" ht="15.75" thickBot="1" x14ac:dyDescent="0.3">
      <c r="B484" s="64">
        <v>48</v>
      </c>
      <c r="C484" s="61">
        <v>7</v>
      </c>
      <c r="D484" s="78" t="s">
        <v>56</v>
      </c>
      <c r="E484" s="79" t="s">
        <v>52</v>
      </c>
      <c r="F484" s="80"/>
      <c r="G484" s="79" t="s">
        <v>38</v>
      </c>
      <c r="H484" s="79" t="s">
        <v>11</v>
      </c>
      <c r="I484" s="80"/>
      <c r="J484" s="81">
        <f>COUNTA(Tabel1[[#This Row],[A1]:[B3]])</f>
        <v>4</v>
      </c>
    </row>
    <row r="485" spans="2:10" ht="15.75" thickBot="1" x14ac:dyDescent="0.3">
      <c r="B485" s="64">
        <v>48</v>
      </c>
      <c r="C485" s="61">
        <v>8</v>
      </c>
      <c r="D485" s="78" t="s">
        <v>44</v>
      </c>
      <c r="E485" s="79" t="s">
        <v>34</v>
      </c>
      <c r="F485" s="80"/>
      <c r="G485" s="79" t="s">
        <v>36</v>
      </c>
      <c r="H485" s="79" t="s">
        <v>12</v>
      </c>
      <c r="I485" s="80"/>
      <c r="J485" s="81">
        <f>COUNTA(Tabel1[[#This Row],[A1]:[B3]])</f>
        <v>4</v>
      </c>
    </row>
    <row r="486" spans="2:10" ht="15.75" thickBot="1" x14ac:dyDescent="0.3">
      <c r="B486" s="64">
        <v>48</v>
      </c>
      <c r="C486" s="61">
        <v>9</v>
      </c>
      <c r="D486" s="78" t="s">
        <v>58</v>
      </c>
      <c r="E486" s="79" t="s">
        <v>27</v>
      </c>
      <c r="F486" s="80"/>
      <c r="G486" s="79" t="s">
        <v>23</v>
      </c>
      <c r="H486" s="79" t="s">
        <v>13</v>
      </c>
      <c r="I486" s="80"/>
      <c r="J486" s="81">
        <f>COUNTA(Tabel1[[#This Row],[A1]:[B3]])</f>
        <v>4</v>
      </c>
    </row>
    <row r="487" spans="2:10" ht="15.75" thickBot="1" x14ac:dyDescent="0.3">
      <c r="B487" s="64">
        <v>48</v>
      </c>
      <c r="C487" s="61">
        <v>10</v>
      </c>
      <c r="D487" s="78" t="s">
        <v>49</v>
      </c>
      <c r="E487" s="79" t="s">
        <v>39</v>
      </c>
      <c r="F487" s="80"/>
      <c r="G487" s="79" t="s">
        <v>4</v>
      </c>
      <c r="H487" s="79" t="s">
        <v>45</v>
      </c>
      <c r="I487" s="80"/>
      <c r="J487" s="81">
        <f>COUNTA(Tabel1[[#This Row],[A1]:[B3]])</f>
        <v>4</v>
      </c>
    </row>
    <row r="488" spans="2:10" ht="15.75" thickBot="1" x14ac:dyDescent="0.3">
      <c r="B488" s="70">
        <v>48</v>
      </c>
      <c r="C488" s="71">
        <v>11</v>
      </c>
      <c r="D488" s="82" t="s">
        <v>37</v>
      </c>
      <c r="E488" s="83" t="s">
        <v>33</v>
      </c>
      <c r="F488" s="84"/>
      <c r="G488" s="83" t="s">
        <v>60</v>
      </c>
      <c r="H488" s="83" t="s">
        <v>54</v>
      </c>
      <c r="I488" s="84"/>
      <c r="J488" s="85">
        <f>COUNTA(Tabel1[[#This Row],[A1]:[B3]])</f>
        <v>4</v>
      </c>
    </row>
    <row r="489" spans="2:10" ht="15.75" thickBot="1" x14ac:dyDescent="0.3">
      <c r="B489" s="64">
        <v>49</v>
      </c>
      <c r="C489" s="61">
        <v>1</v>
      </c>
      <c r="D489" s="78" t="s">
        <v>13</v>
      </c>
      <c r="E489" s="79" t="s">
        <v>12</v>
      </c>
      <c r="F489" s="80" t="s">
        <v>46</v>
      </c>
      <c r="G489" s="79" t="s">
        <v>47</v>
      </c>
      <c r="H489" s="79" t="s">
        <v>50</v>
      </c>
      <c r="I489" s="80" t="s">
        <v>33</v>
      </c>
      <c r="J489" s="81">
        <f>COUNTA(Tabel1[[#This Row],[A1]:[B3]])</f>
        <v>6</v>
      </c>
    </row>
    <row r="490" spans="2:10" ht="15.75" thickBot="1" x14ac:dyDescent="0.3">
      <c r="B490" s="64">
        <v>49</v>
      </c>
      <c r="C490" s="61">
        <v>2</v>
      </c>
      <c r="D490" s="78" t="s">
        <v>7</v>
      </c>
      <c r="E490" s="79" t="s">
        <v>36</v>
      </c>
      <c r="F490" s="80" t="s">
        <v>10</v>
      </c>
      <c r="G490" s="79" t="s">
        <v>48</v>
      </c>
      <c r="H490" s="79" t="s">
        <v>38</v>
      </c>
      <c r="I490" s="80"/>
      <c r="J490" s="81">
        <f>COUNTA(Tabel1[[#This Row],[A1]:[B3]])</f>
        <v>5</v>
      </c>
    </row>
    <row r="491" spans="2:10" ht="15.75" thickBot="1" x14ac:dyDescent="0.3">
      <c r="B491" s="64">
        <v>49</v>
      </c>
      <c r="C491" s="61">
        <v>3</v>
      </c>
      <c r="D491" s="78" t="s">
        <v>56</v>
      </c>
      <c r="E491" s="79" t="s">
        <v>37</v>
      </c>
      <c r="F491" s="80"/>
      <c r="G491" s="79" t="s">
        <v>18</v>
      </c>
      <c r="H491" s="79" t="s">
        <v>54</v>
      </c>
      <c r="I491" s="80"/>
      <c r="J491" s="81">
        <f>COUNTA(Tabel1[[#This Row],[A1]:[B3]])</f>
        <v>4</v>
      </c>
    </row>
    <row r="492" spans="2:10" ht="15.75" thickBot="1" x14ac:dyDescent="0.3">
      <c r="B492" s="64">
        <v>49</v>
      </c>
      <c r="C492" s="61">
        <v>4</v>
      </c>
      <c r="D492" s="78" t="s">
        <v>6</v>
      </c>
      <c r="E492" s="79" t="s">
        <v>32</v>
      </c>
      <c r="F492" s="80"/>
      <c r="G492" s="79" t="s">
        <v>11</v>
      </c>
      <c r="H492" s="79" t="s">
        <v>41</v>
      </c>
      <c r="I492" s="80"/>
      <c r="J492" s="81">
        <f>COUNTA(Tabel1[[#This Row],[A1]:[B3]])</f>
        <v>4</v>
      </c>
    </row>
    <row r="493" spans="2:10" ht="15.75" thickBot="1" x14ac:dyDescent="0.3">
      <c r="B493" s="64">
        <v>49</v>
      </c>
      <c r="C493" s="61">
        <v>5</v>
      </c>
      <c r="D493" s="78" t="s">
        <v>3</v>
      </c>
      <c r="E493" s="79" t="s">
        <v>39</v>
      </c>
      <c r="F493" s="80"/>
      <c r="G493" s="79" t="s">
        <v>49</v>
      </c>
      <c r="H493" s="79" t="s">
        <v>9</v>
      </c>
      <c r="I493" s="80"/>
      <c r="J493" s="81">
        <f>COUNTA(Tabel1[[#This Row],[A1]:[B3]])</f>
        <v>4</v>
      </c>
    </row>
    <row r="494" spans="2:10" ht="15.75" thickBot="1" x14ac:dyDescent="0.3">
      <c r="B494" s="64">
        <v>49</v>
      </c>
      <c r="C494" s="61">
        <v>6</v>
      </c>
      <c r="D494" s="78" t="s">
        <v>2</v>
      </c>
      <c r="E494" s="79" t="s">
        <v>34</v>
      </c>
      <c r="F494" s="80"/>
      <c r="G494" s="79" t="s">
        <v>30</v>
      </c>
      <c r="H494" s="79" t="s">
        <v>25</v>
      </c>
      <c r="I494" s="80"/>
      <c r="J494" s="81">
        <f>COUNTA(Tabel1[[#This Row],[A1]:[B3]])</f>
        <v>4</v>
      </c>
    </row>
    <row r="495" spans="2:10" ht="15.75" thickBot="1" x14ac:dyDescent="0.3">
      <c r="B495" s="64">
        <v>49</v>
      </c>
      <c r="C495" s="61">
        <v>7</v>
      </c>
      <c r="D495" s="78" t="s">
        <v>27</v>
      </c>
      <c r="E495" s="79" t="s">
        <v>4</v>
      </c>
      <c r="F495" s="80"/>
      <c r="G495" s="79" t="s">
        <v>26</v>
      </c>
      <c r="H495" s="79" t="s">
        <v>8</v>
      </c>
      <c r="I495" s="80"/>
      <c r="J495" s="81">
        <f>COUNTA(Tabel1[[#This Row],[A1]:[B3]])</f>
        <v>4</v>
      </c>
    </row>
    <row r="496" spans="2:10" ht="15.75" thickBot="1" x14ac:dyDescent="0.3">
      <c r="B496" s="70">
        <v>49</v>
      </c>
      <c r="C496" s="71">
        <v>8</v>
      </c>
      <c r="D496" s="82" t="s">
        <v>19</v>
      </c>
      <c r="E496" s="83" t="s">
        <v>58</v>
      </c>
      <c r="F496" s="84"/>
      <c r="G496" s="83" t="s">
        <v>44</v>
      </c>
      <c r="H496" s="83" t="s">
        <v>1</v>
      </c>
      <c r="I496" s="84"/>
      <c r="J496" s="85">
        <f>COUNTA(Tabel1[[#This Row],[A1]:[B3]])</f>
        <v>4</v>
      </c>
    </row>
    <row r="497" spans="2:10" ht="15.75" thickBot="1" x14ac:dyDescent="0.3">
      <c r="B497" s="64">
        <v>50</v>
      </c>
      <c r="C497" s="61">
        <v>1</v>
      </c>
      <c r="D497" s="78" t="s">
        <v>38</v>
      </c>
      <c r="E497" s="79" t="s">
        <v>54</v>
      </c>
      <c r="F497" s="80" t="s">
        <v>18</v>
      </c>
      <c r="G497" s="79" t="s">
        <v>30</v>
      </c>
      <c r="H497" s="79" t="s">
        <v>6</v>
      </c>
      <c r="I497" s="80" t="s">
        <v>47</v>
      </c>
      <c r="J497" s="81">
        <f>COUNTA(Tabel1[[#This Row],[A1]:[B3]])</f>
        <v>6</v>
      </c>
    </row>
    <row r="498" spans="2:10" ht="15.75" thickBot="1" x14ac:dyDescent="0.3">
      <c r="B498" s="64">
        <v>50</v>
      </c>
      <c r="C498" s="61">
        <v>2</v>
      </c>
      <c r="D498" s="78" t="s">
        <v>26</v>
      </c>
      <c r="E498" s="79" t="s">
        <v>44</v>
      </c>
      <c r="F498" s="80" t="s">
        <v>32</v>
      </c>
      <c r="G498" s="79" t="s">
        <v>10</v>
      </c>
      <c r="H498" s="79" t="s">
        <v>1</v>
      </c>
      <c r="I498" s="80"/>
      <c r="J498" s="81">
        <f>COUNTA(Tabel1[[#This Row],[A1]:[B3]])</f>
        <v>5</v>
      </c>
    </row>
    <row r="499" spans="2:10" ht="15.75" thickBot="1" x14ac:dyDescent="0.3">
      <c r="B499" s="64">
        <v>50</v>
      </c>
      <c r="C499" s="61">
        <v>3</v>
      </c>
      <c r="D499" s="78" t="s">
        <v>37</v>
      </c>
      <c r="E499" s="79" t="s">
        <v>13</v>
      </c>
      <c r="F499" s="80"/>
      <c r="G499" s="79" t="s">
        <v>3</v>
      </c>
      <c r="H499" s="79" t="s">
        <v>8</v>
      </c>
      <c r="I499" s="80"/>
      <c r="J499" s="81">
        <f>COUNTA(Tabel1[[#This Row],[A1]:[B3]])</f>
        <v>4</v>
      </c>
    </row>
    <row r="500" spans="2:10" ht="15.75" thickBot="1" x14ac:dyDescent="0.3">
      <c r="B500" s="64">
        <v>50</v>
      </c>
      <c r="C500" s="61">
        <v>4</v>
      </c>
      <c r="D500" s="78" t="s">
        <v>7</v>
      </c>
      <c r="E500" s="79" t="s">
        <v>58</v>
      </c>
      <c r="F500" s="80"/>
      <c r="G500" s="79" t="s">
        <v>25</v>
      </c>
      <c r="H500" s="79" t="s">
        <v>56</v>
      </c>
      <c r="I500" s="80"/>
      <c r="J500" s="81">
        <f>COUNTA(Tabel1[[#This Row],[A1]:[B3]])</f>
        <v>4</v>
      </c>
    </row>
    <row r="501" spans="2:10" ht="15.75" thickBot="1" x14ac:dyDescent="0.3">
      <c r="B501" s="64">
        <v>50</v>
      </c>
      <c r="C501" s="61">
        <v>5</v>
      </c>
      <c r="D501" s="78" t="s">
        <v>11</v>
      </c>
      <c r="E501" s="79" t="s">
        <v>34</v>
      </c>
      <c r="F501" s="80"/>
      <c r="G501" s="79" t="s">
        <v>4</v>
      </c>
      <c r="H501" s="79" t="s">
        <v>46</v>
      </c>
      <c r="I501" s="80"/>
      <c r="J501" s="81">
        <f>COUNTA(Tabel1[[#This Row],[A1]:[B3]])</f>
        <v>4</v>
      </c>
    </row>
    <row r="502" spans="2:10" ht="15.75" thickBot="1" x14ac:dyDescent="0.3">
      <c r="B502" s="64">
        <v>50</v>
      </c>
      <c r="C502" s="61">
        <v>6</v>
      </c>
      <c r="D502" s="78" t="s">
        <v>48</v>
      </c>
      <c r="E502" s="79" t="s">
        <v>39</v>
      </c>
      <c r="F502" s="80"/>
      <c r="G502" s="79" t="s">
        <v>33</v>
      </c>
      <c r="H502" s="79" t="s">
        <v>27</v>
      </c>
      <c r="I502" s="80"/>
      <c r="J502" s="81">
        <f>COUNTA(Tabel1[[#This Row],[A1]:[B3]])</f>
        <v>4</v>
      </c>
    </row>
    <row r="503" spans="2:10" ht="15.75" thickBot="1" x14ac:dyDescent="0.3">
      <c r="B503" s="64">
        <v>50</v>
      </c>
      <c r="C503" s="61">
        <v>7</v>
      </c>
      <c r="D503" s="78" t="s">
        <v>9</v>
      </c>
      <c r="E503" s="79" t="s">
        <v>2</v>
      </c>
      <c r="F503" s="80"/>
      <c r="G503" s="79" t="s">
        <v>19</v>
      </c>
      <c r="H503" s="79" t="s">
        <v>49</v>
      </c>
      <c r="I503" s="80"/>
      <c r="J503" s="81">
        <f>COUNTA(Tabel1[[#This Row],[A1]:[B3]])</f>
        <v>4</v>
      </c>
    </row>
    <row r="504" spans="2:10" ht="15.75" thickBot="1" x14ac:dyDescent="0.3">
      <c r="B504" s="70">
        <v>50</v>
      </c>
      <c r="C504" s="71">
        <v>8</v>
      </c>
      <c r="D504" s="82" t="s">
        <v>36</v>
      </c>
      <c r="E504" s="83" t="s">
        <v>50</v>
      </c>
      <c r="F504" s="84"/>
      <c r="G504" s="83" t="s">
        <v>12</v>
      </c>
      <c r="H504" s="83" t="s">
        <v>41</v>
      </c>
      <c r="I504" s="84"/>
      <c r="J504" s="85">
        <f>COUNTA(Tabel1[[#This Row],[A1]:[B3]])</f>
        <v>4</v>
      </c>
    </row>
    <row r="505" spans="2:10" ht="15.75" thickBot="1" x14ac:dyDescent="0.3">
      <c r="B505" s="64">
        <v>51</v>
      </c>
      <c r="C505" s="61">
        <v>1</v>
      </c>
      <c r="D505" s="78" t="s">
        <v>60</v>
      </c>
      <c r="E505" s="79" t="s">
        <v>36</v>
      </c>
      <c r="F505" s="80" t="s">
        <v>18</v>
      </c>
      <c r="G505" s="79" t="s">
        <v>58</v>
      </c>
      <c r="H505" s="79" t="s">
        <v>0</v>
      </c>
      <c r="I505" s="80" t="s">
        <v>3</v>
      </c>
      <c r="J505" s="81">
        <f>COUNTA(Tabel1[[#This Row],[A1]:[B3]])</f>
        <v>6</v>
      </c>
    </row>
    <row r="506" spans="2:10" ht="15.75" thickBot="1" x14ac:dyDescent="0.3">
      <c r="B506" s="64">
        <v>51</v>
      </c>
      <c r="C506" s="61">
        <v>2</v>
      </c>
      <c r="D506" s="78" t="s">
        <v>45</v>
      </c>
      <c r="E506" s="79" t="s">
        <v>32</v>
      </c>
      <c r="F506" s="80" t="s">
        <v>5</v>
      </c>
      <c r="G506" s="79" t="s">
        <v>26</v>
      </c>
      <c r="H506" s="79" t="s">
        <v>56</v>
      </c>
      <c r="I506" s="80"/>
      <c r="J506" s="81">
        <f>COUNTA(Tabel1[[#This Row],[A1]:[B3]])</f>
        <v>5</v>
      </c>
    </row>
    <row r="507" spans="2:10" ht="15.75" thickBot="1" x14ac:dyDescent="0.3">
      <c r="B507" s="64">
        <v>51</v>
      </c>
      <c r="C507" s="61">
        <v>3</v>
      </c>
      <c r="D507" s="78" t="s">
        <v>30</v>
      </c>
      <c r="E507" s="79" t="s">
        <v>23</v>
      </c>
      <c r="F507" s="80"/>
      <c r="G507" s="79" t="s">
        <v>13</v>
      </c>
      <c r="H507" s="79" t="s">
        <v>48</v>
      </c>
      <c r="I507" s="80"/>
      <c r="J507" s="81">
        <f>COUNTA(Tabel1[[#This Row],[A1]:[B3]])</f>
        <v>4</v>
      </c>
    </row>
    <row r="508" spans="2:10" ht="15.75" thickBot="1" x14ac:dyDescent="0.3">
      <c r="B508" s="64">
        <v>51</v>
      </c>
      <c r="C508" s="61">
        <v>4</v>
      </c>
      <c r="D508" s="78" t="s">
        <v>1</v>
      </c>
      <c r="E508" s="79" t="s">
        <v>8</v>
      </c>
      <c r="F508" s="80"/>
      <c r="G508" s="79" t="s">
        <v>9</v>
      </c>
      <c r="H508" s="79" t="s">
        <v>14</v>
      </c>
      <c r="I508" s="80"/>
      <c r="J508" s="81">
        <f>COUNTA(Tabel1[[#This Row],[A1]:[B3]])</f>
        <v>4</v>
      </c>
    </row>
    <row r="509" spans="2:10" ht="15.75" thickBot="1" x14ac:dyDescent="0.3">
      <c r="B509" s="64">
        <v>51</v>
      </c>
      <c r="C509" s="61">
        <v>5</v>
      </c>
      <c r="D509" s="78" t="s">
        <v>2</v>
      </c>
      <c r="E509" s="79" t="s">
        <v>44</v>
      </c>
      <c r="F509" s="80"/>
      <c r="G509" s="79" t="s">
        <v>40</v>
      </c>
      <c r="H509" s="79" t="s">
        <v>4</v>
      </c>
      <c r="I509" s="80"/>
      <c r="J509" s="81">
        <f>COUNTA(Tabel1[[#This Row],[A1]:[B3]])</f>
        <v>4</v>
      </c>
    </row>
    <row r="510" spans="2:10" ht="15.75" thickBot="1" x14ac:dyDescent="0.3">
      <c r="B510" s="64">
        <v>51</v>
      </c>
      <c r="C510" s="61">
        <v>6</v>
      </c>
      <c r="D510" s="78" t="s">
        <v>38</v>
      </c>
      <c r="E510" s="79" t="s">
        <v>47</v>
      </c>
      <c r="F510" s="80"/>
      <c r="G510" s="79" t="s">
        <v>37</v>
      </c>
      <c r="H510" s="79" t="s">
        <v>6</v>
      </c>
      <c r="I510" s="80"/>
      <c r="J510" s="81">
        <f>COUNTA(Tabel1[[#This Row],[A1]:[B3]])</f>
        <v>4</v>
      </c>
    </row>
    <row r="511" spans="2:10" ht="15.75" thickBot="1" x14ac:dyDescent="0.3">
      <c r="B511" s="64">
        <v>51</v>
      </c>
      <c r="C511" s="61">
        <v>7</v>
      </c>
      <c r="D511" s="78" t="s">
        <v>12</v>
      </c>
      <c r="E511" s="79" t="s">
        <v>11</v>
      </c>
      <c r="F511" s="80"/>
      <c r="G511" s="79" t="s">
        <v>33</v>
      </c>
      <c r="H511" s="79" t="s">
        <v>34</v>
      </c>
      <c r="I511" s="80"/>
      <c r="J511" s="81">
        <f>COUNTA(Tabel1[[#This Row],[A1]:[B3]])</f>
        <v>4</v>
      </c>
    </row>
    <row r="512" spans="2:10" ht="15.75" thickBot="1" x14ac:dyDescent="0.3">
      <c r="B512" s="64">
        <v>51</v>
      </c>
      <c r="C512" s="61">
        <v>8</v>
      </c>
      <c r="D512" s="78" t="s">
        <v>25</v>
      </c>
      <c r="E512" s="79" t="s">
        <v>27</v>
      </c>
      <c r="F512" s="80"/>
      <c r="G512" s="79" t="s">
        <v>46</v>
      </c>
      <c r="H512" s="79" t="s">
        <v>7</v>
      </c>
      <c r="I512" s="80"/>
      <c r="J512" s="81">
        <f>COUNTA(Tabel1[[#This Row],[A1]:[B3]])</f>
        <v>4</v>
      </c>
    </row>
    <row r="513" spans="2:10" ht="15.75" thickBot="1" x14ac:dyDescent="0.3">
      <c r="B513" s="70">
        <v>51</v>
      </c>
      <c r="C513" s="71">
        <v>9</v>
      </c>
      <c r="D513" s="82" t="s">
        <v>41</v>
      </c>
      <c r="E513" s="83" t="s">
        <v>39</v>
      </c>
      <c r="F513" s="84"/>
      <c r="G513" s="83" t="s">
        <v>19</v>
      </c>
      <c r="H513" s="83" t="s">
        <v>50</v>
      </c>
      <c r="I513" s="84"/>
      <c r="J513" s="85">
        <f>COUNTA(Tabel1[[#This Row],[A1]:[B3]])</f>
        <v>4</v>
      </c>
    </row>
    <row r="514" spans="2:10" ht="15.75" thickBot="1" x14ac:dyDescent="0.3">
      <c r="B514" s="64">
        <v>52</v>
      </c>
      <c r="C514" s="61">
        <v>1</v>
      </c>
      <c r="D514" s="78" t="s">
        <v>2</v>
      </c>
      <c r="E514" s="79" t="s">
        <v>41</v>
      </c>
      <c r="F514" s="80" t="s">
        <v>40</v>
      </c>
      <c r="G514" s="79" t="s">
        <v>25</v>
      </c>
      <c r="H514" s="79" t="s">
        <v>14</v>
      </c>
      <c r="I514" s="80" t="s">
        <v>12</v>
      </c>
      <c r="J514" s="81">
        <f>COUNTA(Tabel1[[#This Row],[A1]:[B3]])</f>
        <v>6</v>
      </c>
    </row>
    <row r="515" spans="2:10" ht="15.75" thickBot="1" x14ac:dyDescent="0.3">
      <c r="B515" s="64">
        <v>52</v>
      </c>
      <c r="C515" s="61">
        <v>2</v>
      </c>
      <c r="D515" s="78" t="s">
        <v>26</v>
      </c>
      <c r="E515" s="79" t="s">
        <v>39</v>
      </c>
      <c r="F515" s="80" t="s">
        <v>60</v>
      </c>
      <c r="G515" s="79" t="s">
        <v>18</v>
      </c>
      <c r="H515" s="79" t="s">
        <v>44</v>
      </c>
      <c r="I515" s="80"/>
      <c r="J515" s="81">
        <f>COUNTA(Tabel1[[#This Row],[A1]:[B3]])</f>
        <v>5</v>
      </c>
    </row>
    <row r="516" spans="2:10" ht="15.75" thickBot="1" x14ac:dyDescent="0.3">
      <c r="B516" s="64">
        <v>52</v>
      </c>
      <c r="C516" s="61">
        <v>3</v>
      </c>
      <c r="D516" s="78" t="s">
        <v>7</v>
      </c>
      <c r="E516" s="79" t="s">
        <v>50</v>
      </c>
      <c r="F516" s="80"/>
      <c r="G516" s="79" t="s">
        <v>37</v>
      </c>
      <c r="H516" s="79" t="s">
        <v>8</v>
      </c>
      <c r="I516" s="80"/>
      <c r="J516" s="81">
        <f>COUNTA(Tabel1[[#This Row],[A1]:[B3]])</f>
        <v>4</v>
      </c>
    </row>
    <row r="517" spans="2:10" ht="15.75" thickBot="1" x14ac:dyDescent="0.3">
      <c r="B517" s="64">
        <v>52</v>
      </c>
      <c r="C517" s="61">
        <v>4</v>
      </c>
      <c r="D517" s="78" t="s">
        <v>34</v>
      </c>
      <c r="E517" s="79" t="s">
        <v>38</v>
      </c>
      <c r="F517" s="80"/>
      <c r="G517" s="79" t="s">
        <v>32</v>
      </c>
      <c r="H517" s="79" t="s">
        <v>0</v>
      </c>
      <c r="I517" s="80"/>
      <c r="J517" s="81">
        <f>COUNTA(Tabel1[[#This Row],[A1]:[B3]])</f>
        <v>4</v>
      </c>
    </row>
    <row r="518" spans="2:10" ht="15.75" thickBot="1" x14ac:dyDescent="0.3">
      <c r="B518" s="64">
        <v>52</v>
      </c>
      <c r="C518" s="61">
        <v>5</v>
      </c>
      <c r="D518" s="78" t="s">
        <v>33</v>
      </c>
      <c r="E518" s="79" t="s">
        <v>56</v>
      </c>
      <c r="F518" s="80"/>
      <c r="G518" s="79" t="s">
        <v>19</v>
      </c>
      <c r="H518" s="79" t="s">
        <v>36</v>
      </c>
      <c r="I518" s="80"/>
      <c r="J518" s="81">
        <f>COUNTA(Tabel1[[#This Row],[A1]:[B3]])</f>
        <v>4</v>
      </c>
    </row>
    <row r="519" spans="2:10" ht="15.75" thickBot="1" x14ac:dyDescent="0.3">
      <c r="B519" s="64">
        <v>52</v>
      </c>
      <c r="C519" s="61">
        <v>6</v>
      </c>
      <c r="D519" s="78" t="s">
        <v>13</v>
      </c>
      <c r="E519" s="79" t="s">
        <v>11</v>
      </c>
      <c r="F519" s="80"/>
      <c r="G519" s="79" t="s">
        <v>1</v>
      </c>
      <c r="H519" s="79" t="s">
        <v>30</v>
      </c>
      <c r="I519" s="80"/>
      <c r="J519" s="81">
        <f>COUNTA(Tabel1[[#This Row],[A1]:[B3]])</f>
        <v>4</v>
      </c>
    </row>
    <row r="520" spans="2:10" ht="15.75" thickBot="1" x14ac:dyDescent="0.3">
      <c r="B520" s="64">
        <v>52</v>
      </c>
      <c r="C520" s="61">
        <v>7</v>
      </c>
      <c r="D520" s="78" t="s">
        <v>6</v>
      </c>
      <c r="E520" s="79" t="s">
        <v>58</v>
      </c>
      <c r="F520" s="80"/>
      <c r="G520" s="79" t="s">
        <v>9</v>
      </c>
      <c r="H520" s="79" t="s">
        <v>3</v>
      </c>
      <c r="I520" s="80"/>
      <c r="J520" s="81">
        <f>COUNTA(Tabel1[[#This Row],[A1]:[B3]])</f>
        <v>4</v>
      </c>
    </row>
    <row r="521" spans="2:10" ht="15.75" thickBot="1" x14ac:dyDescent="0.3">
      <c r="B521" s="64">
        <v>52</v>
      </c>
      <c r="C521" s="61">
        <v>8</v>
      </c>
      <c r="D521" s="78" t="s">
        <v>5</v>
      </c>
      <c r="E521" s="79" t="s">
        <v>48</v>
      </c>
      <c r="F521" s="80"/>
      <c r="G521" s="79" t="s">
        <v>45</v>
      </c>
      <c r="H521" s="79" t="s">
        <v>46</v>
      </c>
      <c r="I521" s="80"/>
      <c r="J521" s="81">
        <f>COUNTA(Tabel1[[#This Row],[A1]:[B3]])</f>
        <v>4</v>
      </c>
    </row>
    <row r="522" spans="2:10" x14ac:dyDescent="0.25">
      <c r="B522" s="70">
        <v>52</v>
      </c>
      <c r="C522" s="71">
        <v>9</v>
      </c>
      <c r="D522" s="82" t="s">
        <v>47</v>
      </c>
      <c r="E522" s="83" t="s">
        <v>4</v>
      </c>
      <c r="F522" s="84"/>
      <c r="G522" s="83" t="s">
        <v>23</v>
      </c>
      <c r="H522" s="83" t="s">
        <v>27</v>
      </c>
      <c r="I522" s="84"/>
      <c r="J522" s="85">
        <f>COUNTA(Tabel1[[#This Row],[A1]:[B3]])</f>
        <v>4</v>
      </c>
    </row>
  </sheetData>
  <conditionalFormatting sqref="B4:J522">
    <cfRule type="expression" dxfId="2" priority="1">
      <formula>$B4=OFFSET($B4,1,)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5A90B-2120-4957-BC27-D67F48277BA5}">
  <sheetPr codeName="Blad1"/>
  <dimension ref="A1:U1805"/>
  <sheetViews>
    <sheetView tabSelected="1" workbookViewId="0">
      <selection activeCell="K8" sqref="K8"/>
    </sheetView>
  </sheetViews>
  <sheetFormatPr defaultRowHeight="15" x14ac:dyDescent="0.25"/>
  <cols>
    <col min="1" max="1" width="18.85546875" bestFit="1" customWidth="1"/>
    <col min="2" max="3" width="10.85546875" style="5" bestFit="1" customWidth="1"/>
    <col min="4" max="5" width="9.7109375" style="5" bestFit="1" customWidth="1"/>
    <col min="6" max="7" width="12.140625" style="5" bestFit="1" customWidth="1"/>
    <col min="8" max="8" width="10.28515625" style="47" bestFit="1" customWidth="1"/>
    <col min="9" max="9" width="10.140625" style="50" bestFit="1" customWidth="1"/>
    <col min="10" max="10" width="17.140625" style="57" bestFit="1" customWidth="1"/>
    <col min="11" max="11" width="7.140625" style="47" customWidth="1"/>
    <col min="12" max="12" width="7.7109375" customWidth="1"/>
    <col min="13" max="13" width="5" bestFit="1" customWidth="1"/>
    <col min="14" max="14" width="38.140625" style="5" bestFit="1" customWidth="1"/>
    <col min="15" max="16" width="11.28515625" style="5" bestFit="1" customWidth="1"/>
    <col min="17" max="18" width="9" style="5" bestFit="1" customWidth="1"/>
    <col min="19" max="19" width="4.42578125" bestFit="1" customWidth="1"/>
    <col min="20" max="20" width="5.42578125" bestFit="1" customWidth="1"/>
    <col min="21" max="21" width="7.7109375" customWidth="1"/>
  </cols>
  <sheetData>
    <row r="1" spans="2:18" s="10" customFormat="1" x14ac:dyDescent="0.25">
      <c r="B1" s="17"/>
      <c r="C1" s="17"/>
      <c r="D1" s="17"/>
      <c r="E1" s="17"/>
      <c r="F1" s="17"/>
      <c r="G1" s="17"/>
      <c r="H1" s="45"/>
      <c r="I1" s="46"/>
      <c r="J1" s="54"/>
      <c r="K1" s="45"/>
      <c r="M1" s="10">
        <v>0</v>
      </c>
      <c r="N1" s="11">
        <f>ROW()</f>
        <v>1</v>
      </c>
      <c r="O1" s="12">
        <f>COUNTIF(Tabel3[N Adv
maintenant],$N1)</f>
        <v>550</v>
      </c>
      <c r="P1" s="12">
        <f>COUNTIF(Tabel3[N CoE
maintenant],$N1)</f>
        <v>1056</v>
      </c>
      <c r="Q1" s="12">
        <f>COUNTIF(Tabel3[N Adv
Nouveau],$N1)</f>
        <v>0</v>
      </c>
      <c r="R1" s="72">
        <f>COUNTIF(Tabel3[N CoE
Nouveau],$N1)</f>
        <v>0</v>
      </c>
    </row>
    <row r="2" spans="2:18" s="10" customFormat="1" x14ac:dyDescent="0.25">
      <c r="B2" s="17"/>
      <c r="C2" s="17"/>
      <c r="D2" s="17"/>
      <c r="E2" s="17"/>
      <c r="F2" s="17"/>
      <c r="G2" s="17"/>
      <c r="H2" s="45"/>
      <c r="I2" s="46"/>
      <c r="J2" s="54"/>
      <c r="K2" s="45"/>
      <c r="M2" s="10">
        <f t="shared" ref="M2:M10" si="0">POWER(2,RIGHT(N2,2))</f>
        <v>4</v>
      </c>
      <c r="N2" s="13">
        <f>ROW()</f>
        <v>2</v>
      </c>
      <c r="O2" s="14">
        <f>COUNTIF(Tabel3[N Adv
maintenant],$N2)</f>
        <v>625</v>
      </c>
      <c r="P2" s="14">
        <f>COUNTIF(Tabel3[N CoE
maintenant],$N2)</f>
        <v>94</v>
      </c>
      <c r="Q2" s="14">
        <f>COUNTIF(Tabel3[N Adv
Nouveau],$N2)</f>
        <v>0</v>
      </c>
      <c r="R2" s="73">
        <f>COUNTIF(Tabel3[N CoE
Nouveau],$N2)</f>
        <v>0</v>
      </c>
    </row>
    <row r="3" spans="2:18" s="10" customFormat="1" x14ac:dyDescent="0.25">
      <c r="B3" s="17"/>
      <c r="C3" s="17"/>
      <c r="D3" s="17"/>
      <c r="E3" s="17"/>
      <c r="F3" s="17"/>
      <c r="G3" s="17"/>
      <c r="H3" s="45"/>
      <c r="I3" s="46"/>
      <c r="J3" s="54"/>
      <c r="K3" s="45"/>
      <c r="M3" s="10">
        <f t="shared" si="0"/>
        <v>8</v>
      </c>
      <c r="N3" s="13">
        <f>ROW()</f>
        <v>3</v>
      </c>
      <c r="O3" s="14">
        <f>COUNTIF(Tabel3[N Adv
maintenant],$N3)</f>
        <v>168</v>
      </c>
      <c r="P3" s="14">
        <f>COUNTIF(Tabel3[N CoE
maintenant],$N3)</f>
        <v>0</v>
      </c>
      <c r="Q3" s="14">
        <f>COUNTIF(Tabel3[N Adv
Nouveau],$N3)</f>
        <v>0</v>
      </c>
      <c r="R3" s="73">
        <f>COUNTIF(Tabel3[N CoE
Nouveau],$N3)</f>
        <v>0</v>
      </c>
    </row>
    <row r="4" spans="2:18" s="10" customFormat="1" x14ac:dyDescent="0.25">
      <c r="B4" s="17"/>
      <c r="C4" s="17"/>
      <c r="D4" s="17"/>
      <c r="E4" s="17"/>
      <c r="F4" s="17"/>
      <c r="G4" s="17"/>
      <c r="H4" s="45"/>
      <c r="I4" s="46"/>
      <c r="J4" s="54"/>
      <c r="K4" s="45"/>
      <c r="M4" s="10">
        <f t="shared" si="0"/>
        <v>16</v>
      </c>
      <c r="N4" s="13">
        <f>ROW()</f>
        <v>4</v>
      </c>
      <c r="O4" s="14">
        <f>COUNTIF(Tabel3[N Adv
maintenant],$N4)</f>
        <v>3</v>
      </c>
      <c r="P4" s="14">
        <f>COUNTIF(Tabel3[N CoE
maintenant],$N4)</f>
        <v>0</v>
      </c>
      <c r="Q4" s="14">
        <f>COUNTIF(Tabel3[N Adv
Nouveau],$N4)</f>
        <v>0</v>
      </c>
      <c r="R4" s="73">
        <f>COUNTIF(Tabel3[N CoE
Nouveau],$N4)</f>
        <v>0</v>
      </c>
    </row>
    <row r="5" spans="2:18" s="10" customFormat="1" x14ac:dyDescent="0.25">
      <c r="B5" s="17"/>
      <c r="C5" s="17"/>
      <c r="D5" s="17"/>
      <c r="E5" s="17"/>
      <c r="F5" s="17"/>
      <c r="G5" s="17"/>
      <c r="H5" s="45"/>
      <c r="I5" s="46"/>
      <c r="J5" s="54"/>
      <c r="K5" s="45"/>
      <c r="M5" s="10">
        <f t="shared" si="0"/>
        <v>32</v>
      </c>
      <c r="N5" s="13">
        <f>ROW()</f>
        <v>5</v>
      </c>
      <c r="O5" s="14">
        <f>COUNTIF(Tabel3[N Adv
maintenant],$N5)</f>
        <v>0</v>
      </c>
      <c r="P5" s="14">
        <f>COUNTIF(Tabel3[N CoE
maintenant],$N5)</f>
        <v>0</v>
      </c>
      <c r="Q5" s="14">
        <f>COUNTIF(Tabel3[N Adv
Nouveau],$N5)</f>
        <v>0</v>
      </c>
      <c r="R5" s="73">
        <f>COUNTIF(Tabel3[N CoE
Nouveau],$N5)</f>
        <v>0</v>
      </c>
    </row>
    <row r="6" spans="2:18" s="10" customFormat="1" x14ac:dyDescent="0.25">
      <c r="B6" s="17"/>
      <c r="C6" s="17"/>
      <c r="D6" s="17"/>
      <c r="E6" s="17"/>
      <c r="F6" s="17">
        <f>COMBIN(90,2)</f>
        <v>4005</v>
      </c>
      <c r="G6" s="17"/>
      <c r="H6" s="45"/>
      <c r="I6" s="46"/>
      <c r="J6" s="54"/>
      <c r="K6" s="45"/>
      <c r="M6" s="10">
        <f t="shared" si="0"/>
        <v>64</v>
      </c>
      <c r="N6" s="13">
        <f>ROW()</f>
        <v>6</v>
      </c>
      <c r="O6" s="14">
        <f>COUNTIF(Tabel3[N Adv
maintenant],$N6)</f>
        <v>0</v>
      </c>
      <c r="P6" s="14">
        <f>COUNTIF(Tabel3[N CoE
maintenant],$N6)</f>
        <v>0</v>
      </c>
      <c r="Q6" s="14">
        <f>COUNTIF(Tabel3[N Adv
Nouveau],$N6)</f>
        <v>0</v>
      </c>
      <c r="R6" s="73">
        <f>COUNTIF(Tabel3[N CoE
Nouveau],$N6)</f>
        <v>0</v>
      </c>
    </row>
    <row r="7" spans="2:18" s="10" customFormat="1" x14ac:dyDescent="0.25">
      <c r="B7" s="17"/>
      <c r="C7" s="17"/>
      <c r="D7" s="17"/>
      <c r="E7" s="17"/>
      <c r="F7" s="17"/>
      <c r="G7" s="17"/>
      <c r="H7" s="45"/>
      <c r="I7" s="46"/>
      <c r="J7" s="54"/>
      <c r="K7" s="45"/>
      <c r="M7" s="10">
        <f t="shared" si="0"/>
        <v>128</v>
      </c>
      <c r="N7" s="13">
        <f>ROW()</f>
        <v>7</v>
      </c>
      <c r="O7" s="14">
        <f>COUNTIF(Tabel3[N Adv
maintenant],$N7)</f>
        <v>0</v>
      </c>
      <c r="P7" s="14">
        <f>COUNTIF(Tabel3[N CoE
maintenant],$N7)</f>
        <v>0</v>
      </c>
      <c r="Q7" s="14">
        <f>COUNTIF(Tabel3[N Adv
Nouveau],$N7)</f>
        <v>0</v>
      </c>
      <c r="R7" s="73">
        <f>COUNTIF(Tabel3[N CoE
Nouveau],$N7)</f>
        <v>0</v>
      </c>
    </row>
    <row r="8" spans="2:18" s="10" customFormat="1" x14ac:dyDescent="0.25">
      <c r="B8" s="17"/>
      <c r="C8" s="17"/>
      <c r="D8" s="17"/>
      <c r="E8" s="17"/>
      <c r="F8" s="17"/>
      <c r="G8" s="17"/>
      <c r="H8" s="45"/>
      <c r="I8" s="46"/>
      <c r="J8" s="54"/>
      <c r="K8" s="45"/>
      <c r="M8" s="10">
        <f t="shared" si="0"/>
        <v>256</v>
      </c>
      <c r="N8" s="13">
        <f>ROW()</f>
        <v>8</v>
      </c>
      <c r="O8" s="14">
        <f>COUNTIF(Tabel3[N Adv
maintenant],$N8)</f>
        <v>0</v>
      </c>
      <c r="P8" s="14">
        <f>COUNTIF(Tabel3[N CoE
maintenant],$N8)</f>
        <v>0</v>
      </c>
      <c r="Q8" s="14">
        <f>COUNTIF(Tabel3[N Adv
Nouveau],$N8)</f>
        <v>0</v>
      </c>
      <c r="R8" s="73">
        <f>COUNTIF(Tabel3[N CoE
Nouveau],$N8)</f>
        <v>0</v>
      </c>
    </row>
    <row r="9" spans="2:18" s="10" customFormat="1" x14ac:dyDescent="0.25">
      <c r="B9" s="17"/>
      <c r="C9" s="17"/>
      <c r="D9" s="17"/>
      <c r="E9" s="17"/>
      <c r="F9" s="17"/>
      <c r="G9" s="17"/>
      <c r="H9" s="45"/>
      <c r="I9" s="46"/>
      <c r="J9" s="54"/>
      <c r="K9" s="45"/>
      <c r="M9" s="10">
        <f t="shared" si="0"/>
        <v>512</v>
      </c>
      <c r="N9" s="13">
        <f>ROW()</f>
        <v>9</v>
      </c>
      <c r="O9" s="14">
        <f>COUNTIF(Tabel3[N Adv
maintenant],$N9)</f>
        <v>0</v>
      </c>
      <c r="P9" s="14">
        <f>COUNTIF(Tabel3[N CoE
maintenant],$N9)</f>
        <v>0</v>
      </c>
      <c r="Q9" s="14">
        <f>COUNTIF(Tabel3[N Adv
Nouveau],$N9)</f>
        <v>0</v>
      </c>
      <c r="R9" s="73">
        <f>COUNTIF(Tabel3[N CoE
Nouveau],$N9)</f>
        <v>0</v>
      </c>
    </row>
    <row r="10" spans="2:18" s="10" customFormat="1" ht="15.75" thickBot="1" x14ac:dyDescent="0.3">
      <c r="B10" s="17"/>
      <c r="C10" s="17"/>
      <c r="D10" s="17"/>
      <c r="E10" s="17"/>
      <c r="F10" s="17"/>
      <c r="G10" s="17"/>
      <c r="H10" s="45"/>
      <c r="I10" s="46"/>
      <c r="J10" s="54"/>
      <c r="K10" s="45"/>
      <c r="M10" s="10">
        <f t="shared" si="0"/>
        <v>1024</v>
      </c>
      <c r="N10" s="15" t="str">
        <f>"&gt;="&amp;ROW()</f>
        <v>&gt;=10</v>
      </c>
      <c r="O10" s="16">
        <f>COUNTIF(Tabel3[N Adv
maintenant],$N10)</f>
        <v>0</v>
      </c>
      <c r="P10" s="16">
        <f>COUNTIF(Tabel3[N CoE
maintenant],$N10)</f>
        <v>0</v>
      </c>
      <c r="Q10" s="16">
        <f>COUNTIF(Tabel3[N Adv
Nouveau],$N10)</f>
        <v>0</v>
      </c>
      <c r="R10" s="74">
        <f>COUNTIF(Tabel3[N CoE
Nouveau],$N10)</f>
        <v>0</v>
      </c>
    </row>
    <row r="11" spans="2:18" s="10" customFormat="1" ht="15.75" thickBot="1" x14ac:dyDescent="0.3">
      <c r="B11" s="17"/>
      <c r="C11" s="17"/>
      <c r="D11" s="17"/>
      <c r="E11" s="17"/>
      <c r="F11" s="17"/>
      <c r="G11" s="17"/>
      <c r="H11" s="45"/>
      <c r="I11" s="46"/>
      <c r="J11" s="54"/>
      <c r="K11" s="45"/>
      <c r="N11" s="17"/>
      <c r="O11" s="17">
        <f>COUNTIF(Tabel3[N Adv
maintenant],ROW())</f>
        <v>0</v>
      </c>
      <c r="P11" s="17">
        <f>COUNTIF(Tabel3[N CoE
maintenant],ROW())</f>
        <v>0</v>
      </c>
      <c r="Q11" s="17">
        <f>COUNTIF(Tabel3[N Adv
Nouveau],ROW())</f>
        <v>0</v>
      </c>
      <c r="R11" s="17">
        <f>COUNTIF(Tabel3[N CoE
Nouveau],ROW())</f>
        <v>0</v>
      </c>
    </row>
    <row r="12" spans="2:18" s="10" customFormat="1" x14ac:dyDescent="0.25">
      <c r="B12" s="17"/>
      <c r="C12" s="17"/>
      <c r="D12" s="17"/>
      <c r="E12" s="17"/>
      <c r="F12" s="17"/>
      <c r="G12" s="17"/>
      <c r="H12" s="45">
        <f>MIN(Tabel2[%trip])</f>
        <v>0</v>
      </c>
      <c r="I12" s="65">
        <f>MIN(Tabel2[delta])</f>
        <v>-1.3813675998164296</v>
      </c>
      <c r="J12" s="55">
        <f>MIN(Tabel2[bonus/malus])</f>
        <v>0</v>
      </c>
      <c r="K12" s="45"/>
      <c r="N12" s="17" t="s">
        <v>138</v>
      </c>
      <c r="O12" s="18">
        <f>SUMPRODUCT($M$1:$M$10,O1:O10)</f>
        <v>3892</v>
      </c>
      <c r="P12" s="18">
        <f>SUMPRODUCT($M$1:$M$10,P1:P10)</f>
        <v>376</v>
      </c>
      <c r="Q12" s="17">
        <f>SUMPRODUCT($M$1:$M$10,Q1:Q10)</f>
        <v>0</v>
      </c>
      <c r="R12" s="19">
        <f>SUMPRODUCT($M$1:$M$10,R1:R10)</f>
        <v>0</v>
      </c>
    </row>
    <row r="13" spans="2:18" s="10" customFormat="1" ht="15.75" thickBot="1" x14ac:dyDescent="0.3">
      <c r="B13" s="17"/>
      <c r="C13" s="17"/>
      <c r="D13" s="17"/>
      <c r="E13" s="17"/>
      <c r="F13" s="17"/>
      <c r="G13" s="17"/>
      <c r="H13" s="45">
        <f>MAX(Tabel2[%trip])</f>
        <v>0.5</v>
      </c>
      <c r="I13" s="66">
        <f>MAX(Tabel2[delta])</f>
        <v>1.2983019733822854</v>
      </c>
      <c r="J13" s="55">
        <f>MAX(Tabel2[bonus/malus])</f>
        <v>0</v>
      </c>
      <c r="K13" s="45"/>
      <c r="N13" s="17" t="s">
        <v>218</v>
      </c>
      <c r="O13" s="17">
        <f>SUM(O1:O10)</f>
        <v>1346</v>
      </c>
      <c r="P13" s="17">
        <f>SUM(P1:P10)</f>
        <v>1150</v>
      </c>
      <c r="Q13" s="17">
        <f>SUM(Q1:Q10)</f>
        <v>0</v>
      </c>
      <c r="R13" s="17">
        <f>SUM(R1:R10)</f>
        <v>0</v>
      </c>
    </row>
    <row r="14" spans="2:18" s="10" customFormat="1" x14ac:dyDescent="0.25">
      <c r="B14" s="17"/>
      <c r="C14" s="17"/>
      <c r="D14" s="17"/>
      <c r="E14" s="17"/>
      <c r="F14" s="17"/>
      <c r="G14" s="17"/>
      <c r="H14" s="45"/>
      <c r="I14" s="46"/>
      <c r="J14" s="54"/>
      <c r="K14" s="45"/>
      <c r="N14" s="17" t="s">
        <v>139</v>
      </c>
      <c r="O14" s="20">
        <f>IFERROR(SUMPRODUCT($N$1:$N$9,O1:O9)/SUM(O1:O9),"-")</f>
        <v>1.7206537890044578</v>
      </c>
      <c r="P14" s="20">
        <f>IFERROR(SUMPRODUCT($N$1:$N$9,P1:P9)/SUM(P1:P9),"-")</f>
        <v>1.0817391304347825</v>
      </c>
      <c r="Q14" s="20" t="str">
        <f>IFERROR(SUMPRODUCT($N$1:$N$9,Q1:Q9)/SUM(Q1:Q9),"-")</f>
        <v>-</v>
      </c>
      <c r="R14" s="20" t="str">
        <f>IFERROR(SUMPRODUCT($N$1:$N$9,R1:R9)/SUM(R1:R9),"-")</f>
        <v>-</v>
      </c>
    </row>
    <row r="15" spans="2:18" s="10" customFormat="1" x14ac:dyDescent="0.25">
      <c r="B15" s="17"/>
      <c r="C15" s="17"/>
      <c r="D15" s="17"/>
      <c r="E15" s="17"/>
      <c r="F15" s="17"/>
      <c r="G15" s="17"/>
      <c r="H15" s="45">
        <f>MIN(Tabel2[%trip])</f>
        <v>0</v>
      </c>
      <c r="I15" s="46"/>
      <c r="J15" s="54"/>
      <c r="K15" s="45"/>
      <c r="N15" s="17"/>
      <c r="O15" s="17">
        <f>SUMPRODUCT(O1:O9,N1:N9)</f>
        <v>2316</v>
      </c>
      <c r="P15" s="17">
        <f>SUMPRODUCT(P1:P9,N1:N9)</f>
        <v>1244</v>
      </c>
      <c r="Q15" s="17"/>
      <c r="R15" s="17"/>
    </row>
    <row r="16" spans="2:18" s="10" customFormat="1" ht="18.75" x14ac:dyDescent="0.3">
      <c r="B16" s="17"/>
      <c r="C16" s="17"/>
      <c r="D16" s="17"/>
      <c r="E16" s="17"/>
      <c r="F16" s="17"/>
      <c r="G16" s="17"/>
      <c r="H16" s="45">
        <f>MAX(Tabel2[%trip])</f>
        <v>0.5</v>
      </c>
      <c r="I16" s="46"/>
      <c r="J16" s="54"/>
      <c r="K16" s="45"/>
      <c r="N16" s="17"/>
      <c r="O16" s="60" t="s">
        <v>232</v>
      </c>
      <c r="P16" s="60" t="s">
        <v>233</v>
      </c>
      <c r="Q16" s="17"/>
      <c r="R16" s="17"/>
    </row>
    <row r="17" spans="1:21" s="10" customFormat="1" x14ac:dyDescent="0.25">
      <c r="A17" s="10" t="s">
        <v>227</v>
      </c>
      <c r="B17" s="17"/>
      <c r="C17" s="17"/>
      <c r="D17" s="17"/>
      <c r="E17" s="17"/>
      <c r="F17" s="17"/>
      <c r="G17" s="17"/>
      <c r="H17" s="46" cm="1">
        <f t="array" ref="H17">IFERROR(SUM(Tabel2[somme
Total]*ABS($H$18-Tabel2[%trip])),0)</f>
        <v>39.713630105553015</v>
      </c>
      <c r="I17" s="46"/>
      <c r="J17" s="54"/>
      <c r="K17" s="46"/>
      <c r="N17" s="21" t="str">
        <f>IFERROR(TEXT(J19,"00,0|") &amp; TEXT(P12,"00000|")&amp;TEXT(O12,"00000|")&amp;TEXT(T19,"0000|")&amp;TEXT(S19,"0000|")&amp; TEXT(H17,"000,00000"),1E+99)</f>
        <v>00,0|00376|03892|0000|0000|039,71363</v>
      </c>
      <c r="O17" s="17"/>
      <c r="P17" s="17"/>
      <c r="Q17" s="17"/>
      <c r="R17" s="17"/>
    </row>
    <row r="18" spans="1:21" s="10" customFormat="1" x14ac:dyDescent="0.25">
      <c r="A18" s="10" t="s">
        <v>139</v>
      </c>
      <c r="B18" s="17"/>
      <c r="C18" s="17"/>
      <c r="D18" s="17"/>
      <c r="E18" s="17"/>
      <c r="F18" s="17"/>
      <c r="G18" s="17"/>
      <c r="H18" s="68">
        <f>IFERROR(SUMPRODUCT(Tabel2[%trip],Tabel2[somme
Total])/SUM(Tabel2[somme
Total]),0)</f>
        <v>0.14180816888480954</v>
      </c>
      <c r="I18" s="46">
        <f>SUM(Tabel2[delta])</f>
        <v>0</v>
      </c>
      <c r="J18" s="54"/>
      <c r="K18" s="45"/>
      <c r="N18" s="17"/>
      <c r="O18" s="17"/>
      <c r="P18" s="17"/>
      <c r="Q18" s="17"/>
      <c r="R18" s="17"/>
    </row>
    <row r="19" spans="1:21" s="10" customFormat="1" ht="15.75" x14ac:dyDescent="0.25">
      <c r="A19" s="10" t="s">
        <v>226</v>
      </c>
      <c r="B19" s="17">
        <f>SUM(Tabel2[Trip
Maint])</f>
        <v>309</v>
      </c>
      <c r="C19" s="17">
        <f>SUM(Tabel2[Tot
Maint])</f>
        <v>2179</v>
      </c>
      <c r="D19" s="17">
        <f>SUM(Tabel2[Trip
New])</f>
        <v>0</v>
      </c>
      <c r="E19" s="17">
        <f>SUM(Tabel2[Tot
New])</f>
        <v>0</v>
      </c>
      <c r="F19" s="17">
        <f>SUM(Tabel2[somme
Trip])</f>
        <v>309</v>
      </c>
      <c r="G19" s="17">
        <f>SUM(Tabel2[Tot
Maint])</f>
        <v>2179</v>
      </c>
      <c r="H19" s="45">
        <f>AVERAGE(Tabel2[%trip])</f>
        <v>0.14924571456334079</v>
      </c>
      <c r="I19" s="46" cm="1">
        <f t="array" ref="I19">SUM(ABS(Tabel2[delta]))</f>
        <v>39.713630105553015</v>
      </c>
      <c r="J19" s="54">
        <f>SUM(Tabel2[bonus/malus])</f>
        <v>0</v>
      </c>
      <c r="K19" s="45"/>
      <c r="N19" s="17"/>
      <c r="O19" s="17">
        <f>0*(COUNTIF(Tabel3[[N Adv
maintenant]:[N CoE
maintenant]],"&gt;1")=0)+1*(COUNTIF(Tabel3[[Adv
Pen]:[CoE
Pen2]],"&gt;2")=0)</f>
        <v>1</v>
      </c>
      <c r="P19" s="17"/>
      <c r="Q19" s="17"/>
      <c r="R19" s="17"/>
      <c r="S19" s="22">
        <f>SUM(Tabel3[Adv
Pen])</f>
        <v>0</v>
      </c>
      <c r="T19" s="22">
        <f>SUM(Tabel3[CoE
Pen2])</f>
        <v>0</v>
      </c>
    </row>
    <row r="20" spans="1:21" s="3" customFormat="1" ht="30" customHeight="1" x14ac:dyDescent="0.25">
      <c r="A20" s="48" t="s">
        <v>132</v>
      </c>
      <c r="B20" s="43" t="s">
        <v>219</v>
      </c>
      <c r="C20" s="43" t="s">
        <v>220</v>
      </c>
      <c r="D20" s="43" t="s">
        <v>221</v>
      </c>
      <c r="E20" s="43" t="s">
        <v>222</v>
      </c>
      <c r="F20" s="43" t="s">
        <v>223</v>
      </c>
      <c r="G20" s="43" t="s">
        <v>224</v>
      </c>
      <c r="H20" s="44" t="s">
        <v>225</v>
      </c>
      <c r="I20" s="49" t="s">
        <v>227</v>
      </c>
      <c r="J20" s="56" t="s">
        <v>228</v>
      </c>
      <c r="K20" s="44"/>
      <c r="N20" s="3" t="s">
        <v>133</v>
      </c>
      <c r="O20" s="6" t="s">
        <v>136</v>
      </c>
      <c r="P20" s="6" t="s">
        <v>134</v>
      </c>
      <c r="Q20" s="6" t="s">
        <v>137</v>
      </c>
      <c r="R20" s="6" t="s">
        <v>135</v>
      </c>
      <c r="S20" s="8" t="s">
        <v>140</v>
      </c>
      <c r="T20" s="9" t="s">
        <v>141</v>
      </c>
      <c r="U20"/>
    </row>
    <row r="21" spans="1:21" x14ac:dyDescent="0.25">
      <c r="A21" s="75" t="s">
        <v>61</v>
      </c>
      <c r="B21" s="53">
        <v>4</v>
      </c>
      <c r="C21" s="5">
        <v>27</v>
      </c>
      <c r="D21" s="51">
        <v>0</v>
      </c>
      <c r="E21" s="52">
        <v>0</v>
      </c>
      <c r="F21" s="76">
        <f>+Tabel2[[#This Row],[Trip
Maint]]+Tabel2[[#This Row],[Trip
New]]</f>
        <v>4</v>
      </c>
      <c r="G21" s="77">
        <f>+Tabel2[[#This Row],[Tot
Maint]]+Tabel2[[#This Row],[Tot
New]]</f>
        <v>27</v>
      </c>
      <c r="H21" s="67">
        <f>IF(Tabel2[[#This Row],[somme
Total]]=0,"-",Tabel2[[#This Row],[somme
Trip]]/Tabel2[[#This Row],[somme
Total]])</f>
        <v>0.14814814814814814</v>
      </c>
      <c r="I21" s="50">
        <f>+Tabel2[[#This Row],[somme
Total]]*(Tabel2[[#This Row],[%trip]]-$H$18)</f>
        <v>0.17117944011014211</v>
      </c>
      <c r="J21" s="57">
        <f>(ABS(Tabel2[[#This Row],[delta]])&gt;1.5)*POWER(Tabel2[[#This Row],[delta]],2)</f>
        <v>0</v>
      </c>
      <c r="K21" s="44"/>
      <c r="N21" s="3" t="s">
        <v>1597</v>
      </c>
      <c r="O21" s="8">
        <v>0</v>
      </c>
      <c r="P21" s="9">
        <v>1</v>
      </c>
      <c r="Q21" s="6">
        <v>0</v>
      </c>
      <c r="R21" s="6">
        <v>0</v>
      </c>
      <c r="S21" s="8">
        <f>IF(Tabel3[[#This Row],[N Adv
Nouveau]]=0,0,POWER(2,Tabel3[[#This Row],[N Adv
maintenant]]+Tabel3[[#This Row],[N Adv
Nouveau]]))</f>
        <v>0</v>
      </c>
      <c r="T21" s="9">
        <f>IF(Tabel3[[#This Row],[N CoE
Nouveau]]=0,0,POWER(2,Tabel3[[#This Row],[N CoE
maintenant]]+Tabel3[[#This Row],[N CoE
Nouveau]]))</f>
        <v>0</v>
      </c>
    </row>
    <row r="22" spans="1:21" x14ac:dyDescent="0.25">
      <c r="A22" s="75" t="s">
        <v>60</v>
      </c>
      <c r="B22" s="53">
        <v>6</v>
      </c>
      <c r="C22" s="5">
        <v>37</v>
      </c>
      <c r="D22" s="51">
        <v>0</v>
      </c>
      <c r="E22" s="52">
        <v>0</v>
      </c>
      <c r="F22" s="76">
        <f>+Tabel2[[#This Row],[Trip
Maint]]+Tabel2[[#This Row],[Trip
New]]</f>
        <v>6</v>
      </c>
      <c r="G22" s="77">
        <f>+Tabel2[[#This Row],[Tot
Maint]]+Tabel2[[#This Row],[Tot
New]]</f>
        <v>37</v>
      </c>
      <c r="H22" s="67">
        <f>IF(Tabel2[[#This Row],[somme
Total]]=0,"-",Tabel2[[#This Row],[somme
Trip]]/Tabel2[[#This Row],[somme
Total]])</f>
        <v>0.16216216216216217</v>
      </c>
      <c r="I22" s="50">
        <f>+Tabel2[[#This Row],[somme
Total]]*(Tabel2[[#This Row],[%trip]]-$H$18)</f>
        <v>0.75309775126204725</v>
      </c>
      <c r="J22" s="57">
        <f>(ABS(Tabel2[[#This Row],[delta]])&gt;1.5)*POWER(Tabel2[[#This Row],[delta]],2)</f>
        <v>0</v>
      </c>
      <c r="N22" s="5" t="s">
        <v>553</v>
      </c>
      <c r="O22" s="36">
        <v>3</v>
      </c>
      <c r="P22" s="37">
        <v>1</v>
      </c>
      <c r="Q22" s="38">
        <v>0</v>
      </c>
      <c r="R22" s="38">
        <v>0</v>
      </c>
      <c r="S22" s="36">
        <f>IF(Tabel3[[#This Row],[N Adv
Nouveau]]=0,0,POWER(2,Tabel3[[#This Row],[N Adv
maintenant]]+Tabel3[[#This Row],[N Adv
Nouveau]]))</f>
        <v>0</v>
      </c>
      <c r="T22" s="37">
        <f>IF(Tabel3[[#This Row],[N CoE
Nouveau]]=0,0,POWER(2,Tabel3[[#This Row],[N CoE
maintenant]]+Tabel3[[#This Row],[N CoE
Nouveau]]))</f>
        <v>0</v>
      </c>
    </row>
    <row r="23" spans="1:21" x14ac:dyDescent="0.25">
      <c r="A23" s="75" t="s">
        <v>59</v>
      </c>
      <c r="B23" s="53">
        <v>3</v>
      </c>
      <c r="C23" s="5">
        <v>19</v>
      </c>
      <c r="D23" s="51">
        <v>0</v>
      </c>
      <c r="E23" s="52">
        <v>0</v>
      </c>
      <c r="F23" s="76">
        <f>+Tabel2[[#This Row],[Trip
Maint]]+Tabel2[[#This Row],[Trip
New]]</f>
        <v>3</v>
      </c>
      <c r="G23" s="77">
        <f>+Tabel2[[#This Row],[Tot
Maint]]+Tabel2[[#This Row],[Tot
New]]</f>
        <v>19</v>
      </c>
      <c r="H23" s="67">
        <f>IF(Tabel2[[#This Row],[somme
Total]]=0,"-",Tabel2[[#This Row],[somme
Trip]]/Tabel2[[#This Row],[somme
Total]])</f>
        <v>0.15789473684210525</v>
      </c>
      <c r="I23" s="50">
        <f>+Tabel2[[#This Row],[somme
Total]]*(Tabel2[[#This Row],[%trip]]-$H$18)</f>
        <v>0.30564479118861854</v>
      </c>
      <c r="J23" s="57">
        <f>(ABS(Tabel2[[#This Row],[delta]])&gt;1.5)*POWER(Tabel2[[#This Row],[delta]],2)</f>
        <v>0</v>
      </c>
      <c r="N23" s="5" t="s">
        <v>2018</v>
      </c>
      <c r="O23" s="36">
        <v>0</v>
      </c>
      <c r="P23" s="37">
        <v>1</v>
      </c>
      <c r="Q23" s="38">
        <v>0</v>
      </c>
      <c r="R23" s="38">
        <v>0</v>
      </c>
      <c r="S23" s="36">
        <f>IF(Tabel3[[#This Row],[N Adv
Nouveau]]=0,0,POWER(2,Tabel3[[#This Row],[N Adv
maintenant]]+Tabel3[[#This Row],[N Adv
Nouveau]]))</f>
        <v>0</v>
      </c>
      <c r="T23" s="37">
        <f>IF(Tabel3[[#This Row],[N CoE
Nouveau]]=0,0,POWER(2,Tabel3[[#This Row],[N CoE
maintenant]]+Tabel3[[#This Row],[N CoE
Nouveau]]))</f>
        <v>0</v>
      </c>
    </row>
    <row r="24" spans="1:21" x14ac:dyDescent="0.25">
      <c r="A24" s="75" t="s">
        <v>58</v>
      </c>
      <c r="B24" s="53">
        <v>7</v>
      </c>
      <c r="C24" s="5">
        <v>45</v>
      </c>
      <c r="D24" s="51">
        <v>0</v>
      </c>
      <c r="E24" s="52">
        <v>0</v>
      </c>
      <c r="F24" s="76">
        <f>+Tabel2[[#This Row],[Trip
Maint]]+Tabel2[[#This Row],[Trip
New]]</f>
        <v>7</v>
      </c>
      <c r="G24" s="77">
        <f>+Tabel2[[#This Row],[Tot
Maint]]+Tabel2[[#This Row],[Tot
New]]</f>
        <v>45</v>
      </c>
      <c r="H24" s="67">
        <f>IF(Tabel2[[#This Row],[somme
Total]]=0,"-",Tabel2[[#This Row],[somme
Trip]]/Tabel2[[#This Row],[somme
Total]])</f>
        <v>0.15555555555555556</v>
      </c>
      <c r="I24" s="50">
        <f>+Tabel2[[#This Row],[somme
Total]]*(Tabel2[[#This Row],[%trip]]-$H$18)</f>
        <v>0.61863240018357069</v>
      </c>
      <c r="J24" s="57">
        <f>(ABS(Tabel2[[#This Row],[delta]])&gt;1.5)*POWER(Tabel2[[#This Row],[delta]],2)</f>
        <v>0</v>
      </c>
      <c r="N24" s="5" t="s">
        <v>774</v>
      </c>
      <c r="O24" s="36">
        <v>2</v>
      </c>
      <c r="P24" s="37">
        <v>1</v>
      </c>
      <c r="Q24" s="38">
        <v>0</v>
      </c>
      <c r="R24" s="38">
        <v>0</v>
      </c>
      <c r="S24" s="36">
        <f>IF(Tabel3[[#This Row],[N Adv
Nouveau]]=0,0,POWER(2,Tabel3[[#This Row],[N Adv
maintenant]]+Tabel3[[#This Row],[N Adv
Nouveau]]))</f>
        <v>0</v>
      </c>
      <c r="T24" s="37">
        <f>IF(Tabel3[[#This Row],[N CoE
Nouveau]]=0,0,POWER(2,Tabel3[[#This Row],[N CoE
maintenant]]+Tabel3[[#This Row],[N CoE
Nouveau]]))</f>
        <v>0</v>
      </c>
    </row>
    <row r="25" spans="1:21" x14ac:dyDescent="0.25">
      <c r="A25" s="75" t="s">
        <v>57</v>
      </c>
      <c r="B25" s="53">
        <v>1</v>
      </c>
      <c r="C25" s="5">
        <v>7</v>
      </c>
      <c r="D25" s="51">
        <v>0</v>
      </c>
      <c r="E25" s="52">
        <v>0</v>
      </c>
      <c r="F25" s="76">
        <f>+Tabel2[[#This Row],[Trip
Maint]]+Tabel2[[#This Row],[Trip
New]]</f>
        <v>1</v>
      </c>
      <c r="G25" s="77">
        <f>+Tabel2[[#This Row],[Tot
Maint]]+Tabel2[[#This Row],[Tot
New]]</f>
        <v>7</v>
      </c>
      <c r="H25" s="67">
        <f>IF(Tabel2[[#This Row],[somme
Total]]=0,"-",Tabel2[[#This Row],[somme
Trip]]/Tabel2[[#This Row],[somme
Total]])</f>
        <v>0.14285714285714285</v>
      </c>
      <c r="I25" s="50">
        <f>+Tabel2[[#This Row],[somme
Total]]*(Tabel2[[#This Row],[%trip]]-$H$18)</f>
        <v>7.3428178063331406E-3</v>
      </c>
      <c r="J25" s="57">
        <f>(ABS(Tabel2[[#This Row],[delta]])&gt;1.5)*POWER(Tabel2[[#This Row],[delta]],2)</f>
        <v>0</v>
      </c>
      <c r="N25" s="5" t="s">
        <v>1790</v>
      </c>
      <c r="O25" s="36">
        <v>0</v>
      </c>
      <c r="P25" s="37">
        <v>1</v>
      </c>
      <c r="Q25" s="38">
        <v>0</v>
      </c>
      <c r="R25" s="38">
        <v>0</v>
      </c>
      <c r="S25" s="36">
        <f>IF(Tabel3[[#This Row],[N Adv
Nouveau]]=0,0,POWER(2,Tabel3[[#This Row],[N Adv
maintenant]]+Tabel3[[#This Row],[N Adv
Nouveau]]))</f>
        <v>0</v>
      </c>
      <c r="T25" s="37">
        <f>IF(Tabel3[[#This Row],[N CoE
Nouveau]]=0,0,POWER(2,Tabel3[[#This Row],[N CoE
maintenant]]+Tabel3[[#This Row],[N CoE
Nouveau]]))</f>
        <v>0</v>
      </c>
    </row>
    <row r="26" spans="1:21" x14ac:dyDescent="0.25">
      <c r="A26" s="75" t="s">
        <v>56</v>
      </c>
      <c r="B26" s="53">
        <v>7</v>
      </c>
      <c r="C26" s="5">
        <v>45</v>
      </c>
      <c r="D26" s="51">
        <v>0</v>
      </c>
      <c r="E26" s="52">
        <v>0</v>
      </c>
      <c r="F26" s="76">
        <f>+Tabel2[[#This Row],[Trip
Maint]]+Tabel2[[#This Row],[Trip
New]]</f>
        <v>7</v>
      </c>
      <c r="G26" s="77">
        <f>+Tabel2[[#This Row],[Tot
Maint]]+Tabel2[[#This Row],[Tot
New]]</f>
        <v>45</v>
      </c>
      <c r="H26" s="67">
        <f>IF(Tabel2[[#This Row],[somme
Total]]=0,"-",Tabel2[[#This Row],[somme
Trip]]/Tabel2[[#This Row],[somme
Total]])</f>
        <v>0.15555555555555556</v>
      </c>
      <c r="I26" s="50">
        <f>+Tabel2[[#This Row],[somme
Total]]*(Tabel2[[#This Row],[%trip]]-$H$18)</f>
        <v>0.61863240018357069</v>
      </c>
      <c r="J26" s="57">
        <f>(ABS(Tabel2[[#This Row],[delta]])&gt;1.5)*POWER(Tabel2[[#This Row],[delta]],2)</f>
        <v>0</v>
      </c>
      <c r="N26" s="5" t="s">
        <v>493</v>
      </c>
      <c r="O26" s="36">
        <v>1</v>
      </c>
      <c r="P26" s="37">
        <v>2</v>
      </c>
      <c r="Q26" s="38">
        <v>0</v>
      </c>
      <c r="R26" s="38">
        <v>0</v>
      </c>
      <c r="S26" s="36">
        <f>IF(Tabel3[[#This Row],[N Adv
Nouveau]]=0,0,POWER(2,Tabel3[[#This Row],[N Adv
maintenant]]+Tabel3[[#This Row],[N Adv
Nouveau]]))</f>
        <v>0</v>
      </c>
      <c r="T26" s="37">
        <f>IF(Tabel3[[#This Row],[N CoE
Nouveau]]=0,0,POWER(2,Tabel3[[#This Row],[N CoE
maintenant]]+Tabel3[[#This Row],[N CoE
Nouveau]]))</f>
        <v>0</v>
      </c>
    </row>
    <row r="27" spans="1:21" x14ac:dyDescent="0.25">
      <c r="A27" s="75" t="s">
        <v>55</v>
      </c>
      <c r="B27" s="53">
        <v>4</v>
      </c>
      <c r="C27" s="5">
        <v>27</v>
      </c>
      <c r="D27" s="51">
        <v>0</v>
      </c>
      <c r="E27" s="52">
        <v>0</v>
      </c>
      <c r="F27" s="76">
        <f>+Tabel2[[#This Row],[Trip
Maint]]+Tabel2[[#This Row],[Trip
New]]</f>
        <v>4</v>
      </c>
      <c r="G27" s="77">
        <f>+Tabel2[[#This Row],[Tot
Maint]]+Tabel2[[#This Row],[Tot
New]]</f>
        <v>27</v>
      </c>
      <c r="H27" s="67">
        <f>IF(Tabel2[[#This Row],[somme
Total]]=0,"-",Tabel2[[#This Row],[somme
Trip]]/Tabel2[[#This Row],[somme
Total]])</f>
        <v>0.14814814814814814</v>
      </c>
      <c r="I27" s="50">
        <f>+Tabel2[[#This Row],[somme
Total]]*(Tabel2[[#This Row],[%trip]]-$H$18)</f>
        <v>0.17117944011014211</v>
      </c>
      <c r="J27" s="57">
        <f>(ABS(Tabel2[[#This Row],[delta]])&gt;1.5)*POWER(Tabel2[[#This Row],[delta]],2)</f>
        <v>0</v>
      </c>
      <c r="N27" s="5" t="s">
        <v>1032</v>
      </c>
      <c r="O27" s="36">
        <v>1</v>
      </c>
      <c r="P27" s="37">
        <v>0</v>
      </c>
      <c r="Q27" s="38">
        <v>0</v>
      </c>
      <c r="R27" s="38">
        <v>0</v>
      </c>
      <c r="S27" s="36">
        <f>IF(Tabel3[[#This Row],[N Adv
Nouveau]]=0,0,POWER(2,Tabel3[[#This Row],[N Adv
maintenant]]+Tabel3[[#This Row],[N Adv
Nouveau]]))</f>
        <v>0</v>
      </c>
      <c r="T27" s="37">
        <f>IF(Tabel3[[#This Row],[N CoE
Nouveau]]=0,0,POWER(2,Tabel3[[#This Row],[N CoE
maintenant]]+Tabel3[[#This Row],[N CoE
Nouveau]]))</f>
        <v>0</v>
      </c>
    </row>
    <row r="28" spans="1:21" x14ac:dyDescent="0.25">
      <c r="A28" s="75" t="s">
        <v>54</v>
      </c>
      <c r="B28" s="53">
        <v>5</v>
      </c>
      <c r="C28" s="5">
        <v>40</v>
      </c>
      <c r="D28" s="51">
        <v>0</v>
      </c>
      <c r="E28" s="52">
        <v>0</v>
      </c>
      <c r="F28" s="76">
        <f>+Tabel2[[#This Row],[Trip
Maint]]+Tabel2[[#This Row],[Trip
New]]</f>
        <v>5</v>
      </c>
      <c r="G28" s="77">
        <f>+Tabel2[[#This Row],[Tot
Maint]]+Tabel2[[#This Row],[Tot
New]]</f>
        <v>40</v>
      </c>
      <c r="H28" s="67">
        <f>IF(Tabel2[[#This Row],[somme
Total]]=0,"-",Tabel2[[#This Row],[somme
Trip]]/Tabel2[[#This Row],[somme
Total]])</f>
        <v>0.125</v>
      </c>
      <c r="I28" s="50">
        <f>+Tabel2[[#This Row],[somme
Total]]*(Tabel2[[#This Row],[%trip]]-$H$18)</f>
        <v>-0.67232675539238174</v>
      </c>
      <c r="J28" s="57">
        <f>(ABS(Tabel2[[#This Row],[delta]])&gt;1.5)*POWER(Tabel2[[#This Row],[delta]],2)</f>
        <v>0</v>
      </c>
      <c r="N28" s="5" t="s">
        <v>1142</v>
      </c>
      <c r="O28" s="36">
        <v>2</v>
      </c>
      <c r="P28" s="37">
        <v>1</v>
      </c>
      <c r="Q28" s="38">
        <v>0</v>
      </c>
      <c r="R28" s="38">
        <v>0</v>
      </c>
      <c r="S28" s="36">
        <f>IF(Tabel3[[#This Row],[N Adv
Nouveau]]=0,0,POWER(2,Tabel3[[#This Row],[N Adv
maintenant]]+Tabel3[[#This Row],[N Adv
Nouveau]]))</f>
        <v>0</v>
      </c>
      <c r="T28" s="37">
        <f>IF(Tabel3[[#This Row],[N CoE
Nouveau]]=0,0,POWER(2,Tabel3[[#This Row],[N CoE
maintenant]]+Tabel3[[#This Row],[N CoE
Nouveau]]))</f>
        <v>0</v>
      </c>
    </row>
    <row r="29" spans="1:21" x14ac:dyDescent="0.25">
      <c r="A29" s="75" t="s">
        <v>53</v>
      </c>
      <c r="B29" s="53">
        <v>2</v>
      </c>
      <c r="C29" s="5">
        <v>9</v>
      </c>
      <c r="D29" s="51">
        <v>0</v>
      </c>
      <c r="E29" s="52">
        <v>0</v>
      </c>
      <c r="F29" s="76">
        <f>+Tabel2[[#This Row],[Trip
Maint]]+Tabel2[[#This Row],[Trip
New]]</f>
        <v>2</v>
      </c>
      <c r="G29" s="77">
        <f>+Tabel2[[#This Row],[Tot
Maint]]+Tabel2[[#This Row],[Tot
New]]</f>
        <v>9</v>
      </c>
      <c r="H29" s="67">
        <f>IF(Tabel2[[#This Row],[somme
Total]]=0,"-",Tabel2[[#This Row],[somme
Trip]]/Tabel2[[#This Row],[somme
Total]])</f>
        <v>0.22222222222222221</v>
      </c>
      <c r="I29" s="50">
        <f>+Tabel2[[#This Row],[somme
Total]]*(Tabel2[[#This Row],[%trip]]-$H$18)</f>
        <v>0.72372648003671403</v>
      </c>
      <c r="J29" s="57">
        <f>(ABS(Tabel2[[#This Row],[delta]])&gt;1.5)*POWER(Tabel2[[#This Row],[delta]],2)</f>
        <v>0</v>
      </c>
      <c r="N29" s="5" t="s">
        <v>1119</v>
      </c>
      <c r="O29" s="36">
        <v>1</v>
      </c>
      <c r="P29" s="37">
        <v>0</v>
      </c>
      <c r="Q29" s="38">
        <v>0</v>
      </c>
      <c r="R29" s="38">
        <v>0</v>
      </c>
      <c r="S29" s="36">
        <f>IF(Tabel3[[#This Row],[N Adv
Nouveau]]=0,0,POWER(2,Tabel3[[#This Row],[N Adv
maintenant]]+Tabel3[[#This Row],[N Adv
Nouveau]]))</f>
        <v>0</v>
      </c>
      <c r="T29" s="37">
        <f>IF(Tabel3[[#This Row],[N CoE
Nouveau]]=0,0,POWER(2,Tabel3[[#This Row],[N CoE
maintenant]]+Tabel3[[#This Row],[N CoE
Nouveau]]))</f>
        <v>0</v>
      </c>
    </row>
    <row r="30" spans="1:21" x14ac:dyDescent="0.25">
      <c r="A30" s="75" t="s">
        <v>52</v>
      </c>
      <c r="B30" s="53">
        <v>0</v>
      </c>
      <c r="C30" s="5">
        <v>5</v>
      </c>
      <c r="D30" s="51">
        <v>0</v>
      </c>
      <c r="E30" s="52">
        <v>0</v>
      </c>
      <c r="F30" s="76">
        <f>+Tabel2[[#This Row],[Trip
Maint]]+Tabel2[[#This Row],[Trip
New]]</f>
        <v>0</v>
      </c>
      <c r="G30" s="77">
        <f>+Tabel2[[#This Row],[Tot
Maint]]+Tabel2[[#This Row],[Tot
New]]</f>
        <v>5</v>
      </c>
      <c r="H30" s="67">
        <f>IF(Tabel2[[#This Row],[somme
Total]]=0,"-",Tabel2[[#This Row],[somme
Trip]]/Tabel2[[#This Row],[somme
Total]])</f>
        <v>0</v>
      </c>
      <c r="I30" s="50">
        <f>+Tabel2[[#This Row],[somme
Total]]*(Tabel2[[#This Row],[%trip]]-$H$18)</f>
        <v>-0.70904084442404769</v>
      </c>
      <c r="J30" s="57">
        <f>(ABS(Tabel2[[#This Row],[delta]])&gt;1.5)*POWER(Tabel2[[#This Row],[delta]],2)</f>
        <v>0</v>
      </c>
      <c r="N30" s="5" t="s">
        <v>1610</v>
      </c>
      <c r="O30" s="36">
        <v>2</v>
      </c>
      <c r="P30" s="37">
        <v>1</v>
      </c>
      <c r="Q30" s="38">
        <v>0</v>
      </c>
      <c r="R30" s="38">
        <v>0</v>
      </c>
      <c r="S30" s="36">
        <f>IF(Tabel3[[#This Row],[N Adv
Nouveau]]=0,0,POWER(2,Tabel3[[#This Row],[N Adv
maintenant]]+Tabel3[[#This Row],[N Adv
Nouveau]]))</f>
        <v>0</v>
      </c>
      <c r="T30" s="37">
        <f>IF(Tabel3[[#This Row],[N CoE
Nouveau]]=0,0,POWER(2,Tabel3[[#This Row],[N CoE
maintenant]]+Tabel3[[#This Row],[N CoE
Nouveau]]))</f>
        <v>0</v>
      </c>
    </row>
    <row r="31" spans="1:21" x14ac:dyDescent="0.25">
      <c r="A31" s="75" t="s">
        <v>51</v>
      </c>
      <c r="B31" s="53">
        <v>5</v>
      </c>
      <c r="C31" s="5">
        <v>33</v>
      </c>
      <c r="D31" s="51">
        <v>0</v>
      </c>
      <c r="E31" s="52">
        <v>0</v>
      </c>
      <c r="F31" s="76">
        <f>+Tabel2[[#This Row],[Trip
Maint]]+Tabel2[[#This Row],[Trip
New]]</f>
        <v>5</v>
      </c>
      <c r="G31" s="77">
        <f>+Tabel2[[#This Row],[Tot
Maint]]+Tabel2[[#This Row],[Tot
New]]</f>
        <v>33</v>
      </c>
      <c r="H31" s="67">
        <f>IF(Tabel2[[#This Row],[somme
Total]]=0,"-",Tabel2[[#This Row],[somme
Trip]]/Tabel2[[#This Row],[somme
Total]])</f>
        <v>0.15151515151515152</v>
      </c>
      <c r="I31" s="50">
        <f>+Tabel2[[#This Row],[somme
Total]]*(Tabel2[[#This Row],[%trip]]-$H$18)</f>
        <v>0.32033042680128521</v>
      </c>
      <c r="J31" s="57">
        <f>(ABS(Tabel2[[#This Row],[delta]])&gt;1.5)*POWER(Tabel2[[#This Row],[delta]],2)</f>
        <v>0</v>
      </c>
      <c r="N31" s="5" t="s">
        <v>1583</v>
      </c>
      <c r="O31" s="36">
        <v>2</v>
      </c>
      <c r="P31" s="37">
        <v>1</v>
      </c>
      <c r="Q31" s="38">
        <v>0</v>
      </c>
      <c r="R31" s="38">
        <v>0</v>
      </c>
      <c r="S31" s="36">
        <f>IF(Tabel3[[#This Row],[N Adv
Nouveau]]=0,0,POWER(2,Tabel3[[#This Row],[N Adv
maintenant]]+Tabel3[[#This Row],[N Adv
Nouveau]]))</f>
        <v>0</v>
      </c>
      <c r="T31" s="37">
        <f>IF(Tabel3[[#This Row],[N CoE
Nouveau]]=0,0,POWER(2,Tabel3[[#This Row],[N CoE
maintenant]]+Tabel3[[#This Row],[N CoE
Nouveau]]))</f>
        <v>0</v>
      </c>
    </row>
    <row r="32" spans="1:21" x14ac:dyDescent="0.25">
      <c r="A32" s="75" t="s">
        <v>50</v>
      </c>
      <c r="B32" s="53">
        <v>6</v>
      </c>
      <c r="C32" s="5">
        <v>49</v>
      </c>
      <c r="D32" s="51">
        <v>0</v>
      </c>
      <c r="E32" s="52">
        <v>0</v>
      </c>
      <c r="F32" s="76">
        <f>+Tabel2[[#This Row],[Trip
Maint]]+Tabel2[[#This Row],[Trip
New]]</f>
        <v>6</v>
      </c>
      <c r="G32" s="77">
        <f>+Tabel2[[#This Row],[Tot
Maint]]+Tabel2[[#This Row],[Tot
New]]</f>
        <v>49</v>
      </c>
      <c r="H32" s="67">
        <f>IF(Tabel2[[#This Row],[somme
Total]]=0,"-",Tabel2[[#This Row],[somme
Trip]]/Tabel2[[#This Row],[somme
Total]])</f>
        <v>0.12244897959183673</v>
      </c>
      <c r="I32" s="50">
        <f>+Tabel2[[#This Row],[somme
Total]]*(Tabel2[[#This Row],[%trip]]-$H$18)</f>
        <v>-0.94860027535566771</v>
      </c>
      <c r="J32" s="57">
        <f>(ABS(Tabel2[[#This Row],[delta]])&gt;1.5)*POWER(Tabel2[[#This Row],[delta]],2)</f>
        <v>0</v>
      </c>
      <c r="N32" s="5" t="s">
        <v>1593</v>
      </c>
      <c r="O32" s="36">
        <v>1</v>
      </c>
      <c r="P32" s="37">
        <v>1</v>
      </c>
      <c r="Q32" s="38">
        <v>0</v>
      </c>
      <c r="R32" s="38">
        <v>0</v>
      </c>
      <c r="S32" s="36">
        <f>IF(Tabel3[[#This Row],[N Adv
Nouveau]]=0,0,POWER(2,Tabel3[[#This Row],[N Adv
maintenant]]+Tabel3[[#This Row],[N Adv
Nouveau]]))</f>
        <v>0</v>
      </c>
      <c r="T32" s="37">
        <f>IF(Tabel3[[#This Row],[N CoE
Nouveau]]=0,0,POWER(2,Tabel3[[#This Row],[N CoE
maintenant]]+Tabel3[[#This Row],[N CoE
Nouveau]]))</f>
        <v>0</v>
      </c>
    </row>
    <row r="33" spans="1:20" x14ac:dyDescent="0.25">
      <c r="A33" s="75" t="s">
        <v>49</v>
      </c>
      <c r="B33" s="53">
        <v>6</v>
      </c>
      <c r="C33" s="5">
        <v>51</v>
      </c>
      <c r="D33" s="51">
        <v>0</v>
      </c>
      <c r="E33" s="52">
        <v>0</v>
      </c>
      <c r="F33" s="76">
        <f>+Tabel2[[#This Row],[Trip
Maint]]+Tabel2[[#This Row],[Trip
New]]</f>
        <v>6</v>
      </c>
      <c r="G33" s="77">
        <f>+Tabel2[[#This Row],[Tot
Maint]]+Tabel2[[#This Row],[Tot
New]]</f>
        <v>51</v>
      </c>
      <c r="H33" s="67">
        <f>IF(Tabel2[[#This Row],[somme
Total]]=0,"-",Tabel2[[#This Row],[somme
Trip]]/Tabel2[[#This Row],[somme
Total]])</f>
        <v>0.11764705882352941</v>
      </c>
      <c r="I33" s="50">
        <f>+Tabel2[[#This Row],[somme
Total]]*(Tabel2[[#This Row],[%trip]]-$H$18)</f>
        <v>-1.2322166131252867</v>
      </c>
      <c r="J33" s="57">
        <f>(ABS(Tabel2[[#This Row],[delta]])&gt;1.5)*POWER(Tabel2[[#This Row],[delta]],2)</f>
        <v>0</v>
      </c>
      <c r="N33" s="5" t="s">
        <v>1746</v>
      </c>
      <c r="O33" s="36">
        <v>1</v>
      </c>
      <c r="P33" s="37">
        <v>0</v>
      </c>
      <c r="Q33" s="38">
        <v>0</v>
      </c>
      <c r="R33" s="38">
        <v>0</v>
      </c>
      <c r="S33" s="36">
        <f>IF(Tabel3[[#This Row],[N Adv
Nouveau]]=0,0,POWER(2,Tabel3[[#This Row],[N Adv
maintenant]]+Tabel3[[#This Row],[N Adv
Nouveau]]))</f>
        <v>0</v>
      </c>
      <c r="T33" s="37">
        <f>IF(Tabel3[[#This Row],[N CoE
Nouveau]]=0,0,POWER(2,Tabel3[[#This Row],[N CoE
maintenant]]+Tabel3[[#This Row],[N CoE
Nouveau]]))</f>
        <v>0</v>
      </c>
    </row>
    <row r="34" spans="1:20" x14ac:dyDescent="0.25">
      <c r="A34" s="75" t="s">
        <v>48</v>
      </c>
      <c r="B34" s="53">
        <v>7</v>
      </c>
      <c r="C34" s="5">
        <v>47</v>
      </c>
      <c r="D34" s="51">
        <v>0</v>
      </c>
      <c r="E34" s="52">
        <v>0</v>
      </c>
      <c r="F34" s="76">
        <f>+Tabel2[[#This Row],[Trip
Maint]]+Tabel2[[#This Row],[Trip
New]]</f>
        <v>7</v>
      </c>
      <c r="G34" s="77">
        <f>+Tabel2[[#This Row],[Tot
Maint]]+Tabel2[[#This Row],[Tot
New]]</f>
        <v>47</v>
      </c>
      <c r="H34" s="67">
        <f>IF(Tabel2[[#This Row],[somme
Total]]=0,"-",Tabel2[[#This Row],[somme
Trip]]/Tabel2[[#This Row],[somme
Total]])</f>
        <v>0.14893617021276595</v>
      </c>
      <c r="I34" s="50">
        <f>+Tabel2[[#This Row],[somme
Total]]*(Tabel2[[#This Row],[%trip]]-$H$18)</f>
        <v>0.3350160624139511</v>
      </c>
      <c r="J34" s="57">
        <f>(ABS(Tabel2[[#This Row],[delta]])&gt;1.5)*POWER(Tabel2[[#This Row],[delta]],2)</f>
        <v>0</v>
      </c>
      <c r="N34" s="5" t="s">
        <v>1791</v>
      </c>
      <c r="O34" s="36">
        <v>1</v>
      </c>
      <c r="P34" s="37">
        <v>0</v>
      </c>
      <c r="Q34" s="38">
        <v>0</v>
      </c>
      <c r="R34" s="38">
        <v>0</v>
      </c>
      <c r="S34" s="36">
        <f>IF(Tabel3[[#This Row],[N Adv
Nouveau]]=0,0,POWER(2,Tabel3[[#This Row],[N Adv
maintenant]]+Tabel3[[#This Row],[N Adv
Nouveau]]))</f>
        <v>0</v>
      </c>
      <c r="T34" s="37">
        <f>IF(Tabel3[[#This Row],[N CoE
Nouveau]]=0,0,POWER(2,Tabel3[[#This Row],[N CoE
maintenant]]+Tabel3[[#This Row],[N CoE
Nouveau]]))</f>
        <v>0</v>
      </c>
    </row>
    <row r="35" spans="1:20" x14ac:dyDescent="0.25">
      <c r="A35" s="75" t="s">
        <v>47</v>
      </c>
      <c r="B35" s="53">
        <v>7</v>
      </c>
      <c r="C35" s="5">
        <v>51</v>
      </c>
      <c r="D35" s="51">
        <v>0</v>
      </c>
      <c r="E35" s="52">
        <v>0</v>
      </c>
      <c r="F35" s="76">
        <f>+Tabel2[[#This Row],[Trip
Maint]]+Tabel2[[#This Row],[Trip
New]]</f>
        <v>7</v>
      </c>
      <c r="G35" s="77">
        <f>+Tabel2[[#This Row],[Tot
Maint]]+Tabel2[[#This Row],[Tot
New]]</f>
        <v>51</v>
      </c>
      <c r="H35" s="67">
        <f>IF(Tabel2[[#This Row],[somme
Total]]=0,"-",Tabel2[[#This Row],[somme
Trip]]/Tabel2[[#This Row],[somme
Total]])</f>
        <v>0.13725490196078433</v>
      </c>
      <c r="I35" s="50">
        <f>+Tabel2[[#This Row],[somme
Total]]*(Tabel2[[#This Row],[%trip]]-$H$18)</f>
        <v>-0.2322166131252861</v>
      </c>
      <c r="J35" s="57">
        <f>(ABS(Tabel2[[#This Row],[delta]])&gt;1.5)*POWER(Tabel2[[#This Row],[delta]],2)</f>
        <v>0</v>
      </c>
      <c r="N35" s="5" t="s">
        <v>1784</v>
      </c>
      <c r="O35" s="36">
        <v>1</v>
      </c>
      <c r="P35" s="37">
        <v>0</v>
      </c>
      <c r="Q35" s="38">
        <v>0</v>
      </c>
      <c r="R35" s="38">
        <v>0</v>
      </c>
      <c r="S35" s="36">
        <f>IF(Tabel3[[#This Row],[N Adv
Nouveau]]=0,0,POWER(2,Tabel3[[#This Row],[N Adv
maintenant]]+Tabel3[[#This Row],[N Adv
Nouveau]]))</f>
        <v>0</v>
      </c>
      <c r="T35" s="37">
        <f>IF(Tabel3[[#This Row],[N CoE
Nouveau]]=0,0,POWER(2,Tabel3[[#This Row],[N CoE
maintenant]]+Tabel3[[#This Row],[N CoE
Nouveau]]))</f>
        <v>0</v>
      </c>
    </row>
    <row r="36" spans="1:20" x14ac:dyDescent="0.25">
      <c r="A36" s="75" t="s">
        <v>46</v>
      </c>
      <c r="B36" s="53">
        <v>5</v>
      </c>
      <c r="C36" s="5">
        <v>29</v>
      </c>
      <c r="D36" s="51">
        <v>0</v>
      </c>
      <c r="E36" s="52">
        <v>0</v>
      </c>
      <c r="F36" s="76">
        <f>+Tabel2[[#This Row],[Trip
Maint]]+Tabel2[[#This Row],[Trip
New]]</f>
        <v>5</v>
      </c>
      <c r="G36" s="77">
        <f>+Tabel2[[#This Row],[Tot
Maint]]+Tabel2[[#This Row],[Tot
New]]</f>
        <v>29</v>
      </c>
      <c r="H36" s="67">
        <f>IF(Tabel2[[#This Row],[somme
Total]]=0,"-",Tabel2[[#This Row],[somme
Trip]]/Tabel2[[#This Row],[somme
Total]])</f>
        <v>0.17241379310344829</v>
      </c>
      <c r="I36" s="50">
        <f>+Tabel2[[#This Row],[somme
Total]]*(Tabel2[[#This Row],[%trip]]-$H$18)</f>
        <v>0.8875631023405236</v>
      </c>
      <c r="J36" s="57">
        <f>(ABS(Tabel2[[#This Row],[delta]])&gt;1.5)*POWER(Tabel2[[#This Row],[delta]],2)</f>
        <v>0</v>
      </c>
      <c r="N36" s="5" t="s">
        <v>666</v>
      </c>
      <c r="O36" s="36">
        <v>2</v>
      </c>
      <c r="P36" s="37">
        <v>1</v>
      </c>
      <c r="Q36" s="38">
        <v>0</v>
      </c>
      <c r="R36" s="38">
        <v>0</v>
      </c>
      <c r="S36" s="36">
        <f>IF(Tabel3[[#This Row],[N Adv
Nouveau]]=0,0,POWER(2,Tabel3[[#This Row],[N Adv
maintenant]]+Tabel3[[#This Row],[N Adv
Nouveau]]))</f>
        <v>0</v>
      </c>
      <c r="T36" s="37">
        <f>IF(Tabel3[[#This Row],[N CoE
Nouveau]]=0,0,POWER(2,Tabel3[[#This Row],[N CoE
maintenant]]+Tabel3[[#This Row],[N CoE
Nouveau]]))</f>
        <v>0</v>
      </c>
    </row>
    <row r="37" spans="1:20" x14ac:dyDescent="0.25">
      <c r="A37" s="75" t="s">
        <v>45</v>
      </c>
      <c r="B37" s="53">
        <v>7</v>
      </c>
      <c r="C37" s="5">
        <v>41</v>
      </c>
      <c r="D37" s="51">
        <v>0</v>
      </c>
      <c r="E37" s="52">
        <v>0</v>
      </c>
      <c r="F37" s="76">
        <f>+Tabel2[[#This Row],[Trip
Maint]]+Tabel2[[#This Row],[Trip
New]]</f>
        <v>7</v>
      </c>
      <c r="G37" s="77">
        <f>+Tabel2[[#This Row],[Tot
Maint]]+Tabel2[[#This Row],[Tot
New]]</f>
        <v>41</v>
      </c>
      <c r="H37" s="67">
        <f>IF(Tabel2[[#This Row],[somme
Total]]=0,"-",Tabel2[[#This Row],[somme
Trip]]/Tabel2[[#This Row],[somme
Total]])</f>
        <v>0.17073170731707318</v>
      </c>
      <c r="I37" s="50">
        <f>+Tabel2[[#This Row],[somme
Total]]*(Tabel2[[#This Row],[%trip]]-$H$18)</f>
        <v>1.1858650757228093</v>
      </c>
      <c r="J37" s="57">
        <f>(ABS(Tabel2[[#This Row],[delta]])&gt;1.5)*POWER(Tabel2[[#This Row],[delta]],2)</f>
        <v>0</v>
      </c>
      <c r="N37" s="5" t="s">
        <v>486</v>
      </c>
      <c r="O37" s="36">
        <v>2</v>
      </c>
      <c r="P37" s="37">
        <v>1</v>
      </c>
      <c r="Q37" s="38">
        <v>0</v>
      </c>
      <c r="R37" s="38">
        <v>0</v>
      </c>
      <c r="S37" s="36">
        <f>IF(Tabel3[[#This Row],[N Adv
Nouveau]]=0,0,POWER(2,Tabel3[[#This Row],[N Adv
maintenant]]+Tabel3[[#This Row],[N Adv
Nouveau]]))</f>
        <v>0</v>
      </c>
      <c r="T37" s="37">
        <f>IF(Tabel3[[#This Row],[N CoE
Nouveau]]=0,0,POWER(2,Tabel3[[#This Row],[N CoE
maintenant]]+Tabel3[[#This Row],[N CoE
Nouveau]]))</f>
        <v>0</v>
      </c>
    </row>
    <row r="38" spans="1:20" x14ac:dyDescent="0.25">
      <c r="A38" s="75" t="s">
        <v>44</v>
      </c>
      <c r="B38" s="53">
        <v>6</v>
      </c>
      <c r="C38" s="5">
        <v>35</v>
      </c>
      <c r="D38" s="51">
        <v>0</v>
      </c>
      <c r="E38" s="52">
        <v>0</v>
      </c>
      <c r="F38" s="76">
        <f>+Tabel2[[#This Row],[Trip
Maint]]+Tabel2[[#This Row],[Trip
New]]</f>
        <v>6</v>
      </c>
      <c r="G38" s="77">
        <f>+Tabel2[[#This Row],[Tot
Maint]]+Tabel2[[#This Row],[Tot
New]]</f>
        <v>35</v>
      </c>
      <c r="H38" s="67">
        <f>IF(Tabel2[[#This Row],[somme
Total]]=0,"-",Tabel2[[#This Row],[somme
Trip]]/Tabel2[[#This Row],[somme
Total]])</f>
        <v>0.17142857142857143</v>
      </c>
      <c r="I38" s="50">
        <f>+Tabel2[[#This Row],[somme
Total]]*(Tabel2[[#This Row],[%trip]]-$H$18)</f>
        <v>1.036714089031666</v>
      </c>
      <c r="J38" s="57">
        <f>(ABS(Tabel2[[#This Row],[delta]])&gt;1.5)*POWER(Tabel2[[#This Row],[delta]],2)</f>
        <v>0</v>
      </c>
      <c r="N38" s="5" t="s">
        <v>611</v>
      </c>
      <c r="O38" s="36">
        <v>2</v>
      </c>
      <c r="P38" s="37">
        <v>1</v>
      </c>
      <c r="Q38" s="38">
        <v>0</v>
      </c>
      <c r="R38" s="38">
        <v>0</v>
      </c>
      <c r="S38" s="36">
        <f>IF(Tabel3[[#This Row],[N Adv
Nouveau]]=0,0,POWER(2,Tabel3[[#This Row],[N Adv
maintenant]]+Tabel3[[#This Row],[N Adv
Nouveau]]))</f>
        <v>0</v>
      </c>
      <c r="T38" s="37">
        <f>IF(Tabel3[[#This Row],[N CoE
Nouveau]]=0,0,POWER(2,Tabel3[[#This Row],[N CoE
maintenant]]+Tabel3[[#This Row],[N CoE
Nouveau]]))</f>
        <v>0</v>
      </c>
    </row>
    <row r="39" spans="1:20" x14ac:dyDescent="0.25">
      <c r="A39" s="75" t="s">
        <v>43</v>
      </c>
      <c r="B39" s="53">
        <v>5</v>
      </c>
      <c r="C39" s="5">
        <v>45</v>
      </c>
      <c r="D39" s="51">
        <v>0</v>
      </c>
      <c r="E39" s="52">
        <v>0</v>
      </c>
      <c r="F39" s="76">
        <f>+Tabel2[[#This Row],[Trip
Maint]]+Tabel2[[#This Row],[Trip
New]]</f>
        <v>5</v>
      </c>
      <c r="G39" s="77">
        <f>+Tabel2[[#This Row],[Tot
Maint]]+Tabel2[[#This Row],[Tot
New]]</f>
        <v>45</v>
      </c>
      <c r="H39" s="67">
        <f>IF(Tabel2[[#This Row],[somme
Total]]=0,"-",Tabel2[[#This Row],[somme
Trip]]/Tabel2[[#This Row],[somme
Total]])</f>
        <v>0.1111111111111111</v>
      </c>
      <c r="I39" s="50">
        <f>+Tabel2[[#This Row],[somme
Total]]*(Tabel2[[#This Row],[%trip]]-$H$18)</f>
        <v>-1.3813675998164296</v>
      </c>
      <c r="J39" s="57">
        <f>(ABS(Tabel2[[#This Row],[delta]])&gt;1.5)*POWER(Tabel2[[#This Row],[delta]],2)</f>
        <v>0</v>
      </c>
      <c r="N39" s="5" t="s">
        <v>932</v>
      </c>
      <c r="O39" s="36">
        <v>2</v>
      </c>
      <c r="P39" s="37">
        <v>1</v>
      </c>
      <c r="Q39" s="38">
        <v>0</v>
      </c>
      <c r="R39" s="38">
        <v>0</v>
      </c>
      <c r="S39" s="36">
        <f>IF(Tabel3[[#This Row],[N Adv
Nouveau]]=0,0,POWER(2,Tabel3[[#This Row],[N Adv
maintenant]]+Tabel3[[#This Row],[N Adv
Nouveau]]))</f>
        <v>0</v>
      </c>
      <c r="T39" s="37">
        <f>IF(Tabel3[[#This Row],[N CoE
Nouveau]]=0,0,POWER(2,Tabel3[[#This Row],[N CoE
maintenant]]+Tabel3[[#This Row],[N CoE
Nouveau]]))</f>
        <v>0</v>
      </c>
    </row>
    <row r="40" spans="1:20" x14ac:dyDescent="0.25">
      <c r="A40" s="75" t="s">
        <v>42</v>
      </c>
      <c r="B40" s="53">
        <v>5</v>
      </c>
      <c r="C40" s="5">
        <v>30</v>
      </c>
      <c r="D40" s="51">
        <v>0</v>
      </c>
      <c r="E40" s="52">
        <v>0</v>
      </c>
      <c r="F40" s="76">
        <f>+Tabel2[[#This Row],[Trip
Maint]]+Tabel2[[#This Row],[Trip
New]]</f>
        <v>5</v>
      </c>
      <c r="G40" s="77">
        <f>+Tabel2[[#This Row],[Tot
Maint]]+Tabel2[[#This Row],[Tot
New]]</f>
        <v>30</v>
      </c>
      <c r="H40" s="67">
        <f>IF(Tabel2[[#This Row],[somme
Total]]=0,"-",Tabel2[[#This Row],[somme
Trip]]/Tabel2[[#This Row],[somme
Total]])</f>
        <v>0.16666666666666666</v>
      </c>
      <c r="I40" s="50">
        <f>+Tabel2[[#This Row],[somme
Total]]*(Tabel2[[#This Row],[%trip]]-$H$18)</f>
        <v>0.74575493345571342</v>
      </c>
      <c r="J40" s="57">
        <f>(ABS(Tabel2[[#This Row],[delta]])&gt;1.5)*POWER(Tabel2[[#This Row],[delta]],2)</f>
        <v>0</v>
      </c>
      <c r="N40" s="5" t="s">
        <v>908</v>
      </c>
      <c r="O40" s="36">
        <v>2</v>
      </c>
      <c r="P40" s="37">
        <v>1</v>
      </c>
      <c r="Q40" s="38">
        <v>0</v>
      </c>
      <c r="R40" s="38">
        <v>0</v>
      </c>
      <c r="S40" s="36">
        <f>IF(Tabel3[[#This Row],[N Adv
Nouveau]]=0,0,POWER(2,Tabel3[[#This Row],[N Adv
maintenant]]+Tabel3[[#This Row],[N Adv
Nouveau]]))</f>
        <v>0</v>
      </c>
      <c r="T40" s="37">
        <f>IF(Tabel3[[#This Row],[N CoE
Nouveau]]=0,0,POWER(2,Tabel3[[#This Row],[N CoE
maintenant]]+Tabel3[[#This Row],[N CoE
Nouveau]]))</f>
        <v>0</v>
      </c>
    </row>
    <row r="41" spans="1:20" x14ac:dyDescent="0.25">
      <c r="A41" s="75" t="s">
        <v>41</v>
      </c>
      <c r="B41" s="53">
        <v>7</v>
      </c>
      <c r="C41" s="5">
        <v>53</v>
      </c>
      <c r="D41" s="51">
        <v>0</v>
      </c>
      <c r="E41" s="52">
        <v>0</v>
      </c>
      <c r="F41" s="76">
        <f>+Tabel2[[#This Row],[Trip
Maint]]+Tabel2[[#This Row],[Trip
New]]</f>
        <v>7</v>
      </c>
      <c r="G41" s="77">
        <f>+Tabel2[[#This Row],[Tot
Maint]]+Tabel2[[#This Row],[Tot
New]]</f>
        <v>53</v>
      </c>
      <c r="H41" s="67">
        <f>IF(Tabel2[[#This Row],[somme
Total]]=0,"-",Tabel2[[#This Row],[somme
Trip]]/Tabel2[[#This Row],[somme
Total]])</f>
        <v>0.13207547169811321</v>
      </c>
      <c r="I41" s="50">
        <f>+Tabel2[[#This Row],[somme
Total]]*(Tabel2[[#This Row],[%trip]]-$H$18)</f>
        <v>-0.51583295089490588</v>
      </c>
      <c r="J41" s="57">
        <f>(ABS(Tabel2[[#This Row],[delta]])&gt;1.5)*POWER(Tabel2[[#This Row],[delta]],2)</f>
        <v>0</v>
      </c>
      <c r="N41" s="5" t="s">
        <v>404</v>
      </c>
      <c r="O41" s="36">
        <v>2</v>
      </c>
      <c r="P41" s="37">
        <v>2</v>
      </c>
      <c r="Q41" s="38">
        <v>0</v>
      </c>
      <c r="R41" s="38">
        <v>0</v>
      </c>
      <c r="S41" s="36">
        <f>IF(Tabel3[[#This Row],[N Adv
Nouveau]]=0,0,POWER(2,Tabel3[[#This Row],[N Adv
maintenant]]+Tabel3[[#This Row],[N Adv
Nouveau]]))</f>
        <v>0</v>
      </c>
      <c r="T41" s="37">
        <f>IF(Tabel3[[#This Row],[N CoE
Nouveau]]=0,0,POWER(2,Tabel3[[#This Row],[N CoE
maintenant]]+Tabel3[[#This Row],[N CoE
Nouveau]]))</f>
        <v>0</v>
      </c>
    </row>
    <row r="42" spans="1:20" x14ac:dyDescent="0.25">
      <c r="A42" s="75" t="s">
        <v>40</v>
      </c>
      <c r="B42" s="53">
        <v>4</v>
      </c>
      <c r="C42" s="5">
        <v>27</v>
      </c>
      <c r="D42" s="51">
        <v>0</v>
      </c>
      <c r="E42" s="52">
        <v>0</v>
      </c>
      <c r="F42" s="76">
        <f>+Tabel2[[#This Row],[Trip
Maint]]+Tabel2[[#This Row],[Trip
New]]</f>
        <v>4</v>
      </c>
      <c r="G42" s="77">
        <f>+Tabel2[[#This Row],[Tot
Maint]]+Tabel2[[#This Row],[Tot
New]]</f>
        <v>27</v>
      </c>
      <c r="H42" s="67">
        <f>IF(Tabel2[[#This Row],[somme
Total]]=0,"-",Tabel2[[#This Row],[somme
Trip]]/Tabel2[[#This Row],[somme
Total]])</f>
        <v>0.14814814814814814</v>
      </c>
      <c r="I42" s="50">
        <f>+Tabel2[[#This Row],[somme
Total]]*(Tabel2[[#This Row],[%trip]]-$H$18)</f>
        <v>0.17117944011014211</v>
      </c>
      <c r="J42" s="57">
        <f>(ABS(Tabel2[[#This Row],[delta]])&gt;1.5)*POWER(Tabel2[[#This Row],[delta]],2)</f>
        <v>0</v>
      </c>
      <c r="N42" s="5" t="s">
        <v>378</v>
      </c>
      <c r="O42" s="36">
        <v>2</v>
      </c>
      <c r="P42" s="37">
        <v>1</v>
      </c>
      <c r="Q42" s="38">
        <v>0</v>
      </c>
      <c r="R42" s="38">
        <v>0</v>
      </c>
      <c r="S42" s="36">
        <f>IF(Tabel3[[#This Row],[N Adv
Nouveau]]=0,0,POWER(2,Tabel3[[#This Row],[N Adv
maintenant]]+Tabel3[[#This Row],[N Adv
Nouveau]]))</f>
        <v>0</v>
      </c>
      <c r="T42" s="37">
        <f>IF(Tabel3[[#This Row],[N CoE
Nouveau]]=0,0,POWER(2,Tabel3[[#This Row],[N CoE
maintenant]]+Tabel3[[#This Row],[N CoE
Nouveau]]))</f>
        <v>0</v>
      </c>
    </row>
    <row r="43" spans="1:20" x14ac:dyDescent="0.25">
      <c r="A43" s="75" t="s">
        <v>39</v>
      </c>
      <c r="B43" s="53">
        <v>7</v>
      </c>
      <c r="C43" s="5">
        <v>53</v>
      </c>
      <c r="D43" s="51">
        <v>0</v>
      </c>
      <c r="E43" s="52">
        <v>0</v>
      </c>
      <c r="F43" s="76">
        <f>+Tabel2[[#This Row],[Trip
Maint]]+Tabel2[[#This Row],[Trip
New]]</f>
        <v>7</v>
      </c>
      <c r="G43" s="77">
        <f>+Tabel2[[#This Row],[Tot
Maint]]+Tabel2[[#This Row],[Tot
New]]</f>
        <v>53</v>
      </c>
      <c r="H43" s="67">
        <f>IF(Tabel2[[#This Row],[somme
Total]]=0,"-",Tabel2[[#This Row],[somme
Trip]]/Tabel2[[#This Row],[somme
Total]])</f>
        <v>0.13207547169811321</v>
      </c>
      <c r="I43" s="50">
        <f>+Tabel2[[#This Row],[somme
Total]]*(Tabel2[[#This Row],[%trip]]-$H$18)</f>
        <v>-0.51583295089490588</v>
      </c>
      <c r="J43" s="57">
        <f>(ABS(Tabel2[[#This Row],[delta]])&gt;1.5)*POWER(Tabel2[[#This Row],[delta]],2)</f>
        <v>0</v>
      </c>
      <c r="N43" s="5" t="s">
        <v>683</v>
      </c>
      <c r="O43" s="36">
        <v>2</v>
      </c>
      <c r="P43" s="37">
        <v>1</v>
      </c>
      <c r="Q43" s="38">
        <v>0</v>
      </c>
      <c r="R43" s="38">
        <v>0</v>
      </c>
      <c r="S43" s="36">
        <f>IF(Tabel3[[#This Row],[N Adv
Nouveau]]=0,0,POWER(2,Tabel3[[#This Row],[N Adv
maintenant]]+Tabel3[[#This Row],[N Adv
Nouveau]]))</f>
        <v>0</v>
      </c>
      <c r="T43" s="37">
        <f>IF(Tabel3[[#This Row],[N CoE
Nouveau]]=0,0,POWER(2,Tabel3[[#This Row],[N CoE
maintenant]]+Tabel3[[#This Row],[N CoE
Nouveau]]))</f>
        <v>0</v>
      </c>
    </row>
    <row r="44" spans="1:20" x14ac:dyDescent="0.25">
      <c r="A44" s="75" t="s">
        <v>38</v>
      </c>
      <c r="B44" s="53">
        <v>7</v>
      </c>
      <c r="C44" s="5">
        <v>49</v>
      </c>
      <c r="D44" s="51">
        <v>0</v>
      </c>
      <c r="E44" s="52">
        <v>0</v>
      </c>
      <c r="F44" s="76">
        <f>+Tabel2[[#This Row],[Trip
Maint]]+Tabel2[[#This Row],[Trip
New]]</f>
        <v>7</v>
      </c>
      <c r="G44" s="77">
        <f>+Tabel2[[#This Row],[Tot
Maint]]+Tabel2[[#This Row],[Tot
New]]</f>
        <v>49</v>
      </c>
      <c r="H44" s="67">
        <f>IF(Tabel2[[#This Row],[somme
Total]]=0,"-",Tabel2[[#This Row],[somme
Trip]]/Tabel2[[#This Row],[somme
Total]])</f>
        <v>0.14285714285714285</v>
      </c>
      <c r="I44" s="50">
        <f>+Tabel2[[#This Row],[somme
Total]]*(Tabel2[[#This Row],[%trip]]-$H$18)</f>
        <v>5.1399724644331984E-2</v>
      </c>
      <c r="J44" s="57">
        <f>(ABS(Tabel2[[#This Row],[delta]])&gt;1.5)*POWER(Tabel2[[#This Row],[delta]],2)</f>
        <v>0</v>
      </c>
      <c r="N44" s="5" t="s">
        <v>822</v>
      </c>
      <c r="O44" s="36">
        <v>1</v>
      </c>
      <c r="P44" s="37">
        <v>1</v>
      </c>
      <c r="Q44" s="38">
        <v>0</v>
      </c>
      <c r="R44" s="38">
        <v>0</v>
      </c>
      <c r="S44" s="36">
        <f>IF(Tabel3[[#This Row],[N Adv
Nouveau]]=0,0,POWER(2,Tabel3[[#This Row],[N Adv
maintenant]]+Tabel3[[#This Row],[N Adv
Nouveau]]))</f>
        <v>0</v>
      </c>
      <c r="T44" s="37">
        <f>IF(Tabel3[[#This Row],[N CoE
Nouveau]]=0,0,POWER(2,Tabel3[[#This Row],[N CoE
maintenant]]+Tabel3[[#This Row],[N CoE
Nouveau]]))</f>
        <v>0</v>
      </c>
    </row>
    <row r="45" spans="1:20" x14ac:dyDescent="0.25">
      <c r="A45" s="75" t="s">
        <v>37</v>
      </c>
      <c r="B45" s="53">
        <v>6</v>
      </c>
      <c r="C45" s="5">
        <v>45</v>
      </c>
      <c r="D45" s="51">
        <v>0</v>
      </c>
      <c r="E45" s="52">
        <v>0</v>
      </c>
      <c r="F45" s="76">
        <f>+Tabel2[[#This Row],[Trip
Maint]]+Tabel2[[#This Row],[Trip
New]]</f>
        <v>6</v>
      </c>
      <c r="G45" s="77">
        <f>+Tabel2[[#This Row],[Tot
Maint]]+Tabel2[[#This Row],[Tot
New]]</f>
        <v>45</v>
      </c>
      <c r="H45" s="67">
        <f>IF(Tabel2[[#This Row],[somme
Total]]=0,"-",Tabel2[[#This Row],[somme
Trip]]/Tabel2[[#This Row],[somme
Total]])</f>
        <v>0.13333333333333333</v>
      </c>
      <c r="I45" s="50">
        <f>+Tabel2[[#This Row],[somme
Total]]*(Tabel2[[#This Row],[%trip]]-$H$18)</f>
        <v>-0.38136759981642954</v>
      </c>
      <c r="J45" s="57">
        <f>(ABS(Tabel2[[#This Row],[delta]])&gt;1.5)*POWER(Tabel2[[#This Row],[delta]],2)</f>
        <v>0</v>
      </c>
      <c r="N45" s="5" t="s">
        <v>772</v>
      </c>
      <c r="O45" s="36">
        <v>1</v>
      </c>
      <c r="P45" s="37">
        <v>1</v>
      </c>
      <c r="Q45" s="38">
        <v>0</v>
      </c>
      <c r="R45" s="38">
        <v>0</v>
      </c>
      <c r="S45" s="36">
        <f>IF(Tabel3[[#This Row],[N Adv
Nouveau]]=0,0,POWER(2,Tabel3[[#This Row],[N Adv
maintenant]]+Tabel3[[#This Row],[N Adv
Nouveau]]))</f>
        <v>0</v>
      </c>
      <c r="T45" s="37">
        <f>IF(Tabel3[[#This Row],[N CoE
Nouveau]]=0,0,POWER(2,Tabel3[[#This Row],[N CoE
maintenant]]+Tabel3[[#This Row],[N CoE
Nouveau]]))</f>
        <v>0</v>
      </c>
    </row>
    <row r="46" spans="1:20" x14ac:dyDescent="0.25">
      <c r="A46" s="75" t="s">
        <v>36</v>
      </c>
      <c r="B46" s="53">
        <v>5</v>
      </c>
      <c r="C46" s="5">
        <v>36</v>
      </c>
      <c r="D46" s="51">
        <v>0</v>
      </c>
      <c r="E46" s="52">
        <v>0</v>
      </c>
      <c r="F46" s="76">
        <f>+Tabel2[[#This Row],[Trip
Maint]]+Tabel2[[#This Row],[Trip
New]]</f>
        <v>5</v>
      </c>
      <c r="G46" s="77">
        <f>+Tabel2[[#This Row],[Tot
Maint]]+Tabel2[[#This Row],[Tot
New]]</f>
        <v>36</v>
      </c>
      <c r="H46" s="67">
        <f>IF(Tabel2[[#This Row],[somme
Total]]=0,"-",Tabel2[[#This Row],[somme
Trip]]/Tabel2[[#This Row],[somme
Total]])</f>
        <v>0.1388888888888889</v>
      </c>
      <c r="I46" s="50">
        <f>+Tabel2[[#This Row],[somme
Total]]*(Tabel2[[#This Row],[%trip]]-$H$18)</f>
        <v>-0.10509407985314334</v>
      </c>
      <c r="J46" s="57">
        <f>(ABS(Tabel2[[#This Row],[delta]])&gt;1.5)*POWER(Tabel2[[#This Row],[delta]],2)</f>
        <v>0</v>
      </c>
      <c r="N46" s="5" t="s">
        <v>1191</v>
      </c>
      <c r="O46" s="36">
        <v>2</v>
      </c>
      <c r="P46" s="37">
        <v>1</v>
      </c>
      <c r="Q46" s="38">
        <v>0</v>
      </c>
      <c r="R46" s="38">
        <v>0</v>
      </c>
      <c r="S46" s="36">
        <f>IF(Tabel3[[#This Row],[N Adv
Nouveau]]=0,0,POWER(2,Tabel3[[#This Row],[N Adv
maintenant]]+Tabel3[[#This Row],[N Adv
Nouveau]]))</f>
        <v>0</v>
      </c>
      <c r="T46" s="37">
        <f>IF(Tabel3[[#This Row],[N CoE
Nouveau]]=0,0,POWER(2,Tabel3[[#This Row],[N CoE
maintenant]]+Tabel3[[#This Row],[N CoE
Nouveau]]))</f>
        <v>0</v>
      </c>
    </row>
    <row r="47" spans="1:20" x14ac:dyDescent="0.25">
      <c r="A47" s="75" t="s">
        <v>35</v>
      </c>
      <c r="B47" s="53">
        <v>2</v>
      </c>
      <c r="C47" s="5">
        <v>15</v>
      </c>
      <c r="D47" s="51">
        <v>0</v>
      </c>
      <c r="E47" s="52">
        <v>0</v>
      </c>
      <c r="F47" s="76">
        <f>+Tabel2[[#This Row],[Trip
Maint]]+Tabel2[[#This Row],[Trip
New]]</f>
        <v>2</v>
      </c>
      <c r="G47" s="77">
        <f>+Tabel2[[#This Row],[Tot
Maint]]+Tabel2[[#This Row],[Tot
New]]</f>
        <v>15</v>
      </c>
      <c r="H47" s="67">
        <f>IF(Tabel2[[#This Row],[somme
Total]]=0,"-",Tabel2[[#This Row],[somme
Trip]]/Tabel2[[#This Row],[somme
Total]])</f>
        <v>0.13333333333333333</v>
      </c>
      <c r="I47" s="50">
        <f>+Tabel2[[#This Row],[somme
Total]]*(Tabel2[[#This Row],[%trip]]-$H$18)</f>
        <v>-0.12712253327214318</v>
      </c>
      <c r="J47" s="57">
        <f>(ABS(Tabel2[[#This Row],[delta]])&gt;1.5)*POWER(Tabel2[[#This Row],[delta]],2)</f>
        <v>0</v>
      </c>
      <c r="N47" s="5" t="s">
        <v>568</v>
      </c>
      <c r="O47" s="36">
        <v>2</v>
      </c>
      <c r="P47" s="37">
        <v>1</v>
      </c>
      <c r="Q47" s="38">
        <v>0</v>
      </c>
      <c r="R47" s="38">
        <v>0</v>
      </c>
      <c r="S47" s="36">
        <f>IF(Tabel3[[#This Row],[N Adv
Nouveau]]=0,0,POWER(2,Tabel3[[#This Row],[N Adv
maintenant]]+Tabel3[[#This Row],[N Adv
Nouveau]]))</f>
        <v>0</v>
      </c>
      <c r="T47" s="37">
        <f>IF(Tabel3[[#This Row],[N CoE
Nouveau]]=0,0,POWER(2,Tabel3[[#This Row],[N CoE
maintenant]]+Tabel3[[#This Row],[N CoE
Nouveau]]))</f>
        <v>0</v>
      </c>
    </row>
    <row r="48" spans="1:20" x14ac:dyDescent="0.25">
      <c r="A48" s="75" t="s">
        <v>34</v>
      </c>
      <c r="B48" s="53">
        <v>6</v>
      </c>
      <c r="C48" s="5">
        <v>43</v>
      </c>
      <c r="D48" s="51">
        <v>0</v>
      </c>
      <c r="E48" s="52">
        <v>0</v>
      </c>
      <c r="F48" s="76">
        <f>+Tabel2[[#This Row],[Trip
Maint]]+Tabel2[[#This Row],[Trip
New]]</f>
        <v>6</v>
      </c>
      <c r="G48" s="77">
        <f>+Tabel2[[#This Row],[Tot
Maint]]+Tabel2[[#This Row],[Tot
New]]</f>
        <v>43</v>
      </c>
      <c r="H48" s="67">
        <f>IF(Tabel2[[#This Row],[somme
Total]]=0,"-",Tabel2[[#This Row],[somme
Trip]]/Tabel2[[#This Row],[somme
Total]])</f>
        <v>0.13953488372093023</v>
      </c>
      <c r="I48" s="50">
        <f>+Tabel2[[#This Row],[somme
Total]]*(Tabel2[[#This Row],[%trip]]-$H$18)</f>
        <v>-9.775126204681045E-2</v>
      </c>
      <c r="J48" s="57">
        <f>(ABS(Tabel2[[#This Row],[delta]])&gt;1.5)*POWER(Tabel2[[#This Row],[delta]],2)</f>
        <v>0</v>
      </c>
      <c r="N48" s="5" t="s">
        <v>956</v>
      </c>
      <c r="O48" s="36">
        <v>1</v>
      </c>
      <c r="P48" s="37">
        <v>1</v>
      </c>
      <c r="Q48" s="38">
        <v>0</v>
      </c>
      <c r="R48" s="38">
        <v>0</v>
      </c>
      <c r="S48" s="36">
        <f>IF(Tabel3[[#This Row],[N Adv
Nouveau]]=0,0,POWER(2,Tabel3[[#This Row],[N Adv
maintenant]]+Tabel3[[#This Row],[N Adv
Nouveau]]))</f>
        <v>0</v>
      </c>
      <c r="T48" s="37">
        <f>IF(Tabel3[[#This Row],[N CoE
Nouveau]]=0,0,POWER(2,Tabel3[[#This Row],[N CoE
maintenant]]+Tabel3[[#This Row],[N CoE
Nouveau]]))</f>
        <v>0</v>
      </c>
    </row>
    <row r="49" spans="1:20" x14ac:dyDescent="0.25">
      <c r="A49" s="75" t="s">
        <v>33</v>
      </c>
      <c r="B49" s="53">
        <v>7</v>
      </c>
      <c r="C49" s="5">
        <v>45</v>
      </c>
      <c r="D49" s="51">
        <v>0</v>
      </c>
      <c r="E49" s="52">
        <v>0</v>
      </c>
      <c r="F49" s="76">
        <f>+Tabel2[[#This Row],[Trip
Maint]]+Tabel2[[#This Row],[Trip
New]]</f>
        <v>7</v>
      </c>
      <c r="G49" s="77">
        <f>+Tabel2[[#This Row],[Tot
Maint]]+Tabel2[[#This Row],[Tot
New]]</f>
        <v>45</v>
      </c>
      <c r="H49" s="67">
        <f>IF(Tabel2[[#This Row],[somme
Total]]=0,"-",Tabel2[[#This Row],[somme
Trip]]/Tabel2[[#This Row],[somme
Total]])</f>
        <v>0.15555555555555556</v>
      </c>
      <c r="I49" s="50">
        <f>+Tabel2[[#This Row],[somme
Total]]*(Tabel2[[#This Row],[%trip]]-$H$18)</f>
        <v>0.61863240018357069</v>
      </c>
      <c r="J49" s="57">
        <f>(ABS(Tabel2[[#This Row],[delta]])&gt;1.5)*POWER(Tabel2[[#This Row],[delta]],2)</f>
        <v>0</v>
      </c>
      <c r="N49" s="5" t="s">
        <v>806</v>
      </c>
      <c r="O49" s="36">
        <v>0</v>
      </c>
      <c r="P49" s="37">
        <v>1</v>
      </c>
      <c r="Q49" s="38">
        <v>0</v>
      </c>
      <c r="R49" s="38">
        <v>0</v>
      </c>
      <c r="S49" s="36">
        <f>IF(Tabel3[[#This Row],[N Adv
Nouveau]]=0,0,POWER(2,Tabel3[[#This Row],[N Adv
maintenant]]+Tabel3[[#This Row],[N Adv
Nouveau]]))</f>
        <v>0</v>
      </c>
      <c r="T49" s="37">
        <f>IF(Tabel3[[#This Row],[N CoE
Nouveau]]=0,0,POWER(2,Tabel3[[#This Row],[N CoE
maintenant]]+Tabel3[[#This Row],[N CoE
Nouveau]]))</f>
        <v>0</v>
      </c>
    </row>
    <row r="50" spans="1:20" x14ac:dyDescent="0.25">
      <c r="A50" s="75" t="s">
        <v>32</v>
      </c>
      <c r="B50" s="53">
        <v>7</v>
      </c>
      <c r="C50" s="5">
        <v>45</v>
      </c>
      <c r="D50" s="51">
        <v>0</v>
      </c>
      <c r="E50" s="52">
        <v>0</v>
      </c>
      <c r="F50" s="76">
        <f>+Tabel2[[#This Row],[Trip
Maint]]+Tabel2[[#This Row],[Trip
New]]</f>
        <v>7</v>
      </c>
      <c r="G50" s="77">
        <f>+Tabel2[[#This Row],[Tot
Maint]]+Tabel2[[#This Row],[Tot
New]]</f>
        <v>45</v>
      </c>
      <c r="H50" s="67">
        <f>IF(Tabel2[[#This Row],[somme
Total]]=0,"-",Tabel2[[#This Row],[somme
Trip]]/Tabel2[[#This Row],[somme
Total]])</f>
        <v>0.15555555555555556</v>
      </c>
      <c r="I50" s="50">
        <f>+Tabel2[[#This Row],[somme
Total]]*(Tabel2[[#This Row],[%trip]]-$H$18)</f>
        <v>0.61863240018357069</v>
      </c>
      <c r="J50" s="57">
        <f>(ABS(Tabel2[[#This Row],[delta]])&gt;1.5)*POWER(Tabel2[[#This Row],[delta]],2)</f>
        <v>0</v>
      </c>
      <c r="N50" s="5" t="s">
        <v>1326</v>
      </c>
      <c r="O50" s="36">
        <v>1</v>
      </c>
      <c r="P50" s="37">
        <v>1</v>
      </c>
      <c r="Q50" s="38">
        <v>0</v>
      </c>
      <c r="R50" s="38">
        <v>0</v>
      </c>
      <c r="S50" s="36">
        <f>IF(Tabel3[[#This Row],[N Adv
Nouveau]]=0,0,POWER(2,Tabel3[[#This Row],[N Adv
maintenant]]+Tabel3[[#This Row],[N Adv
Nouveau]]))</f>
        <v>0</v>
      </c>
      <c r="T50" s="37">
        <f>IF(Tabel3[[#This Row],[N CoE
Nouveau]]=0,0,POWER(2,Tabel3[[#This Row],[N CoE
maintenant]]+Tabel3[[#This Row],[N CoE
Nouveau]]))</f>
        <v>0</v>
      </c>
    </row>
    <row r="51" spans="1:20" x14ac:dyDescent="0.25">
      <c r="A51" s="75" t="s">
        <v>31</v>
      </c>
      <c r="B51" s="53">
        <v>2</v>
      </c>
      <c r="C51" s="5">
        <v>7</v>
      </c>
      <c r="D51" s="51">
        <v>0</v>
      </c>
      <c r="E51" s="52">
        <v>0</v>
      </c>
      <c r="F51" s="76">
        <f>+Tabel2[[#This Row],[Trip
Maint]]+Tabel2[[#This Row],[Trip
New]]</f>
        <v>2</v>
      </c>
      <c r="G51" s="77">
        <f>+Tabel2[[#This Row],[Tot
Maint]]+Tabel2[[#This Row],[Tot
New]]</f>
        <v>7</v>
      </c>
      <c r="H51" s="67">
        <f>IF(Tabel2[[#This Row],[somme
Total]]=0,"-",Tabel2[[#This Row],[somme
Trip]]/Tabel2[[#This Row],[somme
Total]])</f>
        <v>0.2857142857142857</v>
      </c>
      <c r="I51" s="50">
        <f>+Tabel2[[#This Row],[somme
Total]]*(Tabel2[[#This Row],[%trip]]-$H$18)</f>
        <v>1.0073428178063331</v>
      </c>
      <c r="J51" s="57">
        <f>(ABS(Tabel2[[#This Row],[delta]])&gt;1.5)*POWER(Tabel2[[#This Row],[delta]],2)</f>
        <v>0</v>
      </c>
      <c r="N51" s="5" t="s">
        <v>1117</v>
      </c>
      <c r="O51" s="36">
        <v>2</v>
      </c>
      <c r="P51" s="37">
        <v>1</v>
      </c>
      <c r="Q51" s="38">
        <v>0</v>
      </c>
      <c r="R51" s="38">
        <v>0</v>
      </c>
      <c r="S51" s="36">
        <f>IF(Tabel3[[#This Row],[N Adv
Nouveau]]=0,0,POWER(2,Tabel3[[#This Row],[N Adv
maintenant]]+Tabel3[[#This Row],[N Adv
Nouveau]]))</f>
        <v>0</v>
      </c>
      <c r="T51" s="37">
        <f>IF(Tabel3[[#This Row],[N CoE
Nouveau]]=0,0,POWER(2,Tabel3[[#This Row],[N CoE
maintenant]]+Tabel3[[#This Row],[N CoE
Nouveau]]))</f>
        <v>0</v>
      </c>
    </row>
    <row r="52" spans="1:20" x14ac:dyDescent="0.25">
      <c r="A52" s="75" t="s">
        <v>30</v>
      </c>
      <c r="B52" s="53">
        <v>3</v>
      </c>
      <c r="C52" s="5">
        <v>13</v>
      </c>
      <c r="D52" s="51">
        <v>0</v>
      </c>
      <c r="E52" s="52">
        <v>0</v>
      </c>
      <c r="F52" s="76">
        <f>+Tabel2[[#This Row],[Trip
Maint]]+Tabel2[[#This Row],[Trip
New]]</f>
        <v>3</v>
      </c>
      <c r="G52" s="77">
        <f>+Tabel2[[#This Row],[Tot
Maint]]+Tabel2[[#This Row],[Tot
New]]</f>
        <v>13</v>
      </c>
      <c r="H52" s="67">
        <f>IF(Tabel2[[#This Row],[somme
Total]]=0,"-",Tabel2[[#This Row],[somme
Trip]]/Tabel2[[#This Row],[somme
Total]])</f>
        <v>0.23076923076923078</v>
      </c>
      <c r="I52" s="50">
        <f>+Tabel2[[#This Row],[somme
Total]]*(Tabel2[[#This Row],[%trip]]-$H$18)</f>
        <v>1.1564938044974762</v>
      </c>
      <c r="J52" s="57">
        <f>(ABS(Tabel2[[#This Row],[delta]])&gt;1.5)*POWER(Tabel2[[#This Row],[delta]],2)</f>
        <v>0</v>
      </c>
      <c r="N52" s="5" t="s">
        <v>1025</v>
      </c>
      <c r="O52" s="36">
        <v>1</v>
      </c>
      <c r="P52" s="37">
        <v>0</v>
      </c>
      <c r="Q52" s="38">
        <v>0</v>
      </c>
      <c r="R52" s="38">
        <v>0</v>
      </c>
      <c r="S52" s="36">
        <f>IF(Tabel3[[#This Row],[N Adv
Nouveau]]=0,0,POWER(2,Tabel3[[#This Row],[N Adv
maintenant]]+Tabel3[[#This Row],[N Adv
Nouveau]]))</f>
        <v>0</v>
      </c>
      <c r="T52" s="37">
        <f>IF(Tabel3[[#This Row],[N CoE
Nouveau]]=0,0,POWER(2,Tabel3[[#This Row],[N CoE
maintenant]]+Tabel3[[#This Row],[N CoE
Nouveau]]))</f>
        <v>0</v>
      </c>
    </row>
    <row r="53" spans="1:20" x14ac:dyDescent="0.25">
      <c r="A53" s="75" t="s">
        <v>29</v>
      </c>
      <c r="B53" s="53">
        <v>4</v>
      </c>
      <c r="C53" s="5">
        <v>33</v>
      </c>
      <c r="D53" s="51">
        <v>0</v>
      </c>
      <c r="E53" s="52">
        <v>0</v>
      </c>
      <c r="F53" s="76">
        <f>+Tabel2[[#This Row],[Trip
Maint]]+Tabel2[[#This Row],[Trip
New]]</f>
        <v>4</v>
      </c>
      <c r="G53" s="77">
        <f>+Tabel2[[#This Row],[Tot
Maint]]+Tabel2[[#This Row],[Tot
New]]</f>
        <v>33</v>
      </c>
      <c r="H53" s="67">
        <f>IF(Tabel2[[#This Row],[somme
Total]]=0,"-",Tabel2[[#This Row],[somme
Trip]]/Tabel2[[#This Row],[somme
Total]])</f>
        <v>0.12121212121212122</v>
      </c>
      <c r="I53" s="50">
        <f>+Tabel2[[#This Row],[somme
Total]]*(Tabel2[[#This Row],[%trip]]-$H$18)</f>
        <v>-0.67966957319871479</v>
      </c>
      <c r="J53" s="57">
        <f>(ABS(Tabel2[[#This Row],[delta]])&gt;1.5)*POWER(Tabel2[[#This Row],[delta]],2)</f>
        <v>0</v>
      </c>
      <c r="N53" s="5" t="s">
        <v>1043</v>
      </c>
      <c r="O53" s="36">
        <v>1</v>
      </c>
      <c r="P53" s="37">
        <v>0</v>
      </c>
      <c r="Q53" s="38">
        <v>0</v>
      </c>
      <c r="R53" s="38">
        <v>0</v>
      </c>
      <c r="S53" s="36">
        <f>IF(Tabel3[[#This Row],[N Adv
Nouveau]]=0,0,POWER(2,Tabel3[[#This Row],[N Adv
maintenant]]+Tabel3[[#This Row],[N Adv
Nouveau]]))</f>
        <v>0</v>
      </c>
      <c r="T53" s="37">
        <f>IF(Tabel3[[#This Row],[N CoE
Nouveau]]=0,0,POWER(2,Tabel3[[#This Row],[N CoE
maintenant]]+Tabel3[[#This Row],[N CoE
Nouveau]]))</f>
        <v>0</v>
      </c>
    </row>
    <row r="54" spans="1:20" x14ac:dyDescent="0.25">
      <c r="A54" s="75" t="s">
        <v>28</v>
      </c>
      <c r="B54" s="53">
        <v>0</v>
      </c>
      <c r="C54" s="5">
        <v>3</v>
      </c>
      <c r="D54" s="51">
        <v>0</v>
      </c>
      <c r="E54" s="52">
        <v>0</v>
      </c>
      <c r="F54" s="76">
        <f>+Tabel2[[#This Row],[Trip
Maint]]+Tabel2[[#This Row],[Trip
New]]</f>
        <v>0</v>
      </c>
      <c r="G54" s="77">
        <f>+Tabel2[[#This Row],[Tot
Maint]]+Tabel2[[#This Row],[Tot
New]]</f>
        <v>3</v>
      </c>
      <c r="H54" s="67">
        <f>IF(Tabel2[[#This Row],[somme
Total]]=0,"-",Tabel2[[#This Row],[somme
Trip]]/Tabel2[[#This Row],[somme
Total]])</f>
        <v>0</v>
      </c>
      <c r="I54" s="50">
        <f>+Tabel2[[#This Row],[somme
Total]]*(Tabel2[[#This Row],[%trip]]-$H$18)</f>
        <v>-0.42542450665442866</v>
      </c>
      <c r="J54" s="57">
        <f>(ABS(Tabel2[[#This Row],[delta]])&gt;1.5)*POWER(Tabel2[[#This Row],[delta]],2)</f>
        <v>0</v>
      </c>
      <c r="N54" s="5" t="s">
        <v>1126</v>
      </c>
      <c r="O54" s="36">
        <v>2</v>
      </c>
      <c r="P54" s="37">
        <v>1</v>
      </c>
      <c r="Q54" s="38">
        <v>0</v>
      </c>
      <c r="R54" s="38">
        <v>0</v>
      </c>
      <c r="S54" s="36">
        <f>IF(Tabel3[[#This Row],[N Adv
Nouveau]]=0,0,POWER(2,Tabel3[[#This Row],[N Adv
maintenant]]+Tabel3[[#This Row],[N Adv
Nouveau]]))</f>
        <v>0</v>
      </c>
      <c r="T54" s="37">
        <f>IF(Tabel3[[#This Row],[N CoE
Nouveau]]=0,0,POWER(2,Tabel3[[#This Row],[N CoE
maintenant]]+Tabel3[[#This Row],[N CoE
Nouveau]]))</f>
        <v>0</v>
      </c>
    </row>
    <row r="55" spans="1:20" x14ac:dyDescent="0.25">
      <c r="A55" s="75" t="s">
        <v>27</v>
      </c>
      <c r="B55" s="53">
        <v>7</v>
      </c>
      <c r="C55" s="5">
        <v>53</v>
      </c>
      <c r="D55" s="51">
        <v>0</v>
      </c>
      <c r="E55" s="52">
        <v>0</v>
      </c>
      <c r="F55" s="76">
        <f>+Tabel2[[#This Row],[Trip
Maint]]+Tabel2[[#This Row],[Trip
New]]</f>
        <v>7</v>
      </c>
      <c r="G55" s="77">
        <f>+Tabel2[[#This Row],[Tot
Maint]]+Tabel2[[#This Row],[Tot
New]]</f>
        <v>53</v>
      </c>
      <c r="H55" s="67">
        <f>IF(Tabel2[[#This Row],[somme
Total]]=0,"-",Tabel2[[#This Row],[somme
Trip]]/Tabel2[[#This Row],[somme
Total]])</f>
        <v>0.13207547169811321</v>
      </c>
      <c r="I55" s="50">
        <f>+Tabel2[[#This Row],[somme
Total]]*(Tabel2[[#This Row],[%trip]]-$H$18)</f>
        <v>-0.51583295089490588</v>
      </c>
      <c r="J55" s="57">
        <f>(ABS(Tabel2[[#This Row],[delta]])&gt;1.5)*POWER(Tabel2[[#This Row],[delta]],2)</f>
        <v>0</v>
      </c>
      <c r="N55" s="5" t="s">
        <v>1800</v>
      </c>
      <c r="O55" s="36">
        <v>0</v>
      </c>
      <c r="P55" s="37">
        <v>1</v>
      </c>
      <c r="Q55" s="38">
        <v>0</v>
      </c>
      <c r="R55" s="38">
        <v>0</v>
      </c>
      <c r="S55" s="36">
        <f>IF(Tabel3[[#This Row],[N Adv
Nouveau]]=0,0,POWER(2,Tabel3[[#This Row],[N Adv
maintenant]]+Tabel3[[#This Row],[N Adv
Nouveau]]))</f>
        <v>0</v>
      </c>
      <c r="T55" s="37">
        <f>IF(Tabel3[[#This Row],[N CoE
Nouveau]]=0,0,POWER(2,Tabel3[[#This Row],[N CoE
maintenant]]+Tabel3[[#This Row],[N CoE
Nouveau]]))</f>
        <v>0</v>
      </c>
    </row>
    <row r="56" spans="1:20" x14ac:dyDescent="0.25">
      <c r="A56" s="75" t="s">
        <v>26</v>
      </c>
      <c r="B56" s="53">
        <v>6</v>
      </c>
      <c r="C56" s="5">
        <v>43</v>
      </c>
      <c r="D56" s="51">
        <v>0</v>
      </c>
      <c r="E56" s="52">
        <v>0</v>
      </c>
      <c r="F56" s="76">
        <f>+Tabel2[[#This Row],[Trip
Maint]]+Tabel2[[#This Row],[Trip
New]]</f>
        <v>6</v>
      </c>
      <c r="G56" s="77">
        <f>+Tabel2[[#This Row],[Tot
Maint]]+Tabel2[[#This Row],[Tot
New]]</f>
        <v>43</v>
      </c>
      <c r="H56" s="67">
        <f>IF(Tabel2[[#This Row],[somme
Total]]=0,"-",Tabel2[[#This Row],[somme
Trip]]/Tabel2[[#This Row],[somme
Total]])</f>
        <v>0.13953488372093023</v>
      </c>
      <c r="I56" s="50">
        <f>+Tabel2[[#This Row],[somme
Total]]*(Tabel2[[#This Row],[%trip]]-$H$18)</f>
        <v>-9.775126204681045E-2</v>
      </c>
      <c r="J56" s="57">
        <f>(ABS(Tabel2[[#This Row],[delta]])&gt;1.5)*POWER(Tabel2[[#This Row],[delta]],2)</f>
        <v>0</v>
      </c>
      <c r="N56" s="5" t="s">
        <v>1865</v>
      </c>
      <c r="O56" s="36">
        <v>1</v>
      </c>
      <c r="P56" s="37">
        <v>0</v>
      </c>
      <c r="Q56" s="38">
        <v>0</v>
      </c>
      <c r="R56" s="38">
        <v>0</v>
      </c>
      <c r="S56" s="36">
        <f>IF(Tabel3[[#This Row],[N Adv
Nouveau]]=0,0,POWER(2,Tabel3[[#This Row],[N Adv
maintenant]]+Tabel3[[#This Row],[N Adv
Nouveau]]))</f>
        <v>0</v>
      </c>
      <c r="T56" s="37">
        <f>IF(Tabel3[[#This Row],[N CoE
Nouveau]]=0,0,POWER(2,Tabel3[[#This Row],[N CoE
maintenant]]+Tabel3[[#This Row],[N CoE
Nouveau]]))</f>
        <v>0</v>
      </c>
    </row>
    <row r="57" spans="1:20" x14ac:dyDescent="0.25">
      <c r="A57" s="75" t="s">
        <v>25</v>
      </c>
      <c r="B57" s="53">
        <v>7</v>
      </c>
      <c r="C57" s="5">
        <v>53</v>
      </c>
      <c r="D57" s="51">
        <v>0</v>
      </c>
      <c r="E57" s="52">
        <v>0</v>
      </c>
      <c r="F57" s="76">
        <f>+Tabel2[[#This Row],[Trip
Maint]]+Tabel2[[#This Row],[Trip
New]]</f>
        <v>7</v>
      </c>
      <c r="G57" s="77">
        <f>+Tabel2[[#This Row],[Tot
Maint]]+Tabel2[[#This Row],[Tot
New]]</f>
        <v>53</v>
      </c>
      <c r="H57" s="67">
        <f>IF(Tabel2[[#This Row],[somme
Total]]=0,"-",Tabel2[[#This Row],[somme
Trip]]/Tabel2[[#This Row],[somme
Total]])</f>
        <v>0.13207547169811321</v>
      </c>
      <c r="I57" s="50">
        <f>+Tabel2[[#This Row],[somme
Total]]*(Tabel2[[#This Row],[%trip]]-$H$18)</f>
        <v>-0.51583295089490588</v>
      </c>
      <c r="J57" s="57">
        <f>(ABS(Tabel2[[#This Row],[delta]])&gt;1.5)*POWER(Tabel2[[#This Row],[delta]],2)</f>
        <v>0</v>
      </c>
      <c r="N57" s="5" t="s">
        <v>1381</v>
      </c>
      <c r="O57" s="36">
        <v>1</v>
      </c>
      <c r="P57" s="37">
        <v>1</v>
      </c>
      <c r="Q57" s="38">
        <v>0</v>
      </c>
      <c r="R57" s="38">
        <v>0</v>
      </c>
      <c r="S57" s="36">
        <f>IF(Tabel3[[#This Row],[N Adv
Nouveau]]=0,0,POWER(2,Tabel3[[#This Row],[N Adv
maintenant]]+Tabel3[[#This Row],[N Adv
Nouveau]]))</f>
        <v>0</v>
      </c>
      <c r="T57" s="37">
        <f>IF(Tabel3[[#This Row],[N CoE
Nouveau]]=0,0,POWER(2,Tabel3[[#This Row],[N CoE
maintenant]]+Tabel3[[#This Row],[N CoE
Nouveau]]))</f>
        <v>0</v>
      </c>
    </row>
    <row r="58" spans="1:20" x14ac:dyDescent="0.25">
      <c r="A58" s="75" t="s">
        <v>24</v>
      </c>
      <c r="B58" s="53">
        <v>3</v>
      </c>
      <c r="C58" s="5">
        <v>13</v>
      </c>
      <c r="D58" s="51">
        <v>0</v>
      </c>
      <c r="E58" s="52">
        <v>0</v>
      </c>
      <c r="F58" s="76">
        <f>+Tabel2[[#This Row],[Trip
Maint]]+Tabel2[[#This Row],[Trip
New]]</f>
        <v>3</v>
      </c>
      <c r="G58" s="77">
        <f>+Tabel2[[#This Row],[Tot
Maint]]+Tabel2[[#This Row],[Tot
New]]</f>
        <v>13</v>
      </c>
      <c r="H58" s="67">
        <f>IF(Tabel2[[#This Row],[somme
Total]]=0,"-",Tabel2[[#This Row],[somme
Trip]]/Tabel2[[#This Row],[somme
Total]])</f>
        <v>0.23076923076923078</v>
      </c>
      <c r="I58" s="50">
        <f>+Tabel2[[#This Row],[somme
Total]]*(Tabel2[[#This Row],[%trip]]-$H$18)</f>
        <v>1.1564938044974762</v>
      </c>
      <c r="J58" s="57">
        <f>(ABS(Tabel2[[#This Row],[delta]])&gt;1.5)*POWER(Tabel2[[#This Row],[delta]],2)</f>
        <v>0</v>
      </c>
      <c r="N58" s="5" t="s">
        <v>1849</v>
      </c>
      <c r="O58" s="36">
        <v>1</v>
      </c>
      <c r="P58" s="37">
        <v>1</v>
      </c>
      <c r="Q58" s="38">
        <v>0</v>
      </c>
      <c r="R58" s="38">
        <v>0</v>
      </c>
      <c r="S58" s="36">
        <f>IF(Tabel3[[#This Row],[N Adv
Nouveau]]=0,0,POWER(2,Tabel3[[#This Row],[N Adv
maintenant]]+Tabel3[[#This Row],[N Adv
Nouveau]]))</f>
        <v>0</v>
      </c>
      <c r="T58" s="37">
        <f>IF(Tabel3[[#This Row],[N CoE
Nouveau]]=0,0,POWER(2,Tabel3[[#This Row],[N CoE
maintenant]]+Tabel3[[#This Row],[N CoE
Nouveau]]))</f>
        <v>0</v>
      </c>
    </row>
    <row r="59" spans="1:20" x14ac:dyDescent="0.25">
      <c r="A59" s="75" t="s">
        <v>23</v>
      </c>
      <c r="B59" s="53">
        <v>6</v>
      </c>
      <c r="C59" s="5">
        <v>51</v>
      </c>
      <c r="D59" s="51">
        <v>0</v>
      </c>
      <c r="E59" s="52">
        <v>0</v>
      </c>
      <c r="F59" s="76">
        <f>+Tabel2[[#This Row],[Trip
Maint]]+Tabel2[[#This Row],[Trip
New]]</f>
        <v>6</v>
      </c>
      <c r="G59" s="77">
        <f>+Tabel2[[#This Row],[Tot
Maint]]+Tabel2[[#This Row],[Tot
New]]</f>
        <v>51</v>
      </c>
      <c r="H59" s="67">
        <f>IF(Tabel2[[#This Row],[somme
Total]]=0,"-",Tabel2[[#This Row],[somme
Trip]]/Tabel2[[#This Row],[somme
Total]])</f>
        <v>0.11764705882352941</v>
      </c>
      <c r="I59" s="50">
        <f>+Tabel2[[#This Row],[somme
Total]]*(Tabel2[[#This Row],[%trip]]-$H$18)</f>
        <v>-1.2322166131252867</v>
      </c>
      <c r="J59" s="57">
        <f>(ABS(Tabel2[[#This Row],[delta]])&gt;1.5)*POWER(Tabel2[[#This Row],[delta]],2)</f>
        <v>0</v>
      </c>
      <c r="N59" s="5" t="s">
        <v>1283</v>
      </c>
      <c r="O59" s="36">
        <v>2</v>
      </c>
      <c r="P59" s="37">
        <v>1</v>
      </c>
      <c r="Q59" s="38">
        <v>0</v>
      </c>
      <c r="R59" s="38">
        <v>0</v>
      </c>
      <c r="S59" s="36">
        <f>IF(Tabel3[[#This Row],[N Adv
Nouveau]]=0,0,POWER(2,Tabel3[[#This Row],[N Adv
maintenant]]+Tabel3[[#This Row],[N Adv
Nouveau]]))</f>
        <v>0</v>
      </c>
      <c r="T59" s="37">
        <f>IF(Tabel3[[#This Row],[N CoE
Nouveau]]=0,0,POWER(2,Tabel3[[#This Row],[N CoE
maintenant]]+Tabel3[[#This Row],[N CoE
Nouveau]]))</f>
        <v>0</v>
      </c>
    </row>
    <row r="60" spans="1:20" x14ac:dyDescent="0.25">
      <c r="A60" s="75" t="s">
        <v>22</v>
      </c>
      <c r="B60" s="53">
        <v>3</v>
      </c>
      <c r="C60" s="5">
        <v>12</v>
      </c>
      <c r="D60" s="51">
        <v>0</v>
      </c>
      <c r="E60" s="52">
        <v>0</v>
      </c>
      <c r="F60" s="76">
        <f>+Tabel2[[#This Row],[Trip
Maint]]+Tabel2[[#This Row],[Trip
New]]</f>
        <v>3</v>
      </c>
      <c r="G60" s="77">
        <f>+Tabel2[[#This Row],[Tot
Maint]]+Tabel2[[#This Row],[Tot
New]]</f>
        <v>12</v>
      </c>
      <c r="H60" s="67">
        <f>IF(Tabel2[[#This Row],[somme
Total]]=0,"-",Tabel2[[#This Row],[somme
Trip]]/Tabel2[[#This Row],[somme
Total]])</f>
        <v>0.25</v>
      </c>
      <c r="I60" s="50">
        <f>+Tabel2[[#This Row],[somme
Total]]*(Tabel2[[#This Row],[%trip]]-$H$18)</f>
        <v>1.2983019733822854</v>
      </c>
      <c r="J60" s="57">
        <f>(ABS(Tabel2[[#This Row],[delta]])&gt;1.5)*POWER(Tabel2[[#This Row],[delta]],2)</f>
        <v>0</v>
      </c>
      <c r="N60" s="5" t="s">
        <v>1910</v>
      </c>
      <c r="O60" s="36">
        <v>0</v>
      </c>
      <c r="P60" s="37">
        <v>1</v>
      </c>
      <c r="Q60" s="38">
        <v>0</v>
      </c>
      <c r="R60" s="38">
        <v>0</v>
      </c>
      <c r="S60" s="36">
        <f>IF(Tabel3[[#This Row],[N Adv
Nouveau]]=0,0,POWER(2,Tabel3[[#This Row],[N Adv
maintenant]]+Tabel3[[#This Row],[N Adv
Nouveau]]))</f>
        <v>0</v>
      </c>
      <c r="T60" s="37">
        <f>IF(Tabel3[[#This Row],[N CoE
Nouveau]]=0,0,POWER(2,Tabel3[[#This Row],[N CoE
maintenant]]+Tabel3[[#This Row],[N CoE
Nouveau]]))</f>
        <v>0</v>
      </c>
    </row>
    <row r="61" spans="1:20" x14ac:dyDescent="0.25">
      <c r="A61" s="75" t="s">
        <v>21</v>
      </c>
      <c r="B61" s="53">
        <v>1</v>
      </c>
      <c r="C61" s="5">
        <v>2</v>
      </c>
      <c r="D61" s="51">
        <v>0</v>
      </c>
      <c r="E61" s="52">
        <v>0</v>
      </c>
      <c r="F61" s="76">
        <f>+Tabel2[[#This Row],[Trip
Maint]]+Tabel2[[#This Row],[Trip
New]]</f>
        <v>1</v>
      </c>
      <c r="G61" s="77">
        <f>+Tabel2[[#This Row],[Tot
Maint]]+Tabel2[[#This Row],[Tot
New]]</f>
        <v>2</v>
      </c>
      <c r="H61" s="67">
        <f>IF(Tabel2[[#This Row],[somme
Total]]=0,"-",Tabel2[[#This Row],[somme
Trip]]/Tabel2[[#This Row],[somme
Total]])</f>
        <v>0.5</v>
      </c>
      <c r="I61" s="50">
        <f>+Tabel2[[#This Row],[somme
Total]]*(Tabel2[[#This Row],[%trip]]-$H$18)</f>
        <v>0.71638366223038097</v>
      </c>
      <c r="J61" s="57">
        <f>(ABS(Tabel2[[#This Row],[delta]])&gt;1.5)*POWER(Tabel2[[#This Row],[delta]],2)</f>
        <v>0</v>
      </c>
      <c r="N61" s="5" t="s">
        <v>1049</v>
      </c>
      <c r="O61" s="36">
        <v>2</v>
      </c>
      <c r="P61" s="37">
        <v>1</v>
      </c>
      <c r="Q61" s="38">
        <v>0</v>
      </c>
      <c r="R61" s="38">
        <v>0</v>
      </c>
      <c r="S61" s="36">
        <f>IF(Tabel3[[#This Row],[N Adv
Nouveau]]=0,0,POWER(2,Tabel3[[#This Row],[N Adv
maintenant]]+Tabel3[[#This Row],[N Adv
Nouveau]]))</f>
        <v>0</v>
      </c>
      <c r="T61" s="37">
        <f>IF(Tabel3[[#This Row],[N CoE
Nouveau]]=0,0,POWER(2,Tabel3[[#This Row],[N CoE
maintenant]]+Tabel3[[#This Row],[N CoE
Nouveau]]))</f>
        <v>0</v>
      </c>
    </row>
    <row r="62" spans="1:20" x14ac:dyDescent="0.25">
      <c r="A62" s="75" t="s">
        <v>20</v>
      </c>
      <c r="B62" s="53">
        <v>2</v>
      </c>
      <c r="C62" s="5">
        <v>16</v>
      </c>
      <c r="D62" s="51">
        <v>0</v>
      </c>
      <c r="E62" s="52">
        <v>0</v>
      </c>
      <c r="F62" s="76">
        <f>+Tabel2[[#This Row],[Trip
Maint]]+Tabel2[[#This Row],[Trip
New]]</f>
        <v>2</v>
      </c>
      <c r="G62" s="77">
        <f>+Tabel2[[#This Row],[Tot
Maint]]+Tabel2[[#This Row],[Tot
New]]</f>
        <v>16</v>
      </c>
      <c r="H62" s="67">
        <f>IF(Tabel2[[#This Row],[somme
Total]]=0,"-",Tabel2[[#This Row],[somme
Trip]]/Tabel2[[#This Row],[somme
Total]])</f>
        <v>0.125</v>
      </c>
      <c r="I62" s="50">
        <f>+Tabel2[[#This Row],[somme
Total]]*(Tabel2[[#This Row],[%trip]]-$H$18)</f>
        <v>-0.26893070215695269</v>
      </c>
      <c r="J62" s="57">
        <f>(ABS(Tabel2[[#This Row],[delta]])&gt;1.5)*POWER(Tabel2[[#This Row],[delta]],2)</f>
        <v>0</v>
      </c>
      <c r="N62" s="5" t="s">
        <v>1868</v>
      </c>
      <c r="O62" s="36">
        <v>1</v>
      </c>
      <c r="P62" s="37">
        <v>1</v>
      </c>
      <c r="Q62" s="38">
        <v>0</v>
      </c>
      <c r="R62" s="38">
        <v>0</v>
      </c>
      <c r="S62" s="36">
        <f>IF(Tabel3[[#This Row],[N Adv
Nouveau]]=0,0,POWER(2,Tabel3[[#This Row],[N Adv
maintenant]]+Tabel3[[#This Row],[N Adv
Nouveau]]))</f>
        <v>0</v>
      </c>
      <c r="T62" s="37">
        <f>IF(Tabel3[[#This Row],[N CoE
Nouveau]]=0,0,POWER(2,Tabel3[[#This Row],[N CoE
maintenant]]+Tabel3[[#This Row],[N CoE
Nouveau]]))</f>
        <v>0</v>
      </c>
    </row>
    <row r="63" spans="1:20" x14ac:dyDescent="0.25">
      <c r="A63" s="75" t="s">
        <v>19</v>
      </c>
      <c r="B63" s="53">
        <v>6</v>
      </c>
      <c r="C63" s="5">
        <v>49</v>
      </c>
      <c r="D63" s="51">
        <v>0</v>
      </c>
      <c r="E63" s="52">
        <v>0</v>
      </c>
      <c r="F63" s="76">
        <f>+Tabel2[[#This Row],[Trip
Maint]]+Tabel2[[#This Row],[Trip
New]]</f>
        <v>6</v>
      </c>
      <c r="G63" s="77">
        <f>+Tabel2[[#This Row],[Tot
Maint]]+Tabel2[[#This Row],[Tot
New]]</f>
        <v>49</v>
      </c>
      <c r="H63" s="67">
        <f>IF(Tabel2[[#This Row],[somme
Total]]=0,"-",Tabel2[[#This Row],[somme
Trip]]/Tabel2[[#This Row],[somme
Total]])</f>
        <v>0.12244897959183673</v>
      </c>
      <c r="I63" s="50">
        <f>+Tabel2[[#This Row],[somme
Total]]*(Tabel2[[#This Row],[%trip]]-$H$18)</f>
        <v>-0.94860027535566771</v>
      </c>
      <c r="J63" s="57">
        <f>(ABS(Tabel2[[#This Row],[delta]])&gt;1.5)*POWER(Tabel2[[#This Row],[delta]],2)</f>
        <v>0</v>
      </c>
      <c r="N63" s="5" t="s">
        <v>1873</v>
      </c>
      <c r="O63" s="36">
        <v>1</v>
      </c>
      <c r="P63" s="37">
        <v>1</v>
      </c>
      <c r="Q63" s="38">
        <v>0</v>
      </c>
      <c r="R63" s="38">
        <v>0</v>
      </c>
      <c r="S63" s="36">
        <f>IF(Tabel3[[#This Row],[N Adv
Nouveau]]=0,0,POWER(2,Tabel3[[#This Row],[N Adv
maintenant]]+Tabel3[[#This Row],[N Adv
Nouveau]]))</f>
        <v>0</v>
      </c>
      <c r="T63" s="37">
        <f>IF(Tabel3[[#This Row],[N CoE
Nouveau]]=0,0,POWER(2,Tabel3[[#This Row],[N CoE
maintenant]]+Tabel3[[#This Row],[N CoE
Nouveau]]))</f>
        <v>0</v>
      </c>
    </row>
    <row r="64" spans="1:20" x14ac:dyDescent="0.25">
      <c r="A64" s="75" t="s">
        <v>18</v>
      </c>
      <c r="B64" s="53">
        <v>7</v>
      </c>
      <c r="C64" s="5">
        <v>45</v>
      </c>
      <c r="D64" s="51">
        <v>0</v>
      </c>
      <c r="E64" s="52">
        <v>0</v>
      </c>
      <c r="F64" s="76">
        <f>+Tabel2[[#This Row],[Trip
Maint]]+Tabel2[[#This Row],[Trip
New]]</f>
        <v>7</v>
      </c>
      <c r="G64" s="77">
        <f>+Tabel2[[#This Row],[Tot
Maint]]+Tabel2[[#This Row],[Tot
New]]</f>
        <v>45</v>
      </c>
      <c r="H64" s="67">
        <f>IF(Tabel2[[#This Row],[somme
Total]]=0,"-",Tabel2[[#This Row],[somme
Trip]]/Tabel2[[#This Row],[somme
Total]])</f>
        <v>0.15555555555555556</v>
      </c>
      <c r="I64" s="50">
        <f>+Tabel2[[#This Row],[somme
Total]]*(Tabel2[[#This Row],[%trip]]-$H$18)</f>
        <v>0.61863240018357069</v>
      </c>
      <c r="J64" s="57">
        <f>(ABS(Tabel2[[#This Row],[delta]])&gt;1.5)*POWER(Tabel2[[#This Row],[delta]],2)</f>
        <v>0</v>
      </c>
      <c r="N64" s="5" t="s">
        <v>349</v>
      </c>
      <c r="O64" s="36">
        <v>2</v>
      </c>
      <c r="P64" s="37">
        <v>1</v>
      </c>
      <c r="Q64" s="38">
        <v>0</v>
      </c>
      <c r="R64" s="38">
        <v>0</v>
      </c>
      <c r="S64" s="36">
        <f>IF(Tabel3[[#This Row],[N Adv
Nouveau]]=0,0,POWER(2,Tabel3[[#This Row],[N Adv
maintenant]]+Tabel3[[#This Row],[N Adv
Nouveau]]))</f>
        <v>0</v>
      </c>
      <c r="T64" s="37">
        <f>IF(Tabel3[[#This Row],[N CoE
Nouveau]]=0,0,POWER(2,Tabel3[[#This Row],[N CoE
maintenant]]+Tabel3[[#This Row],[N CoE
Nouveau]]))</f>
        <v>0</v>
      </c>
    </row>
    <row r="65" spans="1:20" x14ac:dyDescent="0.25">
      <c r="A65" s="75" t="s">
        <v>17</v>
      </c>
      <c r="B65" s="53">
        <v>3</v>
      </c>
      <c r="C65" s="5">
        <v>23</v>
      </c>
      <c r="D65" s="51">
        <v>0</v>
      </c>
      <c r="E65" s="52">
        <v>0</v>
      </c>
      <c r="F65" s="76">
        <f>+Tabel2[[#This Row],[Trip
Maint]]+Tabel2[[#This Row],[Trip
New]]</f>
        <v>3</v>
      </c>
      <c r="G65" s="77">
        <f>+Tabel2[[#This Row],[Tot
Maint]]+Tabel2[[#This Row],[Tot
New]]</f>
        <v>23</v>
      </c>
      <c r="H65" s="67">
        <f>IF(Tabel2[[#This Row],[somme
Total]]=0,"-",Tabel2[[#This Row],[somme
Trip]]/Tabel2[[#This Row],[somme
Total]])</f>
        <v>0.13043478260869565</v>
      </c>
      <c r="I65" s="50">
        <f>+Tabel2[[#This Row],[somme
Total]]*(Tabel2[[#This Row],[%trip]]-$H$18)</f>
        <v>-0.26158788435061958</v>
      </c>
      <c r="J65" s="57">
        <f>(ABS(Tabel2[[#This Row],[delta]])&gt;1.5)*POWER(Tabel2[[#This Row],[delta]],2)</f>
        <v>0</v>
      </c>
      <c r="N65" s="5" t="s">
        <v>590</v>
      </c>
      <c r="O65" s="36">
        <v>2</v>
      </c>
      <c r="P65" s="37">
        <v>0</v>
      </c>
      <c r="Q65" s="38">
        <v>0</v>
      </c>
      <c r="R65" s="38">
        <v>0</v>
      </c>
      <c r="S65" s="36">
        <f>IF(Tabel3[[#This Row],[N Adv
Nouveau]]=0,0,POWER(2,Tabel3[[#This Row],[N Adv
maintenant]]+Tabel3[[#This Row],[N Adv
Nouveau]]))</f>
        <v>0</v>
      </c>
      <c r="T65" s="37">
        <f>IF(Tabel3[[#This Row],[N CoE
Nouveau]]=0,0,POWER(2,Tabel3[[#This Row],[N CoE
maintenant]]+Tabel3[[#This Row],[N CoE
Nouveau]]))</f>
        <v>0</v>
      </c>
    </row>
    <row r="66" spans="1:20" x14ac:dyDescent="0.25">
      <c r="A66" s="75" t="s">
        <v>16</v>
      </c>
      <c r="B66" s="53">
        <v>2</v>
      </c>
      <c r="C66" s="5">
        <v>9</v>
      </c>
      <c r="D66" s="51">
        <v>0</v>
      </c>
      <c r="E66" s="52">
        <v>0</v>
      </c>
      <c r="F66" s="76">
        <f>+Tabel2[[#This Row],[Trip
Maint]]+Tabel2[[#This Row],[Trip
New]]</f>
        <v>2</v>
      </c>
      <c r="G66" s="77">
        <f>+Tabel2[[#This Row],[Tot
Maint]]+Tabel2[[#This Row],[Tot
New]]</f>
        <v>9</v>
      </c>
      <c r="H66" s="67">
        <f>IF(Tabel2[[#This Row],[somme
Total]]=0,"-",Tabel2[[#This Row],[somme
Trip]]/Tabel2[[#This Row],[somme
Total]])</f>
        <v>0.22222222222222221</v>
      </c>
      <c r="I66" s="50">
        <f>+Tabel2[[#This Row],[somme
Total]]*(Tabel2[[#This Row],[%trip]]-$H$18)</f>
        <v>0.72372648003671403</v>
      </c>
      <c r="J66" s="57">
        <f>(ABS(Tabel2[[#This Row],[delta]])&gt;1.5)*POWER(Tabel2[[#This Row],[delta]],2)</f>
        <v>0</v>
      </c>
      <c r="N66" s="5" t="s">
        <v>1449</v>
      </c>
      <c r="O66" s="36">
        <v>0</v>
      </c>
      <c r="P66" s="37">
        <v>1</v>
      </c>
      <c r="Q66" s="38">
        <v>0</v>
      </c>
      <c r="R66" s="38">
        <v>0</v>
      </c>
      <c r="S66" s="36">
        <f>IF(Tabel3[[#This Row],[N Adv
Nouveau]]=0,0,POWER(2,Tabel3[[#This Row],[N Adv
maintenant]]+Tabel3[[#This Row],[N Adv
Nouveau]]))</f>
        <v>0</v>
      </c>
      <c r="T66" s="37">
        <f>IF(Tabel3[[#This Row],[N CoE
Nouveau]]=0,0,POWER(2,Tabel3[[#This Row],[N CoE
maintenant]]+Tabel3[[#This Row],[N CoE
Nouveau]]))</f>
        <v>0</v>
      </c>
    </row>
    <row r="67" spans="1:20" x14ac:dyDescent="0.25">
      <c r="A67" s="75" t="s">
        <v>15</v>
      </c>
      <c r="B67" s="53">
        <v>0</v>
      </c>
      <c r="C67" s="5">
        <v>3</v>
      </c>
      <c r="D67" s="51">
        <v>0</v>
      </c>
      <c r="E67" s="52">
        <v>0</v>
      </c>
      <c r="F67" s="76">
        <f>+Tabel2[[#This Row],[Trip
Maint]]+Tabel2[[#This Row],[Trip
New]]</f>
        <v>0</v>
      </c>
      <c r="G67" s="77">
        <f>+Tabel2[[#This Row],[Tot
Maint]]+Tabel2[[#This Row],[Tot
New]]</f>
        <v>3</v>
      </c>
      <c r="H67" s="67">
        <f>IF(Tabel2[[#This Row],[somme
Total]]=0,"-",Tabel2[[#This Row],[somme
Trip]]/Tabel2[[#This Row],[somme
Total]])</f>
        <v>0</v>
      </c>
      <c r="I67" s="50">
        <f>+Tabel2[[#This Row],[somme
Total]]*(Tabel2[[#This Row],[%trip]]-$H$18)</f>
        <v>-0.42542450665442866</v>
      </c>
      <c r="J67" s="57">
        <f>(ABS(Tabel2[[#This Row],[delta]])&gt;1.5)*POWER(Tabel2[[#This Row],[delta]],2)</f>
        <v>0</v>
      </c>
      <c r="N67" s="5" t="s">
        <v>249</v>
      </c>
      <c r="O67" s="36">
        <v>1</v>
      </c>
      <c r="P67" s="37">
        <v>1</v>
      </c>
      <c r="Q67" s="38">
        <v>0</v>
      </c>
      <c r="R67" s="38">
        <v>0</v>
      </c>
      <c r="S67" s="36">
        <f>IF(Tabel3[[#This Row],[N Adv
Nouveau]]=0,0,POWER(2,Tabel3[[#This Row],[N Adv
maintenant]]+Tabel3[[#This Row],[N Adv
Nouveau]]))</f>
        <v>0</v>
      </c>
      <c r="T67" s="37">
        <f>IF(Tabel3[[#This Row],[N CoE
Nouveau]]=0,0,POWER(2,Tabel3[[#This Row],[N CoE
maintenant]]+Tabel3[[#This Row],[N CoE
Nouveau]]))</f>
        <v>0</v>
      </c>
    </row>
    <row r="68" spans="1:20" x14ac:dyDescent="0.25">
      <c r="A68" s="75" t="s">
        <v>14</v>
      </c>
      <c r="B68" s="53">
        <v>6</v>
      </c>
      <c r="C68" s="5">
        <v>35</v>
      </c>
      <c r="D68" s="51">
        <v>0</v>
      </c>
      <c r="E68" s="52">
        <v>0</v>
      </c>
      <c r="F68" s="76">
        <f>+Tabel2[[#This Row],[Trip
Maint]]+Tabel2[[#This Row],[Trip
New]]</f>
        <v>6</v>
      </c>
      <c r="G68" s="77">
        <f>+Tabel2[[#This Row],[Tot
Maint]]+Tabel2[[#This Row],[Tot
New]]</f>
        <v>35</v>
      </c>
      <c r="H68" s="67">
        <f>IF(Tabel2[[#This Row],[somme
Total]]=0,"-",Tabel2[[#This Row],[somme
Trip]]/Tabel2[[#This Row],[somme
Total]])</f>
        <v>0.17142857142857143</v>
      </c>
      <c r="I68" s="50">
        <f>+Tabel2[[#This Row],[somme
Total]]*(Tabel2[[#This Row],[%trip]]-$H$18)</f>
        <v>1.036714089031666</v>
      </c>
      <c r="J68" s="57">
        <f>(ABS(Tabel2[[#This Row],[delta]])&gt;1.5)*POWER(Tabel2[[#This Row],[delta]],2)</f>
        <v>0</v>
      </c>
      <c r="N68" s="5" t="s">
        <v>1806</v>
      </c>
      <c r="O68" s="36">
        <v>1</v>
      </c>
      <c r="P68" s="37">
        <v>0</v>
      </c>
      <c r="Q68" s="38">
        <v>0</v>
      </c>
      <c r="R68" s="38">
        <v>0</v>
      </c>
      <c r="S68" s="36">
        <f>IF(Tabel3[[#This Row],[N Adv
Nouveau]]=0,0,POWER(2,Tabel3[[#This Row],[N Adv
maintenant]]+Tabel3[[#This Row],[N Adv
Nouveau]]))</f>
        <v>0</v>
      </c>
      <c r="T68" s="37">
        <f>IF(Tabel3[[#This Row],[N CoE
Nouveau]]=0,0,POWER(2,Tabel3[[#This Row],[N CoE
maintenant]]+Tabel3[[#This Row],[N CoE
Nouveau]]))</f>
        <v>0</v>
      </c>
    </row>
    <row r="69" spans="1:20" x14ac:dyDescent="0.25">
      <c r="A69" s="75" t="s">
        <v>13</v>
      </c>
      <c r="B69" s="53">
        <v>6</v>
      </c>
      <c r="C69" s="5">
        <v>51</v>
      </c>
      <c r="D69" s="51">
        <v>0</v>
      </c>
      <c r="E69" s="52">
        <v>0</v>
      </c>
      <c r="F69" s="76">
        <f>+Tabel2[[#This Row],[Trip
Maint]]+Tabel2[[#This Row],[Trip
New]]</f>
        <v>6</v>
      </c>
      <c r="G69" s="77">
        <f>+Tabel2[[#This Row],[Tot
Maint]]+Tabel2[[#This Row],[Tot
New]]</f>
        <v>51</v>
      </c>
      <c r="H69" s="67">
        <f>IF(Tabel2[[#This Row],[somme
Total]]=0,"-",Tabel2[[#This Row],[somme
Trip]]/Tabel2[[#This Row],[somme
Total]])</f>
        <v>0.11764705882352941</v>
      </c>
      <c r="I69" s="50">
        <f>+Tabel2[[#This Row],[somme
Total]]*(Tabel2[[#This Row],[%trip]]-$H$18)</f>
        <v>-1.2322166131252867</v>
      </c>
      <c r="J69" s="57">
        <f>(ABS(Tabel2[[#This Row],[delta]])&gt;1.5)*POWER(Tabel2[[#This Row],[delta]],2)</f>
        <v>0</v>
      </c>
      <c r="N69" s="5" t="s">
        <v>1466</v>
      </c>
      <c r="O69" s="36">
        <v>2</v>
      </c>
      <c r="P69" s="37">
        <v>0</v>
      </c>
      <c r="Q69" s="38">
        <v>0</v>
      </c>
      <c r="R69" s="38">
        <v>0</v>
      </c>
      <c r="S69" s="36">
        <f>IF(Tabel3[[#This Row],[N Adv
Nouveau]]=0,0,POWER(2,Tabel3[[#This Row],[N Adv
maintenant]]+Tabel3[[#This Row],[N Adv
Nouveau]]))</f>
        <v>0</v>
      </c>
      <c r="T69" s="37">
        <f>IF(Tabel3[[#This Row],[N CoE
Nouveau]]=0,0,POWER(2,Tabel3[[#This Row],[N CoE
maintenant]]+Tabel3[[#This Row],[N CoE
Nouveau]]))</f>
        <v>0</v>
      </c>
    </row>
    <row r="70" spans="1:20" x14ac:dyDescent="0.25">
      <c r="A70" s="75" t="s">
        <v>12</v>
      </c>
      <c r="B70" s="53">
        <v>7</v>
      </c>
      <c r="C70" s="5">
        <v>43</v>
      </c>
      <c r="D70" s="51">
        <v>0</v>
      </c>
      <c r="E70" s="52">
        <v>0</v>
      </c>
      <c r="F70" s="76">
        <f>+Tabel2[[#This Row],[Trip
Maint]]+Tabel2[[#This Row],[Trip
New]]</f>
        <v>7</v>
      </c>
      <c r="G70" s="77">
        <f>+Tabel2[[#This Row],[Tot
Maint]]+Tabel2[[#This Row],[Tot
New]]</f>
        <v>43</v>
      </c>
      <c r="H70" s="67">
        <f>IF(Tabel2[[#This Row],[somme
Total]]=0,"-",Tabel2[[#This Row],[somme
Trip]]/Tabel2[[#This Row],[somme
Total]])</f>
        <v>0.16279069767441862</v>
      </c>
      <c r="I70" s="50">
        <f>+Tabel2[[#This Row],[somme
Total]]*(Tabel2[[#This Row],[%trip]]-$H$18)</f>
        <v>0.90224873795319016</v>
      </c>
      <c r="J70" s="57">
        <f>(ABS(Tabel2[[#This Row],[delta]])&gt;1.5)*POWER(Tabel2[[#This Row],[delta]],2)</f>
        <v>0</v>
      </c>
      <c r="N70" s="5" t="s">
        <v>586</v>
      </c>
      <c r="O70" s="36">
        <v>1</v>
      </c>
      <c r="P70" s="37">
        <v>0</v>
      </c>
      <c r="Q70" s="38">
        <v>0</v>
      </c>
      <c r="R70" s="38">
        <v>0</v>
      </c>
      <c r="S70" s="36">
        <f>IF(Tabel3[[#This Row],[N Adv
Nouveau]]=0,0,POWER(2,Tabel3[[#This Row],[N Adv
maintenant]]+Tabel3[[#This Row],[N Adv
Nouveau]]))</f>
        <v>0</v>
      </c>
      <c r="T70" s="37">
        <f>IF(Tabel3[[#This Row],[N CoE
Nouveau]]=0,0,POWER(2,Tabel3[[#This Row],[N CoE
maintenant]]+Tabel3[[#This Row],[N CoE
Nouveau]]))</f>
        <v>0</v>
      </c>
    </row>
    <row r="71" spans="1:20" x14ac:dyDescent="0.25">
      <c r="A71" s="75" t="s">
        <v>11</v>
      </c>
      <c r="B71" s="53">
        <v>6</v>
      </c>
      <c r="C71" s="5">
        <v>51</v>
      </c>
      <c r="D71" s="51">
        <v>0</v>
      </c>
      <c r="E71" s="52">
        <v>0</v>
      </c>
      <c r="F71" s="76">
        <f>+Tabel2[[#This Row],[Trip
Maint]]+Tabel2[[#This Row],[Trip
New]]</f>
        <v>6</v>
      </c>
      <c r="G71" s="77">
        <f>+Tabel2[[#This Row],[Tot
Maint]]+Tabel2[[#This Row],[Tot
New]]</f>
        <v>51</v>
      </c>
      <c r="H71" s="67">
        <f>IF(Tabel2[[#This Row],[somme
Total]]=0,"-",Tabel2[[#This Row],[somme
Trip]]/Tabel2[[#This Row],[somme
Total]])</f>
        <v>0.11764705882352941</v>
      </c>
      <c r="I71" s="50">
        <f>+Tabel2[[#This Row],[somme
Total]]*(Tabel2[[#This Row],[%trip]]-$H$18)</f>
        <v>-1.2322166131252867</v>
      </c>
      <c r="J71" s="57">
        <f>(ABS(Tabel2[[#This Row],[delta]])&gt;1.5)*POWER(Tabel2[[#This Row],[delta]],2)</f>
        <v>0</v>
      </c>
      <c r="N71" s="5" t="s">
        <v>662</v>
      </c>
      <c r="O71" s="36">
        <v>1</v>
      </c>
      <c r="P71" s="37">
        <v>1</v>
      </c>
      <c r="Q71" s="38">
        <v>0</v>
      </c>
      <c r="R71" s="38">
        <v>0</v>
      </c>
      <c r="S71" s="36">
        <f>IF(Tabel3[[#This Row],[N Adv
Nouveau]]=0,0,POWER(2,Tabel3[[#This Row],[N Adv
maintenant]]+Tabel3[[#This Row],[N Adv
Nouveau]]))</f>
        <v>0</v>
      </c>
      <c r="T71" s="37">
        <f>IF(Tabel3[[#This Row],[N CoE
Nouveau]]=0,0,POWER(2,Tabel3[[#This Row],[N CoE
maintenant]]+Tabel3[[#This Row],[N CoE
Nouveau]]))</f>
        <v>0</v>
      </c>
    </row>
    <row r="72" spans="1:20" x14ac:dyDescent="0.25">
      <c r="A72" s="75" t="s">
        <v>10</v>
      </c>
      <c r="B72" s="53">
        <v>6</v>
      </c>
      <c r="C72" s="5">
        <v>38</v>
      </c>
      <c r="D72" s="51">
        <v>0</v>
      </c>
      <c r="E72" s="52">
        <v>0</v>
      </c>
      <c r="F72" s="76">
        <f>+Tabel2[[#This Row],[Trip
Maint]]+Tabel2[[#This Row],[Trip
New]]</f>
        <v>6</v>
      </c>
      <c r="G72" s="77">
        <f>+Tabel2[[#This Row],[Tot
Maint]]+Tabel2[[#This Row],[Tot
New]]</f>
        <v>38</v>
      </c>
      <c r="H72" s="67">
        <f>IF(Tabel2[[#This Row],[somme
Total]]=0,"-",Tabel2[[#This Row],[somme
Trip]]/Tabel2[[#This Row],[somme
Total]])</f>
        <v>0.15789473684210525</v>
      </c>
      <c r="I72" s="50">
        <f>+Tabel2[[#This Row],[somme
Total]]*(Tabel2[[#This Row],[%trip]]-$H$18)</f>
        <v>0.61128958237723707</v>
      </c>
      <c r="J72" s="57">
        <f>(ABS(Tabel2[[#This Row],[delta]])&gt;1.5)*POWER(Tabel2[[#This Row],[delta]],2)</f>
        <v>0</v>
      </c>
      <c r="N72" s="5" t="s">
        <v>1924</v>
      </c>
      <c r="O72" s="36">
        <v>0</v>
      </c>
      <c r="P72" s="37">
        <v>1</v>
      </c>
      <c r="Q72" s="38">
        <v>0</v>
      </c>
      <c r="R72" s="38">
        <v>0</v>
      </c>
      <c r="S72" s="36">
        <f>IF(Tabel3[[#This Row],[N Adv
Nouveau]]=0,0,POWER(2,Tabel3[[#This Row],[N Adv
maintenant]]+Tabel3[[#This Row],[N Adv
Nouveau]]))</f>
        <v>0</v>
      </c>
      <c r="T72" s="37">
        <f>IF(Tabel3[[#This Row],[N CoE
Nouveau]]=0,0,POWER(2,Tabel3[[#This Row],[N CoE
maintenant]]+Tabel3[[#This Row],[N CoE
Nouveau]]))</f>
        <v>0</v>
      </c>
    </row>
    <row r="73" spans="1:20" x14ac:dyDescent="0.25">
      <c r="A73" s="75" t="s">
        <v>9</v>
      </c>
      <c r="B73" s="53">
        <v>5</v>
      </c>
      <c r="C73" s="5">
        <v>42</v>
      </c>
      <c r="D73" s="51">
        <v>0</v>
      </c>
      <c r="E73" s="52">
        <v>0</v>
      </c>
      <c r="F73" s="76">
        <f>+Tabel2[[#This Row],[Trip
Maint]]+Tabel2[[#This Row],[Trip
New]]</f>
        <v>5</v>
      </c>
      <c r="G73" s="77">
        <f>+Tabel2[[#This Row],[Tot
Maint]]+Tabel2[[#This Row],[Tot
New]]</f>
        <v>42</v>
      </c>
      <c r="H73" s="67">
        <f>IF(Tabel2[[#This Row],[somme
Total]]=0,"-",Tabel2[[#This Row],[somme
Trip]]/Tabel2[[#This Row],[somme
Total]])</f>
        <v>0.11904761904761904</v>
      </c>
      <c r="I73" s="50">
        <f>+Tabel2[[#This Row],[somme
Total]]*(Tabel2[[#This Row],[%trip]]-$H$18)</f>
        <v>-0.9559430931620011</v>
      </c>
      <c r="J73" s="57">
        <f>(ABS(Tabel2[[#This Row],[delta]])&gt;1.5)*POWER(Tabel2[[#This Row],[delta]],2)</f>
        <v>0</v>
      </c>
      <c r="N73" s="5" t="s">
        <v>1373</v>
      </c>
      <c r="O73" s="36">
        <v>1</v>
      </c>
      <c r="P73" s="37">
        <v>1</v>
      </c>
      <c r="Q73" s="38">
        <v>0</v>
      </c>
      <c r="R73" s="38">
        <v>0</v>
      </c>
      <c r="S73" s="36">
        <f>IF(Tabel3[[#This Row],[N Adv
Nouveau]]=0,0,POWER(2,Tabel3[[#This Row],[N Adv
maintenant]]+Tabel3[[#This Row],[N Adv
Nouveau]]))</f>
        <v>0</v>
      </c>
      <c r="T73" s="37">
        <f>IF(Tabel3[[#This Row],[N CoE
Nouveau]]=0,0,POWER(2,Tabel3[[#This Row],[N CoE
maintenant]]+Tabel3[[#This Row],[N CoE
Nouveau]]))</f>
        <v>0</v>
      </c>
    </row>
    <row r="74" spans="1:20" x14ac:dyDescent="0.25">
      <c r="A74" s="75" t="s">
        <v>8</v>
      </c>
      <c r="B74" s="53">
        <v>6</v>
      </c>
      <c r="C74" s="5">
        <v>43</v>
      </c>
      <c r="D74" s="51">
        <v>0</v>
      </c>
      <c r="E74" s="52">
        <v>0</v>
      </c>
      <c r="F74" s="76">
        <f>+Tabel2[[#This Row],[Trip
Maint]]+Tabel2[[#This Row],[Trip
New]]</f>
        <v>6</v>
      </c>
      <c r="G74" s="77">
        <f>+Tabel2[[#This Row],[Tot
Maint]]+Tabel2[[#This Row],[Tot
New]]</f>
        <v>43</v>
      </c>
      <c r="H74" s="67">
        <f>IF(Tabel2[[#This Row],[somme
Total]]=0,"-",Tabel2[[#This Row],[somme
Trip]]/Tabel2[[#This Row],[somme
Total]])</f>
        <v>0.13953488372093023</v>
      </c>
      <c r="I74" s="50">
        <f>+Tabel2[[#This Row],[somme
Total]]*(Tabel2[[#This Row],[%trip]]-$H$18)</f>
        <v>-9.775126204681045E-2</v>
      </c>
      <c r="J74" s="57">
        <f>(ABS(Tabel2[[#This Row],[delta]])&gt;1.5)*POWER(Tabel2[[#This Row],[delta]],2)</f>
        <v>0</v>
      </c>
      <c r="N74" s="5" t="s">
        <v>1589</v>
      </c>
      <c r="O74" s="36">
        <v>1</v>
      </c>
      <c r="P74" s="37">
        <v>1</v>
      </c>
      <c r="Q74" s="38">
        <v>0</v>
      </c>
      <c r="R74" s="38">
        <v>0</v>
      </c>
      <c r="S74" s="36">
        <f>IF(Tabel3[[#This Row],[N Adv
Nouveau]]=0,0,POWER(2,Tabel3[[#This Row],[N Adv
maintenant]]+Tabel3[[#This Row],[N Adv
Nouveau]]))</f>
        <v>0</v>
      </c>
      <c r="T74" s="37">
        <f>IF(Tabel3[[#This Row],[N CoE
Nouveau]]=0,0,POWER(2,Tabel3[[#This Row],[N CoE
maintenant]]+Tabel3[[#This Row],[N CoE
Nouveau]]))</f>
        <v>0</v>
      </c>
    </row>
    <row r="75" spans="1:20" x14ac:dyDescent="0.25">
      <c r="A75" s="75" t="s">
        <v>7</v>
      </c>
      <c r="B75" s="53">
        <v>6</v>
      </c>
      <c r="C75" s="5">
        <v>47</v>
      </c>
      <c r="D75" s="51">
        <v>0</v>
      </c>
      <c r="E75" s="52">
        <v>0</v>
      </c>
      <c r="F75" s="76">
        <f>+Tabel2[[#This Row],[Trip
Maint]]+Tabel2[[#This Row],[Trip
New]]</f>
        <v>6</v>
      </c>
      <c r="G75" s="77">
        <f>+Tabel2[[#This Row],[Tot
Maint]]+Tabel2[[#This Row],[Tot
New]]</f>
        <v>47</v>
      </c>
      <c r="H75" s="67">
        <f>IF(Tabel2[[#This Row],[somme
Total]]=0,"-",Tabel2[[#This Row],[somme
Trip]]/Tabel2[[#This Row],[somme
Total]])</f>
        <v>0.1276595744680851</v>
      </c>
      <c r="I75" s="50">
        <f>+Tabel2[[#This Row],[somme
Total]]*(Tabel2[[#This Row],[%trip]]-$H$18)</f>
        <v>-0.66498393758604901</v>
      </c>
      <c r="J75" s="57">
        <f>(ABS(Tabel2[[#This Row],[delta]])&gt;1.5)*POWER(Tabel2[[#This Row],[delta]],2)</f>
        <v>0</v>
      </c>
      <c r="N75" s="5" t="s">
        <v>1527</v>
      </c>
      <c r="O75" s="36">
        <v>2</v>
      </c>
      <c r="P75" s="37">
        <v>1</v>
      </c>
      <c r="Q75" s="38">
        <v>0</v>
      </c>
      <c r="R75" s="38">
        <v>0</v>
      </c>
      <c r="S75" s="36">
        <f>IF(Tabel3[[#This Row],[N Adv
Nouveau]]=0,0,POWER(2,Tabel3[[#This Row],[N Adv
maintenant]]+Tabel3[[#This Row],[N Adv
Nouveau]]))</f>
        <v>0</v>
      </c>
      <c r="T75" s="37">
        <f>IF(Tabel3[[#This Row],[N CoE
Nouveau]]=0,0,POWER(2,Tabel3[[#This Row],[N CoE
maintenant]]+Tabel3[[#This Row],[N CoE
Nouveau]]))</f>
        <v>0</v>
      </c>
    </row>
    <row r="76" spans="1:20" x14ac:dyDescent="0.25">
      <c r="A76" s="75" t="s">
        <v>6</v>
      </c>
      <c r="B76" s="53">
        <v>6</v>
      </c>
      <c r="C76" s="5">
        <v>49</v>
      </c>
      <c r="D76" s="51">
        <v>0</v>
      </c>
      <c r="E76" s="52">
        <v>0</v>
      </c>
      <c r="F76" s="76">
        <f>+Tabel2[[#This Row],[Trip
Maint]]+Tabel2[[#This Row],[Trip
New]]</f>
        <v>6</v>
      </c>
      <c r="G76" s="77">
        <f>+Tabel2[[#This Row],[Tot
Maint]]+Tabel2[[#This Row],[Tot
New]]</f>
        <v>49</v>
      </c>
      <c r="H76" s="67">
        <f>IF(Tabel2[[#This Row],[somme
Total]]=0,"-",Tabel2[[#This Row],[somme
Trip]]/Tabel2[[#This Row],[somme
Total]])</f>
        <v>0.12244897959183673</v>
      </c>
      <c r="I76" s="50">
        <f>+Tabel2[[#This Row],[somme
Total]]*(Tabel2[[#This Row],[%trip]]-$H$18)</f>
        <v>-0.94860027535566771</v>
      </c>
      <c r="J76" s="57">
        <f>(ABS(Tabel2[[#This Row],[delta]])&gt;1.5)*POWER(Tabel2[[#This Row],[delta]],2)</f>
        <v>0</v>
      </c>
      <c r="N76" s="5" t="s">
        <v>1892</v>
      </c>
      <c r="O76" s="36">
        <v>1</v>
      </c>
      <c r="P76" s="37">
        <v>0</v>
      </c>
      <c r="Q76" s="38">
        <v>0</v>
      </c>
      <c r="R76" s="38">
        <v>0</v>
      </c>
      <c r="S76" s="36">
        <f>IF(Tabel3[[#This Row],[N Adv
Nouveau]]=0,0,POWER(2,Tabel3[[#This Row],[N Adv
maintenant]]+Tabel3[[#This Row],[N Adv
Nouveau]]))</f>
        <v>0</v>
      </c>
      <c r="T76" s="37">
        <f>IF(Tabel3[[#This Row],[N CoE
Nouveau]]=0,0,POWER(2,Tabel3[[#This Row],[N CoE
maintenant]]+Tabel3[[#This Row],[N CoE
Nouveau]]))</f>
        <v>0</v>
      </c>
    </row>
    <row r="77" spans="1:20" x14ac:dyDescent="0.25">
      <c r="A77" s="75" t="s">
        <v>5</v>
      </c>
      <c r="B77" s="53">
        <v>7</v>
      </c>
      <c r="C77" s="5">
        <v>49</v>
      </c>
      <c r="D77" s="51">
        <v>0</v>
      </c>
      <c r="E77" s="52">
        <v>0</v>
      </c>
      <c r="F77" s="76">
        <f>+Tabel2[[#This Row],[Trip
Maint]]+Tabel2[[#This Row],[Trip
New]]</f>
        <v>7</v>
      </c>
      <c r="G77" s="77">
        <f>+Tabel2[[#This Row],[Tot
Maint]]+Tabel2[[#This Row],[Tot
New]]</f>
        <v>49</v>
      </c>
      <c r="H77" s="67">
        <f>IF(Tabel2[[#This Row],[somme
Total]]=0,"-",Tabel2[[#This Row],[somme
Trip]]/Tabel2[[#This Row],[somme
Total]])</f>
        <v>0.14285714285714285</v>
      </c>
      <c r="I77" s="50">
        <f>+Tabel2[[#This Row],[somme
Total]]*(Tabel2[[#This Row],[%trip]]-$H$18)</f>
        <v>5.1399724644331984E-2</v>
      </c>
      <c r="J77" s="57">
        <f>(ABS(Tabel2[[#This Row],[delta]])&gt;1.5)*POWER(Tabel2[[#This Row],[delta]],2)</f>
        <v>0</v>
      </c>
      <c r="N77" s="5" t="s">
        <v>1888</v>
      </c>
      <c r="O77" s="36">
        <v>1</v>
      </c>
      <c r="P77" s="37">
        <v>1</v>
      </c>
      <c r="Q77" s="38">
        <v>0</v>
      </c>
      <c r="R77" s="38">
        <v>0</v>
      </c>
      <c r="S77" s="36">
        <f>IF(Tabel3[[#This Row],[N Adv
Nouveau]]=0,0,POWER(2,Tabel3[[#This Row],[N Adv
maintenant]]+Tabel3[[#This Row],[N Adv
Nouveau]]))</f>
        <v>0</v>
      </c>
      <c r="T77" s="37">
        <f>IF(Tabel3[[#This Row],[N CoE
Nouveau]]=0,0,POWER(2,Tabel3[[#This Row],[N CoE
maintenant]]+Tabel3[[#This Row],[N CoE
Nouveau]]))</f>
        <v>0</v>
      </c>
    </row>
    <row r="78" spans="1:20" x14ac:dyDescent="0.25">
      <c r="A78" s="75" t="s">
        <v>4</v>
      </c>
      <c r="B78" s="53">
        <v>5</v>
      </c>
      <c r="C78" s="5">
        <v>39</v>
      </c>
      <c r="D78" s="51">
        <v>0</v>
      </c>
      <c r="E78" s="52">
        <v>0</v>
      </c>
      <c r="F78" s="76">
        <f>+Tabel2[[#This Row],[Trip
Maint]]+Tabel2[[#This Row],[Trip
New]]</f>
        <v>5</v>
      </c>
      <c r="G78" s="77">
        <f>+Tabel2[[#This Row],[Tot
Maint]]+Tabel2[[#This Row],[Tot
New]]</f>
        <v>39</v>
      </c>
      <c r="H78" s="67">
        <f>IF(Tabel2[[#This Row],[somme
Total]]=0,"-",Tabel2[[#This Row],[somme
Trip]]/Tabel2[[#This Row],[somme
Total]])</f>
        <v>0.12820512820512819</v>
      </c>
      <c r="I78" s="50">
        <f>+Tabel2[[#This Row],[somme
Total]]*(Tabel2[[#This Row],[%trip]]-$H$18)</f>
        <v>-0.53051858650757266</v>
      </c>
      <c r="J78" s="57">
        <f>(ABS(Tabel2[[#This Row],[delta]])&gt;1.5)*POWER(Tabel2[[#This Row],[delta]],2)</f>
        <v>0</v>
      </c>
      <c r="N78" s="5" t="s">
        <v>2021</v>
      </c>
      <c r="O78" s="36">
        <v>0</v>
      </c>
      <c r="P78" s="37">
        <v>1</v>
      </c>
      <c r="Q78" s="38">
        <v>0</v>
      </c>
      <c r="R78" s="38">
        <v>0</v>
      </c>
      <c r="S78" s="36">
        <f>IF(Tabel3[[#This Row],[N Adv
Nouveau]]=0,0,POWER(2,Tabel3[[#This Row],[N Adv
maintenant]]+Tabel3[[#This Row],[N Adv
Nouveau]]))</f>
        <v>0</v>
      </c>
      <c r="T78" s="37">
        <f>IF(Tabel3[[#This Row],[N CoE
Nouveau]]=0,0,POWER(2,Tabel3[[#This Row],[N CoE
maintenant]]+Tabel3[[#This Row],[N CoE
Nouveau]]))</f>
        <v>0</v>
      </c>
    </row>
    <row r="79" spans="1:20" x14ac:dyDescent="0.25">
      <c r="A79" s="75" t="s">
        <v>3</v>
      </c>
      <c r="B79" s="53">
        <v>5</v>
      </c>
      <c r="C79" s="5">
        <v>41</v>
      </c>
      <c r="D79" s="51">
        <v>0</v>
      </c>
      <c r="E79" s="52">
        <v>0</v>
      </c>
      <c r="F79" s="76">
        <f>+Tabel2[[#This Row],[Trip
Maint]]+Tabel2[[#This Row],[Trip
New]]</f>
        <v>5</v>
      </c>
      <c r="G79" s="77">
        <f>+Tabel2[[#This Row],[Tot
Maint]]+Tabel2[[#This Row],[Tot
New]]</f>
        <v>41</v>
      </c>
      <c r="H79" s="67">
        <f>IF(Tabel2[[#This Row],[somme
Total]]=0,"-",Tabel2[[#This Row],[somme
Trip]]/Tabel2[[#This Row],[somme
Total]])</f>
        <v>0.12195121951219512</v>
      </c>
      <c r="I79" s="50">
        <f>+Tabel2[[#This Row],[somme
Total]]*(Tabel2[[#This Row],[%trip]]-$H$18)</f>
        <v>-0.81413492427719136</v>
      </c>
      <c r="J79" s="57">
        <f>(ABS(Tabel2[[#This Row],[delta]])&gt;1.5)*POWER(Tabel2[[#This Row],[delta]],2)</f>
        <v>0</v>
      </c>
      <c r="N79" s="5" t="s">
        <v>1732</v>
      </c>
      <c r="O79" s="36">
        <v>0</v>
      </c>
      <c r="P79" s="37">
        <v>1</v>
      </c>
      <c r="Q79" s="38">
        <v>0</v>
      </c>
      <c r="R79" s="38">
        <v>0</v>
      </c>
      <c r="S79" s="36">
        <f>IF(Tabel3[[#This Row],[N Adv
Nouveau]]=0,0,POWER(2,Tabel3[[#This Row],[N Adv
maintenant]]+Tabel3[[#This Row],[N Adv
Nouveau]]))</f>
        <v>0</v>
      </c>
      <c r="T79" s="37">
        <f>IF(Tabel3[[#This Row],[N CoE
Nouveau]]=0,0,POWER(2,Tabel3[[#This Row],[N CoE
maintenant]]+Tabel3[[#This Row],[N CoE
Nouveau]]))</f>
        <v>0</v>
      </c>
    </row>
    <row r="80" spans="1:20" x14ac:dyDescent="0.25">
      <c r="A80" s="75" t="s">
        <v>2</v>
      </c>
      <c r="B80" s="53">
        <v>6</v>
      </c>
      <c r="C80" s="5">
        <v>41</v>
      </c>
      <c r="D80" s="51">
        <v>0</v>
      </c>
      <c r="E80" s="52">
        <v>0</v>
      </c>
      <c r="F80" s="76">
        <f>+Tabel2[[#This Row],[Trip
Maint]]+Tabel2[[#This Row],[Trip
New]]</f>
        <v>6</v>
      </c>
      <c r="G80" s="77">
        <f>+Tabel2[[#This Row],[Tot
Maint]]+Tabel2[[#This Row],[Tot
New]]</f>
        <v>41</v>
      </c>
      <c r="H80" s="67">
        <f>IF(Tabel2[[#This Row],[somme
Total]]=0,"-",Tabel2[[#This Row],[somme
Trip]]/Tabel2[[#This Row],[somme
Total]])</f>
        <v>0.14634146341463414</v>
      </c>
      <c r="I80" s="50">
        <f>+Tabel2[[#This Row],[somme
Total]]*(Tabel2[[#This Row],[%trip]]-$H$18)</f>
        <v>0.18586507572280836</v>
      </c>
      <c r="J80" s="57">
        <f>(ABS(Tabel2[[#This Row],[delta]])&gt;1.5)*POWER(Tabel2[[#This Row],[delta]],2)</f>
        <v>0</v>
      </c>
      <c r="N80" s="5" t="s">
        <v>1961</v>
      </c>
      <c r="O80" s="36">
        <v>1</v>
      </c>
      <c r="P80" s="37">
        <v>0</v>
      </c>
      <c r="Q80" s="38">
        <v>0</v>
      </c>
      <c r="R80" s="38">
        <v>0</v>
      </c>
      <c r="S80" s="36">
        <f>IF(Tabel3[[#This Row],[N Adv
Nouveau]]=0,0,POWER(2,Tabel3[[#This Row],[N Adv
maintenant]]+Tabel3[[#This Row],[N Adv
Nouveau]]))</f>
        <v>0</v>
      </c>
      <c r="T80" s="37">
        <f>IF(Tabel3[[#This Row],[N CoE
Nouveau]]=0,0,POWER(2,Tabel3[[#This Row],[N CoE
maintenant]]+Tabel3[[#This Row],[N CoE
Nouveau]]))</f>
        <v>0</v>
      </c>
    </row>
    <row r="81" spans="1:20" x14ac:dyDescent="0.25">
      <c r="A81" s="75" t="s">
        <v>1</v>
      </c>
      <c r="B81" s="53">
        <v>6</v>
      </c>
      <c r="C81" s="5">
        <v>50</v>
      </c>
      <c r="D81" s="51">
        <v>0</v>
      </c>
      <c r="E81" s="52">
        <v>0</v>
      </c>
      <c r="F81" s="76">
        <f>+Tabel2[[#This Row],[Trip
Maint]]+Tabel2[[#This Row],[Trip
New]]</f>
        <v>6</v>
      </c>
      <c r="G81" s="77">
        <f>+Tabel2[[#This Row],[Tot
Maint]]+Tabel2[[#This Row],[Tot
New]]</f>
        <v>50</v>
      </c>
      <c r="H81" s="67">
        <f>IF(Tabel2[[#This Row],[somme
Total]]=0,"-",Tabel2[[#This Row],[somme
Trip]]/Tabel2[[#This Row],[somme
Total]])</f>
        <v>0.12</v>
      </c>
      <c r="I81" s="50">
        <f>+Tabel2[[#This Row],[somme
Total]]*(Tabel2[[#This Row],[%trip]]-$H$18)</f>
        <v>-1.0904084442404773</v>
      </c>
      <c r="J81" s="57">
        <f>(ABS(Tabel2[[#This Row],[delta]])&gt;1.5)*POWER(Tabel2[[#This Row],[delta]],2)</f>
        <v>0</v>
      </c>
      <c r="N81" s="5" t="s">
        <v>1975</v>
      </c>
      <c r="O81" s="36">
        <v>1</v>
      </c>
      <c r="P81" s="37">
        <v>1</v>
      </c>
      <c r="Q81" s="38">
        <v>0</v>
      </c>
      <c r="R81" s="38">
        <v>0</v>
      </c>
      <c r="S81" s="36">
        <f>IF(Tabel3[[#This Row],[N Adv
Nouveau]]=0,0,POWER(2,Tabel3[[#This Row],[N Adv
maintenant]]+Tabel3[[#This Row],[N Adv
Nouveau]]))</f>
        <v>0</v>
      </c>
      <c r="T81" s="37">
        <f>IF(Tabel3[[#This Row],[N CoE
Nouveau]]=0,0,POWER(2,Tabel3[[#This Row],[N CoE
maintenant]]+Tabel3[[#This Row],[N CoE
Nouveau]]))</f>
        <v>0</v>
      </c>
    </row>
    <row r="82" spans="1:20" x14ac:dyDescent="0.25">
      <c r="A82" s="75" t="s">
        <v>0</v>
      </c>
      <c r="B82" s="53">
        <v>8</v>
      </c>
      <c r="C82" s="5">
        <v>49</v>
      </c>
      <c r="D82" s="51">
        <v>0</v>
      </c>
      <c r="E82" s="52">
        <v>0</v>
      </c>
      <c r="F82" s="76">
        <f>+Tabel2[[#This Row],[Trip
Maint]]+Tabel2[[#This Row],[Trip
New]]</f>
        <v>8</v>
      </c>
      <c r="G82" s="77">
        <f>+Tabel2[[#This Row],[Tot
Maint]]+Tabel2[[#This Row],[Tot
New]]</f>
        <v>49</v>
      </c>
      <c r="H82" s="67">
        <f>IF(Tabel2[[#This Row],[somme
Total]]=0,"-",Tabel2[[#This Row],[somme
Trip]]/Tabel2[[#This Row],[somme
Total]])</f>
        <v>0.16326530612244897</v>
      </c>
      <c r="I82" s="50">
        <f>+Tabel2[[#This Row],[somme
Total]]*(Tabel2[[#This Row],[%trip]]-$H$18)</f>
        <v>1.0513997246443316</v>
      </c>
      <c r="J82" s="57">
        <f>(ABS(Tabel2[[#This Row],[delta]])&gt;1.5)*POWER(Tabel2[[#This Row],[delta]],2)</f>
        <v>0</v>
      </c>
      <c r="N82" s="5" t="s">
        <v>1721</v>
      </c>
      <c r="O82" s="36">
        <v>1</v>
      </c>
      <c r="P82" s="37">
        <v>0</v>
      </c>
      <c r="Q82" s="38">
        <v>0</v>
      </c>
      <c r="R82" s="38">
        <v>0</v>
      </c>
      <c r="S82" s="36">
        <f>IF(Tabel3[[#This Row],[N Adv
Nouveau]]=0,0,POWER(2,Tabel3[[#This Row],[N Adv
maintenant]]+Tabel3[[#This Row],[N Adv
Nouveau]]))</f>
        <v>0</v>
      </c>
      <c r="T82" s="37">
        <f>IF(Tabel3[[#This Row],[N CoE
Nouveau]]=0,0,POWER(2,Tabel3[[#This Row],[N CoE
maintenant]]+Tabel3[[#This Row],[N CoE
Nouveau]]))</f>
        <v>0</v>
      </c>
    </row>
    <row r="83" spans="1:20" x14ac:dyDescent="0.25">
      <c r="B83"/>
      <c r="C83"/>
      <c r="D83"/>
      <c r="E83"/>
      <c r="F83"/>
      <c r="G83"/>
      <c r="H83"/>
      <c r="I83"/>
      <c r="J83"/>
      <c r="K83"/>
      <c r="N83" s="5" t="s">
        <v>1936</v>
      </c>
      <c r="O83" s="36">
        <v>1</v>
      </c>
      <c r="P83" s="37">
        <v>0</v>
      </c>
      <c r="Q83" s="38">
        <v>0</v>
      </c>
      <c r="R83" s="38">
        <v>0</v>
      </c>
      <c r="S83" s="36">
        <f>IF(Tabel3[[#This Row],[N Adv
Nouveau]]=0,0,POWER(2,Tabel3[[#This Row],[N Adv
maintenant]]+Tabel3[[#This Row],[N Adv
Nouveau]]))</f>
        <v>0</v>
      </c>
      <c r="T83" s="37">
        <f>IF(Tabel3[[#This Row],[N CoE
Nouveau]]=0,0,POWER(2,Tabel3[[#This Row],[N CoE
maintenant]]+Tabel3[[#This Row],[N CoE
Nouveau]]))</f>
        <v>0</v>
      </c>
    </row>
    <row r="84" spans="1:20" x14ac:dyDescent="0.25">
      <c r="B84"/>
      <c r="C84"/>
      <c r="D84"/>
      <c r="E84"/>
      <c r="F84"/>
      <c r="G84"/>
      <c r="H84"/>
      <c r="I84"/>
      <c r="J84"/>
      <c r="K84"/>
      <c r="N84" s="5" t="s">
        <v>1380</v>
      </c>
      <c r="O84" s="36">
        <v>3</v>
      </c>
      <c r="P84" s="37">
        <v>2</v>
      </c>
      <c r="Q84" s="38">
        <v>0</v>
      </c>
      <c r="R84" s="38">
        <v>0</v>
      </c>
      <c r="S84" s="36">
        <f>IF(Tabel3[[#This Row],[N Adv
Nouveau]]=0,0,POWER(2,Tabel3[[#This Row],[N Adv
maintenant]]+Tabel3[[#This Row],[N Adv
Nouveau]]))</f>
        <v>0</v>
      </c>
      <c r="T84" s="37">
        <f>IF(Tabel3[[#This Row],[N CoE
Nouveau]]=0,0,POWER(2,Tabel3[[#This Row],[N CoE
maintenant]]+Tabel3[[#This Row],[N CoE
Nouveau]]))</f>
        <v>0</v>
      </c>
    </row>
    <row r="85" spans="1:20" x14ac:dyDescent="0.25">
      <c r="B85"/>
      <c r="C85"/>
      <c r="D85"/>
      <c r="E85"/>
      <c r="F85"/>
      <c r="G85"/>
      <c r="H85"/>
      <c r="I85"/>
      <c r="J85"/>
      <c r="K85"/>
      <c r="N85" s="5" t="s">
        <v>1643</v>
      </c>
      <c r="O85" s="36">
        <v>2</v>
      </c>
      <c r="P85" s="37">
        <v>1</v>
      </c>
      <c r="Q85" s="38">
        <v>0</v>
      </c>
      <c r="R85" s="38">
        <v>0</v>
      </c>
      <c r="S85" s="36">
        <f>IF(Tabel3[[#This Row],[N Adv
Nouveau]]=0,0,POWER(2,Tabel3[[#This Row],[N Adv
maintenant]]+Tabel3[[#This Row],[N Adv
Nouveau]]))</f>
        <v>0</v>
      </c>
      <c r="T85" s="37">
        <f>IF(Tabel3[[#This Row],[N CoE
Nouveau]]=0,0,POWER(2,Tabel3[[#This Row],[N CoE
maintenant]]+Tabel3[[#This Row],[N CoE
Nouveau]]))</f>
        <v>0</v>
      </c>
    </row>
    <row r="86" spans="1:20" x14ac:dyDescent="0.25">
      <c r="B86"/>
      <c r="C86"/>
      <c r="D86"/>
      <c r="E86"/>
      <c r="F86"/>
      <c r="G86"/>
      <c r="H86"/>
      <c r="I86"/>
      <c r="J86"/>
      <c r="K86"/>
      <c r="N86" s="5" t="s">
        <v>1070</v>
      </c>
      <c r="O86" s="36">
        <v>2</v>
      </c>
      <c r="P86" s="37">
        <v>1</v>
      </c>
      <c r="Q86" s="38">
        <v>0</v>
      </c>
      <c r="R86" s="38">
        <v>0</v>
      </c>
      <c r="S86" s="36">
        <f>IF(Tabel3[[#This Row],[N Adv
Nouveau]]=0,0,POWER(2,Tabel3[[#This Row],[N Adv
maintenant]]+Tabel3[[#This Row],[N Adv
Nouveau]]))</f>
        <v>0</v>
      </c>
      <c r="T86" s="37">
        <f>IF(Tabel3[[#This Row],[N CoE
Nouveau]]=0,0,POWER(2,Tabel3[[#This Row],[N CoE
maintenant]]+Tabel3[[#This Row],[N CoE
Nouveau]]))</f>
        <v>0</v>
      </c>
    </row>
    <row r="87" spans="1:20" x14ac:dyDescent="0.25">
      <c r="B87"/>
      <c r="C87"/>
      <c r="D87"/>
      <c r="E87"/>
      <c r="F87"/>
      <c r="G87"/>
      <c r="H87"/>
      <c r="I87"/>
      <c r="J87"/>
      <c r="K87"/>
      <c r="N87" s="5" t="s">
        <v>1722</v>
      </c>
      <c r="O87" s="36">
        <v>1</v>
      </c>
      <c r="P87" s="37">
        <v>1</v>
      </c>
      <c r="Q87" s="38">
        <v>0</v>
      </c>
      <c r="R87" s="38">
        <v>0</v>
      </c>
      <c r="S87" s="36">
        <f>IF(Tabel3[[#This Row],[N Adv
Nouveau]]=0,0,POWER(2,Tabel3[[#This Row],[N Adv
maintenant]]+Tabel3[[#This Row],[N Adv
Nouveau]]))</f>
        <v>0</v>
      </c>
      <c r="T87" s="37">
        <f>IF(Tabel3[[#This Row],[N CoE
Nouveau]]=0,0,POWER(2,Tabel3[[#This Row],[N CoE
maintenant]]+Tabel3[[#This Row],[N CoE
Nouveau]]))</f>
        <v>0</v>
      </c>
    </row>
    <row r="88" spans="1:20" x14ac:dyDescent="0.25">
      <c r="B88"/>
      <c r="C88"/>
      <c r="D88"/>
      <c r="E88"/>
      <c r="F88"/>
      <c r="G88"/>
      <c r="H88"/>
      <c r="I88"/>
      <c r="J88"/>
      <c r="K88"/>
      <c r="N88" s="5" t="s">
        <v>470</v>
      </c>
      <c r="O88" s="36">
        <v>2</v>
      </c>
      <c r="P88" s="37">
        <v>1</v>
      </c>
      <c r="Q88" s="38">
        <v>0</v>
      </c>
      <c r="R88" s="38">
        <v>0</v>
      </c>
      <c r="S88" s="36">
        <f>IF(Tabel3[[#This Row],[N Adv
Nouveau]]=0,0,POWER(2,Tabel3[[#This Row],[N Adv
maintenant]]+Tabel3[[#This Row],[N Adv
Nouveau]]))</f>
        <v>0</v>
      </c>
      <c r="T88" s="37">
        <f>IF(Tabel3[[#This Row],[N CoE
Nouveau]]=0,0,POWER(2,Tabel3[[#This Row],[N CoE
maintenant]]+Tabel3[[#This Row],[N CoE
Nouveau]]))</f>
        <v>0</v>
      </c>
    </row>
    <row r="89" spans="1:20" x14ac:dyDescent="0.25">
      <c r="B89"/>
      <c r="C89"/>
      <c r="D89"/>
      <c r="E89"/>
      <c r="F89"/>
      <c r="G89"/>
      <c r="H89"/>
      <c r="I89"/>
      <c r="J89"/>
      <c r="K89"/>
      <c r="N89" s="5" t="s">
        <v>300</v>
      </c>
      <c r="O89" s="36">
        <v>2</v>
      </c>
      <c r="P89" s="37">
        <v>1</v>
      </c>
      <c r="Q89" s="38">
        <v>0</v>
      </c>
      <c r="R89" s="38">
        <v>0</v>
      </c>
      <c r="S89" s="36">
        <f>IF(Tabel3[[#This Row],[N Adv
Nouveau]]=0,0,POWER(2,Tabel3[[#This Row],[N Adv
maintenant]]+Tabel3[[#This Row],[N Adv
Nouveau]]))</f>
        <v>0</v>
      </c>
      <c r="T89" s="37">
        <f>IF(Tabel3[[#This Row],[N CoE
Nouveau]]=0,0,POWER(2,Tabel3[[#This Row],[N CoE
maintenant]]+Tabel3[[#This Row],[N CoE
Nouveau]]))</f>
        <v>0</v>
      </c>
    </row>
    <row r="90" spans="1:20" x14ac:dyDescent="0.25">
      <c r="B90"/>
      <c r="C90"/>
      <c r="D90"/>
      <c r="E90"/>
      <c r="F90"/>
      <c r="G90"/>
      <c r="H90"/>
      <c r="I90"/>
      <c r="J90"/>
      <c r="K90"/>
      <c r="N90" s="5" t="s">
        <v>1492</v>
      </c>
      <c r="O90" s="36">
        <v>0</v>
      </c>
      <c r="P90" s="37">
        <v>1</v>
      </c>
      <c r="Q90" s="38">
        <v>0</v>
      </c>
      <c r="R90" s="38">
        <v>0</v>
      </c>
      <c r="S90" s="36">
        <f>IF(Tabel3[[#This Row],[N Adv
Nouveau]]=0,0,POWER(2,Tabel3[[#This Row],[N Adv
maintenant]]+Tabel3[[#This Row],[N Adv
Nouveau]]))</f>
        <v>0</v>
      </c>
      <c r="T90" s="37">
        <f>IF(Tabel3[[#This Row],[N CoE
Nouveau]]=0,0,POWER(2,Tabel3[[#This Row],[N CoE
maintenant]]+Tabel3[[#This Row],[N CoE
Nouveau]]))</f>
        <v>0</v>
      </c>
    </row>
    <row r="91" spans="1:20" x14ac:dyDescent="0.25">
      <c r="B91"/>
      <c r="C91"/>
      <c r="D91"/>
      <c r="E91"/>
      <c r="F91"/>
      <c r="G91"/>
      <c r="H91"/>
      <c r="I91"/>
      <c r="J91"/>
      <c r="K91"/>
      <c r="N91" s="5" t="s">
        <v>1068</v>
      </c>
      <c r="O91" s="36">
        <v>2</v>
      </c>
      <c r="P91" s="37">
        <v>1</v>
      </c>
      <c r="Q91" s="38">
        <v>0</v>
      </c>
      <c r="R91" s="38">
        <v>0</v>
      </c>
      <c r="S91" s="36">
        <f>IF(Tabel3[[#This Row],[N Adv
Nouveau]]=0,0,POWER(2,Tabel3[[#This Row],[N Adv
maintenant]]+Tabel3[[#This Row],[N Adv
Nouveau]]))</f>
        <v>0</v>
      </c>
      <c r="T91" s="37">
        <f>IF(Tabel3[[#This Row],[N CoE
Nouveau]]=0,0,POWER(2,Tabel3[[#This Row],[N CoE
maintenant]]+Tabel3[[#This Row],[N CoE
Nouveau]]))</f>
        <v>0</v>
      </c>
    </row>
    <row r="92" spans="1:20" x14ac:dyDescent="0.25">
      <c r="B92"/>
      <c r="C92"/>
      <c r="D92"/>
      <c r="E92"/>
      <c r="F92"/>
      <c r="G92"/>
      <c r="H92"/>
      <c r="I92"/>
      <c r="J92"/>
      <c r="K92"/>
      <c r="N92" s="5" t="s">
        <v>792</v>
      </c>
      <c r="O92" s="36">
        <v>3</v>
      </c>
      <c r="P92" s="37">
        <v>1</v>
      </c>
      <c r="Q92" s="38">
        <v>0</v>
      </c>
      <c r="R92" s="38">
        <v>0</v>
      </c>
      <c r="S92" s="36">
        <f>IF(Tabel3[[#This Row],[N Adv
Nouveau]]=0,0,POWER(2,Tabel3[[#This Row],[N Adv
maintenant]]+Tabel3[[#This Row],[N Adv
Nouveau]]))</f>
        <v>0</v>
      </c>
      <c r="T92" s="37">
        <f>IF(Tabel3[[#This Row],[N CoE
Nouveau]]=0,0,POWER(2,Tabel3[[#This Row],[N CoE
maintenant]]+Tabel3[[#This Row],[N CoE
Nouveau]]))</f>
        <v>0</v>
      </c>
    </row>
    <row r="93" spans="1:20" x14ac:dyDescent="0.25">
      <c r="B93"/>
      <c r="C93"/>
      <c r="D93"/>
      <c r="E93"/>
      <c r="F93"/>
      <c r="G93"/>
      <c r="H93"/>
      <c r="I93"/>
      <c r="J93"/>
      <c r="K93"/>
      <c r="N93" s="5" t="s">
        <v>1130</v>
      </c>
      <c r="O93" s="36">
        <v>2</v>
      </c>
      <c r="P93" s="37">
        <v>1</v>
      </c>
      <c r="Q93" s="38">
        <v>0</v>
      </c>
      <c r="R93" s="38">
        <v>0</v>
      </c>
      <c r="S93" s="36">
        <f>IF(Tabel3[[#This Row],[N Adv
Nouveau]]=0,0,POWER(2,Tabel3[[#This Row],[N Adv
maintenant]]+Tabel3[[#This Row],[N Adv
Nouveau]]))</f>
        <v>0</v>
      </c>
      <c r="T93" s="37">
        <f>IF(Tabel3[[#This Row],[N CoE
Nouveau]]=0,0,POWER(2,Tabel3[[#This Row],[N CoE
maintenant]]+Tabel3[[#This Row],[N CoE
Nouveau]]))</f>
        <v>0</v>
      </c>
    </row>
    <row r="94" spans="1:20" x14ac:dyDescent="0.25">
      <c r="B94"/>
      <c r="C94"/>
      <c r="D94"/>
      <c r="E94"/>
      <c r="F94"/>
      <c r="G94"/>
      <c r="H94"/>
      <c r="I94"/>
      <c r="J94"/>
      <c r="K94"/>
      <c r="N94" s="5" t="s">
        <v>2022</v>
      </c>
      <c r="O94" s="36">
        <v>1</v>
      </c>
      <c r="P94" s="37">
        <v>0</v>
      </c>
      <c r="Q94" s="38">
        <v>0</v>
      </c>
      <c r="R94" s="38">
        <v>0</v>
      </c>
      <c r="S94" s="36">
        <f>IF(Tabel3[[#This Row],[N Adv
Nouveau]]=0,0,POWER(2,Tabel3[[#This Row],[N Adv
maintenant]]+Tabel3[[#This Row],[N Adv
Nouveau]]))</f>
        <v>0</v>
      </c>
      <c r="T94" s="37">
        <f>IF(Tabel3[[#This Row],[N CoE
Nouveau]]=0,0,POWER(2,Tabel3[[#This Row],[N CoE
maintenant]]+Tabel3[[#This Row],[N CoE
Nouveau]]))</f>
        <v>0</v>
      </c>
    </row>
    <row r="95" spans="1:20" x14ac:dyDescent="0.25">
      <c r="B95"/>
      <c r="C95"/>
      <c r="D95"/>
      <c r="E95"/>
      <c r="F95"/>
      <c r="G95"/>
      <c r="H95"/>
      <c r="I95"/>
      <c r="J95"/>
      <c r="K95"/>
      <c r="N95" s="5" t="s">
        <v>1515</v>
      </c>
      <c r="O95" s="36">
        <v>1</v>
      </c>
      <c r="P95" s="37">
        <v>0</v>
      </c>
      <c r="Q95" s="38">
        <v>0</v>
      </c>
      <c r="R95" s="38">
        <v>0</v>
      </c>
      <c r="S95" s="36">
        <f>IF(Tabel3[[#This Row],[N Adv
Nouveau]]=0,0,POWER(2,Tabel3[[#This Row],[N Adv
maintenant]]+Tabel3[[#This Row],[N Adv
Nouveau]]))</f>
        <v>0</v>
      </c>
      <c r="T95" s="37">
        <f>IF(Tabel3[[#This Row],[N CoE
Nouveau]]=0,0,POWER(2,Tabel3[[#This Row],[N CoE
maintenant]]+Tabel3[[#This Row],[N CoE
Nouveau]]))</f>
        <v>0</v>
      </c>
    </row>
    <row r="96" spans="1:20" x14ac:dyDescent="0.25">
      <c r="B96"/>
      <c r="C96"/>
      <c r="D96"/>
      <c r="E96"/>
      <c r="F96"/>
      <c r="G96"/>
      <c r="H96"/>
      <c r="I96"/>
      <c r="J96"/>
      <c r="K96"/>
      <c r="N96" s="5" t="s">
        <v>1368</v>
      </c>
      <c r="O96" s="36">
        <v>2</v>
      </c>
      <c r="P96" s="37">
        <v>1</v>
      </c>
      <c r="Q96" s="38">
        <v>0</v>
      </c>
      <c r="R96" s="38">
        <v>0</v>
      </c>
      <c r="S96" s="36">
        <f>IF(Tabel3[[#This Row],[N Adv
Nouveau]]=0,0,POWER(2,Tabel3[[#This Row],[N Adv
maintenant]]+Tabel3[[#This Row],[N Adv
Nouveau]]))</f>
        <v>0</v>
      </c>
      <c r="T96" s="37">
        <f>IF(Tabel3[[#This Row],[N CoE
Nouveau]]=0,0,POWER(2,Tabel3[[#This Row],[N CoE
maintenant]]+Tabel3[[#This Row],[N CoE
Nouveau]]))</f>
        <v>0</v>
      </c>
    </row>
    <row r="97" spans="2:20" x14ac:dyDescent="0.25">
      <c r="B97"/>
      <c r="C97"/>
      <c r="D97"/>
      <c r="E97"/>
      <c r="F97"/>
      <c r="G97"/>
      <c r="H97"/>
      <c r="I97"/>
      <c r="J97"/>
      <c r="K97"/>
      <c r="N97" s="5" t="s">
        <v>2011</v>
      </c>
      <c r="O97" s="36">
        <v>0</v>
      </c>
      <c r="P97" s="37">
        <v>1</v>
      </c>
      <c r="Q97" s="38">
        <v>0</v>
      </c>
      <c r="R97" s="38">
        <v>0</v>
      </c>
      <c r="S97" s="36">
        <f>IF(Tabel3[[#This Row],[N Adv
Nouveau]]=0,0,POWER(2,Tabel3[[#This Row],[N Adv
maintenant]]+Tabel3[[#This Row],[N Adv
Nouveau]]))</f>
        <v>0</v>
      </c>
      <c r="T97" s="37">
        <f>IF(Tabel3[[#This Row],[N CoE
Nouveau]]=0,0,POWER(2,Tabel3[[#This Row],[N CoE
maintenant]]+Tabel3[[#This Row],[N CoE
Nouveau]]))</f>
        <v>0</v>
      </c>
    </row>
    <row r="98" spans="2:20" x14ac:dyDescent="0.25">
      <c r="B98"/>
      <c r="C98"/>
      <c r="D98"/>
      <c r="E98"/>
      <c r="F98"/>
      <c r="G98"/>
      <c r="H98"/>
      <c r="I98"/>
      <c r="J98"/>
      <c r="K98"/>
      <c r="N98" s="5" t="s">
        <v>841</v>
      </c>
      <c r="O98" s="36">
        <v>2</v>
      </c>
      <c r="P98" s="37">
        <v>1</v>
      </c>
      <c r="Q98" s="38">
        <v>0</v>
      </c>
      <c r="R98" s="38">
        <v>0</v>
      </c>
      <c r="S98" s="36">
        <f>IF(Tabel3[[#This Row],[N Adv
Nouveau]]=0,0,POWER(2,Tabel3[[#This Row],[N Adv
maintenant]]+Tabel3[[#This Row],[N Adv
Nouveau]]))</f>
        <v>0</v>
      </c>
      <c r="T98" s="37">
        <f>IF(Tabel3[[#This Row],[N CoE
Nouveau]]=0,0,POWER(2,Tabel3[[#This Row],[N CoE
maintenant]]+Tabel3[[#This Row],[N CoE
Nouveau]]))</f>
        <v>0</v>
      </c>
    </row>
    <row r="99" spans="2:20" x14ac:dyDescent="0.25">
      <c r="B99"/>
      <c r="C99"/>
      <c r="D99"/>
      <c r="E99"/>
      <c r="F99"/>
      <c r="G99"/>
      <c r="H99"/>
      <c r="I99"/>
      <c r="J99"/>
      <c r="K99"/>
      <c r="N99" s="5" t="s">
        <v>2003</v>
      </c>
      <c r="O99" s="36">
        <v>1</v>
      </c>
      <c r="P99" s="37">
        <v>1</v>
      </c>
      <c r="Q99" s="38">
        <v>0</v>
      </c>
      <c r="R99" s="38">
        <v>0</v>
      </c>
      <c r="S99" s="36">
        <f>IF(Tabel3[[#This Row],[N Adv
Nouveau]]=0,0,POWER(2,Tabel3[[#This Row],[N Adv
maintenant]]+Tabel3[[#This Row],[N Adv
Nouveau]]))</f>
        <v>0</v>
      </c>
      <c r="T99" s="37">
        <f>IF(Tabel3[[#This Row],[N CoE
Nouveau]]=0,0,POWER(2,Tabel3[[#This Row],[N CoE
maintenant]]+Tabel3[[#This Row],[N CoE
Nouveau]]))</f>
        <v>0</v>
      </c>
    </row>
    <row r="100" spans="2:20" x14ac:dyDescent="0.25">
      <c r="B100"/>
      <c r="C100"/>
      <c r="D100"/>
      <c r="E100"/>
      <c r="F100"/>
      <c r="G100"/>
      <c r="H100"/>
      <c r="I100"/>
      <c r="J100"/>
      <c r="K100"/>
      <c r="N100" s="5" t="s">
        <v>567</v>
      </c>
      <c r="O100" s="36">
        <v>2</v>
      </c>
      <c r="P100" s="37">
        <v>1</v>
      </c>
      <c r="Q100" s="38">
        <v>0</v>
      </c>
      <c r="R100" s="38">
        <v>0</v>
      </c>
      <c r="S100" s="36">
        <f>IF(Tabel3[[#This Row],[N Adv
Nouveau]]=0,0,POWER(2,Tabel3[[#This Row],[N Adv
maintenant]]+Tabel3[[#This Row],[N Adv
Nouveau]]))</f>
        <v>0</v>
      </c>
      <c r="T100" s="37">
        <f>IF(Tabel3[[#This Row],[N CoE
Nouveau]]=0,0,POWER(2,Tabel3[[#This Row],[N CoE
maintenant]]+Tabel3[[#This Row],[N CoE
Nouveau]]))</f>
        <v>0</v>
      </c>
    </row>
    <row r="101" spans="2:20" x14ac:dyDescent="0.25">
      <c r="B101"/>
      <c r="C101"/>
      <c r="D101"/>
      <c r="E101"/>
      <c r="F101"/>
      <c r="G101"/>
      <c r="H101"/>
      <c r="I101"/>
      <c r="J101"/>
      <c r="K101"/>
      <c r="N101" s="5" t="s">
        <v>1995</v>
      </c>
      <c r="O101" s="36">
        <v>1</v>
      </c>
      <c r="P101" s="37">
        <v>0</v>
      </c>
      <c r="Q101" s="38">
        <v>0</v>
      </c>
      <c r="R101" s="38">
        <v>0</v>
      </c>
      <c r="S101" s="36">
        <f>IF(Tabel3[[#This Row],[N Adv
Nouveau]]=0,0,POWER(2,Tabel3[[#This Row],[N Adv
maintenant]]+Tabel3[[#This Row],[N Adv
Nouveau]]))</f>
        <v>0</v>
      </c>
      <c r="T101" s="37">
        <f>IF(Tabel3[[#This Row],[N CoE
Nouveau]]=0,0,POWER(2,Tabel3[[#This Row],[N CoE
maintenant]]+Tabel3[[#This Row],[N CoE
Nouveau]]))</f>
        <v>0</v>
      </c>
    </row>
    <row r="102" spans="2:20" x14ac:dyDescent="0.25">
      <c r="B102"/>
      <c r="C102"/>
      <c r="D102"/>
      <c r="E102"/>
      <c r="F102"/>
      <c r="G102"/>
      <c r="H102"/>
      <c r="I102"/>
      <c r="J102"/>
      <c r="K102"/>
      <c r="N102" s="5" t="s">
        <v>1209</v>
      </c>
      <c r="O102" s="36">
        <v>2</v>
      </c>
      <c r="P102" s="37">
        <v>1</v>
      </c>
      <c r="Q102" s="38">
        <v>0</v>
      </c>
      <c r="R102" s="38">
        <v>0</v>
      </c>
      <c r="S102" s="36">
        <f>IF(Tabel3[[#This Row],[N Adv
Nouveau]]=0,0,POWER(2,Tabel3[[#This Row],[N Adv
maintenant]]+Tabel3[[#This Row],[N Adv
Nouveau]]))</f>
        <v>0</v>
      </c>
      <c r="T102" s="37">
        <f>IF(Tabel3[[#This Row],[N CoE
Nouveau]]=0,0,POWER(2,Tabel3[[#This Row],[N CoE
maintenant]]+Tabel3[[#This Row],[N CoE
Nouveau]]))</f>
        <v>0</v>
      </c>
    </row>
    <row r="103" spans="2:20" x14ac:dyDescent="0.25">
      <c r="B103"/>
      <c r="C103"/>
      <c r="D103"/>
      <c r="E103"/>
      <c r="F103"/>
      <c r="G103"/>
      <c r="H103"/>
      <c r="I103"/>
      <c r="J103"/>
      <c r="K103"/>
      <c r="N103" s="5" t="s">
        <v>1383</v>
      </c>
      <c r="O103" s="36">
        <v>0</v>
      </c>
      <c r="P103" s="37">
        <v>1</v>
      </c>
      <c r="Q103" s="38">
        <v>0</v>
      </c>
      <c r="R103" s="38">
        <v>0</v>
      </c>
      <c r="S103" s="36">
        <f>IF(Tabel3[[#This Row],[N Adv
Nouveau]]=0,0,POWER(2,Tabel3[[#This Row],[N Adv
maintenant]]+Tabel3[[#This Row],[N Adv
Nouveau]]))</f>
        <v>0</v>
      </c>
      <c r="T103" s="37">
        <f>IF(Tabel3[[#This Row],[N CoE
Nouveau]]=0,0,POWER(2,Tabel3[[#This Row],[N CoE
maintenant]]+Tabel3[[#This Row],[N CoE
Nouveau]]))</f>
        <v>0</v>
      </c>
    </row>
    <row r="104" spans="2:20" x14ac:dyDescent="0.25">
      <c r="B104"/>
      <c r="C104"/>
      <c r="D104"/>
      <c r="E104"/>
      <c r="F104"/>
      <c r="G104"/>
      <c r="H104"/>
      <c r="I104"/>
      <c r="J104"/>
      <c r="K104"/>
      <c r="N104" s="5" t="s">
        <v>575</v>
      </c>
      <c r="O104" s="36">
        <v>1</v>
      </c>
      <c r="P104" s="37">
        <v>1</v>
      </c>
      <c r="Q104" s="38">
        <v>0</v>
      </c>
      <c r="R104" s="38">
        <v>0</v>
      </c>
      <c r="S104" s="36">
        <f>IF(Tabel3[[#This Row],[N Adv
Nouveau]]=0,0,POWER(2,Tabel3[[#This Row],[N Adv
maintenant]]+Tabel3[[#This Row],[N Adv
Nouveau]]))</f>
        <v>0</v>
      </c>
      <c r="T104" s="37">
        <f>IF(Tabel3[[#This Row],[N CoE
Nouveau]]=0,0,POWER(2,Tabel3[[#This Row],[N CoE
maintenant]]+Tabel3[[#This Row],[N CoE
Nouveau]]))</f>
        <v>0</v>
      </c>
    </row>
    <row r="105" spans="2:20" x14ac:dyDescent="0.25">
      <c r="B105"/>
      <c r="C105"/>
      <c r="D105"/>
      <c r="E105"/>
      <c r="F105"/>
      <c r="G105"/>
      <c r="H105"/>
      <c r="I105"/>
      <c r="J105"/>
      <c r="K105"/>
      <c r="N105" s="5" t="s">
        <v>1207</v>
      </c>
      <c r="O105" s="36">
        <v>1</v>
      </c>
      <c r="P105" s="37">
        <v>0</v>
      </c>
      <c r="Q105" s="38">
        <v>0</v>
      </c>
      <c r="R105" s="38">
        <v>0</v>
      </c>
      <c r="S105" s="36">
        <f>IF(Tabel3[[#This Row],[N Adv
Nouveau]]=0,0,POWER(2,Tabel3[[#This Row],[N Adv
maintenant]]+Tabel3[[#This Row],[N Adv
Nouveau]]))</f>
        <v>0</v>
      </c>
      <c r="T105" s="37">
        <f>IF(Tabel3[[#This Row],[N CoE
Nouveau]]=0,0,POWER(2,Tabel3[[#This Row],[N CoE
maintenant]]+Tabel3[[#This Row],[N CoE
Nouveau]]))</f>
        <v>0</v>
      </c>
    </row>
    <row r="106" spans="2:20" x14ac:dyDescent="0.25">
      <c r="B106"/>
      <c r="C106"/>
      <c r="D106"/>
      <c r="E106"/>
      <c r="F106"/>
      <c r="G106"/>
      <c r="H106"/>
      <c r="I106"/>
      <c r="J106"/>
      <c r="K106"/>
      <c r="N106" s="5" t="s">
        <v>890</v>
      </c>
      <c r="O106" s="36">
        <v>2</v>
      </c>
      <c r="P106" s="37">
        <v>1</v>
      </c>
      <c r="Q106" s="38">
        <v>0</v>
      </c>
      <c r="R106" s="38">
        <v>0</v>
      </c>
      <c r="S106" s="36">
        <f>IF(Tabel3[[#This Row],[N Adv
Nouveau]]=0,0,POWER(2,Tabel3[[#This Row],[N Adv
maintenant]]+Tabel3[[#This Row],[N Adv
Nouveau]]))</f>
        <v>0</v>
      </c>
      <c r="T106" s="37">
        <f>IF(Tabel3[[#This Row],[N CoE
Nouveau]]=0,0,POWER(2,Tabel3[[#This Row],[N CoE
maintenant]]+Tabel3[[#This Row],[N CoE
Nouveau]]))</f>
        <v>0</v>
      </c>
    </row>
    <row r="107" spans="2:20" x14ac:dyDescent="0.25">
      <c r="B107"/>
      <c r="C107"/>
      <c r="D107"/>
      <c r="E107"/>
      <c r="F107"/>
      <c r="G107"/>
      <c r="H107"/>
      <c r="I107"/>
      <c r="J107"/>
      <c r="K107"/>
      <c r="N107" s="5" t="s">
        <v>1108</v>
      </c>
      <c r="O107" s="36">
        <v>1</v>
      </c>
      <c r="P107" s="37">
        <v>1</v>
      </c>
      <c r="Q107" s="38">
        <v>0</v>
      </c>
      <c r="R107" s="38">
        <v>0</v>
      </c>
      <c r="S107" s="36">
        <f>IF(Tabel3[[#This Row],[N Adv
Nouveau]]=0,0,POWER(2,Tabel3[[#This Row],[N Adv
maintenant]]+Tabel3[[#This Row],[N Adv
Nouveau]]))</f>
        <v>0</v>
      </c>
      <c r="T107" s="37">
        <f>IF(Tabel3[[#This Row],[N CoE
Nouveau]]=0,0,POWER(2,Tabel3[[#This Row],[N CoE
maintenant]]+Tabel3[[#This Row],[N CoE
Nouveau]]))</f>
        <v>0</v>
      </c>
    </row>
    <row r="108" spans="2:20" x14ac:dyDescent="0.25">
      <c r="B108"/>
      <c r="C108"/>
      <c r="D108"/>
      <c r="E108"/>
      <c r="F108"/>
      <c r="G108"/>
      <c r="H108"/>
      <c r="I108"/>
      <c r="J108"/>
      <c r="K108"/>
      <c r="N108" s="5" t="s">
        <v>657</v>
      </c>
      <c r="O108" s="36">
        <v>1</v>
      </c>
      <c r="P108" s="37">
        <v>1</v>
      </c>
      <c r="Q108" s="38">
        <v>0</v>
      </c>
      <c r="R108" s="38">
        <v>0</v>
      </c>
      <c r="S108" s="36">
        <f>IF(Tabel3[[#This Row],[N Adv
Nouveau]]=0,0,POWER(2,Tabel3[[#This Row],[N Adv
maintenant]]+Tabel3[[#This Row],[N Adv
Nouveau]]))</f>
        <v>0</v>
      </c>
      <c r="T108" s="37">
        <f>IF(Tabel3[[#This Row],[N CoE
Nouveau]]=0,0,POWER(2,Tabel3[[#This Row],[N CoE
maintenant]]+Tabel3[[#This Row],[N CoE
Nouveau]]))</f>
        <v>0</v>
      </c>
    </row>
    <row r="109" spans="2:20" x14ac:dyDescent="0.25">
      <c r="B109"/>
      <c r="C109"/>
      <c r="D109"/>
      <c r="E109"/>
      <c r="F109"/>
      <c r="G109"/>
      <c r="H109"/>
      <c r="I109"/>
      <c r="J109"/>
      <c r="K109"/>
      <c r="N109" s="5" t="s">
        <v>974</v>
      </c>
      <c r="O109" s="36">
        <v>0</v>
      </c>
      <c r="P109" s="37">
        <v>1</v>
      </c>
      <c r="Q109" s="38">
        <v>0</v>
      </c>
      <c r="R109" s="38">
        <v>0</v>
      </c>
      <c r="S109" s="36">
        <f>IF(Tabel3[[#This Row],[N Adv
Nouveau]]=0,0,POWER(2,Tabel3[[#This Row],[N Adv
maintenant]]+Tabel3[[#This Row],[N Adv
Nouveau]]))</f>
        <v>0</v>
      </c>
      <c r="T109" s="37">
        <f>IF(Tabel3[[#This Row],[N CoE
Nouveau]]=0,0,POWER(2,Tabel3[[#This Row],[N CoE
maintenant]]+Tabel3[[#This Row],[N CoE
Nouveau]]))</f>
        <v>0</v>
      </c>
    </row>
    <row r="110" spans="2:20" x14ac:dyDescent="0.25">
      <c r="B110"/>
      <c r="C110"/>
      <c r="D110"/>
      <c r="E110"/>
      <c r="F110"/>
      <c r="G110"/>
      <c r="H110"/>
      <c r="I110"/>
      <c r="J110"/>
      <c r="K110"/>
      <c r="N110" s="5" t="s">
        <v>1429</v>
      </c>
      <c r="O110" s="36">
        <v>1</v>
      </c>
      <c r="P110" s="37">
        <v>1</v>
      </c>
      <c r="Q110" s="38">
        <v>0</v>
      </c>
      <c r="R110" s="38">
        <v>0</v>
      </c>
      <c r="S110" s="36">
        <f>IF(Tabel3[[#This Row],[N Adv
Nouveau]]=0,0,POWER(2,Tabel3[[#This Row],[N Adv
maintenant]]+Tabel3[[#This Row],[N Adv
Nouveau]]))</f>
        <v>0</v>
      </c>
      <c r="T110" s="37">
        <f>IF(Tabel3[[#This Row],[N CoE
Nouveau]]=0,0,POWER(2,Tabel3[[#This Row],[N CoE
maintenant]]+Tabel3[[#This Row],[N CoE
Nouveau]]))</f>
        <v>0</v>
      </c>
    </row>
    <row r="111" spans="2:20" x14ac:dyDescent="0.25">
      <c r="B111"/>
      <c r="C111"/>
      <c r="D111"/>
      <c r="E111"/>
      <c r="F111"/>
      <c r="G111"/>
      <c r="H111"/>
      <c r="I111"/>
      <c r="J111"/>
      <c r="K111"/>
      <c r="N111" s="5" t="s">
        <v>592</v>
      </c>
      <c r="O111" s="36">
        <v>2</v>
      </c>
      <c r="P111" s="37">
        <v>1</v>
      </c>
      <c r="Q111" s="38">
        <v>0</v>
      </c>
      <c r="R111" s="38">
        <v>0</v>
      </c>
      <c r="S111" s="36">
        <f>IF(Tabel3[[#This Row],[N Adv
Nouveau]]=0,0,POWER(2,Tabel3[[#This Row],[N Adv
maintenant]]+Tabel3[[#This Row],[N Adv
Nouveau]]))</f>
        <v>0</v>
      </c>
      <c r="T111" s="37">
        <f>IF(Tabel3[[#This Row],[N CoE
Nouveau]]=0,0,POWER(2,Tabel3[[#This Row],[N CoE
maintenant]]+Tabel3[[#This Row],[N CoE
Nouveau]]))</f>
        <v>0</v>
      </c>
    </row>
    <row r="112" spans="2:20" x14ac:dyDescent="0.25">
      <c r="B112"/>
      <c r="C112"/>
      <c r="D112"/>
      <c r="E112"/>
      <c r="F112"/>
      <c r="G112"/>
      <c r="H112"/>
      <c r="I112"/>
      <c r="J112"/>
      <c r="K112"/>
      <c r="N112" s="5" t="s">
        <v>1170</v>
      </c>
      <c r="O112" s="36">
        <v>1</v>
      </c>
      <c r="P112" s="37">
        <v>0</v>
      </c>
      <c r="Q112" s="38">
        <v>0</v>
      </c>
      <c r="R112" s="38">
        <v>0</v>
      </c>
      <c r="S112" s="36">
        <f>IF(Tabel3[[#This Row],[N Adv
Nouveau]]=0,0,POWER(2,Tabel3[[#This Row],[N Adv
maintenant]]+Tabel3[[#This Row],[N Adv
Nouveau]]))</f>
        <v>0</v>
      </c>
      <c r="T112" s="37">
        <f>IF(Tabel3[[#This Row],[N CoE
Nouveau]]=0,0,POWER(2,Tabel3[[#This Row],[N CoE
maintenant]]+Tabel3[[#This Row],[N CoE
Nouveau]]))</f>
        <v>0</v>
      </c>
    </row>
    <row r="113" spans="2:20" x14ac:dyDescent="0.25">
      <c r="B113"/>
      <c r="C113"/>
      <c r="D113"/>
      <c r="E113"/>
      <c r="F113"/>
      <c r="G113"/>
      <c r="H113"/>
      <c r="I113"/>
      <c r="J113"/>
      <c r="K113"/>
      <c r="N113" s="5" t="s">
        <v>926</v>
      </c>
      <c r="O113" s="36">
        <v>2</v>
      </c>
      <c r="P113" s="37">
        <v>0</v>
      </c>
      <c r="Q113" s="38">
        <v>0</v>
      </c>
      <c r="R113" s="38">
        <v>0</v>
      </c>
      <c r="S113" s="36">
        <f>IF(Tabel3[[#This Row],[N Adv
Nouveau]]=0,0,POWER(2,Tabel3[[#This Row],[N Adv
maintenant]]+Tabel3[[#This Row],[N Adv
Nouveau]]))</f>
        <v>0</v>
      </c>
      <c r="T113" s="37">
        <f>IF(Tabel3[[#This Row],[N CoE
Nouveau]]=0,0,POWER(2,Tabel3[[#This Row],[N CoE
maintenant]]+Tabel3[[#This Row],[N CoE
Nouveau]]))</f>
        <v>0</v>
      </c>
    </row>
    <row r="114" spans="2:20" x14ac:dyDescent="0.25">
      <c r="B114"/>
      <c r="C114"/>
      <c r="D114"/>
      <c r="E114"/>
      <c r="F114"/>
      <c r="G114"/>
      <c r="H114"/>
      <c r="I114"/>
      <c r="J114"/>
      <c r="K114"/>
      <c r="N114" s="5" t="s">
        <v>282</v>
      </c>
      <c r="O114" s="36">
        <v>3</v>
      </c>
      <c r="P114" s="37">
        <v>1</v>
      </c>
      <c r="Q114" s="38">
        <v>0</v>
      </c>
      <c r="R114" s="38">
        <v>0</v>
      </c>
      <c r="S114" s="36">
        <f>IF(Tabel3[[#This Row],[N Adv
Nouveau]]=0,0,POWER(2,Tabel3[[#This Row],[N Adv
maintenant]]+Tabel3[[#This Row],[N Adv
Nouveau]]))</f>
        <v>0</v>
      </c>
      <c r="T114" s="37">
        <f>IF(Tabel3[[#This Row],[N CoE
Nouveau]]=0,0,POWER(2,Tabel3[[#This Row],[N CoE
maintenant]]+Tabel3[[#This Row],[N CoE
Nouveau]]))</f>
        <v>0</v>
      </c>
    </row>
    <row r="115" spans="2:20" x14ac:dyDescent="0.25">
      <c r="B115"/>
      <c r="C115"/>
      <c r="D115"/>
      <c r="E115"/>
      <c r="F115"/>
      <c r="G115"/>
      <c r="H115"/>
      <c r="I115"/>
      <c r="J115"/>
      <c r="K115"/>
      <c r="N115" s="5" t="s">
        <v>405</v>
      </c>
      <c r="O115" s="36">
        <v>3</v>
      </c>
      <c r="P115" s="37">
        <v>1</v>
      </c>
      <c r="Q115" s="38">
        <v>0</v>
      </c>
      <c r="R115" s="38">
        <v>0</v>
      </c>
      <c r="S115" s="36">
        <f>IF(Tabel3[[#This Row],[N Adv
Nouveau]]=0,0,POWER(2,Tabel3[[#This Row],[N Adv
maintenant]]+Tabel3[[#This Row],[N Adv
Nouveau]]))</f>
        <v>0</v>
      </c>
      <c r="T115" s="37">
        <f>IF(Tabel3[[#This Row],[N CoE
Nouveau]]=0,0,POWER(2,Tabel3[[#This Row],[N CoE
maintenant]]+Tabel3[[#This Row],[N CoE
Nouveau]]))</f>
        <v>0</v>
      </c>
    </row>
    <row r="116" spans="2:20" x14ac:dyDescent="0.25">
      <c r="B116"/>
      <c r="C116"/>
      <c r="D116"/>
      <c r="E116"/>
      <c r="F116"/>
      <c r="G116"/>
      <c r="H116"/>
      <c r="I116"/>
      <c r="J116"/>
      <c r="K116"/>
      <c r="N116" s="5" t="s">
        <v>927</v>
      </c>
      <c r="O116" s="36">
        <v>2</v>
      </c>
      <c r="P116" s="37">
        <v>1</v>
      </c>
      <c r="Q116" s="38">
        <v>0</v>
      </c>
      <c r="R116" s="38">
        <v>0</v>
      </c>
      <c r="S116" s="36">
        <f>IF(Tabel3[[#This Row],[N Adv
Nouveau]]=0,0,POWER(2,Tabel3[[#This Row],[N Adv
maintenant]]+Tabel3[[#This Row],[N Adv
Nouveau]]))</f>
        <v>0</v>
      </c>
      <c r="T116" s="37">
        <f>IF(Tabel3[[#This Row],[N CoE
Nouveau]]=0,0,POWER(2,Tabel3[[#This Row],[N CoE
maintenant]]+Tabel3[[#This Row],[N CoE
Nouveau]]))</f>
        <v>0</v>
      </c>
    </row>
    <row r="117" spans="2:20" x14ac:dyDescent="0.25">
      <c r="B117"/>
      <c r="C117"/>
      <c r="D117"/>
      <c r="E117"/>
      <c r="F117"/>
      <c r="G117"/>
      <c r="H117"/>
      <c r="I117"/>
      <c r="J117"/>
      <c r="K117"/>
      <c r="N117" s="5" t="s">
        <v>755</v>
      </c>
      <c r="O117" s="36">
        <v>3</v>
      </c>
      <c r="P117" s="37">
        <v>1</v>
      </c>
      <c r="Q117" s="38">
        <v>0</v>
      </c>
      <c r="R117" s="38">
        <v>0</v>
      </c>
      <c r="S117" s="36">
        <f>IF(Tabel3[[#This Row],[N Adv
Nouveau]]=0,0,POWER(2,Tabel3[[#This Row],[N Adv
maintenant]]+Tabel3[[#This Row],[N Adv
Nouveau]]))</f>
        <v>0</v>
      </c>
      <c r="T117" s="37">
        <f>IF(Tabel3[[#This Row],[N CoE
Nouveau]]=0,0,POWER(2,Tabel3[[#This Row],[N CoE
maintenant]]+Tabel3[[#This Row],[N CoE
Nouveau]]))</f>
        <v>0</v>
      </c>
    </row>
    <row r="118" spans="2:20" x14ac:dyDescent="0.25">
      <c r="B118"/>
      <c r="C118"/>
      <c r="D118"/>
      <c r="E118"/>
      <c r="F118"/>
      <c r="G118"/>
      <c r="H118"/>
      <c r="I118"/>
      <c r="J118"/>
      <c r="K118"/>
      <c r="N118" s="5" t="s">
        <v>1238</v>
      </c>
      <c r="O118" s="36">
        <v>3</v>
      </c>
      <c r="P118" s="37">
        <v>2</v>
      </c>
      <c r="Q118" s="38">
        <v>0</v>
      </c>
      <c r="R118" s="38">
        <v>0</v>
      </c>
      <c r="S118" s="36">
        <f>IF(Tabel3[[#This Row],[N Adv
Nouveau]]=0,0,POWER(2,Tabel3[[#This Row],[N Adv
maintenant]]+Tabel3[[#This Row],[N Adv
Nouveau]]))</f>
        <v>0</v>
      </c>
      <c r="T118" s="37">
        <f>IF(Tabel3[[#This Row],[N CoE
Nouveau]]=0,0,POWER(2,Tabel3[[#This Row],[N CoE
maintenant]]+Tabel3[[#This Row],[N CoE
Nouveau]]))</f>
        <v>0</v>
      </c>
    </row>
    <row r="119" spans="2:20" x14ac:dyDescent="0.25">
      <c r="B119"/>
      <c r="C119"/>
      <c r="D119"/>
      <c r="E119"/>
      <c r="F119"/>
      <c r="G119"/>
      <c r="H119"/>
      <c r="I119"/>
      <c r="J119"/>
      <c r="K119"/>
      <c r="N119" s="5" t="s">
        <v>1333</v>
      </c>
      <c r="O119" s="36">
        <v>1</v>
      </c>
      <c r="P119" s="37">
        <v>1</v>
      </c>
      <c r="Q119" s="38">
        <v>0</v>
      </c>
      <c r="R119" s="38">
        <v>0</v>
      </c>
      <c r="S119" s="36">
        <f>IF(Tabel3[[#This Row],[N Adv
Nouveau]]=0,0,POWER(2,Tabel3[[#This Row],[N Adv
maintenant]]+Tabel3[[#This Row],[N Adv
Nouveau]]))</f>
        <v>0</v>
      </c>
      <c r="T119" s="37">
        <f>IF(Tabel3[[#This Row],[N CoE
Nouveau]]=0,0,POWER(2,Tabel3[[#This Row],[N CoE
maintenant]]+Tabel3[[#This Row],[N CoE
Nouveau]]))</f>
        <v>0</v>
      </c>
    </row>
    <row r="120" spans="2:20" x14ac:dyDescent="0.25">
      <c r="B120"/>
      <c r="C120"/>
      <c r="D120"/>
      <c r="E120"/>
      <c r="F120"/>
      <c r="G120"/>
      <c r="H120"/>
      <c r="I120"/>
      <c r="J120"/>
      <c r="K120"/>
      <c r="N120" s="5" t="s">
        <v>1458</v>
      </c>
      <c r="O120" s="36">
        <v>1</v>
      </c>
      <c r="P120" s="37">
        <v>1</v>
      </c>
      <c r="Q120" s="38">
        <v>0</v>
      </c>
      <c r="R120" s="38">
        <v>0</v>
      </c>
      <c r="S120" s="36">
        <f>IF(Tabel3[[#This Row],[N Adv
Nouveau]]=0,0,POWER(2,Tabel3[[#This Row],[N Adv
maintenant]]+Tabel3[[#This Row],[N Adv
Nouveau]]))</f>
        <v>0</v>
      </c>
      <c r="T120" s="37">
        <f>IF(Tabel3[[#This Row],[N CoE
Nouveau]]=0,0,POWER(2,Tabel3[[#This Row],[N CoE
maintenant]]+Tabel3[[#This Row],[N CoE
Nouveau]]))</f>
        <v>0</v>
      </c>
    </row>
    <row r="121" spans="2:20" x14ac:dyDescent="0.25">
      <c r="B121"/>
      <c r="C121"/>
      <c r="D121"/>
      <c r="E121"/>
      <c r="F121"/>
      <c r="G121"/>
      <c r="H121"/>
      <c r="I121"/>
      <c r="J121"/>
      <c r="K121"/>
      <c r="N121" s="5" t="s">
        <v>818</v>
      </c>
      <c r="O121" s="36">
        <v>1</v>
      </c>
      <c r="P121" s="37">
        <v>1</v>
      </c>
      <c r="Q121" s="38">
        <v>0</v>
      </c>
      <c r="R121" s="38">
        <v>0</v>
      </c>
      <c r="S121" s="36">
        <f>IF(Tabel3[[#This Row],[N Adv
Nouveau]]=0,0,POWER(2,Tabel3[[#This Row],[N Adv
maintenant]]+Tabel3[[#This Row],[N Adv
Nouveau]]))</f>
        <v>0</v>
      </c>
      <c r="T121" s="37">
        <f>IF(Tabel3[[#This Row],[N CoE
Nouveau]]=0,0,POWER(2,Tabel3[[#This Row],[N CoE
maintenant]]+Tabel3[[#This Row],[N CoE
Nouveau]]))</f>
        <v>0</v>
      </c>
    </row>
    <row r="122" spans="2:20" x14ac:dyDescent="0.25">
      <c r="B122"/>
      <c r="C122"/>
      <c r="D122"/>
      <c r="E122"/>
      <c r="F122"/>
      <c r="G122"/>
      <c r="H122"/>
      <c r="I122"/>
      <c r="J122"/>
      <c r="K122"/>
      <c r="N122" s="5" t="s">
        <v>582</v>
      </c>
      <c r="O122" s="36">
        <v>1</v>
      </c>
      <c r="P122" s="37">
        <v>1</v>
      </c>
      <c r="Q122" s="38">
        <v>0</v>
      </c>
      <c r="R122" s="38">
        <v>0</v>
      </c>
      <c r="S122" s="36">
        <f>IF(Tabel3[[#This Row],[N Adv
Nouveau]]=0,0,POWER(2,Tabel3[[#This Row],[N Adv
maintenant]]+Tabel3[[#This Row],[N Adv
Nouveau]]))</f>
        <v>0</v>
      </c>
      <c r="T122" s="37">
        <f>IF(Tabel3[[#This Row],[N CoE
Nouveau]]=0,0,POWER(2,Tabel3[[#This Row],[N CoE
maintenant]]+Tabel3[[#This Row],[N CoE
Nouveau]]))</f>
        <v>0</v>
      </c>
    </row>
    <row r="123" spans="2:20" x14ac:dyDescent="0.25">
      <c r="B123"/>
      <c r="C123"/>
      <c r="D123"/>
      <c r="E123"/>
      <c r="F123"/>
      <c r="G123"/>
      <c r="H123"/>
      <c r="I123"/>
      <c r="J123"/>
      <c r="K123"/>
      <c r="N123" s="5" t="s">
        <v>702</v>
      </c>
      <c r="O123" s="36">
        <v>2</v>
      </c>
      <c r="P123" s="37">
        <v>1</v>
      </c>
      <c r="Q123" s="38">
        <v>0</v>
      </c>
      <c r="R123" s="38">
        <v>0</v>
      </c>
      <c r="S123" s="36">
        <f>IF(Tabel3[[#This Row],[N Adv
Nouveau]]=0,0,POWER(2,Tabel3[[#This Row],[N Adv
maintenant]]+Tabel3[[#This Row],[N Adv
Nouveau]]))</f>
        <v>0</v>
      </c>
      <c r="T123" s="37">
        <f>IF(Tabel3[[#This Row],[N CoE
Nouveau]]=0,0,POWER(2,Tabel3[[#This Row],[N CoE
maintenant]]+Tabel3[[#This Row],[N CoE
Nouveau]]))</f>
        <v>0</v>
      </c>
    </row>
    <row r="124" spans="2:20" x14ac:dyDescent="0.25">
      <c r="B124"/>
      <c r="C124"/>
      <c r="D124"/>
      <c r="E124"/>
      <c r="F124"/>
      <c r="G124"/>
      <c r="H124"/>
      <c r="I124"/>
      <c r="J124"/>
      <c r="K124"/>
      <c r="N124" s="5" t="s">
        <v>308</v>
      </c>
      <c r="O124" s="36">
        <v>2</v>
      </c>
      <c r="P124" s="37">
        <v>1</v>
      </c>
      <c r="Q124" s="38">
        <v>0</v>
      </c>
      <c r="R124" s="38">
        <v>0</v>
      </c>
      <c r="S124" s="36">
        <f>IF(Tabel3[[#This Row],[N Adv
Nouveau]]=0,0,POWER(2,Tabel3[[#This Row],[N Adv
maintenant]]+Tabel3[[#This Row],[N Adv
Nouveau]]))</f>
        <v>0</v>
      </c>
      <c r="T124" s="37">
        <f>IF(Tabel3[[#This Row],[N CoE
Nouveau]]=0,0,POWER(2,Tabel3[[#This Row],[N CoE
maintenant]]+Tabel3[[#This Row],[N CoE
Nouveau]]))</f>
        <v>0</v>
      </c>
    </row>
    <row r="125" spans="2:20" x14ac:dyDescent="0.25">
      <c r="B125"/>
      <c r="C125"/>
      <c r="D125"/>
      <c r="E125"/>
      <c r="F125"/>
      <c r="G125"/>
      <c r="H125"/>
      <c r="I125"/>
      <c r="J125"/>
      <c r="K125"/>
      <c r="N125" s="5" t="s">
        <v>385</v>
      </c>
      <c r="O125" s="36">
        <v>2</v>
      </c>
      <c r="P125" s="37">
        <v>1</v>
      </c>
      <c r="Q125" s="38">
        <v>0</v>
      </c>
      <c r="R125" s="38">
        <v>0</v>
      </c>
      <c r="S125" s="36">
        <f>IF(Tabel3[[#This Row],[N Adv
Nouveau]]=0,0,POWER(2,Tabel3[[#This Row],[N Adv
maintenant]]+Tabel3[[#This Row],[N Adv
Nouveau]]))</f>
        <v>0</v>
      </c>
      <c r="T125" s="37">
        <f>IF(Tabel3[[#This Row],[N CoE
Nouveau]]=0,0,POWER(2,Tabel3[[#This Row],[N CoE
maintenant]]+Tabel3[[#This Row],[N CoE
Nouveau]]))</f>
        <v>0</v>
      </c>
    </row>
    <row r="126" spans="2:20" x14ac:dyDescent="0.25">
      <c r="B126"/>
      <c r="C126"/>
      <c r="D126"/>
      <c r="E126"/>
      <c r="F126"/>
      <c r="G126"/>
      <c r="H126"/>
      <c r="I126"/>
      <c r="J126"/>
      <c r="K126"/>
      <c r="N126" s="5" t="s">
        <v>969</v>
      </c>
      <c r="O126" s="36">
        <v>2</v>
      </c>
      <c r="P126" s="37">
        <v>1</v>
      </c>
      <c r="Q126" s="38">
        <v>0</v>
      </c>
      <c r="R126" s="38">
        <v>0</v>
      </c>
      <c r="S126" s="36">
        <f>IF(Tabel3[[#This Row],[N Adv
Nouveau]]=0,0,POWER(2,Tabel3[[#This Row],[N Adv
maintenant]]+Tabel3[[#This Row],[N Adv
Nouveau]]))</f>
        <v>0</v>
      </c>
      <c r="T126" s="37">
        <f>IF(Tabel3[[#This Row],[N CoE
Nouveau]]=0,0,POWER(2,Tabel3[[#This Row],[N CoE
maintenant]]+Tabel3[[#This Row],[N CoE
Nouveau]]))</f>
        <v>0</v>
      </c>
    </row>
    <row r="127" spans="2:20" x14ac:dyDescent="0.25">
      <c r="B127"/>
      <c r="C127"/>
      <c r="D127"/>
      <c r="E127"/>
      <c r="F127"/>
      <c r="G127"/>
      <c r="H127"/>
      <c r="I127"/>
      <c r="J127"/>
      <c r="K127"/>
      <c r="N127" s="5" t="s">
        <v>369</v>
      </c>
      <c r="O127" s="36">
        <v>2</v>
      </c>
      <c r="P127" s="37">
        <v>1</v>
      </c>
      <c r="Q127" s="38">
        <v>0</v>
      </c>
      <c r="R127" s="38">
        <v>0</v>
      </c>
      <c r="S127" s="36">
        <f>IF(Tabel3[[#This Row],[N Adv
Nouveau]]=0,0,POWER(2,Tabel3[[#This Row],[N Adv
maintenant]]+Tabel3[[#This Row],[N Adv
Nouveau]]))</f>
        <v>0</v>
      </c>
      <c r="T127" s="37">
        <f>IF(Tabel3[[#This Row],[N CoE
Nouveau]]=0,0,POWER(2,Tabel3[[#This Row],[N CoE
maintenant]]+Tabel3[[#This Row],[N CoE
Nouveau]]))</f>
        <v>0</v>
      </c>
    </row>
    <row r="128" spans="2:20" x14ac:dyDescent="0.25">
      <c r="B128"/>
      <c r="C128"/>
      <c r="D128"/>
      <c r="E128"/>
      <c r="F128"/>
      <c r="G128"/>
      <c r="H128"/>
      <c r="I128"/>
      <c r="J128"/>
      <c r="K128"/>
      <c r="N128" s="5" t="s">
        <v>968</v>
      </c>
      <c r="O128" s="36">
        <v>2</v>
      </c>
      <c r="P128" s="37">
        <v>0</v>
      </c>
      <c r="Q128" s="38">
        <v>0</v>
      </c>
      <c r="R128" s="38">
        <v>0</v>
      </c>
      <c r="S128" s="36">
        <f>IF(Tabel3[[#This Row],[N Adv
Nouveau]]=0,0,POWER(2,Tabel3[[#This Row],[N Adv
maintenant]]+Tabel3[[#This Row],[N Adv
Nouveau]]))</f>
        <v>0</v>
      </c>
      <c r="T128" s="37">
        <f>IF(Tabel3[[#This Row],[N CoE
Nouveau]]=0,0,POWER(2,Tabel3[[#This Row],[N CoE
maintenant]]+Tabel3[[#This Row],[N CoE
Nouveau]]))</f>
        <v>0</v>
      </c>
    </row>
    <row r="129" spans="2:20" x14ac:dyDescent="0.25">
      <c r="B129"/>
      <c r="C129"/>
      <c r="D129"/>
      <c r="E129"/>
      <c r="F129"/>
      <c r="G129"/>
      <c r="H129"/>
      <c r="I129"/>
      <c r="J129"/>
      <c r="K129"/>
      <c r="N129" s="5" t="s">
        <v>384</v>
      </c>
      <c r="O129" s="36">
        <v>3</v>
      </c>
      <c r="P129" s="37">
        <v>1</v>
      </c>
      <c r="Q129" s="38">
        <v>0</v>
      </c>
      <c r="R129" s="38">
        <v>0</v>
      </c>
      <c r="S129" s="36">
        <f>IF(Tabel3[[#This Row],[N Adv
Nouveau]]=0,0,POWER(2,Tabel3[[#This Row],[N Adv
maintenant]]+Tabel3[[#This Row],[N Adv
Nouveau]]))</f>
        <v>0</v>
      </c>
      <c r="T129" s="37">
        <f>IF(Tabel3[[#This Row],[N CoE
Nouveau]]=0,0,POWER(2,Tabel3[[#This Row],[N CoE
maintenant]]+Tabel3[[#This Row],[N CoE
Nouveau]]))</f>
        <v>0</v>
      </c>
    </row>
    <row r="130" spans="2:20" x14ac:dyDescent="0.25">
      <c r="B130"/>
      <c r="C130"/>
      <c r="D130"/>
      <c r="E130"/>
      <c r="F130"/>
      <c r="G130"/>
      <c r="H130"/>
      <c r="I130"/>
      <c r="J130"/>
      <c r="K130"/>
      <c r="N130" s="5" t="s">
        <v>380</v>
      </c>
      <c r="O130" s="36">
        <v>1</v>
      </c>
      <c r="P130" s="37">
        <v>1</v>
      </c>
      <c r="Q130" s="38">
        <v>0</v>
      </c>
      <c r="R130" s="38">
        <v>0</v>
      </c>
      <c r="S130" s="36">
        <f>IF(Tabel3[[#This Row],[N Adv
Nouveau]]=0,0,POWER(2,Tabel3[[#This Row],[N Adv
maintenant]]+Tabel3[[#This Row],[N Adv
Nouveau]]))</f>
        <v>0</v>
      </c>
      <c r="T130" s="37">
        <f>IF(Tabel3[[#This Row],[N CoE
Nouveau]]=0,0,POWER(2,Tabel3[[#This Row],[N CoE
maintenant]]+Tabel3[[#This Row],[N CoE
Nouveau]]))</f>
        <v>0</v>
      </c>
    </row>
    <row r="131" spans="2:20" x14ac:dyDescent="0.25">
      <c r="B131"/>
      <c r="C131"/>
      <c r="D131"/>
      <c r="E131"/>
      <c r="F131"/>
      <c r="G131"/>
      <c r="H131"/>
      <c r="I131"/>
      <c r="J131"/>
      <c r="K131"/>
      <c r="N131" s="5" t="s">
        <v>779</v>
      </c>
      <c r="O131" s="36">
        <v>2</v>
      </c>
      <c r="P131" s="37">
        <v>1</v>
      </c>
      <c r="Q131" s="38">
        <v>0</v>
      </c>
      <c r="R131" s="38">
        <v>0</v>
      </c>
      <c r="S131" s="36">
        <f>IF(Tabel3[[#This Row],[N Adv
Nouveau]]=0,0,POWER(2,Tabel3[[#This Row],[N Adv
maintenant]]+Tabel3[[#This Row],[N Adv
Nouveau]]))</f>
        <v>0</v>
      </c>
      <c r="T131" s="37">
        <f>IF(Tabel3[[#This Row],[N CoE
Nouveau]]=0,0,POWER(2,Tabel3[[#This Row],[N CoE
maintenant]]+Tabel3[[#This Row],[N CoE
Nouveau]]))</f>
        <v>0</v>
      </c>
    </row>
    <row r="132" spans="2:20" x14ac:dyDescent="0.25">
      <c r="B132"/>
      <c r="C132"/>
      <c r="D132"/>
      <c r="E132"/>
      <c r="F132"/>
      <c r="G132"/>
      <c r="H132"/>
      <c r="I132"/>
      <c r="J132"/>
      <c r="K132"/>
      <c r="N132" s="5" t="s">
        <v>580</v>
      </c>
      <c r="O132" s="36">
        <v>2</v>
      </c>
      <c r="P132" s="37">
        <v>1</v>
      </c>
      <c r="Q132" s="38">
        <v>0</v>
      </c>
      <c r="R132" s="38">
        <v>0</v>
      </c>
      <c r="S132" s="36">
        <f>IF(Tabel3[[#This Row],[N Adv
Nouveau]]=0,0,POWER(2,Tabel3[[#This Row],[N Adv
maintenant]]+Tabel3[[#This Row],[N Adv
Nouveau]]))</f>
        <v>0</v>
      </c>
      <c r="T132" s="37">
        <f>IF(Tabel3[[#This Row],[N CoE
Nouveau]]=0,0,POWER(2,Tabel3[[#This Row],[N CoE
maintenant]]+Tabel3[[#This Row],[N CoE
Nouveau]]))</f>
        <v>0</v>
      </c>
    </row>
    <row r="133" spans="2:20" x14ac:dyDescent="0.25">
      <c r="B133"/>
      <c r="C133"/>
      <c r="D133"/>
      <c r="E133"/>
      <c r="F133"/>
      <c r="G133"/>
      <c r="H133"/>
      <c r="I133"/>
      <c r="J133"/>
      <c r="K133"/>
      <c r="N133" s="5" t="s">
        <v>1016</v>
      </c>
      <c r="O133" s="36">
        <v>3</v>
      </c>
      <c r="P133" s="37">
        <v>0</v>
      </c>
      <c r="Q133" s="38">
        <v>0</v>
      </c>
      <c r="R133" s="38">
        <v>0</v>
      </c>
      <c r="S133" s="36">
        <f>IF(Tabel3[[#This Row],[N Adv
Nouveau]]=0,0,POWER(2,Tabel3[[#This Row],[N Adv
maintenant]]+Tabel3[[#This Row],[N Adv
Nouveau]]))</f>
        <v>0</v>
      </c>
      <c r="T133" s="37">
        <f>IF(Tabel3[[#This Row],[N CoE
Nouveau]]=0,0,POWER(2,Tabel3[[#This Row],[N CoE
maintenant]]+Tabel3[[#This Row],[N CoE
Nouveau]]))</f>
        <v>0</v>
      </c>
    </row>
    <row r="134" spans="2:20" x14ac:dyDescent="0.25">
      <c r="B134"/>
      <c r="C134"/>
      <c r="D134"/>
      <c r="E134"/>
      <c r="F134"/>
      <c r="G134"/>
      <c r="H134"/>
      <c r="I134"/>
      <c r="J134"/>
      <c r="K134"/>
      <c r="N134" s="5" t="s">
        <v>746</v>
      </c>
      <c r="O134" s="36">
        <v>0</v>
      </c>
      <c r="P134" s="37">
        <v>0</v>
      </c>
      <c r="Q134" s="38">
        <v>0</v>
      </c>
      <c r="R134" s="38">
        <v>0</v>
      </c>
      <c r="S134" s="36">
        <f>IF(Tabel3[[#This Row],[N Adv
Nouveau]]=0,0,POWER(2,Tabel3[[#This Row],[N Adv
maintenant]]+Tabel3[[#This Row],[N Adv
Nouveau]]))</f>
        <v>0</v>
      </c>
      <c r="T134" s="37">
        <f>IF(Tabel3[[#This Row],[N CoE
Nouveau]]=0,0,POWER(2,Tabel3[[#This Row],[N CoE
maintenant]]+Tabel3[[#This Row],[N CoE
Nouveau]]))</f>
        <v>0</v>
      </c>
    </row>
    <row r="135" spans="2:20" x14ac:dyDescent="0.25">
      <c r="B135"/>
      <c r="C135"/>
      <c r="D135"/>
      <c r="E135"/>
      <c r="F135"/>
      <c r="G135"/>
      <c r="H135"/>
      <c r="I135"/>
      <c r="J135"/>
      <c r="K135"/>
      <c r="N135" s="5" t="s">
        <v>977</v>
      </c>
      <c r="O135" s="36">
        <v>2</v>
      </c>
      <c r="P135" s="37">
        <v>1</v>
      </c>
      <c r="Q135" s="38">
        <v>0</v>
      </c>
      <c r="R135" s="38">
        <v>0</v>
      </c>
      <c r="S135" s="36">
        <f>IF(Tabel3[[#This Row],[N Adv
Nouveau]]=0,0,POWER(2,Tabel3[[#This Row],[N Adv
maintenant]]+Tabel3[[#This Row],[N Adv
Nouveau]]))</f>
        <v>0</v>
      </c>
      <c r="T135" s="37">
        <f>IF(Tabel3[[#This Row],[N CoE
Nouveau]]=0,0,POWER(2,Tabel3[[#This Row],[N CoE
maintenant]]+Tabel3[[#This Row],[N CoE
Nouveau]]))</f>
        <v>0</v>
      </c>
    </row>
    <row r="136" spans="2:20" x14ac:dyDescent="0.25">
      <c r="B136"/>
      <c r="C136"/>
      <c r="D136"/>
      <c r="E136"/>
      <c r="F136"/>
      <c r="G136"/>
      <c r="H136"/>
      <c r="I136"/>
      <c r="J136"/>
      <c r="K136"/>
      <c r="N136" s="5" t="s">
        <v>549</v>
      </c>
      <c r="O136" s="36">
        <v>1</v>
      </c>
      <c r="P136" s="37">
        <v>0</v>
      </c>
      <c r="Q136" s="38">
        <v>0</v>
      </c>
      <c r="R136" s="38">
        <v>0</v>
      </c>
      <c r="S136" s="36">
        <f>IF(Tabel3[[#This Row],[N Adv
Nouveau]]=0,0,POWER(2,Tabel3[[#This Row],[N Adv
maintenant]]+Tabel3[[#This Row],[N Adv
Nouveau]]))</f>
        <v>0</v>
      </c>
      <c r="T136" s="37">
        <f>IF(Tabel3[[#This Row],[N CoE
Nouveau]]=0,0,POWER(2,Tabel3[[#This Row],[N CoE
maintenant]]+Tabel3[[#This Row],[N CoE
Nouveau]]))</f>
        <v>0</v>
      </c>
    </row>
    <row r="137" spans="2:20" x14ac:dyDescent="0.25">
      <c r="B137"/>
      <c r="C137"/>
      <c r="D137"/>
      <c r="E137"/>
      <c r="F137"/>
      <c r="G137"/>
      <c r="H137"/>
      <c r="I137"/>
      <c r="J137"/>
      <c r="K137"/>
      <c r="N137" s="5" t="s">
        <v>835</v>
      </c>
      <c r="O137" s="36">
        <v>2</v>
      </c>
      <c r="P137" s="37">
        <v>0</v>
      </c>
      <c r="Q137" s="38">
        <v>0</v>
      </c>
      <c r="R137" s="38">
        <v>0</v>
      </c>
      <c r="S137" s="36">
        <f>IF(Tabel3[[#This Row],[N Adv
Nouveau]]=0,0,POWER(2,Tabel3[[#This Row],[N Adv
maintenant]]+Tabel3[[#This Row],[N Adv
Nouveau]]))</f>
        <v>0</v>
      </c>
      <c r="T137" s="37">
        <f>IF(Tabel3[[#This Row],[N CoE
Nouveau]]=0,0,POWER(2,Tabel3[[#This Row],[N CoE
maintenant]]+Tabel3[[#This Row],[N CoE
Nouveau]]))</f>
        <v>0</v>
      </c>
    </row>
    <row r="138" spans="2:20" x14ac:dyDescent="0.25">
      <c r="B138"/>
      <c r="C138"/>
      <c r="D138"/>
      <c r="E138"/>
      <c r="F138"/>
      <c r="G138"/>
      <c r="H138"/>
      <c r="I138"/>
      <c r="J138"/>
      <c r="K138"/>
      <c r="N138" s="5" t="s">
        <v>1294</v>
      </c>
      <c r="O138" s="36">
        <v>1</v>
      </c>
      <c r="P138" s="37">
        <v>1</v>
      </c>
      <c r="Q138" s="38">
        <v>0</v>
      </c>
      <c r="R138" s="38">
        <v>0</v>
      </c>
      <c r="S138" s="36">
        <f>IF(Tabel3[[#This Row],[N Adv
Nouveau]]=0,0,POWER(2,Tabel3[[#This Row],[N Adv
maintenant]]+Tabel3[[#This Row],[N Adv
Nouveau]]))</f>
        <v>0</v>
      </c>
      <c r="T138" s="37">
        <f>IF(Tabel3[[#This Row],[N CoE
Nouveau]]=0,0,POWER(2,Tabel3[[#This Row],[N CoE
maintenant]]+Tabel3[[#This Row],[N CoE
Nouveau]]))</f>
        <v>0</v>
      </c>
    </row>
    <row r="139" spans="2:20" x14ac:dyDescent="0.25">
      <c r="B139"/>
      <c r="C139"/>
      <c r="D139"/>
      <c r="E139"/>
      <c r="F139"/>
      <c r="G139"/>
      <c r="H139"/>
      <c r="I139"/>
      <c r="J139"/>
      <c r="K139"/>
      <c r="N139" s="5" t="s">
        <v>663</v>
      </c>
      <c r="O139" s="36">
        <v>1</v>
      </c>
      <c r="P139" s="37">
        <v>1</v>
      </c>
      <c r="Q139" s="38">
        <v>0</v>
      </c>
      <c r="R139" s="38">
        <v>0</v>
      </c>
      <c r="S139" s="36">
        <f>IF(Tabel3[[#This Row],[N Adv
Nouveau]]=0,0,POWER(2,Tabel3[[#This Row],[N Adv
maintenant]]+Tabel3[[#This Row],[N Adv
Nouveau]]))</f>
        <v>0</v>
      </c>
      <c r="T139" s="37">
        <f>IF(Tabel3[[#This Row],[N CoE
Nouveau]]=0,0,POWER(2,Tabel3[[#This Row],[N CoE
maintenant]]+Tabel3[[#This Row],[N CoE
Nouveau]]))</f>
        <v>0</v>
      </c>
    </row>
    <row r="140" spans="2:20" x14ac:dyDescent="0.25">
      <c r="B140"/>
      <c r="C140"/>
      <c r="D140"/>
      <c r="E140"/>
      <c r="F140"/>
      <c r="G140"/>
      <c r="H140"/>
      <c r="I140"/>
      <c r="J140"/>
      <c r="K140"/>
      <c r="N140" s="5" t="s">
        <v>1009</v>
      </c>
      <c r="O140" s="36">
        <v>0</v>
      </c>
      <c r="P140" s="37">
        <v>0</v>
      </c>
      <c r="Q140" s="38">
        <v>0</v>
      </c>
      <c r="R140" s="38">
        <v>0</v>
      </c>
      <c r="S140" s="36">
        <f>IF(Tabel3[[#This Row],[N Adv
Nouveau]]=0,0,POWER(2,Tabel3[[#This Row],[N Adv
maintenant]]+Tabel3[[#This Row],[N Adv
Nouveau]]))</f>
        <v>0</v>
      </c>
      <c r="T140" s="37">
        <f>IF(Tabel3[[#This Row],[N CoE
Nouveau]]=0,0,POWER(2,Tabel3[[#This Row],[N CoE
maintenant]]+Tabel3[[#This Row],[N CoE
Nouveau]]))</f>
        <v>0</v>
      </c>
    </row>
    <row r="141" spans="2:20" x14ac:dyDescent="0.25">
      <c r="B141"/>
      <c r="C141"/>
      <c r="D141"/>
      <c r="E141"/>
      <c r="F141"/>
      <c r="G141"/>
      <c r="H141"/>
      <c r="I141"/>
      <c r="J141"/>
      <c r="K141"/>
      <c r="N141" s="5" t="s">
        <v>534</v>
      </c>
      <c r="O141" s="36">
        <v>2</v>
      </c>
      <c r="P141" s="37">
        <v>2</v>
      </c>
      <c r="Q141" s="38">
        <v>0</v>
      </c>
      <c r="R141" s="38">
        <v>0</v>
      </c>
      <c r="S141" s="36">
        <f>IF(Tabel3[[#This Row],[N Adv
Nouveau]]=0,0,POWER(2,Tabel3[[#This Row],[N Adv
maintenant]]+Tabel3[[#This Row],[N Adv
Nouveau]]))</f>
        <v>0</v>
      </c>
      <c r="T141" s="37">
        <f>IF(Tabel3[[#This Row],[N CoE
Nouveau]]=0,0,POWER(2,Tabel3[[#This Row],[N CoE
maintenant]]+Tabel3[[#This Row],[N CoE
Nouveau]]))</f>
        <v>0</v>
      </c>
    </row>
    <row r="142" spans="2:20" x14ac:dyDescent="0.25">
      <c r="B142"/>
      <c r="C142"/>
      <c r="D142"/>
      <c r="E142"/>
      <c r="F142"/>
      <c r="G142"/>
      <c r="H142"/>
      <c r="I142"/>
      <c r="J142"/>
      <c r="K142"/>
      <c r="N142" s="5" t="s">
        <v>587</v>
      </c>
      <c r="O142" s="36">
        <v>1</v>
      </c>
      <c r="P142" s="37">
        <v>2</v>
      </c>
      <c r="Q142" s="38">
        <v>0</v>
      </c>
      <c r="R142" s="38">
        <v>0</v>
      </c>
      <c r="S142" s="36">
        <f>IF(Tabel3[[#This Row],[N Adv
Nouveau]]=0,0,POWER(2,Tabel3[[#This Row],[N Adv
maintenant]]+Tabel3[[#This Row],[N Adv
Nouveau]]))</f>
        <v>0</v>
      </c>
      <c r="T142" s="37">
        <f>IF(Tabel3[[#This Row],[N CoE
Nouveau]]=0,0,POWER(2,Tabel3[[#This Row],[N CoE
maintenant]]+Tabel3[[#This Row],[N CoE
Nouveau]]))</f>
        <v>0</v>
      </c>
    </row>
    <row r="143" spans="2:20" x14ac:dyDescent="0.25">
      <c r="B143"/>
      <c r="C143"/>
      <c r="D143"/>
      <c r="E143"/>
      <c r="F143"/>
      <c r="G143"/>
      <c r="H143"/>
      <c r="I143"/>
      <c r="J143"/>
      <c r="K143"/>
      <c r="N143" s="5" t="s">
        <v>627</v>
      </c>
      <c r="O143" s="36">
        <v>3</v>
      </c>
      <c r="P143" s="37">
        <v>1</v>
      </c>
      <c r="Q143" s="38">
        <v>0</v>
      </c>
      <c r="R143" s="38">
        <v>0</v>
      </c>
      <c r="S143" s="36">
        <f>IF(Tabel3[[#This Row],[N Adv
Nouveau]]=0,0,POWER(2,Tabel3[[#This Row],[N Adv
maintenant]]+Tabel3[[#This Row],[N Adv
Nouveau]]))</f>
        <v>0</v>
      </c>
      <c r="T143" s="37">
        <f>IF(Tabel3[[#This Row],[N CoE
Nouveau]]=0,0,POWER(2,Tabel3[[#This Row],[N CoE
maintenant]]+Tabel3[[#This Row],[N CoE
Nouveau]]))</f>
        <v>0</v>
      </c>
    </row>
    <row r="144" spans="2:20" x14ac:dyDescent="0.25">
      <c r="B144"/>
      <c r="C144"/>
      <c r="D144"/>
      <c r="E144"/>
      <c r="F144"/>
      <c r="G144"/>
      <c r="H144"/>
      <c r="I144"/>
      <c r="J144"/>
      <c r="K144"/>
      <c r="N144" s="5" t="s">
        <v>452</v>
      </c>
      <c r="O144" s="36">
        <v>1</v>
      </c>
      <c r="P144" s="37">
        <v>0</v>
      </c>
      <c r="Q144" s="38">
        <v>0</v>
      </c>
      <c r="R144" s="38">
        <v>0</v>
      </c>
      <c r="S144" s="36">
        <f>IF(Tabel3[[#This Row],[N Adv
Nouveau]]=0,0,POWER(2,Tabel3[[#This Row],[N Adv
maintenant]]+Tabel3[[#This Row],[N Adv
Nouveau]]))</f>
        <v>0</v>
      </c>
      <c r="T144" s="37">
        <f>IF(Tabel3[[#This Row],[N CoE
Nouveau]]=0,0,POWER(2,Tabel3[[#This Row],[N CoE
maintenant]]+Tabel3[[#This Row],[N CoE
Nouveau]]))</f>
        <v>0</v>
      </c>
    </row>
    <row r="145" spans="2:20" x14ac:dyDescent="0.25">
      <c r="B145"/>
      <c r="C145"/>
      <c r="D145"/>
      <c r="E145"/>
      <c r="F145"/>
      <c r="G145"/>
      <c r="H145"/>
      <c r="I145"/>
      <c r="J145"/>
      <c r="K145"/>
      <c r="N145" s="5" t="s">
        <v>536</v>
      </c>
      <c r="O145" s="36">
        <v>1</v>
      </c>
      <c r="P145" s="37">
        <v>0</v>
      </c>
      <c r="Q145" s="38">
        <v>0</v>
      </c>
      <c r="R145" s="38">
        <v>0</v>
      </c>
      <c r="S145" s="36">
        <f>IF(Tabel3[[#This Row],[N Adv
Nouveau]]=0,0,POWER(2,Tabel3[[#This Row],[N Adv
maintenant]]+Tabel3[[#This Row],[N Adv
Nouveau]]))</f>
        <v>0</v>
      </c>
      <c r="T145" s="37">
        <f>IF(Tabel3[[#This Row],[N CoE
Nouveau]]=0,0,POWER(2,Tabel3[[#This Row],[N CoE
maintenant]]+Tabel3[[#This Row],[N CoE
Nouveau]]))</f>
        <v>0</v>
      </c>
    </row>
    <row r="146" spans="2:20" x14ac:dyDescent="0.25">
      <c r="B146"/>
      <c r="C146"/>
      <c r="D146"/>
      <c r="E146"/>
      <c r="F146"/>
      <c r="G146"/>
      <c r="H146"/>
      <c r="I146"/>
      <c r="J146"/>
      <c r="K146"/>
      <c r="N146" s="5" t="s">
        <v>421</v>
      </c>
      <c r="O146" s="36">
        <v>0</v>
      </c>
      <c r="P146" s="37">
        <v>1</v>
      </c>
      <c r="Q146" s="38">
        <v>0</v>
      </c>
      <c r="R146" s="38">
        <v>0</v>
      </c>
      <c r="S146" s="36">
        <f>IF(Tabel3[[#This Row],[N Adv
Nouveau]]=0,0,POWER(2,Tabel3[[#This Row],[N Adv
maintenant]]+Tabel3[[#This Row],[N Adv
Nouveau]]))</f>
        <v>0</v>
      </c>
      <c r="T146" s="37">
        <f>IF(Tabel3[[#This Row],[N CoE
Nouveau]]=0,0,POWER(2,Tabel3[[#This Row],[N CoE
maintenant]]+Tabel3[[#This Row],[N CoE
Nouveau]]))</f>
        <v>0</v>
      </c>
    </row>
    <row r="147" spans="2:20" x14ac:dyDescent="0.25">
      <c r="B147"/>
      <c r="C147"/>
      <c r="D147"/>
      <c r="E147"/>
      <c r="F147"/>
      <c r="G147"/>
      <c r="H147"/>
      <c r="I147"/>
      <c r="J147"/>
      <c r="K147"/>
      <c r="N147" s="5" t="s">
        <v>693</v>
      </c>
      <c r="O147" s="36">
        <v>2</v>
      </c>
      <c r="P147" s="37">
        <v>1</v>
      </c>
      <c r="Q147" s="38">
        <v>0</v>
      </c>
      <c r="R147" s="38">
        <v>0</v>
      </c>
      <c r="S147" s="36">
        <f>IF(Tabel3[[#This Row],[N Adv
Nouveau]]=0,0,POWER(2,Tabel3[[#This Row],[N Adv
maintenant]]+Tabel3[[#This Row],[N Adv
Nouveau]]))</f>
        <v>0</v>
      </c>
      <c r="T147" s="37">
        <f>IF(Tabel3[[#This Row],[N CoE
Nouveau]]=0,0,POWER(2,Tabel3[[#This Row],[N CoE
maintenant]]+Tabel3[[#This Row],[N CoE
Nouveau]]))</f>
        <v>0</v>
      </c>
    </row>
    <row r="148" spans="2:20" x14ac:dyDescent="0.25">
      <c r="B148"/>
      <c r="C148"/>
      <c r="D148"/>
      <c r="E148"/>
      <c r="F148"/>
      <c r="G148"/>
      <c r="H148"/>
      <c r="I148"/>
      <c r="J148"/>
      <c r="K148"/>
      <c r="N148" s="5" t="s">
        <v>425</v>
      </c>
      <c r="O148" s="36">
        <v>3</v>
      </c>
      <c r="P148" s="37">
        <v>1</v>
      </c>
      <c r="Q148" s="38">
        <v>0</v>
      </c>
      <c r="R148" s="38">
        <v>0</v>
      </c>
      <c r="S148" s="36">
        <f>IF(Tabel3[[#This Row],[N Adv
Nouveau]]=0,0,POWER(2,Tabel3[[#This Row],[N Adv
maintenant]]+Tabel3[[#This Row],[N Adv
Nouveau]]))</f>
        <v>0</v>
      </c>
      <c r="T148" s="37">
        <f>IF(Tabel3[[#This Row],[N CoE
Nouveau]]=0,0,POWER(2,Tabel3[[#This Row],[N CoE
maintenant]]+Tabel3[[#This Row],[N CoE
Nouveau]]))</f>
        <v>0</v>
      </c>
    </row>
    <row r="149" spans="2:20" x14ac:dyDescent="0.25">
      <c r="B149"/>
      <c r="C149"/>
      <c r="D149"/>
      <c r="E149"/>
      <c r="F149"/>
      <c r="G149"/>
      <c r="H149"/>
      <c r="I149"/>
      <c r="J149"/>
      <c r="K149"/>
      <c r="N149" s="5" t="s">
        <v>528</v>
      </c>
      <c r="O149" s="36">
        <v>3</v>
      </c>
      <c r="P149" s="37">
        <v>1</v>
      </c>
      <c r="Q149" s="38">
        <v>0</v>
      </c>
      <c r="R149" s="38">
        <v>0</v>
      </c>
      <c r="S149" s="36">
        <f>IF(Tabel3[[#This Row],[N Adv
Nouveau]]=0,0,POWER(2,Tabel3[[#This Row],[N Adv
maintenant]]+Tabel3[[#This Row],[N Adv
Nouveau]]))</f>
        <v>0</v>
      </c>
      <c r="T149" s="37">
        <f>IF(Tabel3[[#This Row],[N CoE
Nouveau]]=0,0,POWER(2,Tabel3[[#This Row],[N CoE
maintenant]]+Tabel3[[#This Row],[N CoE
Nouveau]]))</f>
        <v>0</v>
      </c>
    </row>
    <row r="150" spans="2:20" x14ac:dyDescent="0.25">
      <c r="B150"/>
      <c r="C150"/>
      <c r="D150"/>
      <c r="E150"/>
      <c r="F150"/>
      <c r="G150"/>
      <c r="H150"/>
      <c r="I150"/>
      <c r="J150"/>
      <c r="K150"/>
      <c r="N150" s="5" t="s">
        <v>246</v>
      </c>
      <c r="O150" s="36">
        <v>1</v>
      </c>
      <c r="P150" s="37">
        <v>0</v>
      </c>
      <c r="Q150" s="38">
        <v>0</v>
      </c>
      <c r="R150" s="38">
        <v>0</v>
      </c>
      <c r="S150" s="36">
        <f>IF(Tabel3[[#This Row],[N Adv
Nouveau]]=0,0,POWER(2,Tabel3[[#This Row],[N Adv
maintenant]]+Tabel3[[#This Row],[N Adv
Nouveau]]))</f>
        <v>0</v>
      </c>
      <c r="T150" s="37">
        <f>IF(Tabel3[[#This Row],[N CoE
Nouveau]]=0,0,POWER(2,Tabel3[[#This Row],[N CoE
maintenant]]+Tabel3[[#This Row],[N CoE
Nouveau]]))</f>
        <v>0</v>
      </c>
    </row>
    <row r="151" spans="2:20" x14ac:dyDescent="0.25">
      <c r="B151"/>
      <c r="C151"/>
      <c r="D151"/>
      <c r="E151"/>
      <c r="F151"/>
      <c r="G151"/>
      <c r="H151"/>
      <c r="I151"/>
      <c r="J151"/>
      <c r="K151"/>
      <c r="N151" s="5" t="s">
        <v>864</v>
      </c>
      <c r="O151" s="36">
        <v>1</v>
      </c>
      <c r="P151" s="37">
        <v>1</v>
      </c>
      <c r="Q151" s="38">
        <v>0</v>
      </c>
      <c r="R151" s="38">
        <v>0</v>
      </c>
      <c r="S151" s="36">
        <f>IF(Tabel3[[#This Row],[N Adv
Nouveau]]=0,0,POWER(2,Tabel3[[#This Row],[N Adv
maintenant]]+Tabel3[[#This Row],[N Adv
Nouveau]]))</f>
        <v>0</v>
      </c>
      <c r="T151" s="37">
        <f>IF(Tabel3[[#This Row],[N CoE
Nouveau]]=0,0,POWER(2,Tabel3[[#This Row],[N CoE
maintenant]]+Tabel3[[#This Row],[N CoE
Nouveau]]))</f>
        <v>0</v>
      </c>
    </row>
    <row r="152" spans="2:20" x14ac:dyDescent="0.25">
      <c r="B152"/>
      <c r="C152"/>
      <c r="D152"/>
      <c r="E152"/>
      <c r="F152"/>
      <c r="G152"/>
      <c r="H152"/>
      <c r="I152"/>
      <c r="J152"/>
      <c r="K152"/>
      <c r="N152" s="5" t="s">
        <v>895</v>
      </c>
      <c r="O152" s="36">
        <v>2</v>
      </c>
      <c r="P152" s="37">
        <v>1</v>
      </c>
      <c r="Q152" s="38">
        <v>0</v>
      </c>
      <c r="R152" s="38">
        <v>0</v>
      </c>
      <c r="S152" s="36">
        <f>IF(Tabel3[[#This Row],[N Adv
Nouveau]]=0,0,POWER(2,Tabel3[[#This Row],[N Adv
maintenant]]+Tabel3[[#This Row],[N Adv
Nouveau]]))</f>
        <v>0</v>
      </c>
      <c r="T152" s="37">
        <f>IF(Tabel3[[#This Row],[N CoE
Nouveau]]=0,0,POWER(2,Tabel3[[#This Row],[N CoE
maintenant]]+Tabel3[[#This Row],[N CoE
Nouveau]]))</f>
        <v>0</v>
      </c>
    </row>
    <row r="153" spans="2:20" x14ac:dyDescent="0.25">
      <c r="B153"/>
      <c r="C153"/>
      <c r="D153"/>
      <c r="E153"/>
      <c r="F153"/>
      <c r="G153"/>
      <c r="H153"/>
      <c r="I153"/>
      <c r="J153"/>
      <c r="K153"/>
      <c r="N153" s="5" t="s">
        <v>898</v>
      </c>
      <c r="O153" s="36">
        <v>3</v>
      </c>
      <c r="P153" s="37">
        <v>1</v>
      </c>
      <c r="Q153" s="38">
        <v>0</v>
      </c>
      <c r="R153" s="38">
        <v>0</v>
      </c>
      <c r="S153" s="36">
        <f>IF(Tabel3[[#This Row],[N Adv
Nouveau]]=0,0,POWER(2,Tabel3[[#This Row],[N Adv
maintenant]]+Tabel3[[#This Row],[N Adv
Nouveau]]))</f>
        <v>0</v>
      </c>
      <c r="T153" s="37">
        <f>IF(Tabel3[[#This Row],[N CoE
Nouveau]]=0,0,POWER(2,Tabel3[[#This Row],[N CoE
maintenant]]+Tabel3[[#This Row],[N CoE
Nouveau]]))</f>
        <v>0</v>
      </c>
    </row>
    <row r="154" spans="2:20" x14ac:dyDescent="0.25">
      <c r="B154"/>
      <c r="C154"/>
      <c r="D154"/>
      <c r="E154"/>
      <c r="F154"/>
      <c r="G154"/>
      <c r="H154"/>
      <c r="I154"/>
      <c r="J154"/>
      <c r="K154"/>
      <c r="N154" s="5" t="s">
        <v>734</v>
      </c>
      <c r="O154" s="36">
        <v>2</v>
      </c>
      <c r="P154" s="37">
        <v>1</v>
      </c>
      <c r="Q154" s="38">
        <v>0</v>
      </c>
      <c r="R154" s="38">
        <v>0</v>
      </c>
      <c r="S154" s="36">
        <f>IF(Tabel3[[#This Row],[N Adv
Nouveau]]=0,0,POWER(2,Tabel3[[#This Row],[N Adv
maintenant]]+Tabel3[[#This Row],[N Adv
Nouveau]]))</f>
        <v>0</v>
      </c>
      <c r="T154" s="37">
        <f>IF(Tabel3[[#This Row],[N CoE
Nouveau]]=0,0,POWER(2,Tabel3[[#This Row],[N CoE
maintenant]]+Tabel3[[#This Row],[N CoE
Nouveau]]))</f>
        <v>0</v>
      </c>
    </row>
    <row r="155" spans="2:20" x14ac:dyDescent="0.25">
      <c r="B155"/>
      <c r="C155"/>
      <c r="D155"/>
      <c r="E155"/>
      <c r="F155"/>
      <c r="G155"/>
      <c r="H155"/>
      <c r="I155"/>
      <c r="J155"/>
      <c r="K155"/>
      <c r="N155" s="5" t="s">
        <v>390</v>
      </c>
      <c r="O155" s="36">
        <v>1</v>
      </c>
      <c r="P155" s="37">
        <v>1</v>
      </c>
      <c r="Q155" s="38">
        <v>0</v>
      </c>
      <c r="R155" s="38">
        <v>0</v>
      </c>
      <c r="S155" s="36">
        <f>IF(Tabel3[[#This Row],[N Adv
Nouveau]]=0,0,POWER(2,Tabel3[[#This Row],[N Adv
maintenant]]+Tabel3[[#This Row],[N Adv
Nouveau]]))</f>
        <v>0</v>
      </c>
      <c r="T155" s="37">
        <f>IF(Tabel3[[#This Row],[N CoE
Nouveau]]=0,0,POWER(2,Tabel3[[#This Row],[N CoE
maintenant]]+Tabel3[[#This Row],[N CoE
Nouveau]]))</f>
        <v>0</v>
      </c>
    </row>
    <row r="156" spans="2:20" x14ac:dyDescent="0.25">
      <c r="B156"/>
      <c r="C156"/>
      <c r="D156"/>
      <c r="E156"/>
      <c r="F156"/>
      <c r="G156"/>
      <c r="H156"/>
      <c r="I156"/>
      <c r="J156"/>
      <c r="K156"/>
      <c r="N156" s="5" t="s">
        <v>410</v>
      </c>
      <c r="O156" s="36">
        <v>1</v>
      </c>
      <c r="P156" s="37">
        <v>1</v>
      </c>
      <c r="Q156" s="38">
        <v>0</v>
      </c>
      <c r="R156" s="38">
        <v>0</v>
      </c>
      <c r="S156" s="36">
        <f>IF(Tabel3[[#This Row],[N Adv
Nouveau]]=0,0,POWER(2,Tabel3[[#This Row],[N Adv
maintenant]]+Tabel3[[#This Row],[N Adv
Nouveau]]))</f>
        <v>0</v>
      </c>
      <c r="T156" s="37">
        <f>IF(Tabel3[[#This Row],[N CoE
Nouveau]]=0,0,POWER(2,Tabel3[[#This Row],[N CoE
maintenant]]+Tabel3[[#This Row],[N CoE
Nouveau]]))</f>
        <v>0</v>
      </c>
    </row>
    <row r="157" spans="2:20" x14ac:dyDescent="0.25">
      <c r="B157"/>
      <c r="C157"/>
      <c r="D157"/>
      <c r="E157"/>
      <c r="F157"/>
      <c r="G157"/>
      <c r="H157"/>
      <c r="I157"/>
      <c r="J157"/>
      <c r="K157"/>
      <c r="N157" s="5" t="s">
        <v>1313</v>
      </c>
      <c r="O157" s="36">
        <v>2</v>
      </c>
      <c r="P157" s="37">
        <v>1</v>
      </c>
      <c r="Q157" s="38">
        <v>0</v>
      </c>
      <c r="R157" s="38">
        <v>0</v>
      </c>
      <c r="S157" s="36">
        <f>IF(Tabel3[[#This Row],[N Adv
Nouveau]]=0,0,POWER(2,Tabel3[[#This Row],[N Adv
maintenant]]+Tabel3[[#This Row],[N Adv
Nouveau]]))</f>
        <v>0</v>
      </c>
      <c r="T157" s="37">
        <f>IF(Tabel3[[#This Row],[N CoE
Nouveau]]=0,0,POWER(2,Tabel3[[#This Row],[N CoE
maintenant]]+Tabel3[[#This Row],[N CoE
Nouveau]]))</f>
        <v>0</v>
      </c>
    </row>
    <row r="158" spans="2:20" x14ac:dyDescent="0.25">
      <c r="B158"/>
      <c r="C158"/>
      <c r="D158"/>
      <c r="E158"/>
      <c r="F158"/>
      <c r="G158"/>
      <c r="H158"/>
      <c r="I158"/>
      <c r="J158"/>
      <c r="K158"/>
      <c r="N158" s="5" t="s">
        <v>1046</v>
      </c>
      <c r="O158" s="36">
        <v>2</v>
      </c>
      <c r="P158" s="37">
        <v>1</v>
      </c>
      <c r="Q158" s="38">
        <v>0</v>
      </c>
      <c r="R158" s="38">
        <v>0</v>
      </c>
      <c r="S158" s="36">
        <f>IF(Tabel3[[#This Row],[N Adv
Nouveau]]=0,0,POWER(2,Tabel3[[#This Row],[N Adv
maintenant]]+Tabel3[[#This Row],[N Adv
Nouveau]]))</f>
        <v>0</v>
      </c>
      <c r="T158" s="37">
        <f>IF(Tabel3[[#This Row],[N CoE
Nouveau]]=0,0,POWER(2,Tabel3[[#This Row],[N CoE
maintenant]]+Tabel3[[#This Row],[N CoE
Nouveau]]))</f>
        <v>0</v>
      </c>
    </row>
    <row r="159" spans="2:20" x14ac:dyDescent="0.25">
      <c r="B159"/>
      <c r="C159"/>
      <c r="D159"/>
      <c r="E159"/>
      <c r="F159"/>
      <c r="G159"/>
      <c r="H159"/>
      <c r="I159"/>
      <c r="J159"/>
      <c r="K159"/>
      <c r="N159" s="5" t="s">
        <v>437</v>
      </c>
      <c r="O159" s="36">
        <v>3</v>
      </c>
      <c r="P159" s="37">
        <v>1</v>
      </c>
      <c r="Q159" s="38">
        <v>0</v>
      </c>
      <c r="R159" s="38">
        <v>0</v>
      </c>
      <c r="S159" s="36">
        <f>IF(Tabel3[[#This Row],[N Adv
Nouveau]]=0,0,POWER(2,Tabel3[[#This Row],[N Adv
maintenant]]+Tabel3[[#This Row],[N Adv
Nouveau]]))</f>
        <v>0</v>
      </c>
      <c r="T159" s="37">
        <f>IF(Tabel3[[#This Row],[N CoE
Nouveau]]=0,0,POWER(2,Tabel3[[#This Row],[N CoE
maintenant]]+Tabel3[[#This Row],[N CoE
Nouveau]]))</f>
        <v>0</v>
      </c>
    </row>
    <row r="160" spans="2:20" x14ac:dyDescent="0.25">
      <c r="B160"/>
      <c r="C160"/>
      <c r="D160"/>
      <c r="E160"/>
      <c r="F160"/>
      <c r="G160"/>
      <c r="H160"/>
      <c r="I160"/>
      <c r="J160"/>
      <c r="K160"/>
      <c r="N160" s="5" t="s">
        <v>435</v>
      </c>
      <c r="O160" s="36">
        <v>2</v>
      </c>
      <c r="P160" s="37">
        <v>1</v>
      </c>
      <c r="Q160" s="38">
        <v>0</v>
      </c>
      <c r="R160" s="38">
        <v>0</v>
      </c>
      <c r="S160" s="36">
        <f>IF(Tabel3[[#This Row],[N Adv
Nouveau]]=0,0,POWER(2,Tabel3[[#This Row],[N Adv
maintenant]]+Tabel3[[#This Row],[N Adv
Nouveau]]))</f>
        <v>0</v>
      </c>
      <c r="T160" s="37">
        <f>IF(Tabel3[[#This Row],[N CoE
Nouveau]]=0,0,POWER(2,Tabel3[[#This Row],[N CoE
maintenant]]+Tabel3[[#This Row],[N CoE
Nouveau]]))</f>
        <v>0</v>
      </c>
    </row>
    <row r="161" spans="2:20" x14ac:dyDescent="0.25">
      <c r="B161"/>
      <c r="C161"/>
      <c r="D161"/>
      <c r="E161"/>
      <c r="F161"/>
      <c r="G161"/>
      <c r="H161"/>
      <c r="I161"/>
      <c r="J161"/>
      <c r="K161"/>
      <c r="N161" s="5" t="s">
        <v>432</v>
      </c>
      <c r="O161" s="36">
        <v>3</v>
      </c>
      <c r="P161" s="37">
        <v>1</v>
      </c>
      <c r="Q161" s="38">
        <v>0</v>
      </c>
      <c r="R161" s="38">
        <v>0</v>
      </c>
      <c r="S161" s="36">
        <f>IF(Tabel3[[#This Row],[N Adv
Nouveau]]=0,0,POWER(2,Tabel3[[#This Row],[N Adv
maintenant]]+Tabel3[[#This Row],[N Adv
Nouveau]]))</f>
        <v>0</v>
      </c>
      <c r="T161" s="37">
        <f>IF(Tabel3[[#This Row],[N CoE
Nouveau]]=0,0,POWER(2,Tabel3[[#This Row],[N CoE
maintenant]]+Tabel3[[#This Row],[N CoE
Nouveau]]))</f>
        <v>0</v>
      </c>
    </row>
    <row r="162" spans="2:20" x14ac:dyDescent="0.25">
      <c r="B162"/>
      <c r="C162"/>
      <c r="D162"/>
      <c r="E162"/>
      <c r="F162"/>
      <c r="G162"/>
      <c r="H162"/>
      <c r="I162"/>
      <c r="J162"/>
      <c r="K162"/>
      <c r="N162" s="5" t="s">
        <v>350</v>
      </c>
      <c r="O162" s="36">
        <v>3</v>
      </c>
      <c r="P162" s="37">
        <v>1</v>
      </c>
      <c r="Q162" s="38">
        <v>0</v>
      </c>
      <c r="R162" s="38">
        <v>0</v>
      </c>
      <c r="S162" s="36">
        <f>IF(Tabel3[[#This Row],[N Adv
Nouveau]]=0,0,POWER(2,Tabel3[[#This Row],[N Adv
maintenant]]+Tabel3[[#This Row],[N Adv
Nouveau]]))</f>
        <v>0</v>
      </c>
      <c r="T162" s="37">
        <f>IF(Tabel3[[#This Row],[N CoE
Nouveau]]=0,0,POWER(2,Tabel3[[#This Row],[N CoE
maintenant]]+Tabel3[[#This Row],[N CoE
Nouveau]]))</f>
        <v>0</v>
      </c>
    </row>
    <row r="163" spans="2:20" x14ac:dyDescent="0.25">
      <c r="B163"/>
      <c r="C163"/>
      <c r="D163"/>
      <c r="E163"/>
      <c r="F163"/>
      <c r="G163"/>
      <c r="H163"/>
      <c r="I163"/>
      <c r="J163"/>
      <c r="K163"/>
      <c r="N163" s="5" t="s">
        <v>886</v>
      </c>
      <c r="O163" s="36">
        <v>2</v>
      </c>
      <c r="P163" s="37">
        <v>1</v>
      </c>
      <c r="Q163" s="38">
        <v>0</v>
      </c>
      <c r="R163" s="38">
        <v>0</v>
      </c>
      <c r="S163" s="36">
        <f>IF(Tabel3[[#This Row],[N Adv
Nouveau]]=0,0,POWER(2,Tabel3[[#This Row],[N Adv
maintenant]]+Tabel3[[#This Row],[N Adv
Nouveau]]))</f>
        <v>0</v>
      </c>
      <c r="T163" s="37">
        <f>IF(Tabel3[[#This Row],[N CoE
Nouveau]]=0,0,POWER(2,Tabel3[[#This Row],[N CoE
maintenant]]+Tabel3[[#This Row],[N CoE
Nouveau]]))</f>
        <v>0</v>
      </c>
    </row>
    <row r="164" spans="2:20" x14ac:dyDescent="0.25">
      <c r="B164"/>
      <c r="C164"/>
      <c r="D164"/>
      <c r="E164"/>
      <c r="F164"/>
      <c r="G164"/>
      <c r="H164"/>
      <c r="I164"/>
      <c r="J164"/>
      <c r="K164"/>
      <c r="N164" s="5" t="s">
        <v>1001</v>
      </c>
      <c r="O164" s="36">
        <v>3</v>
      </c>
      <c r="P164" s="37">
        <v>1</v>
      </c>
      <c r="Q164" s="38">
        <v>0</v>
      </c>
      <c r="R164" s="38">
        <v>0</v>
      </c>
      <c r="S164" s="36">
        <f>IF(Tabel3[[#This Row],[N Adv
Nouveau]]=0,0,POWER(2,Tabel3[[#This Row],[N Adv
maintenant]]+Tabel3[[#This Row],[N Adv
Nouveau]]))</f>
        <v>0</v>
      </c>
      <c r="T164" s="37">
        <f>IF(Tabel3[[#This Row],[N CoE
Nouveau]]=0,0,POWER(2,Tabel3[[#This Row],[N CoE
maintenant]]+Tabel3[[#This Row],[N CoE
Nouveau]]))</f>
        <v>0</v>
      </c>
    </row>
    <row r="165" spans="2:20" x14ac:dyDescent="0.25">
      <c r="B165"/>
      <c r="C165"/>
      <c r="D165"/>
      <c r="E165"/>
      <c r="F165"/>
      <c r="G165"/>
      <c r="H165"/>
      <c r="I165"/>
      <c r="J165"/>
      <c r="K165"/>
      <c r="N165" s="5" t="s">
        <v>1002</v>
      </c>
      <c r="O165" s="36">
        <v>2</v>
      </c>
      <c r="P165" s="37">
        <v>2</v>
      </c>
      <c r="Q165" s="38">
        <v>0</v>
      </c>
      <c r="R165" s="38">
        <v>0</v>
      </c>
      <c r="S165" s="36">
        <f>IF(Tabel3[[#This Row],[N Adv
Nouveau]]=0,0,POWER(2,Tabel3[[#This Row],[N Adv
maintenant]]+Tabel3[[#This Row],[N Adv
Nouveau]]))</f>
        <v>0</v>
      </c>
      <c r="T165" s="37">
        <f>IF(Tabel3[[#This Row],[N CoE
Nouveau]]=0,0,POWER(2,Tabel3[[#This Row],[N CoE
maintenant]]+Tabel3[[#This Row],[N CoE
Nouveau]]))</f>
        <v>0</v>
      </c>
    </row>
    <row r="166" spans="2:20" x14ac:dyDescent="0.25">
      <c r="B166"/>
      <c r="C166"/>
      <c r="D166"/>
      <c r="E166"/>
      <c r="F166"/>
      <c r="G166"/>
      <c r="H166"/>
      <c r="I166"/>
      <c r="J166"/>
      <c r="K166"/>
      <c r="N166" s="5" t="s">
        <v>751</v>
      </c>
      <c r="O166" s="36">
        <v>3</v>
      </c>
      <c r="P166" s="37">
        <v>1</v>
      </c>
      <c r="Q166" s="38">
        <v>0</v>
      </c>
      <c r="R166" s="38">
        <v>0</v>
      </c>
      <c r="S166" s="36">
        <f>IF(Tabel3[[#This Row],[N Adv
Nouveau]]=0,0,POWER(2,Tabel3[[#This Row],[N Adv
maintenant]]+Tabel3[[#This Row],[N Adv
Nouveau]]))</f>
        <v>0</v>
      </c>
      <c r="T166" s="37">
        <f>IF(Tabel3[[#This Row],[N CoE
Nouveau]]=0,0,POWER(2,Tabel3[[#This Row],[N CoE
maintenant]]+Tabel3[[#This Row],[N CoE
Nouveau]]))</f>
        <v>0</v>
      </c>
    </row>
    <row r="167" spans="2:20" x14ac:dyDescent="0.25">
      <c r="B167"/>
      <c r="C167"/>
      <c r="D167"/>
      <c r="E167"/>
      <c r="F167"/>
      <c r="G167"/>
      <c r="H167"/>
      <c r="I167"/>
      <c r="J167"/>
      <c r="K167"/>
      <c r="N167" s="5" t="s">
        <v>1401</v>
      </c>
      <c r="O167" s="36">
        <v>2</v>
      </c>
      <c r="P167" s="37">
        <v>2</v>
      </c>
      <c r="Q167" s="38">
        <v>0</v>
      </c>
      <c r="R167" s="38">
        <v>0</v>
      </c>
      <c r="S167" s="36">
        <f>IF(Tabel3[[#This Row],[N Adv
Nouveau]]=0,0,POWER(2,Tabel3[[#This Row],[N Adv
maintenant]]+Tabel3[[#This Row],[N Adv
Nouveau]]))</f>
        <v>0</v>
      </c>
      <c r="T167" s="37">
        <f>IF(Tabel3[[#This Row],[N CoE
Nouveau]]=0,0,POWER(2,Tabel3[[#This Row],[N CoE
maintenant]]+Tabel3[[#This Row],[N CoE
Nouveau]]))</f>
        <v>0</v>
      </c>
    </row>
    <row r="168" spans="2:20" x14ac:dyDescent="0.25">
      <c r="B168"/>
      <c r="C168"/>
      <c r="D168"/>
      <c r="E168"/>
      <c r="F168"/>
      <c r="G168"/>
      <c r="H168"/>
      <c r="I168"/>
      <c r="J168"/>
      <c r="K168"/>
      <c r="N168" s="5" t="s">
        <v>504</v>
      </c>
      <c r="O168" s="36">
        <v>2</v>
      </c>
      <c r="P168" s="37">
        <v>1</v>
      </c>
      <c r="Q168" s="38">
        <v>0</v>
      </c>
      <c r="R168" s="38">
        <v>0</v>
      </c>
      <c r="S168" s="36">
        <f>IF(Tabel3[[#This Row],[N Adv
Nouveau]]=0,0,POWER(2,Tabel3[[#This Row],[N Adv
maintenant]]+Tabel3[[#This Row],[N Adv
Nouveau]]))</f>
        <v>0</v>
      </c>
      <c r="T168" s="37">
        <f>IF(Tabel3[[#This Row],[N CoE
Nouveau]]=0,0,POWER(2,Tabel3[[#This Row],[N CoE
maintenant]]+Tabel3[[#This Row],[N CoE
Nouveau]]))</f>
        <v>0</v>
      </c>
    </row>
    <row r="169" spans="2:20" x14ac:dyDescent="0.25">
      <c r="B169"/>
      <c r="C169"/>
      <c r="D169"/>
      <c r="E169"/>
      <c r="F169"/>
      <c r="G169"/>
      <c r="H169"/>
      <c r="I169"/>
      <c r="J169"/>
      <c r="K169"/>
      <c r="N169" s="5" t="s">
        <v>767</v>
      </c>
      <c r="O169" s="36">
        <v>3</v>
      </c>
      <c r="P169" s="37">
        <v>1</v>
      </c>
      <c r="Q169" s="38">
        <v>0</v>
      </c>
      <c r="R169" s="38">
        <v>0</v>
      </c>
      <c r="S169" s="36">
        <f>IF(Tabel3[[#This Row],[N Adv
Nouveau]]=0,0,POWER(2,Tabel3[[#This Row],[N Adv
maintenant]]+Tabel3[[#This Row],[N Adv
Nouveau]]))</f>
        <v>0</v>
      </c>
      <c r="T169" s="37">
        <f>IF(Tabel3[[#This Row],[N CoE
Nouveau]]=0,0,POWER(2,Tabel3[[#This Row],[N CoE
maintenant]]+Tabel3[[#This Row],[N CoE
Nouveau]]))</f>
        <v>0</v>
      </c>
    </row>
    <row r="170" spans="2:20" x14ac:dyDescent="0.25">
      <c r="B170"/>
      <c r="C170"/>
      <c r="D170"/>
      <c r="E170"/>
      <c r="F170"/>
      <c r="G170"/>
      <c r="H170"/>
      <c r="I170"/>
      <c r="J170"/>
      <c r="K170"/>
      <c r="N170" s="5" t="s">
        <v>469</v>
      </c>
      <c r="O170" s="36">
        <v>2</v>
      </c>
      <c r="P170" s="37">
        <v>1</v>
      </c>
      <c r="Q170" s="38">
        <v>0</v>
      </c>
      <c r="R170" s="38">
        <v>0</v>
      </c>
      <c r="S170" s="36">
        <f>IF(Tabel3[[#This Row],[N Adv
Nouveau]]=0,0,POWER(2,Tabel3[[#This Row],[N Adv
maintenant]]+Tabel3[[#This Row],[N Adv
Nouveau]]))</f>
        <v>0</v>
      </c>
      <c r="T170" s="37">
        <f>IF(Tabel3[[#This Row],[N CoE
Nouveau]]=0,0,POWER(2,Tabel3[[#This Row],[N CoE
maintenant]]+Tabel3[[#This Row],[N CoE
Nouveau]]))</f>
        <v>0</v>
      </c>
    </row>
    <row r="171" spans="2:20" x14ac:dyDescent="0.25">
      <c r="B171"/>
      <c r="C171"/>
      <c r="D171"/>
      <c r="E171"/>
      <c r="F171"/>
      <c r="G171"/>
      <c r="H171"/>
      <c r="I171"/>
      <c r="J171"/>
      <c r="K171"/>
      <c r="N171" s="5" t="s">
        <v>761</v>
      </c>
      <c r="O171" s="36">
        <v>2</v>
      </c>
      <c r="P171" s="37">
        <v>1</v>
      </c>
      <c r="Q171" s="38">
        <v>0</v>
      </c>
      <c r="R171" s="38">
        <v>0</v>
      </c>
      <c r="S171" s="36">
        <f>IF(Tabel3[[#This Row],[N Adv
Nouveau]]=0,0,POWER(2,Tabel3[[#This Row],[N Adv
maintenant]]+Tabel3[[#This Row],[N Adv
Nouveau]]))</f>
        <v>0</v>
      </c>
      <c r="T171" s="37">
        <f>IF(Tabel3[[#This Row],[N CoE
Nouveau]]=0,0,POWER(2,Tabel3[[#This Row],[N CoE
maintenant]]+Tabel3[[#This Row],[N CoE
Nouveau]]))</f>
        <v>0</v>
      </c>
    </row>
    <row r="172" spans="2:20" x14ac:dyDescent="0.25">
      <c r="B172"/>
      <c r="C172"/>
      <c r="D172"/>
      <c r="E172"/>
      <c r="F172"/>
      <c r="G172"/>
      <c r="H172"/>
      <c r="I172"/>
      <c r="J172"/>
      <c r="K172"/>
      <c r="N172" s="5" t="s">
        <v>1410</v>
      </c>
      <c r="O172" s="36">
        <v>2</v>
      </c>
      <c r="P172" s="37">
        <v>1</v>
      </c>
      <c r="Q172" s="38">
        <v>0</v>
      </c>
      <c r="R172" s="38">
        <v>0</v>
      </c>
      <c r="S172" s="36">
        <f>IF(Tabel3[[#This Row],[N Adv
Nouveau]]=0,0,POWER(2,Tabel3[[#This Row],[N Adv
maintenant]]+Tabel3[[#This Row],[N Adv
Nouveau]]))</f>
        <v>0</v>
      </c>
      <c r="T172" s="37">
        <f>IF(Tabel3[[#This Row],[N CoE
Nouveau]]=0,0,POWER(2,Tabel3[[#This Row],[N CoE
maintenant]]+Tabel3[[#This Row],[N CoE
Nouveau]]))</f>
        <v>0</v>
      </c>
    </row>
    <row r="173" spans="2:20" x14ac:dyDescent="0.25">
      <c r="B173"/>
      <c r="C173"/>
      <c r="D173"/>
      <c r="E173"/>
      <c r="F173"/>
      <c r="G173"/>
      <c r="H173"/>
      <c r="I173"/>
      <c r="J173"/>
      <c r="K173"/>
      <c r="N173" s="5" t="s">
        <v>764</v>
      </c>
      <c r="O173" s="36">
        <v>2</v>
      </c>
      <c r="P173" s="37">
        <v>1</v>
      </c>
      <c r="Q173" s="38">
        <v>0</v>
      </c>
      <c r="R173" s="38">
        <v>0</v>
      </c>
      <c r="S173" s="36">
        <f>IF(Tabel3[[#This Row],[N Adv
Nouveau]]=0,0,POWER(2,Tabel3[[#This Row],[N Adv
maintenant]]+Tabel3[[#This Row],[N Adv
Nouveau]]))</f>
        <v>0</v>
      </c>
      <c r="T173" s="37">
        <f>IF(Tabel3[[#This Row],[N CoE
Nouveau]]=0,0,POWER(2,Tabel3[[#This Row],[N CoE
maintenant]]+Tabel3[[#This Row],[N CoE
Nouveau]]))</f>
        <v>0</v>
      </c>
    </row>
    <row r="174" spans="2:20" x14ac:dyDescent="0.25">
      <c r="B174"/>
      <c r="C174"/>
      <c r="D174"/>
      <c r="E174"/>
      <c r="F174"/>
      <c r="G174"/>
      <c r="H174"/>
      <c r="I174"/>
      <c r="J174"/>
      <c r="K174"/>
      <c r="N174" s="5" t="s">
        <v>331</v>
      </c>
      <c r="O174" s="36">
        <v>2</v>
      </c>
      <c r="P174" s="37">
        <v>1</v>
      </c>
      <c r="Q174" s="38">
        <v>0</v>
      </c>
      <c r="R174" s="38">
        <v>0</v>
      </c>
      <c r="S174" s="36">
        <f>IF(Tabel3[[#This Row],[N Adv
Nouveau]]=0,0,POWER(2,Tabel3[[#This Row],[N Adv
maintenant]]+Tabel3[[#This Row],[N Adv
Nouveau]]))</f>
        <v>0</v>
      </c>
      <c r="T174" s="37">
        <f>IF(Tabel3[[#This Row],[N CoE
Nouveau]]=0,0,POWER(2,Tabel3[[#This Row],[N CoE
maintenant]]+Tabel3[[#This Row],[N CoE
Nouveau]]))</f>
        <v>0</v>
      </c>
    </row>
    <row r="175" spans="2:20" x14ac:dyDescent="0.25">
      <c r="B175"/>
      <c r="C175"/>
      <c r="D175"/>
      <c r="E175"/>
      <c r="F175"/>
      <c r="G175"/>
      <c r="H175"/>
      <c r="I175"/>
      <c r="J175"/>
      <c r="K175"/>
      <c r="N175" s="5" t="s">
        <v>1485</v>
      </c>
      <c r="O175" s="36">
        <v>0</v>
      </c>
      <c r="P175" s="37">
        <v>0</v>
      </c>
      <c r="Q175" s="38">
        <v>0</v>
      </c>
      <c r="R175" s="38">
        <v>0</v>
      </c>
      <c r="S175" s="36">
        <f>IF(Tabel3[[#This Row],[N Adv
Nouveau]]=0,0,POWER(2,Tabel3[[#This Row],[N Adv
maintenant]]+Tabel3[[#This Row],[N Adv
Nouveau]]))</f>
        <v>0</v>
      </c>
      <c r="T175" s="37">
        <f>IF(Tabel3[[#This Row],[N CoE
Nouveau]]=0,0,POWER(2,Tabel3[[#This Row],[N CoE
maintenant]]+Tabel3[[#This Row],[N CoE
Nouveau]]))</f>
        <v>0</v>
      </c>
    </row>
    <row r="176" spans="2:20" x14ac:dyDescent="0.25">
      <c r="B176"/>
      <c r="C176"/>
      <c r="D176"/>
      <c r="E176"/>
      <c r="F176"/>
      <c r="G176"/>
      <c r="H176"/>
      <c r="I176"/>
      <c r="J176"/>
      <c r="K176"/>
      <c r="N176" s="5" t="s">
        <v>473</v>
      </c>
      <c r="O176" s="36">
        <v>0</v>
      </c>
      <c r="P176" s="37">
        <v>1</v>
      </c>
      <c r="Q176" s="38">
        <v>0</v>
      </c>
      <c r="R176" s="38">
        <v>0</v>
      </c>
      <c r="S176" s="36">
        <f>IF(Tabel3[[#This Row],[N Adv
Nouveau]]=0,0,POWER(2,Tabel3[[#This Row],[N Adv
maintenant]]+Tabel3[[#This Row],[N Adv
Nouveau]]))</f>
        <v>0</v>
      </c>
      <c r="T176" s="37">
        <f>IF(Tabel3[[#This Row],[N CoE
Nouveau]]=0,0,POWER(2,Tabel3[[#This Row],[N CoE
maintenant]]+Tabel3[[#This Row],[N CoE
Nouveau]]))</f>
        <v>0</v>
      </c>
    </row>
    <row r="177" spans="2:20" x14ac:dyDescent="0.25">
      <c r="B177"/>
      <c r="C177"/>
      <c r="D177"/>
      <c r="E177"/>
      <c r="F177"/>
      <c r="G177"/>
      <c r="H177"/>
      <c r="I177"/>
      <c r="J177"/>
      <c r="K177"/>
      <c r="N177" s="5" t="s">
        <v>259</v>
      </c>
      <c r="O177" s="36">
        <v>1</v>
      </c>
      <c r="P177" s="37">
        <v>0</v>
      </c>
      <c r="Q177" s="38">
        <v>0</v>
      </c>
      <c r="R177" s="38">
        <v>0</v>
      </c>
      <c r="S177" s="36">
        <f>IF(Tabel3[[#This Row],[N Adv
Nouveau]]=0,0,POWER(2,Tabel3[[#This Row],[N Adv
maintenant]]+Tabel3[[#This Row],[N Adv
Nouveau]]))</f>
        <v>0</v>
      </c>
      <c r="T177" s="37">
        <f>IF(Tabel3[[#This Row],[N CoE
Nouveau]]=0,0,POWER(2,Tabel3[[#This Row],[N CoE
maintenant]]+Tabel3[[#This Row],[N CoE
Nouveau]]))</f>
        <v>0</v>
      </c>
    </row>
    <row r="178" spans="2:20" x14ac:dyDescent="0.25">
      <c r="B178"/>
      <c r="C178"/>
      <c r="D178"/>
      <c r="E178"/>
      <c r="F178"/>
      <c r="G178"/>
      <c r="H178"/>
      <c r="I178"/>
      <c r="J178"/>
      <c r="K178"/>
      <c r="N178" s="5" t="s">
        <v>641</v>
      </c>
      <c r="O178" s="36">
        <v>1</v>
      </c>
      <c r="P178" s="37">
        <v>0</v>
      </c>
      <c r="Q178" s="38">
        <v>0</v>
      </c>
      <c r="R178" s="38">
        <v>0</v>
      </c>
      <c r="S178" s="36">
        <f>IF(Tabel3[[#This Row],[N Adv
Nouveau]]=0,0,POWER(2,Tabel3[[#This Row],[N Adv
maintenant]]+Tabel3[[#This Row],[N Adv
Nouveau]]))</f>
        <v>0</v>
      </c>
      <c r="T178" s="37">
        <f>IF(Tabel3[[#This Row],[N CoE
Nouveau]]=0,0,POWER(2,Tabel3[[#This Row],[N CoE
maintenant]]+Tabel3[[#This Row],[N CoE
Nouveau]]))</f>
        <v>0</v>
      </c>
    </row>
    <row r="179" spans="2:20" x14ac:dyDescent="0.25">
      <c r="N179" s="5" t="s">
        <v>594</v>
      </c>
      <c r="O179" s="36">
        <v>2</v>
      </c>
      <c r="P179" s="37">
        <v>1</v>
      </c>
      <c r="Q179" s="38">
        <v>0</v>
      </c>
      <c r="R179" s="38">
        <v>0</v>
      </c>
      <c r="S179" s="36">
        <f>IF(Tabel3[[#This Row],[N Adv
Nouveau]]=0,0,POWER(2,Tabel3[[#This Row],[N Adv
maintenant]]+Tabel3[[#This Row],[N Adv
Nouveau]]))</f>
        <v>0</v>
      </c>
      <c r="T179" s="37">
        <f>IF(Tabel3[[#This Row],[N CoE
Nouveau]]=0,0,POWER(2,Tabel3[[#This Row],[N CoE
maintenant]]+Tabel3[[#This Row],[N CoE
Nouveau]]))</f>
        <v>0</v>
      </c>
    </row>
    <row r="180" spans="2:20" x14ac:dyDescent="0.25">
      <c r="N180" s="5" t="s">
        <v>1274</v>
      </c>
      <c r="O180" s="36">
        <v>1</v>
      </c>
      <c r="P180" s="37">
        <v>0</v>
      </c>
      <c r="Q180" s="38">
        <v>0</v>
      </c>
      <c r="R180" s="38">
        <v>0</v>
      </c>
      <c r="S180" s="36">
        <f>IF(Tabel3[[#This Row],[N Adv
Nouveau]]=0,0,POWER(2,Tabel3[[#This Row],[N Adv
maintenant]]+Tabel3[[#This Row],[N Adv
Nouveau]]))</f>
        <v>0</v>
      </c>
      <c r="T180" s="37">
        <f>IF(Tabel3[[#This Row],[N CoE
Nouveau]]=0,0,POWER(2,Tabel3[[#This Row],[N CoE
maintenant]]+Tabel3[[#This Row],[N CoE
Nouveau]]))</f>
        <v>0</v>
      </c>
    </row>
    <row r="181" spans="2:20" x14ac:dyDescent="0.25">
      <c r="N181" s="5" t="s">
        <v>343</v>
      </c>
      <c r="O181" s="36">
        <v>3</v>
      </c>
      <c r="P181" s="37">
        <v>1</v>
      </c>
      <c r="Q181" s="38">
        <v>0</v>
      </c>
      <c r="R181" s="38">
        <v>0</v>
      </c>
      <c r="S181" s="36">
        <f>IF(Tabel3[[#This Row],[N Adv
Nouveau]]=0,0,POWER(2,Tabel3[[#This Row],[N Adv
maintenant]]+Tabel3[[#This Row],[N Adv
Nouveau]]))</f>
        <v>0</v>
      </c>
      <c r="T181" s="37">
        <f>IF(Tabel3[[#This Row],[N CoE
Nouveau]]=0,0,POWER(2,Tabel3[[#This Row],[N CoE
maintenant]]+Tabel3[[#This Row],[N CoE
Nouveau]]))</f>
        <v>0</v>
      </c>
    </row>
    <row r="182" spans="2:20" x14ac:dyDescent="0.25">
      <c r="N182" s="5" t="s">
        <v>752</v>
      </c>
      <c r="O182" s="36">
        <v>2</v>
      </c>
      <c r="P182" s="37">
        <v>1</v>
      </c>
      <c r="Q182" s="38">
        <v>0</v>
      </c>
      <c r="R182" s="38">
        <v>0</v>
      </c>
      <c r="S182" s="36">
        <f>IF(Tabel3[[#This Row],[N Adv
Nouveau]]=0,0,POWER(2,Tabel3[[#This Row],[N Adv
maintenant]]+Tabel3[[#This Row],[N Adv
Nouveau]]))</f>
        <v>0</v>
      </c>
      <c r="T182" s="37">
        <f>IF(Tabel3[[#This Row],[N CoE
Nouveau]]=0,0,POWER(2,Tabel3[[#This Row],[N CoE
maintenant]]+Tabel3[[#This Row],[N CoE
Nouveau]]))</f>
        <v>0</v>
      </c>
    </row>
    <row r="183" spans="2:20" x14ac:dyDescent="0.25">
      <c r="N183" s="5" t="s">
        <v>610</v>
      </c>
      <c r="O183" s="36">
        <v>2</v>
      </c>
      <c r="P183" s="37">
        <v>1</v>
      </c>
      <c r="Q183" s="38">
        <v>0</v>
      </c>
      <c r="R183" s="38">
        <v>0</v>
      </c>
      <c r="S183" s="36">
        <f>IF(Tabel3[[#This Row],[N Adv
Nouveau]]=0,0,POWER(2,Tabel3[[#This Row],[N Adv
maintenant]]+Tabel3[[#This Row],[N Adv
Nouveau]]))</f>
        <v>0</v>
      </c>
      <c r="T183" s="37">
        <f>IF(Tabel3[[#This Row],[N CoE
Nouveau]]=0,0,POWER(2,Tabel3[[#This Row],[N CoE
maintenant]]+Tabel3[[#This Row],[N CoE
Nouveau]]))</f>
        <v>0</v>
      </c>
    </row>
    <row r="184" spans="2:20" x14ac:dyDescent="0.25">
      <c r="N184" s="5" t="s">
        <v>1141</v>
      </c>
      <c r="O184" s="36">
        <v>2</v>
      </c>
      <c r="P184" s="37">
        <v>1</v>
      </c>
      <c r="Q184" s="38">
        <v>0</v>
      </c>
      <c r="R184" s="38">
        <v>0</v>
      </c>
      <c r="S184" s="36">
        <f>IF(Tabel3[[#This Row],[N Adv
Nouveau]]=0,0,POWER(2,Tabel3[[#This Row],[N Adv
maintenant]]+Tabel3[[#This Row],[N Adv
Nouveau]]))</f>
        <v>0</v>
      </c>
      <c r="T184" s="37">
        <f>IF(Tabel3[[#This Row],[N CoE
Nouveau]]=0,0,POWER(2,Tabel3[[#This Row],[N CoE
maintenant]]+Tabel3[[#This Row],[N CoE
Nouveau]]))</f>
        <v>0</v>
      </c>
    </row>
    <row r="185" spans="2:20" x14ac:dyDescent="0.25">
      <c r="N185" s="5" t="s">
        <v>1084</v>
      </c>
      <c r="O185" s="36">
        <v>2</v>
      </c>
      <c r="P185" s="37">
        <v>1</v>
      </c>
      <c r="Q185" s="38">
        <v>0</v>
      </c>
      <c r="R185" s="38">
        <v>0</v>
      </c>
      <c r="S185" s="36">
        <f>IF(Tabel3[[#This Row],[N Adv
Nouveau]]=0,0,POWER(2,Tabel3[[#This Row],[N Adv
maintenant]]+Tabel3[[#This Row],[N Adv
Nouveau]]))</f>
        <v>0</v>
      </c>
      <c r="T185" s="37">
        <f>IF(Tabel3[[#This Row],[N CoE
Nouveau]]=0,0,POWER(2,Tabel3[[#This Row],[N CoE
maintenant]]+Tabel3[[#This Row],[N CoE
Nouveau]]))</f>
        <v>0</v>
      </c>
    </row>
    <row r="186" spans="2:20" x14ac:dyDescent="0.25">
      <c r="N186" s="5" t="s">
        <v>870</v>
      </c>
      <c r="O186" s="36">
        <v>3</v>
      </c>
      <c r="P186" s="37">
        <v>1</v>
      </c>
      <c r="Q186" s="38">
        <v>0</v>
      </c>
      <c r="R186" s="38">
        <v>0</v>
      </c>
      <c r="S186" s="36">
        <f>IF(Tabel3[[#This Row],[N Adv
Nouveau]]=0,0,POWER(2,Tabel3[[#This Row],[N Adv
maintenant]]+Tabel3[[#This Row],[N Adv
Nouveau]]))</f>
        <v>0</v>
      </c>
      <c r="T186" s="37">
        <f>IF(Tabel3[[#This Row],[N CoE
Nouveau]]=0,0,POWER(2,Tabel3[[#This Row],[N CoE
maintenant]]+Tabel3[[#This Row],[N CoE
Nouveau]]))</f>
        <v>0</v>
      </c>
    </row>
    <row r="187" spans="2:20" x14ac:dyDescent="0.25">
      <c r="N187" s="5" t="s">
        <v>876</v>
      </c>
      <c r="O187" s="36">
        <v>0</v>
      </c>
      <c r="P187" s="37">
        <v>0</v>
      </c>
      <c r="Q187" s="38">
        <v>0</v>
      </c>
      <c r="R187" s="38">
        <v>0</v>
      </c>
      <c r="S187" s="36">
        <f>IF(Tabel3[[#This Row],[N Adv
Nouveau]]=0,0,POWER(2,Tabel3[[#This Row],[N Adv
maintenant]]+Tabel3[[#This Row],[N Adv
Nouveau]]))</f>
        <v>0</v>
      </c>
      <c r="T187" s="37">
        <f>IF(Tabel3[[#This Row],[N CoE
Nouveau]]=0,0,POWER(2,Tabel3[[#This Row],[N CoE
maintenant]]+Tabel3[[#This Row],[N CoE
Nouveau]]))</f>
        <v>0</v>
      </c>
    </row>
    <row r="188" spans="2:20" x14ac:dyDescent="0.25">
      <c r="N188" s="5" t="s">
        <v>1332</v>
      </c>
      <c r="O188" s="36">
        <v>1</v>
      </c>
      <c r="P188" s="37">
        <v>0</v>
      </c>
      <c r="Q188" s="38">
        <v>0</v>
      </c>
      <c r="R188" s="38">
        <v>0</v>
      </c>
      <c r="S188" s="36">
        <f>IF(Tabel3[[#This Row],[N Adv
Nouveau]]=0,0,POWER(2,Tabel3[[#This Row],[N Adv
maintenant]]+Tabel3[[#This Row],[N Adv
Nouveau]]))</f>
        <v>0</v>
      </c>
      <c r="T188" s="37">
        <f>IF(Tabel3[[#This Row],[N CoE
Nouveau]]=0,0,POWER(2,Tabel3[[#This Row],[N CoE
maintenant]]+Tabel3[[#This Row],[N CoE
Nouveau]]))</f>
        <v>0</v>
      </c>
    </row>
    <row r="189" spans="2:20" x14ac:dyDescent="0.25">
      <c r="N189" s="5" t="s">
        <v>798</v>
      </c>
      <c r="O189" s="36">
        <v>2</v>
      </c>
      <c r="P189" s="37">
        <v>1</v>
      </c>
      <c r="Q189" s="38">
        <v>0</v>
      </c>
      <c r="R189" s="38">
        <v>0</v>
      </c>
      <c r="S189" s="36">
        <f>IF(Tabel3[[#This Row],[N Adv
Nouveau]]=0,0,POWER(2,Tabel3[[#This Row],[N Adv
maintenant]]+Tabel3[[#This Row],[N Adv
Nouveau]]))</f>
        <v>0</v>
      </c>
      <c r="T189" s="37">
        <f>IF(Tabel3[[#This Row],[N CoE
Nouveau]]=0,0,POWER(2,Tabel3[[#This Row],[N CoE
maintenant]]+Tabel3[[#This Row],[N CoE
Nouveau]]))</f>
        <v>0</v>
      </c>
    </row>
    <row r="190" spans="2:20" x14ac:dyDescent="0.25">
      <c r="N190" s="5" t="s">
        <v>799</v>
      </c>
      <c r="O190" s="36">
        <v>2</v>
      </c>
      <c r="P190" s="37">
        <v>1</v>
      </c>
      <c r="Q190" s="38">
        <v>0</v>
      </c>
      <c r="R190" s="38">
        <v>0</v>
      </c>
      <c r="S190" s="36">
        <f>IF(Tabel3[[#This Row],[N Adv
Nouveau]]=0,0,POWER(2,Tabel3[[#This Row],[N Adv
maintenant]]+Tabel3[[#This Row],[N Adv
Nouveau]]))</f>
        <v>0</v>
      </c>
      <c r="T190" s="37">
        <f>IF(Tabel3[[#This Row],[N CoE
Nouveau]]=0,0,POWER(2,Tabel3[[#This Row],[N CoE
maintenant]]+Tabel3[[#This Row],[N CoE
Nouveau]]))</f>
        <v>0</v>
      </c>
    </row>
    <row r="191" spans="2:20" x14ac:dyDescent="0.25">
      <c r="N191" s="5" t="s">
        <v>829</v>
      </c>
      <c r="O191" s="36">
        <v>0</v>
      </c>
      <c r="P191" s="37">
        <v>1</v>
      </c>
      <c r="Q191" s="38">
        <v>0</v>
      </c>
      <c r="R191" s="38">
        <v>0</v>
      </c>
      <c r="S191" s="36">
        <f>IF(Tabel3[[#This Row],[N Adv
Nouveau]]=0,0,POWER(2,Tabel3[[#This Row],[N Adv
maintenant]]+Tabel3[[#This Row],[N Adv
Nouveau]]))</f>
        <v>0</v>
      </c>
      <c r="T191" s="37">
        <f>IF(Tabel3[[#This Row],[N CoE
Nouveau]]=0,0,POWER(2,Tabel3[[#This Row],[N CoE
maintenant]]+Tabel3[[#This Row],[N CoE
Nouveau]]))</f>
        <v>0</v>
      </c>
    </row>
    <row r="192" spans="2:20" x14ac:dyDescent="0.25">
      <c r="N192" s="5" t="s">
        <v>1535</v>
      </c>
      <c r="O192" s="36">
        <v>1</v>
      </c>
      <c r="P192" s="37">
        <v>1</v>
      </c>
      <c r="Q192" s="38">
        <v>0</v>
      </c>
      <c r="R192" s="38">
        <v>0</v>
      </c>
      <c r="S192" s="36">
        <f>IF(Tabel3[[#This Row],[N Adv
Nouveau]]=0,0,POWER(2,Tabel3[[#This Row],[N Adv
maintenant]]+Tabel3[[#This Row],[N Adv
Nouveau]]))</f>
        <v>0</v>
      </c>
      <c r="T192" s="37">
        <f>IF(Tabel3[[#This Row],[N CoE
Nouveau]]=0,0,POWER(2,Tabel3[[#This Row],[N CoE
maintenant]]+Tabel3[[#This Row],[N CoE
Nouveau]]))</f>
        <v>0</v>
      </c>
    </row>
    <row r="193" spans="14:20" x14ac:dyDescent="0.25">
      <c r="N193" s="5" t="s">
        <v>640</v>
      </c>
      <c r="O193" s="36">
        <v>1</v>
      </c>
      <c r="P193" s="37">
        <v>0</v>
      </c>
      <c r="Q193" s="38">
        <v>0</v>
      </c>
      <c r="R193" s="38">
        <v>0</v>
      </c>
      <c r="S193" s="36">
        <f>IF(Tabel3[[#This Row],[N Adv
Nouveau]]=0,0,POWER(2,Tabel3[[#This Row],[N Adv
maintenant]]+Tabel3[[#This Row],[N Adv
Nouveau]]))</f>
        <v>0</v>
      </c>
      <c r="T193" s="37">
        <f>IF(Tabel3[[#This Row],[N CoE
Nouveau]]=0,0,POWER(2,Tabel3[[#This Row],[N CoE
maintenant]]+Tabel3[[#This Row],[N CoE
Nouveau]]))</f>
        <v>0</v>
      </c>
    </row>
    <row r="194" spans="14:20" x14ac:dyDescent="0.25">
      <c r="N194" s="5" t="s">
        <v>874</v>
      </c>
      <c r="O194" s="36">
        <v>3</v>
      </c>
      <c r="P194" s="37">
        <v>1</v>
      </c>
      <c r="Q194" s="38">
        <v>0</v>
      </c>
      <c r="R194" s="38">
        <v>0</v>
      </c>
      <c r="S194" s="36">
        <f>IF(Tabel3[[#This Row],[N Adv
Nouveau]]=0,0,POWER(2,Tabel3[[#This Row],[N Adv
maintenant]]+Tabel3[[#This Row],[N Adv
Nouveau]]))</f>
        <v>0</v>
      </c>
      <c r="T194" s="37">
        <f>IF(Tabel3[[#This Row],[N CoE
Nouveau]]=0,0,POWER(2,Tabel3[[#This Row],[N CoE
maintenant]]+Tabel3[[#This Row],[N CoE
Nouveau]]))</f>
        <v>0</v>
      </c>
    </row>
    <row r="195" spans="14:20" x14ac:dyDescent="0.25">
      <c r="N195" s="5" t="s">
        <v>1147</v>
      </c>
      <c r="O195" s="36">
        <v>1</v>
      </c>
      <c r="P195" s="37">
        <v>0</v>
      </c>
      <c r="Q195" s="38">
        <v>0</v>
      </c>
      <c r="R195" s="38">
        <v>0</v>
      </c>
      <c r="S195" s="36">
        <f>IF(Tabel3[[#This Row],[N Adv
Nouveau]]=0,0,POWER(2,Tabel3[[#This Row],[N Adv
maintenant]]+Tabel3[[#This Row],[N Adv
Nouveau]]))</f>
        <v>0</v>
      </c>
      <c r="T195" s="37">
        <f>IF(Tabel3[[#This Row],[N CoE
Nouveau]]=0,0,POWER(2,Tabel3[[#This Row],[N CoE
maintenant]]+Tabel3[[#This Row],[N CoE
Nouveau]]))</f>
        <v>0</v>
      </c>
    </row>
    <row r="196" spans="14:20" x14ac:dyDescent="0.25">
      <c r="N196" s="5" t="s">
        <v>357</v>
      </c>
      <c r="O196" s="36">
        <v>1</v>
      </c>
      <c r="P196" s="37">
        <v>0</v>
      </c>
      <c r="Q196" s="38">
        <v>0</v>
      </c>
      <c r="R196" s="38">
        <v>0</v>
      </c>
      <c r="S196" s="36">
        <f>IF(Tabel3[[#This Row],[N Adv
Nouveau]]=0,0,POWER(2,Tabel3[[#This Row],[N Adv
maintenant]]+Tabel3[[#This Row],[N Adv
Nouveau]]))</f>
        <v>0</v>
      </c>
      <c r="T196" s="37">
        <f>IF(Tabel3[[#This Row],[N CoE
Nouveau]]=0,0,POWER(2,Tabel3[[#This Row],[N CoE
maintenant]]+Tabel3[[#This Row],[N CoE
Nouveau]]))</f>
        <v>0</v>
      </c>
    </row>
    <row r="197" spans="14:20" x14ac:dyDescent="0.25">
      <c r="N197" s="5" t="s">
        <v>1361</v>
      </c>
      <c r="O197" s="36">
        <v>3</v>
      </c>
      <c r="P197" s="37">
        <v>1</v>
      </c>
      <c r="Q197" s="38">
        <v>0</v>
      </c>
      <c r="R197" s="38">
        <v>0</v>
      </c>
      <c r="S197" s="36">
        <f>IF(Tabel3[[#This Row],[N Adv
Nouveau]]=0,0,POWER(2,Tabel3[[#This Row],[N Adv
maintenant]]+Tabel3[[#This Row],[N Adv
Nouveau]]))</f>
        <v>0</v>
      </c>
      <c r="T197" s="37">
        <f>IF(Tabel3[[#This Row],[N CoE
Nouveau]]=0,0,POWER(2,Tabel3[[#This Row],[N CoE
maintenant]]+Tabel3[[#This Row],[N CoE
Nouveau]]))</f>
        <v>0</v>
      </c>
    </row>
    <row r="198" spans="14:20" x14ac:dyDescent="0.25">
      <c r="N198" s="5" t="s">
        <v>1306</v>
      </c>
      <c r="O198" s="36">
        <v>2</v>
      </c>
      <c r="P198" s="37">
        <v>1</v>
      </c>
      <c r="Q198" s="38">
        <v>0</v>
      </c>
      <c r="R198" s="38">
        <v>0</v>
      </c>
      <c r="S198" s="36">
        <f>IF(Tabel3[[#This Row],[N Adv
Nouveau]]=0,0,POWER(2,Tabel3[[#This Row],[N Adv
maintenant]]+Tabel3[[#This Row],[N Adv
Nouveau]]))</f>
        <v>0</v>
      </c>
      <c r="T198" s="37">
        <f>IF(Tabel3[[#This Row],[N CoE
Nouveau]]=0,0,POWER(2,Tabel3[[#This Row],[N CoE
maintenant]]+Tabel3[[#This Row],[N CoE
Nouveau]]))</f>
        <v>0</v>
      </c>
    </row>
    <row r="199" spans="14:20" x14ac:dyDescent="0.25">
      <c r="N199" s="5" t="s">
        <v>465</v>
      </c>
      <c r="O199" s="36">
        <v>1</v>
      </c>
      <c r="P199" s="37">
        <v>1</v>
      </c>
      <c r="Q199" s="38">
        <v>0</v>
      </c>
      <c r="R199" s="38">
        <v>0</v>
      </c>
      <c r="S199" s="36">
        <f>IF(Tabel3[[#This Row],[N Adv
Nouveau]]=0,0,POWER(2,Tabel3[[#This Row],[N Adv
maintenant]]+Tabel3[[#This Row],[N Adv
Nouveau]]))</f>
        <v>0</v>
      </c>
      <c r="T199" s="37">
        <f>IF(Tabel3[[#This Row],[N CoE
Nouveau]]=0,0,POWER(2,Tabel3[[#This Row],[N CoE
maintenant]]+Tabel3[[#This Row],[N CoE
Nouveau]]))</f>
        <v>0</v>
      </c>
    </row>
    <row r="200" spans="14:20" x14ac:dyDescent="0.25">
      <c r="N200" s="5" t="s">
        <v>892</v>
      </c>
      <c r="O200" s="36">
        <v>3</v>
      </c>
      <c r="P200" s="37">
        <v>1</v>
      </c>
      <c r="Q200" s="38">
        <v>0</v>
      </c>
      <c r="R200" s="38">
        <v>0</v>
      </c>
      <c r="S200" s="36">
        <f>IF(Tabel3[[#This Row],[N Adv
Nouveau]]=0,0,POWER(2,Tabel3[[#This Row],[N Adv
maintenant]]+Tabel3[[#This Row],[N Adv
Nouveau]]))</f>
        <v>0</v>
      </c>
      <c r="T200" s="37">
        <f>IF(Tabel3[[#This Row],[N CoE
Nouveau]]=0,0,POWER(2,Tabel3[[#This Row],[N CoE
maintenant]]+Tabel3[[#This Row],[N CoE
Nouveau]]))</f>
        <v>0</v>
      </c>
    </row>
    <row r="201" spans="14:20" x14ac:dyDescent="0.25">
      <c r="N201" s="5" t="s">
        <v>933</v>
      </c>
      <c r="O201" s="36">
        <v>2</v>
      </c>
      <c r="P201" s="37">
        <v>1</v>
      </c>
      <c r="Q201" s="38">
        <v>0</v>
      </c>
      <c r="R201" s="38">
        <v>0</v>
      </c>
      <c r="S201" s="36">
        <f>IF(Tabel3[[#This Row],[N Adv
Nouveau]]=0,0,POWER(2,Tabel3[[#This Row],[N Adv
maintenant]]+Tabel3[[#This Row],[N Adv
Nouveau]]))</f>
        <v>0</v>
      </c>
      <c r="T201" s="37">
        <f>IF(Tabel3[[#This Row],[N CoE
Nouveau]]=0,0,POWER(2,Tabel3[[#This Row],[N CoE
maintenant]]+Tabel3[[#This Row],[N CoE
Nouveau]]))</f>
        <v>0</v>
      </c>
    </row>
    <row r="202" spans="14:20" x14ac:dyDescent="0.25">
      <c r="N202" s="5" t="s">
        <v>741</v>
      </c>
      <c r="O202" s="36">
        <v>3</v>
      </c>
      <c r="P202" s="37">
        <v>1</v>
      </c>
      <c r="Q202" s="38">
        <v>0</v>
      </c>
      <c r="R202" s="38">
        <v>0</v>
      </c>
      <c r="S202" s="36">
        <f>IF(Tabel3[[#This Row],[N Adv
Nouveau]]=0,0,POWER(2,Tabel3[[#This Row],[N Adv
maintenant]]+Tabel3[[#This Row],[N Adv
Nouveau]]))</f>
        <v>0</v>
      </c>
      <c r="T202" s="37">
        <f>IF(Tabel3[[#This Row],[N CoE
Nouveau]]=0,0,POWER(2,Tabel3[[#This Row],[N CoE
maintenant]]+Tabel3[[#This Row],[N CoE
Nouveau]]))</f>
        <v>0</v>
      </c>
    </row>
    <row r="203" spans="14:20" x14ac:dyDescent="0.25">
      <c r="N203" s="5" t="s">
        <v>704</v>
      </c>
      <c r="O203" s="36">
        <v>3</v>
      </c>
      <c r="P203" s="37">
        <v>1</v>
      </c>
      <c r="Q203" s="38">
        <v>0</v>
      </c>
      <c r="R203" s="38">
        <v>0</v>
      </c>
      <c r="S203" s="36">
        <f>IF(Tabel3[[#This Row],[N Adv
Nouveau]]=0,0,POWER(2,Tabel3[[#This Row],[N Adv
maintenant]]+Tabel3[[#This Row],[N Adv
Nouveau]]))</f>
        <v>0</v>
      </c>
      <c r="T203" s="37">
        <f>IF(Tabel3[[#This Row],[N CoE
Nouveau]]=0,0,POWER(2,Tabel3[[#This Row],[N CoE
maintenant]]+Tabel3[[#This Row],[N CoE
Nouveau]]))</f>
        <v>0</v>
      </c>
    </row>
    <row r="204" spans="14:20" x14ac:dyDescent="0.25">
      <c r="N204" s="5" t="s">
        <v>1152</v>
      </c>
      <c r="O204" s="36">
        <v>2</v>
      </c>
      <c r="P204" s="37">
        <v>1</v>
      </c>
      <c r="Q204" s="38">
        <v>0</v>
      </c>
      <c r="R204" s="38">
        <v>0</v>
      </c>
      <c r="S204" s="36">
        <f>IF(Tabel3[[#This Row],[N Adv
Nouveau]]=0,0,POWER(2,Tabel3[[#This Row],[N Adv
maintenant]]+Tabel3[[#This Row],[N Adv
Nouveau]]))</f>
        <v>0</v>
      </c>
      <c r="T204" s="37">
        <f>IF(Tabel3[[#This Row],[N CoE
Nouveau]]=0,0,POWER(2,Tabel3[[#This Row],[N CoE
maintenant]]+Tabel3[[#This Row],[N CoE
Nouveau]]))</f>
        <v>0</v>
      </c>
    </row>
    <row r="205" spans="14:20" x14ac:dyDescent="0.25">
      <c r="N205" s="5" t="s">
        <v>909</v>
      </c>
      <c r="O205" s="36">
        <v>2</v>
      </c>
      <c r="P205" s="37">
        <v>1</v>
      </c>
      <c r="Q205" s="38">
        <v>0</v>
      </c>
      <c r="R205" s="38">
        <v>0</v>
      </c>
      <c r="S205" s="36">
        <f>IF(Tabel3[[#This Row],[N Adv
Nouveau]]=0,0,POWER(2,Tabel3[[#This Row],[N Adv
maintenant]]+Tabel3[[#This Row],[N Adv
Nouveau]]))</f>
        <v>0</v>
      </c>
      <c r="T205" s="37">
        <f>IF(Tabel3[[#This Row],[N CoE
Nouveau]]=0,0,POWER(2,Tabel3[[#This Row],[N CoE
maintenant]]+Tabel3[[#This Row],[N CoE
Nouveau]]))</f>
        <v>0</v>
      </c>
    </row>
    <row r="206" spans="14:20" x14ac:dyDescent="0.25">
      <c r="N206" s="5" t="s">
        <v>439</v>
      </c>
      <c r="O206" s="36">
        <v>2</v>
      </c>
      <c r="P206" s="37">
        <v>1</v>
      </c>
      <c r="Q206" s="38">
        <v>0</v>
      </c>
      <c r="R206" s="38">
        <v>0</v>
      </c>
      <c r="S206" s="36">
        <f>IF(Tabel3[[#This Row],[N Adv
Nouveau]]=0,0,POWER(2,Tabel3[[#This Row],[N Adv
maintenant]]+Tabel3[[#This Row],[N Adv
Nouveau]]))</f>
        <v>0</v>
      </c>
      <c r="T206" s="37">
        <f>IF(Tabel3[[#This Row],[N CoE
Nouveau]]=0,0,POWER(2,Tabel3[[#This Row],[N CoE
maintenant]]+Tabel3[[#This Row],[N CoE
Nouveau]]))</f>
        <v>0</v>
      </c>
    </row>
    <row r="207" spans="14:20" x14ac:dyDescent="0.25">
      <c r="N207" s="5" t="s">
        <v>916</v>
      </c>
      <c r="O207" s="36">
        <v>1</v>
      </c>
      <c r="P207" s="37">
        <v>0</v>
      </c>
      <c r="Q207" s="38">
        <v>0</v>
      </c>
      <c r="R207" s="38">
        <v>0</v>
      </c>
      <c r="S207" s="36">
        <f>IF(Tabel3[[#This Row],[N Adv
Nouveau]]=0,0,POWER(2,Tabel3[[#This Row],[N Adv
maintenant]]+Tabel3[[#This Row],[N Adv
Nouveau]]))</f>
        <v>0</v>
      </c>
      <c r="T207" s="37">
        <f>IF(Tabel3[[#This Row],[N CoE
Nouveau]]=0,0,POWER(2,Tabel3[[#This Row],[N CoE
maintenant]]+Tabel3[[#This Row],[N CoE
Nouveau]]))</f>
        <v>0</v>
      </c>
    </row>
    <row r="208" spans="14:20" x14ac:dyDescent="0.25">
      <c r="N208" s="5" t="s">
        <v>1284</v>
      </c>
      <c r="O208" s="36">
        <v>3</v>
      </c>
      <c r="P208" s="37">
        <v>1</v>
      </c>
      <c r="Q208" s="38">
        <v>0</v>
      </c>
      <c r="R208" s="38">
        <v>0</v>
      </c>
      <c r="S208" s="36">
        <f>IF(Tabel3[[#This Row],[N Adv
Nouveau]]=0,0,POWER(2,Tabel3[[#This Row],[N Adv
maintenant]]+Tabel3[[#This Row],[N Adv
Nouveau]]))</f>
        <v>0</v>
      </c>
      <c r="T208" s="37">
        <f>IF(Tabel3[[#This Row],[N CoE
Nouveau]]=0,0,POWER(2,Tabel3[[#This Row],[N CoE
maintenant]]+Tabel3[[#This Row],[N CoE
Nouveau]]))</f>
        <v>0</v>
      </c>
    </row>
    <row r="209" spans="14:20" x14ac:dyDescent="0.25">
      <c r="N209" s="5" t="s">
        <v>1305</v>
      </c>
      <c r="O209" s="36">
        <v>2</v>
      </c>
      <c r="P209" s="37">
        <v>1</v>
      </c>
      <c r="Q209" s="38">
        <v>0</v>
      </c>
      <c r="R209" s="38">
        <v>0</v>
      </c>
      <c r="S209" s="36">
        <f>IF(Tabel3[[#This Row],[N Adv
Nouveau]]=0,0,POWER(2,Tabel3[[#This Row],[N Adv
maintenant]]+Tabel3[[#This Row],[N Adv
Nouveau]]))</f>
        <v>0</v>
      </c>
      <c r="T209" s="37">
        <f>IF(Tabel3[[#This Row],[N CoE
Nouveau]]=0,0,POWER(2,Tabel3[[#This Row],[N CoE
maintenant]]+Tabel3[[#This Row],[N CoE
Nouveau]]))</f>
        <v>0</v>
      </c>
    </row>
    <row r="210" spans="14:20" x14ac:dyDescent="0.25">
      <c r="N210" s="5" t="s">
        <v>519</v>
      </c>
      <c r="O210" s="36">
        <v>3</v>
      </c>
      <c r="P210" s="37">
        <v>1</v>
      </c>
      <c r="Q210" s="38">
        <v>0</v>
      </c>
      <c r="R210" s="38">
        <v>0</v>
      </c>
      <c r="S210" s="36">
        <f>IF(Tabel3[[#This Row],[N Adv
Nouveau]]=0,0,POWER(2,Tabel3[[#This Row],[N Adv
maintenant]]+Tabel3[[#This Row],[N Adv
Nouveau]]))</f>
        <v>0</v>
      </c>
      <c r="T210" s="37">
        <f>IF(Tabel3[[#This Row],[N CoE
Nouveau]]=0,0,POWER(2,Tabel3[[#This Row],[N CoE
maintenant]]+Tabel3[[#This Row],[N CoE
Nouveau]]))</f>
        <v>0</v>
      </c>
    </row>
    <row r="211" spans="14:20" x14ac:dyDescent="0.25">
      <c r="N211" s="5" t="s">
        <v>1363</v>
      </c>
      <c r="O211" s="36">
        <v>2</v>
      </c>
      <c r="P211" s="37">
        <v>2</v>
      </c>
      <c r="Q211" s="38">
        <v>0</v>
      </c>
      <c r="R211" s="38">
        <v>0</v>
      </c>
      <c r="S211" s="36">
        <f>IF(Tabel3[[#This Row],[N Adv
Nouveau]]=0,0,POWER(2,Tabel3[[#This Row],[N Adv
maintenant]]+Tabel3[[#This Row],[N Adv
Nouveau]]))</f>
        <v>0</v>
      </c>
      <c r="T211" s="37">
        <f>IF(Tabel3[[#This Row],[N CoE
Nouveau]]=0,0,POWER(2,Tabel3[[#This Row],[N CoE
maintenant]]+Tabel3[[#This Row],[N CoE
Nouveau]]))</f>
        <v>0</v>
      </c>
    </row>
    <row r="212" spans="14:20" x14ac:dyDescent="0.25">
      <c r="N212" s="5" t="s">
        <v>391</v>
      </c>
      <c r="O212" s="36">
        <v>2</v>
      </c>
      <c r="P212" s="37">
        <v>1</v>
      </c>
      <c r="Q212" s="38">
        <v>0</v>
      </c>
      <c r="R212" s="38">
        <v>0</v>
      </c>
      <c r="S212" s="36">
        <f>IF(Tabel3[[#This Row],[N Adv
Nouveau]]=0,0,POWER(2,Tabel3[[#This Row],[N Adv
maintenant]]+Tabel3[[#This Row],[N Adv
Nouveau]]))</f>
        <v>0</v>
      </c>
      <c r="T212" s="37">
        <f>IF(Tabel3[[#This Row],[N CoE
Nouveau]]=0,0,POWER(2,Tabel3[[#This Row],[N CoE
maintenant]]+Tabel3[[#This Row],[N CoE
Nouveau]]))</f>
        <v>0</v>
      </c>
    </row>
    <row r="213" spans="14:20" x14ac:dyDescent="0.25">
      <c r="N213" s="5" t="s">
        <v>330</v>
      </c>
      <c r="O213" s="36">
        <v>0</v>
      </c>
      <c r="P213" s="37">
        <v>1</v>
      </c>
      <c r="Q213" s="38">
        <v>0</v>
      </c>
      <c r="R213" s="38">
        <v>0</v>
      </c>
      <c r="S213" s="36">
        <f>IF(Tabel3[[#This Row],[N Adv
Nouveau]]=0,0,POWER(2,Tabel3[[#This Row],[N Adv
maintenant]]+Tabel3[[#This Row],[N Adv
Nouveau]]))</f>
        <v>0</v>
      </c>
      <c r="T213" s="37">
        <f>IF(Tabel3[[#This Row],[N CoE
Nouveau]]=0,0,POWER(2,Tabel3[[#This Row],[N CoE
maintenant]]+Tabel3[[#This Row],[N CoE
Nouveau]]))</f>
        <v>0</v>
      </c>
    </row>
    <row r="214" spans="14:20" x14ac:dyDescent="0.25">
      <c r="N214" s="5" t="s">
        <v>455</v>
      </c>
      <c r="O214" s="36">
        <v>3</v>
      </c>
      <c r="P214" s="37">
        <v>1</v>
      </c>
      <c r="Q214" s="38">
        <v>0</v>
      </c>
      <c r="R214" s="38">
        <v>0</v>
      </c>
      <c r="S214" s="36">
        <f>IF(Tabel3[[#This Row],[N Adv
Nouveau]]=0,0,POWER(2,Tabel3[[#This Row],[N Adv
maintenant]]+Tabel3[[#This Row],[N Adv
Nouveau]]))</f>
        <v>0</v>
      </c>
      <c r="T214" s="37">
        <f>IF(Tabel3[[#This Row],[N CoE
Nouveau]]=0,0,POWER(2,Tabel3[[#This Row],[N CoE
maintenant]]+Tabel3[[#This Row],[N CoE
Nouveau]]))</f>
        <v>0</v>
      </c>
    </row>
    <row r="215" spans="14:20" x14ac:dyDescent="0.25">
      <c r="N215" s="5" t="s">
        <v>1214</v>
      </c>
      <c r="O215" s="36">
        <v>1</v>
      </c>
      <c r="P215" s="37">
        <v>1</v>
      </c>
      <c r="Q215" s="38">
        <v>0</v>
      </c>
      <c r="R215" s="38">
        <v>0</v>
      </c>
      <c r="S215" s="36">
        <f>IF(Tabel3[[#This Row],[N Adv
Nouveau]]=0,0,POWER(2,Tabel3[[#This Row],[N Adv
maintenant]]+Tabel3[[#This Row],[N Adv
Nouveau]]))</f>
        <v>0</v>
      </c>
      <c r="T215" s="37">
        <f>IF(Tabel3[[#This Row],[N CoE
Nouveau]]=0,0,POWER(2,Tabel3[[#This Row],[N CoE
maintenant]]+Tabel3[[#This Row],[N CoE
Nouveau]]))</f>
        <v>0</v>
      </c>
    </row>
    <row r="216" spans="14:20" x14ac:dyDescent="0.25">
      <c r="N216" s="5" t="s">
        <v>973</v>
      </c>
      <c r="O216" s="36">
        <v>1</v>
      </c>
      <c r="P216" s="37">
        <v>1</v>
      </c>
      <c r="Q216" s="38">
        <v>0</v>
      </c>
      <c r="R216" s="38">
        <v>0</v>
      </c>
      <c r="S216" s="36">
        <f>IF(Tabel3[[#This Row],[N Adv
Nouveau]]=0,0,POWER(2,Tabel3[[#This Row],[N Adv
maintenant]]+Tabel3[[#This Row],[N Adv
Nouveau]]))</f>
        <v>0</v>
      </c>
      <c r="T216" s="37">
        <f>IF(Tabel3[[#This Row],[N CoE
Nouveau]]=0,0,POWER(2,Tabel3[[#This Row],[N CoE
maintenant]]+Tabel3[[#This Row],[N CoE
Nouveau]]))</f>
        <v>0</v>
      </c>
    </row>
    <row r="217" spans="14:20" x14ac:dyDescent="0.25">
      <c r="N217" s="5" t="s">
        <v>906</v>
      </c>
      <c r="O217" s="36">
        <v>3</v>
      </c>
      <c r="P217" s="37">
        <v>0</v>
      </c>
      <c r="Q217" s="38">
        <v>0</v>
      </c>
      <c r="R217" s="38">
        <v>0</v>
      </c>
      <c r="S217" s="36">
        <f>IF(Tabel3[[#This Row],[N Adv
Nouveau]]=0,0,POWER(2,Tabel3[[#This Row],[N Adv
maintenant]]+Tabel3[[#This Row],[N Adv
Nouveau]]))</f>
        <v>0</v>
      </c>
      <c r="T217" s="37">
        <f>IF(Tabel3[[#This Row],[N CoE
Nouveau]]=0,0,POWER(2,Tabel3[[#This Row],[N CoE
maintenant]]+Tabel3[[#This Row],[N CoE
Nouveau]]))</f>
        <v>0</v>
      </c>
    </row>
    <row r="218" spans="14:20" x14ac:dyDescent="0.25">
      <c r="N218" s="5" t="s">
        <v>688</v>
      </c>
      <c r="O218" s="36">
        <v>1</v>
      </c>
      <c r="P218" s="37">
        <v>1</v>
      </c>
      <c r="Q218" s="38">
        <v>0</v>
      </c>
      <c r="R218" s="38">
        <v>0</v>
      </c>
      <c r="S218" s="36">
        <f>IF(Tabel3[[#This Row],[N Adv
Nouveau]]=0,0,POWER(2,Tabel3[[#This Row],[N Adv
maintenant]]+Tabel3[[#This Row],[N Adv
Nouveau]]))</f>
        <v>0</v>
      </c>
      <c r="T218" s="37">
        <f>IF(Tabel3[[#This Row],[N CoE
Nouveau]]=0,0,POWER(2,Tabel3[[#This Row],[N CoE
maintenant]]+Tabel3[[#This Row],[N CoE
Nouveau]]))</f>
        <v>0</v>
      </c>
    </row>
    <row r="219" spans="14:20" x14ac:dyDescent="0.25">
      <c r="N219" s="5" t="s">
        <v>1232</v>
      </c>
      <c r="O219" s="36">
        <v>3</v>
      </c>
      <c r="P219" s="37">
        <v>1</v>
      </c>
      <c r="Q219" s="38">
        <v>0</v>
      </c>
      <c r="R219" s="38">
        <v>0</v>
      </c>
      <c r="S219" s="36">
        <f>IF(Tabel3[[#This Row],[N Adv
Nouveau]]=0,0,POWER(2,Tabel3[[#This Row],[N Adv
maintenant]]+Tabel3[[#This Row],[N Adv
Nouveau]]))</f>
        <v>0</v>
      </c>
      <c r="T219" s="37">
        <f>IF(Tabel3[[#This Row],[N CoE
Nouveau]]=0,0,POWER(2,Tabel3[[#This Row],[N CoE
maintenant]]+Tabel3[[#This Row],[N CoE
Nouveau]]))</f>
        <v>0</v>
      </c>
    </row>
    <row r="220" spans="14:20" x14ac:dyDescent="0.25">
      <c r="N220" s="5" t="s">
        <v>294</v>
      </c>
      <c r="O220" s="36">
        <v>2</v>
      </c>
      <c r="P220" s="37">
        <v>1</v>
      </c>
      <c r="Q220" s="38">
        <v>0</v>
      </c>
      <c r="R220" s="38">
        <v>0</v>
      </c>
      <c r="S220" s="36">
        <f>IF(Tabel3[[#This Row],[N Adv
Nouveau]]=0,0,POWER(2,Tabel3[[#This Row],[N Adv
maintenant]]+Tabel3[[#This Row],[N Adv
Nouveau]]))</f>
        <v>0</v>
      </c>
      <c r="T220" s="37">
        <f>IF(Tabel3[[#This Row],[N CoE
Nouveau]]=0,0,POWER(2,Tabel3[[#This Row],[N CoE
maintenant]]+Tabel3[[#This Row],[N CoE
Nouveau]]))</f>
        <v>0</v>
      </c>
    </row>
    <row r="221" spans="14:20" x14ac:dyDescent="0.25">
      <c r="N221" s="5" t="s">
        <v>551</v>
      </c>
      <c r="O221" s="36">
        <v>3</v>
      </c>
      <c r="P221" s="37">
        <v>2</v>
      </c>
      <c r="Q221" s="38">
        <v>0</v>
      </c>
      <c r="R221" s="38">
        <v>0</v>
      </c>
      <c r="S221" s="36">
        <f>IF(Tabel3[[#This Row],[N Adv
Nouveau]]=0,0,POWER(2,Tabel3[[#This Row],[N Adv
maintenant]]+Tabel3[[#This Row],[N Adv
Nouveau]]))</f>
        <v>0</v>
      </c>
      <c r="T221" s="37">
        <f>IF(Tabel3[[#This Row],[N CoE
Nouveau]]=0,0,POWER(2,Tabel3[[#This Row],[N CoE
maintenant]]+Tabel3[[#This Row],[N CoE
Nouveau]]))</f>
        <v>0</v>
      </c>
    </row>
    <row r="222" spans="14:20" x14ac:dyDescent="0.25">
      <c r="N222" s="5" t="s">
        <v>731</v>
      </c>
      <c r="O222" s="36">
        <v>2</v>
      </c>
      <c r="P222" s="37">
        <v>1</v>
      </c>
      <c r="Q222" s="38">
        <v>0</v>
      </c>
      <c r="R222" s="38">
        <v>0</v>
      </c>
      <c r="S222" s="36">
        <f>IF(Tabel3[[#This Row],[N Adv
Nouveau]]=0,0,POWER(2,Tabel3[[#This Row],[N Adv
maintenant]]+Tabel3[[#This Row],[N Adv
Nouveau]]))</f>
        <v>0</v>
      </c>
      <c r="T222" s="37">
        <f>IF(Tabel3[[#This Row],[N CoE
Nouveau]]=0,0,POWER(2,Tabel3[[#This Row],[N CoE
maintenant]]+Tabel3[[#This Row],[N CoE
Nouveau]]))</f>
        <v>0</v>
      </c>
    </row>
    <row r="223" spans="14:20" x14ac:dyDescent="0.25">
      <c r="N223" s="5" t="s">
        <v>368</v>
      </c>
      <c r="O223" s="36">
        <v>2</v>
      </c>
      <c r="P223" s="37">
        <v>1</v>
      </c>
      <c r="Q223" s="38">
        <v>0</v>
      </c>
      <c r="R223" s="38">
        <v>0</v>
      </c>
      <c r="S223" s="36">
        <f>IF(Tabel3[[#This Row],[N Adv
Nouveau]]=0,0,POWER(2,Tabel3[[#This Row],[N Adv
maintenant]]+Tabel3[[#This Row],[N Adv
Nouveau]]))</f>
        <v>0</v>
      </c>
      <c r="T223" s="37">
        <f>IF(Tabel3[[#This Row],[N CoE
Nouveau]]=0,0,POWER(2,Tabel3[[#This Row],[N CoE
maintenant]]+Tabel3[[#This Row],[N CoE
Nouveau]]))</f>
        <v>0</v>
      </c>
    </row>
    <row r="224" spans="14:20" x14ac:dyDescent="0.25">
      <c r="N224" s="5" t="s">
        <v>606</v>
      </c>
      <c r="O224" s="36">
        <v>2</v>
      </c>
      <c r="P224" s="37">
        <v>1</v>
      </c>
      <c r="Q224" s="38">
        <v>0</v>
      </c>
      <c r="R224" s="38">
        <v>0</v>
      </c>
      <c r="S224" s="36">
        <f>IF(Tabel3[[#This Row],[N Adv
Nouveau]]=0,0,POWER(2,Tabel3[[#This Row],[N Adv
maintenant]]+Tabel3[[#This Row],[N Adv
Nouveau]]))</f>
        <v>0</v>
      </c>
      <c r="T224" s="37">
        <f>IF(Tabel3[[#This Row],[N CoE
Nouveau]]=0,0,POWER(2,Tabel3[[#This Row],[N CoE
maintenant]]+Tabel3[[#This Row],[N CoE
Nouveau]]))</f>
        <v>0</v>
      </c>
    </row>
    <row r="225" spans="14:20" x14ac:dyDescent="0.25">
      <c r="N225" s="5" t="s">
        <v>1239</v>
      </c>
      <c r="O225" s="36">
        <v>3</v>
      </c>
      <c r="P225" s="37">
        <v>1</v>
      </c>
      <c r="Q225" s="38">
        <v>0</v>
      </c>
      <c r="R225" s="38">
        <v>0</v>
      </c>
      <c r="S225" s="36">
        <f>IF(Tabel3[[#This Row],[N Adv
Nouveau]]=0,0,POWER(2,Tabel3[[#This Row],[N Adv
maintenant]]+Tabel3[[#This Row],[N Adv
Nouveau]]))</f>
        <v>0</v>
      </c>
      <c r="T225" s="37">
        <f>IF(Tabel3[[#This Row],[N CoE
Nouveau]]=0,0,POWER(2,Tabel3[[#This Row],[N CoE
maintenant]]+Tabel3[[#This Row],[N CoE
Nouveau]]))</f>
        <v>0</v>
      </c>
    </row>
    <row r="226" spans="14:20" x14ac:dyDescent="0.25">
      <c r="N226" s="5" t="s">
        <v>769</v>
      </c>
      <c r="O226" s="36">
        <v>2</v>
      </c>
      <c r="P226" s="37">
        <v>1</v>
      </c>
      <c r="Q226" s="38">
        <v>0</v>
      </c>
      <c r="R226" s="38">
        <v>0</v>
      </c>
      <c r="S226" s="36">
        <f>IF(Tabel3[[#This Row],[N Adv
Nouveau]]=0,0,POWER(2,Tabel3[[#This Row],[N Adv
maintenant]]+Tabel3[[#This Row],[N Adv
Nouveau]]))</f>
        <v>0</v>
      </c>
      <c r="T226" s="37">
        <f>IF(Tabel3[[#This Row],[N CoE
Nouveau]]=0,0,POWER(2,Tabel3[[#This Row],[N CoE
maintenant]]+Tabel3[[#This Row],[N CoE
Nouveau]]))</f>
        <v>0</v>
      </c>
    </row>
    <row r="227" spans="14:20" x14ac:dyDescent="0.25">
      <c r="N227" s="5" t="s">
        <v>660</v>
      </c>
      <c r="O227" s="36">
        <v>1</v>
      </c>
      <c r="P227" s="37">
        <v>1</v>
      </c>
      <c r="Q227" s="38">
        <v>0</v>
      </c>
      <c r="R227" s="38">
        <v>0</v>
      </c>
      <c r="S227" s="36">
        <f>IF(Tabel3[[#This Row],[N Adv
Nouveau]]=0,0,POWER(2,Tabel3[[#This Row],[N Adv
maintenant]]+Tabel3[[#This Row],[N Adv
Nouveau]]))</f>
        <v>0</v>
      </c>
      <c r="T227" s="37">
        <f>IF(Tabel3[[#This Row],[N CoE
Nouveau]]=0,0,POWER(2,Tabel3[[#This Row],[N CoE
maintenant]]+Tabel3[[#This Row],[N CoE
Nouveau]]))</f>
        <v>0</v>
      </c>
    </row>
    <row r="228" spans="14:20" x14ac:dyDescent="0.25">
      <c r="N228" s="5" t="s">
        <v>759</v>
      </c>
      <c r="O228" s="36">
        <v>1</v>
      </c>
      <c r="P228" s="37">
        <v>1</v>
      </c>
      <c r="Q228" s="38">
        <v>0</v>
      </c>
      <c r="R228" s="38">
        <v>0</v>
      </c>
      <c r="S228" s="36">
        <f>IF(Tabel3[[#This Row],[N Adv
Nouveau]]=0,0,POWER(2,Tabel3[[#This Row],[N Adv
maintenant]]+Tabel3[[#This Row],[N Adv
Nouveau]]))</f>
        <v>0</v>
      </c>
      <c r="T228" s="37">
        <f>IF(Tabel3[[#This Row],[N CoE
Nouveau]]=0,0,POWER(2,Tabel3[[#This Row],[N CoE
maintenant]]+Tabel3[[#This Row],[N CoE
Nouveau]]))</f>
        <v>0</v>
      </c>
    </row>
    <row r="229" spans="14:20" x14ac:dyDescent="0.25">
      <c r="N229" s="5" t="s">
        <v>757</v>
      </c>
      <c r="O229" s="36">
        <v>2</v>
      </c>
      <c r="P229" s="37">
        <v>1</v>
      </c>
      <c r="Q229" s="38">
        <v>0</v>
      </c>
      <c r="R229" s="38">
        <v>0</v>
      </c>
      <c r="S229" s="36">
        <f>IF(Tabel3[[#This Row],[N Adv
Nouveau]]=0,0,POWER(2,Tabel3[[#This Row],[N Adv
maintenant]]+Tabel3[[#This Row],[N Adv
Nouveau]]))</f>
        <v>0</v>
      </c>
      <c r="T229" s="37">
        <f>IF(Tabel3[[#This Row],[N CoE
Nouveau]]=0,0,POWER(2,Tabel3[[#This Row],[N CoE
maintenant]]+Tabel3[[#This Row],[N CoE
Nouveau]]))</f>
        <v>0</v>
      </c>
    </row>
    <row r="230" spans="14:20" x14ac:dyDescent="0.25">
      <c r="N230" s="5" t="s">
        <v>1263</v>
      </c>
      <c r="O230" s="36">
        <v>1</v>
      </c>
      <c r="P230" s="37">
        <v>1</v>
      </c>
      <c r="Q230" s="38">
        <v>0</v>
      </c>
      <c r="R230" s="38">
        <v>0</v>
      </c>
      <c r="S230" s="36">
        <f>IF(Tabel3[[#This Row],[N Adv
Nouveau]]=0,0,POWER(2,Tabel3[[#This Row],[N Adv
maintenant]]+Tabel3[[#This Row],[N Adv
Nouveau]]))</f>
        <v>0</v>
      </c>
      <c r="T230" s="37">
        <f>IF(Tabel3[[#This Row],[N CoE
Nouveau]]=0,0,POWER(2,Tabel3[[#This Row],[N CoE
maintenant]]+Tabel3[[#This Row],[N CoE
Nouveau]]))</f>
        <v>0</v>
      </c>
    </row>
    <row r="231" spans="14:20" x14ac:dyDescent="0.25">
      <c r="N231" s="5" t="s">
        <v>1384</v>
      </c>
      <c r="O231" s="36">
        <v>2</v>
      </c>
      <c r="P231" s="37">
        <v>2</v>
      </c>
      <c r="Q231" s="38">
        <v>0</v>
      </c>
      <c r="R231" s="38">
        <v>0</v>
      </c>
      <c r="S231" s="36">
        <f>IF(Tabel3[[#This Row],[N Adv
Nouveau]]=0,0,POWER(2,Tabel3[[#This Row],[N Adv
maintenant]]+Tabel3[[#This Row],[N Adv
Nouveau]]))</f>
        <v>0</v>
      </c>
      <c r="T231" s="37">
        <f>IF(Tabel3[[#This Row],[N CoE
Nouveau]]=0,0,POWER(2,Tabel3[[#This Row],[N CoE
maintenant]]+Tabel3[[#This Row],[N CoE
Nouveau]]))</f>
        <v>0</v>
      </c>
    </row>
    <row r="232" spans="14:20" x14ac:dyDescent="0.25">
      <c r="N232" s="5" t="s">
        <v>877</v>
      </c>
      <c r="O232" s="36">
        <v>1</v>
      </c>
      <c r="P232" s="37">
        <v>1</v>
      </c>
      <c r="Q232" s="38">
        <v>0</v>
      </c>
      <c r="R232" s="38">
        <v>0</v>
      </c>
      <c r="S232" s="36">
        <f>IF(Tabel3[[#This Row],[N Adv
Nouveau]]=0,0,POWER(2,Tabel3[[#This Row],[N Adv
maintenant]]+Tabel3[[#This Row],[N Adv
Nouveau]]))</f>
        <v>0</v>
      </c>
      <c r="T232" s="37">
        <f>IF(Tabel3[[#This Row],[N CoE
Nouveau]]=0,0,POWER(2,Tabel3[[#This Row],[N CoE
maintenant]]+Tabel3[[#This Row],[N CoE
Nouveau]]))</f>
        <v>0</v>
      </c>
    </row>
    <row r="233" spans="14:20" x14ac:dyDescent="0.25">
      <c r="N233" s="5" t="s">
        <v>406</v>
      </c>
      <c r="O233" s="36">
        <v>2</v>
      </c>
      <c r="P233" s="37">
        <v>1</v>
      </c>
      <c r="Q233" s="38">
        <v>0</v>
      </c>
      <c r="R233" s="38">
        <v>0</v>
      </c>
      <c r="S233" s="36">
        <f>IF(Tabel3[[#This Row],[N Adv
Nouveau]]=0,0,POWER(2,Tabel3[[#This Row],[N Adv
maintenant]]+Tabel3[[#This Row],[N Adv
Nouveau]]))</f>
        <v>0</v>
      </c>
      <c r="T233" s="37">
        <f>IF(Tabel3[[#This Row],[N CoE
Nouveau]]=0,0,POWER(2,Tabel3[[#This Row],[N CoE
maintenant]]+Tabel3[[#This Row],[N CoE
Nouveau]]))</f>
        <v>0</v>
      </c>
    </row>
    <row r="234" spans="14:20" x14ac:dyDescent="0.25">
      <c r="N234" s="5" t="s">
        <v>777</v>
      </c>
      <c r="O234" s="36">
        <v>2</v>
      </c>
      <c r="P234" s="37">
        <v>1</v>
      </c>
      <c r="Q234" s="38">
        <v>0</v>
      </c>
      <c r="R234" s="38">
        <v>0</v>
      </c>
      <c r="S234" s="36">
        <f>IF(Tabel3[[#This Row],[N Adv
Nouveau]]=0,0,POWER(2,Tabel3[[#This Row],[N Adv
maintenant]]+Tabel3[[#This Row],[N Adv
Nouveau]]))</f>
        <v>0</v>
      </c>
      <c r="T234" s="37">
        <f>IF(Tabel3[[#This Row],[N CoE
Nouveau]]=0,0,POWER(2,Tabel3[[#This Row],[N CoE
maintenant]]+Tabel3[[#This Row],[N CoE
Nouveau]]))</f>
        <v>0</v>
      </c>
    </row>
    <row r="235" spans="14:20" x14ac:dyDescent="0.25">
      <c r="N235" s="5" t="s">
        <v>794</v>
      </c>
      <c r="O235" s="36">
        <v>1</v>
      </c>
      <c r="P235" s="37">
        <v>1</v>
      </c>
      <c r="Q235" s="38">
        <v>0</v>
      </c>
      <c r="R235" s="38">
        <v>0</v>
      </c>
      <c r="S235" s="36">
        <f>IF(Tabel3[[#This Row],[N Adv
Nouveau]]=0,0,POWER(2,Tabel3[[#This Row],[N Adv
maintenant]]+Tabel3[[#This Row],[N Adv
Nouveau]]))</f>
        <v>0</v>
      </c>
      <c r="T235" s="37">
        <f>IF(Tabel3[[#This Row],[N CoE
Nouveau]]=0,0,POWER(2,Tabel3[[#This Row],[N CoE
maintenant]]+Tabel3[[#This Row],[N CoE
Nouveau]]))</f>
        <v>0</v>
      </c>
    </row>
    <row r="236" spans="14:20" x14ac:dyDescent="0.25">
      <c r="N236" s="5" t="s">
        <v>1751</v>
      </c>
      <c r="O236" s="36">
        <v>1</v>
      </c>
      <c r="P236" s="37">
        <v>0</v>
      </c>
      <c r="Q236" s="38">
        <v>0</v>
      </c>
      <c r="R236" s="38">
        <v>0</v>
      </c>
      <c r="S236" s="36">
        <f>IF(Tabel3[[#This Row],[N Adv
Nouveau]]=0,0,POWER(2,Tabel3[[#This Row],[N Adv
maintenant]]+Tabel3[[#This Row],[N Adv
Nouveau]]))</f>
        <v>0</v>
      </c>
      <c r="T236" s="37">
        <f>IF(Tabel3[[#This Row],[N CoE
Nouveau]]=0,0,POWER(2,Tabel3[[#This Row],[N CoE
maintenant]]+Tabel3[[#This Row],[N CoE
Nouveau]]))</f>
        <v>0</v>
      </c>
    </row>
    <row r="237" spans="14:20" x14ac:dyDescent="0.25">
      <c r="N237" s="5" t="s">
        <v>754</v>
      </c>
      <c r="O237" s="36">
        <v>1</v>
      </c>
      <c r="P237" s="37">
        <v>1</v>
      </c>
      <c r="Q237" s="38">
        <v>0</v>
      </c>
      <c r="R237" s="38">
        <v>0</v>
      </c>
      <c r="S237" s="36">
        <f>IF(Tabel3[[#This Row],[N Adv
Nouveau]]=0,0,POWER(2,Tabel3[[#This Row],[N Adv
maintenant]]+Tabel3[[#This Row],[N Adv
Nouveau]]))</f>
        <v>0</v>
      </c>
      <c r="T237" s="37">
        <f>IF(Tabel3[[#This Row],[N CoE
Nouveau]]=0,0,POWER(2,Tabel3[[#This Row],[N CoE
maintenant]]+Tabel3[[#This Row],[N CoE
Nouveau]]))</f>
        <v>0</v>
      </c>
    </row>
    <row r="238" spans="14:20" x14ac:dyDescent="0.25">
      <c r="N238" s="5" t="s">
        <v>925</v>
      </c>
      <c r="O238" s="36">
        <v>2</v>
      </c>
      <c r="P238" s="37">
        <v>1</v>
      </c>
      <c r="Q238" s="38">
        <v>0</v>
      </c>
      <c r="R238" s="38">
        <v>0</v>
      </c>
      <c r="S238" s="36">
        <f>IF(Tabel3[[#This Row],[N Adv
Nouveau]]=0,0,POWER(2,Tabel3[[#This Row],[N Adv
maintenant]]+Tabel3[[#This Row],[N Adv
Nouveau]]))</f>
        <v>0</v>
      </c>
      <c r="T238" s="37">
        <f>IF(Tabel3[[#This Row],[N CoE
Nouveau]]=0,0,POWER(2,Tabel3[[#This Row],[N CoE
maintenant]]+Tabel3[[#This Row],[N CoE
Nouveau]]))</f>
        <v>0</v>
      </c>
    </row>
    <row r="239" spans="14:20" x14ac:dyDescent="0.25">
      <c r="N239" s="5" t="s">
        <v>889</v>
      </c>
      <c r="O239" s="36">
        <v>0</v>
      </c>
      <c r="P239" s="37">
        <v>1</v>
      </c>
      <c r="Q239" s="38">
        <v>0</v>
      </c>
      <c r="R239" s="38">
        <v>0</v>
      </c>
      <c r="S239" s="36">
        <f>IF(Tabel3[[#This Row],[N Adv
Nouveau]]=0,0,POWER(2,Tabel3[[#This Row],[N Adv
maintenant]]+Tabel3[[#This Row],[N Adv
Nouveau]]))</f>
        <v>0</v>
      </c>
      <c r="T239" s="37">
        <f>IF(Tabel3[[#This Row],[N CoE
Nouveau]]=0,0,POWER(2,Tabel3[[#This Row],[N CoE
maintenant]]+Tabel3[[#This Row],[N CoE
Nouveau]]))</f>
        <v>0</v>
      </c>
    </row>
    <row r="240" spans="14:20" x14ac:dyDescent="0.25">
      <c r="N240" s="5" t="s">
        <v>717</v>
      </c>
      <c r="O240" s="36">
        <v>1</v>
      </c>
      <c r="P240" s="37">
        <v>1</v>
      </c>
      <c r="Q240" s="38">
        <v>0</v>
      </c>
      <c r="R240" s="38">
        <v>0</v>
      </c>
      <c r="S240" s="36">
        <f>IF(Tabel3[[#This Row],[N Adv
Nouveau]]=0,0,POWER(2,Tabel3[[#This Row],[N Adv
maintenant]]+Tabel3[[#This Row],[N Adv
Nouveau]]))</f>
        <v>0</v>
      </c>
      <c r="T240" s="37">
        <f>IF(Tabel3[[#This Row],[N CoE
Nouveau]]=0,0,POWER(2,Tabel3[[#This Row],[N CoE
maintenant]]+Tabel3[[#This Row],[N CoE
Nouveau]]))</f>
        <v>0</v>
      </c>
    </row>
    <row r="241" spans="14:20" x14ac:dyDescent="0.25">
      <c r="N241" s="5" t="s">
        <v>1290</v>
      </c>
      <c r="O241" s="36">
        <v>2</v>
      </c>
      <c r="P241" s="37">
        <v>1</v>
      </c>
      <c r="Q241" s="38">
        <v>0</v>
      </c>
      <c r="R241" s="38">
        <v>0</v>
      </c>
      <c r="S241" s="36">
        <f>IF(Tabel3[[#This Row],[N Adv
Nouveau]]=0,0,POWER(2,Tabel3[[#This Row],[N Adv
maintenant]]+Tabel3[[#This Row],[N Adv
Nouveau]]))</f>
        <v>0</v>
      </c>
      <c r="T241" s="37">
        <f>IF(Tabel3[[#This Row],[N CoE
Nouveau]]=0,0,POWER(2,Tabel3[[#This Row],[N CoE
maintenant]]+Tabel3[[#This Row],[N CoE
Nouveau]]))</f>
        <v>0</v>
      </c>
    </row>
    <row r="242" spans="14:20" x14ac:dyDescent="0.25">
      <c r="N242" s="5" t="s">
        <v>1273</v>
      </c>
      <c r="O242" s="36">
        <v>1</v>
      </c>
      <c r="P242" s="37">
        <v>1</v>
      </c>
      <c r="Q242" s="38">
        <v>0</v>
      </c>
      <c r="R242" s="38">
        <v>0</v>
      </c>
      <c r="S242" s="36">
        <f>IF(Tabel3[[#This Row],[N Adv
Nouveau]]=0,0,POWER(2,Tabel3[[#This Row],[N Adv
maintenant]]+Tabel3[[#This Row],[N Adv
Nouveau]]))</f>
        <v>0</v>
      </c>
      <c r="T242" s="37">
        <f>IF(Tabel3[[#This Row],[N CoE
Nouveau]]=0,0,POWER(2,Tabel3[[#This Row],[N CoE
maintenant]]+Tabel3[[#This Row],[N CoE
Nouveau]]))</f>
        <v>0</v>
      </c>
    </row>
    <row r="243" spans="14:20" x14ac:dyDescent="0.25">
      <c r="N243" s="5" t="s">
        <v>672</v>
      </c>
      <c r="O243" s="36">
        <v>2</v>
      </c>
      <c r="P243" s="37">
        <v>1</v>
      </c>
      <c r="Q243" s="38">
        <v>0</v>
      </c>
      <c r="R243" s="38">
        <v>0</v>
      </c>
      <c r="S243" s="36">
        <f>IF(Tabel3[[#This Row],[N Adv
Nouveau]]=0,0,POWER(2,Tabel3[[#This Row],[N Adv
maintenant]]+Tabel3[[#This Row],[N Adv
Nouveau]]))</f>
        <v>0</v>
      </c>
      <c r="T243" s="37">
        <f>IF(Tabel3[[#This Row],[N CoE
Nouveau]]=0,0,POWER(2,Tabel3[[#This Row],[N CoE
maintenant]]+Tabel3[[#This Row],[N CoE
Nouveau]]))</f>
        <v>0</v>
      </c>
    </row>
    <row r="244" spans="14:20" x14ac:dyDescent="0.25">
      <c r="N244" s="5" t="s">
        <v>1058</v>
      </c>
      <c r="O244" s="36">
        <v>2</v>
      </c>
      <c r="P244" s="37">
        <v>2</v>
      </c>
      <c r="Q244" s="38">
        <v>0</v>
      </c>
      <c r="R244" s="38">
        <v>0</v>
      </c>
      <c r="S244" s="36">
        <f>IF(Tabel3[[#This Row],[N Adv
Nouveau]]=0,0,POWER(2,Tabel3[[#This Row],[N Adv
maintenant]]+Tabel3[[#This Row],[N Adv
Nouveau]]))</f>
        <v>0</v>
      </c>
      <c r="T244" s="37">
        <f>IF(Tabel3[[#This Row],[N CoE
Nouveau]]=0,0,POWER(2,Tabel3[[#This Row],[N CoE
maintenant]]+Tabel3[[#This Row],[N CoE
Nouveau]]))</f>
        <v>0</v>
      </c>
    </row>
    <row r="245" spans="14:20" x14ac:dyDescent="0.25">
      <c r="N245" s="5" t="s">
        <v>839</v>
      </c>
      <c r="O245" s="36">
        <v>2</v>
      </c>
      <c r="P245" s="37">
        <v>1</v>
      </c>
      <c r="Q245" s="38">
        <v>0</v>
      </c>
      <c r="R245" s="38">
        <v>0</v>
      </c>
      <c r="S245" s="36">
        <f>IF(Tabel3[[#This Row],[N Adv
Nouveau]]=0,0,POWER(2,Tabel3[[#This Row],[N Adv
maintenant]]+Tabel3[[#This Row],[N Adv
Nouveau]]))</f>
        <v>0</v>
      </c>
      <c r="T245" s="37">
        <f>IF(Tabel3[[#This Row],[N CoE
Nouveau]]=0,0,POWER(2,Tabel3[[#This Row],[N CoE
maintenant]]+Tabel3[[#This Row],[N CoE
Nouveau]]))</f>
        <v>0</v>
      </c>
    </row>
    <row r="246" spans="14:20" x14ac:dyDescent="0.25">
      <c r="N246" s="5" t="s">
        <v>1399</v>
      </c>
      <c r="O246" s="36">
        <v>1</v>
      </c>
      <c r="P246" s="37">
        <v>1</v>
      </c>
      <c r="Q246" s="38">
        <v>0</v>
      </c>
      <c r="R246" s="38">
        <v>0</v>
      </c>
      <c r="S246" s="36">
        <f>IF(Tabel3[[#This Row],[N Adv
Nouveau]]=0,0,POWER(2,Tabel3[[#This Row],[N Adv
maintenant]]+Tabel3[[#This Row],[N Adv
Nouveau]]))</f>
        <v>0</v>
      </c>
      <c r="T246" s="37">
        <f>IF(Tabel3[[#This Row],[N CoE
Nouveau]]=0,0,POWER(2,Tabel3[[#This Row],[N CoE
maintenant]]+Tabel3[[#This Row],[N CoE
Nouveau]]))</f>
        <v>0</v>
      </c>
    </row>
    <row r="247" spans="14:20" x14ac:dyDescent="0.25">
      <c r="N247" s="5" t="s">
        <v>1176</v>
      </c>
      <c r="O247" s="36">
        <v>2</v>
      </c>
      <c r="P247" s="37">
        <v>2</v>
      </c>
      <c r="Q247" s="38">
        <v>0</v>
      </c>
      <c r="R247" s="38">
        <v>0</v>
      </c>
      <c r="S247" s="36">
        <f>IF(Tabel3[[#This Row],[N Adv
Nouveau]]=0,0,POWER(2,Tabel3[[#This Row],[N Adv
maintenant]]+Tabel3[[#This Row],[N Adv
Nouveau]]))</f>
        <v>0</v>
      </c>
      <c r="T247" s="37">
        <f>IF(Tabel3[[#This Row],[N CoE
Nouveau]]=0,0,POWER(2,Tabel3[[#This Row],[N CoE
maintenant]]+Tabel3[[#This Row],[N CoE
Nouveau]]))</f>
        <v>0</v>
      </c>
    </row>
    <row r="248" spans="14:20" x14ac:dyDescent="0.25">
      <c r="N248" s="5" t="s">
        <v>480</v>
      </c>
      <c r="O248" s="36">
        <v>0</v>
      </c>
      <c r="P248" s="37">
        <v>0</v>
      </c>
      <c r="Q248" s="38">
        <v>0</v>
      </c>
      <c r="R248" s="38">
        <v>0</v>
      </c>
      <c r="S248" s="36">
        <f>IF(Tabel3[[#This Row],[N Adv
Nouveau]]=0,0,POWER(2,Tabel3[[#This Row],[N Adv
maintenant]]+Tabel3[[#This Row],[N Adv
Nouveau]]))</f>
        <v>0</v>
      </c>
      <c r="T248" s="37">
        <f>IF(Tabel3[[#This Row],[N CoE
Nouveau]]=0,0,POWER(2,Tabel3[[#This Row],[N CoE
maintenant]]+Tabel3[[#This Row],[N CoE
Nouveau]]))</f>
        <v>0</v>
      </c>
    </row>
    <row r="249" spans="14:20" x14ac:dyDescent="0.25">
      <c r="N249" s="5" t="s">
        <v>1539</v>
      </c>
      <c r="O249" s="36">
        <v>1</v>
      </c>
      <c r="P249" s="37">
        <v>1</v>
      </c>
      <c r="Q249" s="38">
        <v>0</v>
      </c>
      <c r="R249" s="38">
        <v>0</v>
      </c>
      <c r="S249" s="36">
        <f>IF(Tabel3[[#This Row],[N Adv
Nouveau]]=0,0,POWER(2,Tabel3[[#This Row],[N Adv
maintenant]]+Tabel3[[#This Row],[N Adv
Nouveau]]))</f>
        <v>0</v>
      </c>
      <c r="T249" s="37">
        <f>IF(Tabel3[[#This Row],[N CoE
Nouveau]]=0,0,POWER(2,Tabel3[[#This Row],[N CoE
maintenant]]+Tabel3[[#This Row],[N CoE
Nouveau]]))</f>
        <v>0</v>
      </c>
    </row>
    <row r="250" spans="14:20" x14ac:dyDescent="0.25">
      <c r="N250" s="5" t="s">
        <v>311</v>
      </c>
      <c r="O250" s="36">
        <v>2</v>
      </c>
      <c r="P250" s="37">
        <v>1</v>
      </c>
      <c r="Q250" s="38">
        <v>0</v>
      </c>
      <c r="R250" s="38">
        <v>0</v>
      </c>
      <c r="S250" s="36">
        <f>IF(Tabel3[[#This Row],[N Adv
Nouveau]]=0,0,POWER(2,Tabel3[[#This Row],[N Adv
maintenant]]+Tabel3[[#This Row],[N Adv
Nouveau]]))</f>
        <v>0</v>
      </c>
      <c r="T250" s="37">
        <f>IF(Tabel3[[#This Row],[N CoE
Nouveau]]=0,0,POWER(2,Tabel3[[#This Row],[N CoE
maintenant]]+Tabel3[[#This Row],[N CoE
Nouveau]]))</f>
        <v>0</v>
      </c>
    </row>
    <row r="251" spans="14:20" x14ac:dyDescent="0.25">
      <c r="N251" s="5" t="s">
        <v>1234</v>
      </c>
      <c r="O251" s="36">
        <v>2</v>
      </c>
      <c r="P251" s="37">
        <v>1</v>
      </c>
      <c r="Q251" s="38">
        <v>0</v>
      </c>
      <c r="R251" s="38">
        <v>0</v>
      </c>
      <c r="S251" s="36">
        <f>IF(Tabel3[[#This Row],[N Adv
Nouveau]]=0,0,POWER(2,Tabel3[[#This Row],[N Adv
maintenant]]+Tabel3[[#This Row],[N Adv
Nouveau]]))</f>
        <v>0</v>
      </c>
      <c r="T251" s="37">
        <f>IF(Tabel3[[#This Row],[N CoE
Nouveau]]=0,0,POWER(2,Tabel3[[#This Row],[N CoE
maintenant]]+Tabel3[[#This Row],[N CoE
Nouveau]]))</f>
        <v>0</v>
      </c>
    </row>
    <row r="252" spans="14:20" x14ac:dyDescent="0.25">
      <c r="N252" s="5" t="s">
        <v>773</v>
      </c>
      <c r="O252" s="36">
        <v>1</v>
      </c>
      <c r="P252" s="37">
        <v>1</v>
      </c>
      <c r="Q252" s="38">
        <v>0</v>
      </c>
      <c r="R252" s="38">
        <v>0</v>
      </c>
      <c r="S252" s="36">
        <f>IF(Tabel3[[#This Row],[N Adv
Nouveau]]=0,0,POWER(2,Tabel3[[#This Row],[N Adv
maintenant]]+Tabel3[[#This Row],[N Adv
Nouveau]]))</f>
        <v>0</v>
      </c>
      <c r="T252" s="37">
        <f>IF(Tabel3[[#This Row],[N CoE
Nouveau]]=0,0,POWER(2,Tabel3[[#This Row],[N CoE
maintenant]]+Tabel3[[#This Row],[N CoE
Nouveau]]))</f>
        <v>0</v>
      </c>
    </row>
    <row r="253" spans="14:20" x14ac:dyDescent="0.25">
      <c r="N253" s="5" t="s">
        <v>1324</v>
      </c>
      <c r="O253" s="36">
        <v>2</v>
      </c>
      <c r="P253" s="37">
        <v>1</v>
      </c>
      <c r="Q253" s="38">
        <v>0</v>
      </c>
      <c r="R253" s="38">
        <v>0</v>
      </c>
      <c r="S253" s="36">
        <f>IF(Tabel3[[#This Row],[N Adv
Nouveau]]=0,0,POWER(2,Tabel3[[#This Row],[N Adv
maintenant]]+Tabel3[[#This Row],[N Adv
Nouveau]]))</f>
        <v>0</v>
      </c>
      <c r="T253" s="37">
        <f>IF(Tabel3[[#This Row],[N CoE
Nouveau]]=0,0,POWER(2,Tabel3[[#This Row],[N CoE
maintenant]]+Tabel3[[#This Row],[N CoE
Nouveau]]))</f>
        <v>0</v>
      </c>
    </row>
    <row r="254" spans="14:20" x14ac:dyDescent="0.25">
      <c r="N254" s="5" t="s">
        <v>521</v>
      </c>
      <c r="O254" s="36">
        <v>3</v>
      </c>
      <c r="P254" s="37">
        <v>1</v>
      </c>
      <c r="Q254" s="38">
        <v>0</v>
      </c>
      <c r="R254" s="38">
        <v>0</v>
      </c>
      <c r="S254" s="36">
        <f>IF(Tabel3[[#This Row],[N Adv
Nouveau]]=0,0,POWER(2,Tabel3[[#This Row],[N Adv
maintenant]]+Tabel3[[#This Row],[N Adv
Nouveau]]))</f>
        <v>0</v>
      </c>
      <c r="T254" s="37">
        <f>IF(Tabel3[[#This Row],[N CoE
Nouveau]]=0,0,POWER(2,Tabel3[[#This Row],[N CoE
maintenant]]+Tabel3[[#This Row],[N CoE
Nouveau]]))</f>
        <v>0</v>
      </c>
    </row>
    <row r="255" spans="14:20" x14ac:dyDescent="0.25">
      <c r="N255" s="5" t="s">
        <v>1200</v>
      </c>
      <c r="O255" s="36">
        <v>2</v>
      </c>
      <c r="P255" s="37">
        <v>1</v>
      </c>
      <c r="Q255" s="38">
        <v>0</v>
      </c>
      <c r="R255" s="38">
        <v>0</v>
      </c>
      <c r="S255" s="36">
        <f>IF(Tabel3[[#This Row],[N Adv
Nouveau]]=0,0,POWER(2,Tabel3[[#This Row],[N Adv
maintenant]]+Tabel3[[#This Row],[N Adv
Nouveau]]))</f>
        <v>0</v>
      </c>
      <c r="T255" s="37">
        <f>IF(Tabel3[[#This Row],[N CoE
Nouveau]]=0,0,POWER(2,Tabel3[[#This Row],[N CoE
maintenant]]+Tabel3[[#This Row],[N CoE
Nouveau]]))</f>
        <v>0</v>
      </c>
    </row>
    <row r="256" spans="14:20" x14ac:dyDescent="0.25">
      <c r="N256" s="5" t="s">
        <v>607</v>
      </c>
      <c r="O256" s="36">
        <v>2</v>
      </c>
      <c r="P256" s="37">
        <v>1</v>
      </c>
      <c r="Q256" s="38">
        <v>0</v>
      </c>
      <c r="R256" s="38">
        <v>0</v>
      </c>
      <c r="S256" s="36">
        <f>IF(Tabel3[[#This Row],[N Adv
Nouveau]]=0,0,POWER(2,Tabel3[[#This Row],[N Adv
maintenant]]+Tabel3[[#This Row],[N Adv
Nouveau]]))</f>
        <v>0</v>
      </c>
      <c r="T256" s="37">
        <f>IF(Tabel3[[#This Row],[N CoE
Nouveau]]=0,0,POWER(2,Tabel3[[#This Row],[N CoE
maintenant]]+Tabel3[[#This Row],[N CoE
Nouveau]]))</f>
        <v>0</v>
      </c>
    </row>
    <row r="257" spans="14:20" x14ac:dyDescent="0.25">
      <c r="N257" s="5" t="s">
        <v>770</v>
      </c>
      <c r="O257" s="36">
        <v>2</v>
      </c>
      <c r="P257" s="37">
        <v>1</v>
      </c>
      <c r="Q257" s="38">
        <v>0</v>
      </c>
      <c r="R257" s="38">
        <v>0</v>
      </c>
      <c r="S257" s="36">
        <f>IF(Tabel3[[#This Row],[N Adv
Nouveau]]=0,0,POWER(2,Tabel3[[#This Row],[N Adv
maintenant]]+Tabel3[[#This Row],[N Adv
Nouveau]]))</f>
        <v>0</v>
      </c>
      <c r="T257" s="37">
        <f>IF(Tabel3[[#This Row],[N CoE
Nouveau]]=0,0,POWER(2,Tabel3[[#This Row],[N CoE
maintenant]]+Tabel3[[#This Row],[N CoE
Nouveau]]))</f>
        <v>0</v>
      </c>
    </row>
    <row r="258" spans="14:20" x14ac:dyDescent="0.25">
      <c r="N258" s="5" t="s">
        <v>802</v>
      </c>
      <c r="O258" s="36">
        <v>3</v>
      </c>
      <c r="P258" s="37">
        <v>2</v>
      </c>
      <c r="Q258" s="38">
        <v>0</v>
      </c>
      <c r="R258" s="38">
        <v>0</v>
      </c>
      <c r="S258" s="36">
        <f>IF(Tabel3[[#This Row],[N Adv
Nouveau]]=0,0,POWER(2,Tabel3[[#This Row],[N Adv
maintenant]]+Tabel3[[#This Row],[N Adv
Nouveau]]))</f>
        <v>0</v>
      </c>
      <c r="T258" s="37">
        <f>IF(Tabel3[[#This Row],[N CoE
Nouveau]]=0,0,POWER(2,Tabel3[[#This Row],[N CoE
maintenant]]+Tabel3[[#This Row],[N CoE
Nouveau]]))</f>
        <v>0</v>
      </c>
    </row>
    <row r="259" spans="14:20" x14ac:dyDescent="0.25">
      <c r="N259" s="5" t="s">
        <v>831</v>
      </c>
      <c r="O259" s="36">
        <v>3</v>
      </c>
      <c r="P259" s="37">
        <v>2</v>
      </c>
      <c r="Q259" s="38">
        <v>0</v>
      </c>
      <c r="R259" s="38">
        <v>0</v>
      </c>
      <c r="S259" s="36">
        <f>IF(Tabel3[[#This Row],[N Adv
Nouveau]]=0,0,POWER(2,Tabel3[[#This Row],[N Adv
maintenant]]+Tabel3[[#This Row],[N Adv
Nouveau]]))</f>
        <v>0</v>
      </c>
      <c r="T259" s="37">
        <f>IF(Tabel3[[#This Row],[N CoE
Nouveau]]=0,0,POWER(2,Tabel3[[#This Row],[N CoE
maintenant]]+Tabel3[[#This Row],[N CoE
Nouveau]]))</f>
        <v>0</v>
      </c>
    </row>
    <row r="260" spans="14:20" x14ac:dyDescent="0.25">
      <c r="N260" s="5" t="s">
        <v>678</v>
      </c>
      <c r="O260" s="36">
        <v>1</v>
      </c>
      <c r="P260" s="37">
        <v>1</v>
      </c>
      <c r="Q260" s="38">
        <v>0</v>
      </c>
      <c r="R260" s="38">
        <v>0</v>
      </c>
      <c r="S260" s="36">
        <f>IF(Tabel3[[#This Row],[N Adv
Nouveau]]=0,0,POWER(2,Tabel3[[#This Row],[N Adv
maintenant]]+Tabel3[[#This Row],[N Adv
Nouveau]]))</f>
        <v>0</v>
      </c>
      <c r="T260" s="37">
        <f>IF(Tabel3[[#This Row],[N CoE
Nouveau]]=0,0,POWER(2,Tabel3[[#This Row],[N CoE
maintenant]]+Tabel3[[#This Row],[N CoE
Nouveau]]))</f>
        <v>0</v>
      </c>
    </row>
    <row r="261" spans="14:20" x14ac:dyDescent="0.25">
      <c r="N261" s="5" t="s">
        <v>785</v>
      </c>
      <c r="O261" s="36">
        <v>2</v>
      </c>
      <c r="P261" s="37">
        <v>1</v>
      </c>
      <c r="Q261" s="38">
        <v>0</v>
      </c>
      <c r="R261" s="38">
        <v>0</v>
      </c>
      <c r="S261" s="36">
        <f>IF(Tabel3[[#This Row],[N Adv
Nouveau]]=0,0,POWER(2,Tabel3[[#This Row],[N Adv
maintenant]]+Tabel3[[#This Row],[N Adv
Nouveau]]))</f>
        <v>0</v>
      </c>
      <c r="T261" s="37">
        <f>IF(Tabel3[[#This Row],[N CoE
Nouveau]]=0,0,POWER(2,Tabel3[[#This Row],[N CoE
maintenant]]+Tabel3[[#This Row],[N CoE
Nouveau]]))</f>
        <v>0</v>
      </c>
    </row>
    <row r="262" spans="14:20" x14ac:dyDescent="0.25">
      <c r="N262" s="5" t="s">
        <v>456</v>
      </c>
      <c r="O262" s="36">
        <v>2</v>
      </c>
      <c r="P262" s="37">
        <v>1</v>
      </c>
      <c r="Q262" s="38">
        <v>0</v>
      </c>
      <c r="R262" s="38">
        <v>0</v>
      </c>
      <c r="S262" s="36">
        <f>IF(Tabel3[[#This Row],[N Adv
Nouveau]]=0,0,POWER(2,Tabel3[[#This Row],[N Adv
maintenant]]+Tabel3[[#This Row],[N Adv
Nouveau]]))</f>
        <v>0</v>
      </c>
      <c r="T262" s="37">
        <f>IF(Tabel3[[#This Row],[N CoE
Nouveau]]=0,0,POWER(2,Tabel3[[#This Row],[N CoE
maintenant]]+Tabel3[[#This Row],[N CoE
Nouveau]]))</f>
        <v>0</v>
      </c>
    </row>
    <row r="263" spans="14:20" x14ac:dyDescent="0.25">
      <c r="N263" s="5" t="s">
        <v>722</v>
      </c>
      <c r="O263" s="36">
        <v>2</v>
      </c>
      <c r="P263" s="37">
        <v>1</v>
      </c>
      <c r="Q263" s="38">
        <v>0</v>
      </c>
      <c r="R263" s="38">
        <v>0</v>
      </c>
      <c r="S263" s="36">
        <f>IF(Tabel3[[#This Row],[N Adv
Nouveau]]=0,0,POWER(2,Tabel3[[#This Row],[N Adv
maintenant]]+Tabel3[[#This Row],[N Adv
Nouveau]]))</f>
        <v>0</v>
      </c>
      <c r="T263" s="37">
        <f>IF(Tabel3[[#This Row],[N CoE
Nouveau]]=0,0,POWER(2,Tabel3[[#This Row],[N CoE
maintenant]]+Tabel3[[#This Row],[N CoE
Nouveau]]))</f>
        <v>0</v>
      </c>
    </row>
    <row r="264" spans="14:20" x14ac:dyDescent="0.25">
      <c r="N264" s="5" t="s">
        <v>1222</v>
      </c>
      <c r="O264" s="36">
        <v>2</v>
      </c>
      <c r="P264" s="37">
        <v>2</v>
      </c>
      <c r="Q264" s="38">
        <v>0</v>
      </c>
      <c r="R264" s="38">
        <v>0</v>
      </c>
      <c r="S264" s="36">
        <f>IF(Tabel3[[#This Row],[N Adv
Nouveau]]=0,0,POWER(2,Tabel3[[#This Row],[N Adv
maintenant]]+Tabel3[[#This Row],[N Adv
Nouveau]]))</f>
        <v>0</v>
      </c>
      <c r="T264" s="37">
        <f>IF(Tabel3[[#This Row],[N CoE
Nouveau]]=0,0,POWER(2,Tabel3[[#This Row],[N CoE
maintenant]]+Tabel3[[#This Row],[N CoE
Nouveau]]))</f>
        <v>0</v>
      </c>
    </row>
    <row r="265" spans="14:20" x14ac:dyDescent="0.25">
      <c r="N265" s="5" t="s">
        <v>904</v>
      </c>
      <c r="O265" s="36">
        <v>2</v>
      </c>
      <c r="P265" s="37">
        <v>1</v>
      </c>
      <c r="Q265" s="38">
        <v>0</v>
      </c>
      <c r="R265" s="38">
        <v>0</v>
      </c>
      <c r="S265" s="36">
        <f>IF(Tabel3[[#This Row],[N Adv
Nouveau]]=0,0,POWER(2,Tabel3[[#This Row],[N Adv
maintenant]]+Tabel3[[#This Row],[N Adv
Nouveau]]))</f>
        <v>0</v>
      </c>
      <c r="T265" s="37">
        <f>IF(Tabel3[[#This Row],[N CoE
Nouveau]]=0,0,POWER(2,Tabel3[[#This Row],[N CoE
maintenant]]+Tabel3[[#This Row],[N CoE
Nouveau]]))</f>
        <v>0</v>
      </c>
    </row>
    <row r="266" spans="14:20" x14ac:dyDescent="0.25">
      <c r="N266" s="5" t="s">
        <v>460</v>
      </c>
      <c r="O266" s="36">
        <v>2</v>
      </c>
      <c r="P266" s="37">
        <v>1</v>
      </c>
      <c r="Q266" s="38">
        <v>0</v>
      </c>
      <c r="R266" s="38">
        <v>0</v>
      </c>
      <c r="S266" s="36">
        <f>IF(Tabel3[[#This Row],[N Adv
Nouveau]]=0,0,POWER(2,Tabel3[[#This Row],[N Adv
maintenant]]+Tabel3[[#This Row],[N Adv
Nouveau]]))</f>
        <v>0</v>
      </c>
      <c r="T266" s="37">
        <f>IF(Tabel3[[#This Row],[N CoE
Nouveau]]=0,0,POWER(2,Tabel3[[#This Row],[N CoE
maintenant]]+Tabel3[[#This Row],[N CoE
Nouveau]]))</f>
        <v>0</v>
      </c>
    </row>
    <row r="267" spans="14:20" x14ac:dyDescent="0.25">
      <c r="N267" s="5" t="s">
        <v>1227</v>
      </c>
      <c r="O267" s="36">
        <v>2</v>
      </c>
      <c r="P267" s="37">
        <v>0</v>
      </c>
      <c r="Q267" s="38">
        <v>0</v>
      </c>
      <c r="R267" s="38">
        <v>0</v>
      </c>
      <c r="S267" s="36">
        <f>IF(Tabel3[[#This Row],[N Adv
Nouveau]]=0,0,POWER(2,Tabel3[[#This Row],[N Adv
maintenant]]+Tabel3[[#This Row],[N Adv
Nouveau]]))</f>
        <v>0</v>
      </c>
      <c r="T267" s="37">
        <f>IF(Tabel3[[#This Row],[N CoE
Nouveau]]=0,0,POWER(2,Tabel3[[#This Row],[N CoE
maintenant]]+Tabel3[[#This Row],[N CoE
Nouveau]]))</f>
        <v>0</v>
      </c>
    </row>
    <row r="268" spans="14:20" x14ac:dyDescent="0.25">
      <c r="N268" s="5" t="s">
        <v>431</v>
      </c>
      <c r="O268" s="36">
        <v>1</v>
      </c>
      <c r="P268" s="37">
        <v>1</v>
      </c>
      <c r="Q268" s="38">
        <v>0</v>
      </c>
      <c r="R268" s="38">
        <v>0</v>
      </c>
      <c r="S268" s="36">
        <f>IF(Tabel3[[#This Row],[N Adv
Nouveau]]=0,0,POWER(2,Tabel3[[#This Row],[N Adv
maintenant]]+Tabel3[[#This Row],[N Adv
Nouveau]]))</f>
        <v>0</v>
      </c>
      <c r="T268" s="37">
        <f>IF(Tabel3[[#This Row],[N CoE
Nouveau]]=0,0,POWER(2,Tabel3[[#This Row],[N CoE
maintenant]]+Tabel3[[#This Row],[N CoE
Nouveau]]))</f>
        <v>0</v>
      </c>
    </row>
    <row r="269" spans="14:20" x14ac:dyDescent="0.25">
      <c r="N269" s="5" t="s">
        <v>630</v>
      </c>
      <c r="O269" s="36">
        <v>3</v>
      </c>
      <c r="P269" s="37">
        <v>1</v>
      </c>
      <c r="Q269" s="38">
        <v>0</v>
      </c>
      <c r="R269" s="38">
        <v>0</v>
      </c>
      <c r="S269" s="36">
        <f>IF(Tabel3[[#This Row],[N Adv
Nouveau]]=0,0,POWER(2,Tabel3[[#This Row],[N Adv
maintenant]]+Tabel3[[#This Row],[N Adv
Nouveau]]))</f>
        <v>0</v>
      </c>
      <c r="T269" s="37">
        <f>IF(Tabel3[[#This Row],[N CoE
Nouveau]]=0,0,POWER(2,Tabel3[[#This Row],[N CoE
maintenant]]+Tabel3[[#This Row],[N CoE
Nouveau]]))</f>
        <v>0</v>
      </c>
    </row>
    <row r="270" spans="14:20" x14ac:dyDescent="0.25">
      <c r="N270" s="5" t="s">
        <v>978</v>
      </c>
      <c r="O270" s="36">
        <v>3</v>
      </c>
      <c r="P270" s="37">
        <v>1</v>
      </c>
      <c r="Q270" s="38">
        <v>0</v>
      </c>
      <c r="R270" s="38">
        <v>0</v>
      </c>
      <c r="S270" s="36">
        <f>IF(Tabel3[[#This Row],[N Adv
Nouveau]]=0,0,POWER(2,Tabel3[[#This Row],[N Adv
maintenant]]+Tabel3[[#This Row],[N Adv
Nouveau]]))</f>
        <v>0</v>
      </c>
      <c r="T270" s="37">
        <f>IF(Tabel3[[#This Row],[N CoE
Nouveau]]=0,0,POWER(2,Tabel3[[#This Row],[N CoE
maintenant]]+Tabel3[[#This Row],[N CoE
Nouveau]]))</f>
        <v>0</v>
      </c>
    </row>
    <row r="271" spans="14:20" x14ac:dyDescent="0.25">
      <c r="N271" s="5" t="s">
        <v>523</v>
      </c>
      <c r="O271" s="36">
        <v>1</v>
      </c>
      <c r="P271" s="37">
        <v>0</v>
      </c>
      <c r="Q271" s="38">
        <v>0</v>
      </c>
      <c r="R271" s="38">
        <v>0</v>
      </c>
      <c r="S271" s="36">
        <f>IF(Tabel3[[#This Row],[N Adv
Nouveau]]=0,0,POWER(2,Tabel3[[#This Row],[N Adv
maintenant]]+Tabel3[[#This Row],[N Adv
Nouveau]]))</f>
        <v>0</v>
      </c>
      <c r="T271" s="37">
        <f>IF(Tabel3[[#This Row],[N CoE
Nouveau]]=0,0,POWER(2,Tabel3[[#This Row],[N CoE
maintenant]]+Tabel3[[#This Row],[N CoE
Nouveau]]))</f>
        <v>0</v>
      </c>
    </row>
    <row r="272" spans="14:20" x14ac:dyDescent="0.25">
      <c r="N272" s="5" t="s">
        <v>458</v>
      </c>
      <c r="O272" s="36">
        <v>3</v>
      </c>
      <c r="P272" s="37">
        <v>2</v>
      </c>
      <c r="Q272" s="38">
        <v>0</v>
      </c>
      <c r="R272" s="38">
        <v>0</v>
      </c>
      <c r="S272" s="36">
        <f>IF(Tabel3[[#This Row],[N Adv
Nouveau]]=0,0,POWER(2,Tabel3[[#This Row],[N Adv
maintenant]]+Tabel3[[#This Row],[N Adv
Nouveau]]))</f>
        <v>0</v>
      </c>
      <c r="T272" s="37">
        <f>IF(Tabel3[[#This Row],[N CoE
Nouveau]]=0,0,POWER(2,Tabel3[[#This Row],[N CoE
maintenant]]+Tabel3[[#This Row],[N CoE
Nouveau]]))</f>
        <v>0</v>
      </c>
    </row>
    <row r="273" spans="14:20" x14ac:dyDescent="0.25">
      <c r="N273" s="5" t="s">
        <v>793</v>
      </c>
      <c r="O273" s="36">
        <v>3</v>
      </c>
      <c r="P273" s="37">
        <v>1</v>
      </c>
      <c r="Q273" s="38">
        <v>0</v>
      </c>
      <c r="R273" s="38">
        <v>0</v>
      </c>
      <c r="S273" s="36">
        <f>IF(Tabel3[[#This Row],[N Adv
Nouveau]]=0,0,POWER(2,Tabel3[[#This Row],[N Adv
maintenant]]+Tabel3[[#This Row],[N Adv
Nouveau]]))</f>
        <v>0</v>
      </c>
      <c r="T273" s="37">
        <f>IF(Tabel3[[#This Row],[N CoE
Nouveau]]=0,0,POWER(2,Tabel3[[#This Row],[N CoE
maintenant]]+Tabel3[[#This Row],[N CoE
Nouveau]]))</f>
        <v>0</v>
      </c>
    </row>
    <row r="274" spans="14:20" x14ac:dyDescent="0.25">
      <c r="N274" s="5" t="s">
        <v>381</v>
      </c>
      <c r="O274" s="36">
        <v>0</v>
      </c>
      <c r="P274" s="37">
        <v>1</v>
      </c>
      <c r="Q274" s="38">
        <v>0</v>
      </c>
      <c r="R274" s="38">
        <v>0</v>
      </c>
      <c r="S274" s="36">
        <f>IF(Tabel3[[#This Row],[N Adv
Nouveau]]=0,0,POWER(2,Tabel3[[#This Row],[N Adv
maintenant]]+Tabel3[[#This Row],[N Adv
Nouveau]]))</f>
        <v>0</v>
      </c>
      <c r="T274" s="37">
        <f>IF(Tabel3[[#This Row],[N CoE
Nouveau]]=0,0,POWER(2,Tabel3[[#This Row],[N CoE
maintenant]]+Tabel3[[#This Row],[N CoE
Nouveau]]))</f>
        <v>0</v>
      </c>
    </row>
    <row r="275" spans="14:20" x14ac:dyDescent="0.25">
      <c r="N275" s="5" t="s">
        <v>1334</v>
      </c>
      <c r="O275" s="36">
        <v>2</v>
      </c>
      <c r="P275" s="37">
        <v>1</v>
      </c>
      <c r="Q275" s="38">
        <v>0</v>
      </c>
      <c r="R275" s="38">
        <v>0</v>
      </c>
      <c r="S275" s="36">
        <f>IF(Tabel3[[#This Row],[N Adv
Nouveau]]=0,0,POWER(2,Tabel3[[#This Row],[N Adv
maintenant]]+Tabel3[[#This Row],[N Adv
Nouveau]]))</f>
        <v>0</v>
      </c>
      <c r="T275" s="37">
        <f>IF(Tabel3[[#This Row],[N CoE
Nouveau]]=0,0,POWER(2,Tabel3[[#This Row],[N CoE
maintenant]]+Tabel3[[#This Row],[N CoE
Nouveau]]))</f>
        <v>0</v>
      </c>
    </row>
    <row r="276" spans="14:20" x14ac:dyDescent="0.25">
      <c r="N276" s="5" t="s">
        <v>649</v>
      </c>
      <c r="O276" s="36">
        <v>0</v>
      </c>
      <c r="P276" s="37">
        <v>0</v>
      </c>
      <c r="Q276" s="38">
        <v>0</v>
      </c>
      <c r="R276" s="38">
        <v>0</v>
      </c>
      <c r="S276" s="36">
        <f>IF(Tabel3[[#This Row],[N Adv
Nouveau]]=0,0,POWER(2,Tabel3[[#This Row],[N Adv
maintenant]]+Tabel3[[#This Row],[N Adv
Nouveau]]))</f>
        <v>0</v>
      </c>
      <c r="T276" s="37">
        <f>IF(Tabel3[[#This Row],[N CoE
Nouveau]]=0,0,POWER(2,Tabel3[[#This Row],[N CoE
maintenant]]+Tabel3[[#This Row],[N CoE
Nouveau]]))</f>
        <v>0</v>
      </c>
    </row>
    <row r="277" spans="14:20" x14ac:dyDescent="0.25">
      <c r="N277" s="5" t="s">
        <v>750</v>
      </c>
      <c r="O277" s="36">
        <v>2</v>
      </c>
      <c r="P277" s="37">
        <v>1</v>
      </c>
      <c r="Q277" s="38">
        <v>0</v>
      </c>
      <c r="R277" s="38">
        <v>0</v>
      </c>
      <c r="S277" s="36">
        <f>IF(Tabel3[[#This Row],[N Adv
Nouveau]]=0,0,POWER(2,Tabel3[[#This Row],[N Adv
maintenant]]+Tabel3[[#This Row],[N Adv
Nouveau]]))</f>
        <v>0</v>
      </c>
      <c r="T277" s="37">
        <f>IF(Tabel3[[#This Row],[N CoE
Nouveau]]=0,0,POWER(2,Tabel3[[#This Row],[N CoE
maintenant]]+Tabel3[[#This Row],[N CoE
Nouveau]]))</f>
        <v>0</v>
      </c>
    </row>
    <row r="278" spans="14:20" x14ac:dyDescent="0.25">
      <c r="N278" s="5" t="s">
        <v>879</v>
      </c>
      <c r="O278" s="36">
        <v>2</v>
      </c>
      <c r="P278" s="37">
        <v>1</v>
      </c>
      <c r="Q278" s="38">
        <v>0</v>
      </c>
      <c r="R278" s="38">
        <v>0</v>
      </c>
      <c r="S278" s="36">
        <f>IF(Tabel3[[#This Row],[N Adv
Nouveau]]=0,0,POWER(2,Tabel3[[#This Row],[N Adv
maintenant]]+Tabel3[[#This Row],[N Adv
Nouveau]]))</f>
        <v>0</v>
      </c>
      <c r="T278" s="37">
        <f>IF(Tabel3[[#This Row],[N CoE
Nouveau]]=0,0,POWER(2,Tabel3[[#This Row],[N CoE
maintenant]]+Tabel3[[#This Row],[N CoE
Nouveau]]))</f>
        <v>0</v>
      </c>
    </row>
    <row r="279" spans="14:20" x14ac:dyDescent="0.25">
      <c r="N279" s="5" t="s">
        <v>443</v>
      </c>
      <c r="O279" s="36">
        <v>0</v>
      </c>
      <c r="P279" s="37">
        <v>0</v>
      </c>
      <c r="Q279" s="38">
        <v>0</v>
      </c>
      <c r="R279" s="38">
        <v>0</v>
      </c>
      <c r="S279" s="36">
        <f>IF(Tabel3[[#This Row],[N Adv
Nouveau]]=0,0,POWER(2,Tabel3[[#This Row],[N Adv
maintenant]]+Tabel3[[#This Row],[N Adv
Nouveau]]))</f>
        <v>0</v>
      </c>
      <c r="T279" s="37">
        <f>IF(Tabel3[[#This Row],[N CoE
Nouveau]]=0,0,POWER(2,Tabel3[[#This Row],[N CoE
maintenant]]+Tabel3[[#This Row],[N CoE
Nouveau]]))</f>
        <v>0</v>
      </c>
    </row>
    <row r="280" spans="14:20" x14ac:dyDescent="0.25">
      <c r="N280" s="5" t="s">
        <v>920</v>
      </c>
      <c r="O280" s="36">
        <v>2</v>
      </c>
      <c r="P280" s="37">
        <v>1</v>
      </c>
      <c r="Q280" s="38">
        <v>0</v>
      </c>
      <c r="R280" s="38">
        <v>0</v>
      </c>
      <c r="S280" s="36">
        <f>IF(Tabel3[[#This Row],[N Adv
Nouveau]]=0,0,POWER(2,Tabel3[[#This Row],[N Adv
maintenant]]+Tabel3[[#This Row],[N Adv
Nouveau]]))</f>
        <v>0</v>
      </c>
      <c r="T280" s="37">
        <f>IF(Tabel3[[#This Row],[N CoE
Nouveau]]=0,0,POWER(2,Tabel3[[#This Row],[N CoE
maintenant]]+Tabel3[[#This Row],[N CoE
Nouveau]]))</f>
        <v>0</v>
      </c>
    </row>
    <row r="281" spans="14:20" x14ac:dyDescent="0.25">
      <c r="N281" s="5" t="s">
        <v>790</v>
      </c>
      <c r="O281" s="36">
        <v>1</v>
      </c>
      <c r="P281" s="37">
        <v>1</v>
      </c>
      <c r="Q281" s="38">
        <v>0</v>
      </c>
      <c r="R281" s="38">
        <v>0</v>
      </c>
      <c r="S281" s="36">
        <f>IF(Tabel3[[#This Row],[N Adv
Nouveau]]=0,0,POWER(2,Tabel3[[#This Row],[N Adv
maintenant]]+Tabel3[[#This Row],[N Adv
Nouveau]]))</f>
        <v>0</v>
      </c>
      <c r="T281" s="37">
        <f>IF(Tabel3[[#This Row],[N CoE
Nouveau]]=0,0,POWER(2,Tabel3[[#This Row],[N CoE
maintenant]]+Tabel3[[#This Row],[N CoE
Nouveau]]))</f>
        <v>0</v>
      </c>
    </row>
    <row r="282" spans="14:20" x14ac:dyDescent="0.25">
      <c r="N282" s="5" t="s">
        <v>1221</v>
      </c>
      <c r="O282" s="36">
        <v>0</v>
      </c>
      <c r="P282" s="37">
        <v>0</v>
      </c>
      <c r="Q282" s="38">
        <v>0</v>
      </c>
      <c r="R282" s="38">
        <v>0</v>
      </c>
      <c r="S282" s="36">
        <f>IF(Tabel3[[#This Row],[N Adv
Nouveau]]=0,0,POWER(2,Tabel3[[#This Row],[N Adv
maintenant]]+Tabel3[[#This Row],[N Adv
Nouveau]]))</f>
        <v>0</v>
      </c>
      <c r="T282" s="37">
        <f>IF(Tabel3[[#This Row],[N CoE
Nouveau]]=0,0,POWER(2,Tabel3[[#This Row],[N CoE
maintenant]]+Tabel3[[#This Row],[N CoE
Nouveau]]))</f>
        <v>0</v>
      </c>
    </row>
    <row r="283" spans="14:20" x14ac:dyDescent="0.25">
      <c r="N283" s="5" t="s">
        <v>247</v>
      </c>
      <c r="O283" s="36">
        <v>1</v>
      </c>
      <c r="P283" s="37">
        <v>0</v>
      </c>
      <c r="Q283" s="38">
        <v>0</v>
      </c>
      <c r="R283" s="38">
        <v>0</v>
      </c>
      <c r="S283" s="36">
        <f>IF(Tabel3[[#This Row],[N Adv
Nouveau]]=0,0,POWER(2,Tabel3[[#This Row],[N Adv
maintenant]]+Tabel3[[#This Row],[N Adv
Nouveau]]))</f>
        <v>0</v>
      </c>
      <c r="T283" s="37">
        <f>IF(Tabel3[[#This Row],[N CoE
Nouveau]]=0,0,POWER(2,Tabel3[[#This Row],[N CoE
maintenant]]+Tabel3[[#This Row],[N CoE
Nouveau]]))</f>
        <v>0</v>
      </c>
    </row>
    <row r="284" spans="14:20" x14ac:dyDescent="0.25">
      <c r="N284" s="5" t="s">
        <v>708</v>
      </c>
      <c r="O284" s="36">
        <v>1</v>
      </c>
      <c r="P284" s="37">
        <v>1</v>
      </c>
      <c r="Q284" s="38">
        <v>0</v>
      </c>
      <c r="R284" s="38">
        <v>0</v>
      </c>
      <c r="S284" s="36">
        <f>IF(Tabel3[[#This Row],[N Adv
Nouveau]]=0,0,POWER(2,Tabel3[[#This Row],[N Adv
maintenant]]+Tabel3[[#This Row],[N Adv
Nouveau]]))</f>
        <v>0</v>
      </c>
      <c r="T284" s="37">
        <f>IF(Tabel3[[#This Row],[N CoE
Nouveau]]=0,0,POWER(2,Tabel3[[#This Row],[N CoE
maintenant]]+Tabel3[[#This Row],[N CoE
Nouveau]]))</f>
        <v>0</v>
      </c>
    </row>
    <row r="285" spans="14:20" x14ac:dyDescent="0.25">
      <c r="N285" s="5" t="s">
        <v>420</v>
      </c>
      <c r="O285" s="36">
        <v>3</v>
      </c>
      <c r="P285" s="37">
        <v>1</v>
      </c>
      <c r="Q285" s="38">
        <v>0</v>
      </c>
      <c r="R285" s="38">
        <v>0</v>
      </c>
      <c r="S285" s="36">
        <f>IF(Tabel3[[#This Row],[N Adv
Nouveau]]=0,0,POWER(2,Tabel3[[#This Row],[N Adv
maintenant]]+Tabel3[[#This Row],[N Adv
Nouveau]]))</f>
        <v>0</v>
      </c>
      <c r="T285" s="37">
        <f>IF(Tabel3[[#This Row],[N CoE
Nouveau]]=0,0,POWER(2,Tabel3[[#This Row],[N CoE
maintenant]]+Tabel3[[#This Row],[N CoE
Nouveau]]))</f>
        <v>0</v>
      </c>
    </row>
    <row r="286" spans="14:20" x14ac:dyDescent="0.25">
      <c r="N286" s="5" t="s">
        <v>638</v>
      </c>
      <c r="O286" s="36">
        <v>1</v>
      </c>
      <c r="P286" s="37">
        <v>1</v>
      </c>
      <c r="Q286" s="38">
        <v>0</v>
      </c>
      <c r="R286" s="38">
        <v>0</v>
      </c>
      <c r="S286" s="36">
        <f>IF(Tabel3[[#This Row],[N Adv
Nouveau]]=0,0,POWER(2,Tabel3[[#This Row],[N Adv
maintenant]]+Tabel3[[#This Row],[N Adv
Nouveau]]))</f>
        <v>0</v>
      </c>
      <c r="T286" s="37">
        <f>IF(Tabel3[[#This Row],[N CoE
Nouveau]]=0,0,POWER(2,Tabel3[[#This Row],[N CoE
maintenant]]+Tabel3[[#This Row],[N CoE
Nouveau]]))</f>
        <v>0</v>
      </c>
    </row>
    <row r="287" spans="14:20" x14ac:dyDescent="0.25">
      <c r="N287" s="5" t="s">
        <v>711</v>
      </c>
      <c r="O287" s="36">
        <v>1</v>
      </c>
      <c r="P287" s="37">
        <v>0</v>
      </c>
      <c r="Q287" s="38">
        <v>0</v>
      </c>
      <c r="R287" s="38">
        <v>0</v>
      </c>
      <c r="S287" s="36">
        <f>IF(Tabel3[[#This Row],[N Adv
Nouveau]]=0,0,POWER(2,Tabel3[[#This Row],[N Adv
maintenant]]+Tabel3[[#This Row],[N Adv
Nouveau]]))</f>
        <v>0</v>
      </c>
      <c r="T287" s="37">
        <f>IF(Tabel3[[#This Row],[N CoE
Nouveau]]=0,0,POWER(2,Tabel3[[#This Row],[N CoE
maintenant]]+Tabel3[[#This Row],[N CoE
Nouveau]]))</f>
        <v>0</v>
      </c>
    </row>
    <row r="288" spans="14:20" x14ac:dyDescent="0.25">
      <c r="N288" s="5" t="s">
        <v>1112</v>
      </c>
      <c r="O288" s="36">
        <v>1</v>
      </c>
      <c r="P288" s="37">
        <v>1</v>
      </c>
      <c r="Q288" s="38">
        <v>0</v>
      </c>
      <c r="R288" s="38">
        <v>0</v>
      </c>
      <c r="S288" s="36">
        <f>IF(Tabel3[[#This Row],[N Adv
Nouveau]]=0,0,POWER(2,Tabel3[[#This Row],[N Adv
maintenant]]+Tabel3[[#This Row],[N Adv
Nouveau]]))</f>
        <v>0</v>
      </c>
      <c r="T288" s="37">
        <f>IF(Tabel3[[#This Row],[N CoE
Nouveau]]=0,0,POWER(2,Tabel3[[#This Row],[N CoE
maintenant]]+Tabel3[[#This Row],[N CoE
Nouveau]]))</f>
        <v>0</v>
      </c>
    </row>
    <row r="289" spans="14:20" x14ac:dyDescent="0.25">
      <c r="N289" s="5" t="s">
        <v>1392</v>
      </c>
      <c r="O289" s="36">
        <v>1</v>
      </c>
      <c r="P289" s="37">
        <v>0</v>
      </c>
      <c r="Q289" s="38">
        <v>0</v>
      </c>
      <c r="R289" s="38">
        <v>0</v>
      </c>
      <c r="S289" s="36">
        <f>IF(Tabel3[[#This Row],[N Adv
Nouveau]]=0,0,POWER(2,Tabel3[[#This Row],[N Adv
maintenant]]+Tabel3[[#This Row],[N Adv
Nouveau]]))</f>
        <v>0</v>
      </c>
      <c r="T289" s="37">
        <f>IF(Tabel3[[#This Row],[N CoE
Nouveau]]=0,0,POWER(2,Tabel3[[#This Row],[N CoE
maintenant]]+Tabel3[[#This Row],[N CoE
Nouveau]]))</f>
        <v>0</v>
      </c>
    </row>
    <row r="290" spans="14:20" x14ac:dyDescent="0.25">
      <c r="N290" s="5" t="s">
        <v>833</v>
      </c>
      <c r="O290" s="36">
        <v>1</v>
      </c>
      <c r="P290" s="37">
        <v>0</v>
      </c>
      <c r="Q290" s="38">
        <v>0</v>
      </c>
      <c r="R290" s="38">
        <v>0</v>
      </c>
      <c r="S290" s="36">
        <f>IF(Tabel3[[#This Row],[N Adv
Nouveau]]=0,0,POWER(2,Tabel3[[#This Row],[N Adv
maintenant]]+Tabel3[[#This Row],[N Adv
Nouveau]]))</f>
        <v>0</v>
      </c>
      <c r="T290" s="37">
        <f>IF(Tabel3[[#This Row],[N CoE
Nouveau]]=0,0,POWER(2,Tabel3[[#This Row],[N CoE
maintenant]]+Tabel3[[#This Row],[N CoE
Nouveau]]))</f>
        <v>0</v>
      </c>
    </row>
    <row r="291" spans="14:20" x14ac:dyDescent="0.25">
      <c r="N291" s="5" t="s">
        <v>1420</v>
      </c>
      <c r="O291" s="36">
        <v>2</v>
      </c>
      <c r="P291" s="37">
        <v>1</v>
      </c>
      <c r="Q291" s="38">
        <v>0</v>
      </c>
      <c r="R291" s="38">
        <v>0</v>
      </c>
      <c r="S291" s="36">
        <f>IF(Tabel3[[#This Row],[N Adv
Nouveau]]=0,0,POWER(2,Tabel3[[#This Row],[N Adv
maintenant]]+Tabel3[[#This Row],[N Adv
Nouveau]]))</f>
        <v>0</v>
      </c>
      <c r="T291" s="37">
        <f>IF(Tabel3[[#This Row],[N CoE
Nouveau]]=0,0,POWER(2,Tabel3[[#This Row],[N CoE
maintenant]]+Tabel3[[#This Row],[N CoE
Nouveau]]))</f>
        <v>0</v>
      </c>
    </row>
    <row r="292" spans="14:20" x14ac:dyDescent="0.25">
      <c r="N292" s="5" t="s">
        <v>680</v>
      </c>
      <c r="O292" s="36">
        <v>3</v>
      </c>
      <c r="P292" s="37">
        <v>1</v>
      </c>
      <c r="Q292" s="38">
        <v>0</v>
      </c>
      <c r="R292" s="38">
        <v>0</v>
      </c>
      <c r="S292" s="36">
        <f>IF(Tabel3[[#This Row],[N Adv
Nouveau]]=0,0,POWER(2,Tabel3[[#This Row],[N Adv
maintenant]]+Tabel3[[#This Row],[N Adv
Nouveau]]))</f>
        <v>0</v>
      </c>
      <c r="T292" s="37">
        <f>IF(Tabel3[[#This Row],[N CoE
Nouveau]]=0,0,POWER(2,Tabel3[[#This Row],[N CoE
maintenant]]+Tabel3[[#This Row],[N CoE
Nouveau]]))</f>
        <v>0</v>
      </c>
    </row>
    <row r="293" spans="14:20" x14ac:dyDescent="0.25">
      <c r="N293" s="5" t="s">
        <v>494</v>
      </c>
      <c r="O293" s="36">
        <v>1</v>
      </c>
      <c r="P293" s="37">
        <v>1</v>
      </c>
      <c r="Q293" s="38">
        <v>0</v>
      </c>
      <c r="R293" s="38">
        <v>0</v>
      </c>
      <c r="S293" s="36">
        <f>IF(Tabel3[[#This Row],[N Adv
Nouveau]]=0,0,POWER(2,Tabel3[[#This Row],[N Adv
maintenant]]+Tabel3[[#This Row],[N Adv
Nouveau]]))</f>
        <v>0</v>
      </c>
      <c r="T293" s="37">
        <f>IF(Tabel3[[#This Row],[N CoE
Nouveau]]=0,0,POWER(2,Tabel3[[#This Row],[N CoE
maintenant]]+Tabel3[[#This Row],[N CoE
Nouveau]]))</f>
        <v>0</v>
      </c>
    </row>
    <row r="294" spans="14:20" x14ac:dyDescent="0.25">
      <c r="N294" s="5" t="s">
        <v>503</v>
      </c>
      <c r="O294" s="36">
        <v>2</v>
      </c>
      <c r="P294" s="37">
        <v>1</v>
      </c>
      <c r="Q294" s="38">
        <v>0</v>
      </c>
      <c r="R294" s="38">
        <v>0</v>
      </c>
      <c r="S294" s="36">
        <f>IF(Tabel3[[#This Row],[N Adv
Nouveau]]=0,0,POWER(2,Tabel3[[#This Row],[N Adv
maintenant]]+Tabel3[[#This Row],[N Adv
Nouveau]]))</f>
        <v>0</v>
      </c>
      <c r="T294" s="37">
        <f>IF(Tabel3[[#This Row],[N CoE
Nouveau]]=0,0,POWER(2,Tabel3[[#This Row],[N CoE
maintenant]]+Tabel3[[#This Row],[N CoE
Nouveau]]))</f>
        <v>0</v>
      </c>
    </row>
    <row r="295" spans="14:20" x14ac:dyDescent="0.25">
      <c r="N295" s="5" t="s">
        <v>541</v>
      </c>
      <c r="O295" s="36">
        <v>3</v>
      </c>
      <c r="P295" s="37">
        <v>1</v>
      </c>
      <c r="Q295" s="38">
        <v>0</v>
      </c>
      <c r="R295" s="38">
        <v>0</v>
      </c>
      <c r="S295" s="36">
        <f>IF(Tabel3[[#This Row],[N Adv
Nouveau]]=0,0,POWER(2,Tabel3[[#This Row],[N Adv
maintenant]]+Tabel3[[#This Row],[N Adv
Nouveau]]))</f>
        <v>0</v>
      </c>
      <c r="T295" s="37">
        <f>IF(Tabel3[[#This Row],[N CoE
Nouveau]]=0,0,POWER(2,Tabel3[[#This Row],[N CoE
maintenant]]+Tabel3[[#This Row],[N CoE
Nouveau]]))</f>
        <v>0</v>
      </c>
    </row>
    <row r="296" spans="14:20" x14ac:dyDescent="0.25">
      <c r="N296" s="5" t="s">
        <v>2014</v>
      </c>
      <c r="O296" s="36">
        <v>0</v>
      </c>
      <c r="P296" s="37">
        <v>0</v>
      </c>
      <c r="Q296" s="38">
        <v>0</v>
      </c>
      <c r="R296" s="38">
        <v>0</v>
      </c>
      <c r="S296" s="36">
        <f>IF(Tabel3[[#This Row],[N Adv
Nouveau]]=0,0,POWER(2,Tabel3[[#This Row],[N Adv
maintenant]]+Tabel3[[#This Row],[N Adv
Nouveau]]))</f>
        <v>0</v>
      </c>
      <c r="T296" s="37">
        <f>IF(Tabel3[[#This Row],[N CoE
Nouveau]]=0,0,POWER(2,Tabel3[[#This Row],[N CoE
maintenant]]+Tabel3[[#This Row],[N CoE
Nouveau]]))</f>
        <v>0</v>
      </c>
    </row>
    <row r="297" spans="14:20" x14ac:dyDescent="0.25">
      <c r="N297" s="5" t="s">
        <v>996</v>
      </c>
      <c r="O297" s="36">
        <v>2</v>
      </c>
      <c r="P297" s="37">
        <v>1</v>
      </c>
      <c r="Q297" s="38">
        <v>0</v>
      </c>
      <c r="R297" s="38">
        <v>0</v>
      </c>
      <c r="S297" s="36">
        <f>IF(Tabel3[[#This Row],[N Adv
Nouveau]]=0,0,POWER(2,Tabel3[[#This Row],[N Adv
maintenant]]+Tabel3[[#This Row],[N Adv
Nouveau]]))</f>
        <v>0</v>
      </c>
      <c r="T297" s="37">
        <f>IF(Tabel3[[#This Row],[N CoE
Nouveau]]=0,0,POWER(2,Tabel3[[#This Row],[N CoE
maintenant]]+Tabel3[[#This Row],[N CoE
Nouveau]]))</f>
        <v>0</v>
      </c>
    </row>
    <row r="298" spans="14:20" x14ac:dyDescent="0.25">
      <c r="N298" s="5" t="s">
        <v>620</v>
      </c>
      <c r="O298" s="36">
        <v>0</v>
      </c>
      <c r="P298" s="37">
        <v>0</v>
      </c>
      <c r="Q298" s="38">
        <v>0</v>
      </c>
      <c r="R298" s="38">
        <v>0</v>
      </c>
      <c r="S298" s="36">
        <f>IF(Tabel3[[#This Row],[N Adv
Nouveau]]=0,0,POWER(2,Tabel3[[#This Row],[N Adv
maintenant]]+Tabel3[[#This Row],[N Adv
Nouveau]]))</f>
        <v>0</v>
      </c>
      <c r="T298" s="37">
        <f>IF(Tabel3[[#This Row],[N CoE
Nouveau]]=0,0,POWER(2,Tabel3[[#This Row],[N CoE
maintenant]]+Tabel3[[#This Row],[N CoE
Nouveau]]))</f>
        <v>0</v>
      </c>
    </row>
    <row r="299" spans="14:20" x14ac:dyDescent="0.25">
      <c r="N299" s="5" t="s">
        <v>454</v>
      </c>
      <c r="O299" s="36">
        <v>2</v>
      </c>
      <c r="P299" s="37">
        <v>1</v>
      </c>
      <c r="Q299" s="38">
        <v>0</v>
      </c>
      <c r="R299" s="38">
        <v>0</v>
      </c>
      <c r="S299" s="36">
        <f>IF(Tabel3[[#This Row],[N Adv
Nouveau]]=0,0,POWER(2,Tabel3[[#This Row],[N Adv
maintenant]]+Tabel3[[#This Row],[N Adv
Nouveau]]))</f>
        <v>0</v>
      </c>
      <c r="T299" s="37">
        <f>IF(Tabel3[[#This Row],[N CoE
Nouveau]]=0,0,POWER(2,Tabel3[[#This Row],[N CoE
maintenant]]+Tabel3[[#This Row],[N CoE
Nouveau]]))</f>
        <v>0</v>
      </c>
    </row>
    <row r="300" spans="14:20" x14ac:dyDescent="0.25">
      <c r="N300" s="5" t="s">
        <v>2013</v>
      </c>
      <c r="O300" s="36">
        <v>1</v>
      </c>
      <c r="P300" s="37">
        <v>0</v>
      </c>
      <c r="Q300" s="38">
        <v>0</v>
      </c>
      <c r="R300" s="38">
        <v>0</v>
      </c>
      <c r="S300" s="36">
        <f>IF(Tabel3[[#This Row],[N Adv
Nouveau]]=0,0,POWER(2,Tabel3[[#This Row],[N Adv
maintenant]]+Tabel3[[#This Row],[N Adv
Nouveau]]))</f>
        <v>0</v>
      </c>
      <c r="T300" s="37">
        <f>IF(Tabel3[[#This Row],[N CoE
Nouveau]]=0,0,POWER(2,Tabel3[[#This Row],[N CoE
maintenant]]+Tabel3[[#This Row],[N CoE
Nouveau]]))</f>
        <v>0</v>
      </c>
    </row>
    <row r="301" spans="14:20" x14ac:dyDescent="0.25">
      <c r="N301" s="5" t="s">
        <v>854</v>
      </c>
      <c r="O301" s="36">
        <v>3</v>
      </c>
      <c r="P301" s="37">
        <v>1</v>
      </c>
      <c r="Q301" s="38">
        <v>0</v>
      </c>
      <c r="R301" s="38">
        <v>0</v>
      </c>
      <c r="S301" s="36">
        <f>IF(Tabel3[[#This Row],[N Adv
Nouveau]]=0,0,POWER(2,Tabel3[[#This Row],[N Adv
maintenant]]+Tabel3[[#This Row],[N Adv
Nouveau]]))</f>
        <v>0</v>
      </c>
      <c r="T301" s="37">
        <f>IF(Tabel3[[#This Row],[N CoE
Nouveau]]=0,0,POWER(2,Tabel3[[#This Row],[N CoE
maintenant]]+Tabel3[[#This Row],[N CoE
Nouveau]]))</f>
        <v>0</v>
      </c>
    </row>
    <row r="302" spans="14:20" x14ac:dyDescent="0.25">
      <c r="N302" s="5" t="s">
        <v>701</v>
      </c>
      <c r="O302" s="36">
        <v>3</v>
      </c>
      <c r="P302" s="37">
        <v>1</v>
      </c>
      <c r="Q302" s="38">
        <v>0</v>
      </c>
      <c r="R302" s="38">
        <v>0</v>
      </c>
      <c r="S302" s="36">
        <f>IF(Tabel3[[#This Row],[N Adv
Nouveau]]=0,0,POWER(2,Tabel3[[#This Row],[N Adv
maintenant]]+Tabel3[[#This Row],[N Adv
Nouveau]]))</f>
        <v>0</v>
      </c>
      <c r="T302" s="37">
        <f>IF(Tabel3[[#This Row],[N CoE
Nouveau]]=0,0,POWER(2,Tabel3[[#This Row],[N CoE
maintenant]]+Tabel3[[#This Row],[N CoE
Nouveau]]))</f>
        <v>0</v>
      </c>
    </row>
    <row r="303" spans="14:20" x14ac:dyDescent="0.25">
      <c r="N303" s="5" t="s">
        <v>317</v>
      </c>
      <c r="O303" s="36">
        <v>2</v>
      </c>
      <c r="P303" s="37">
        <v>1</v>
      </c>
      <c r="Q303" s="38">
        <v>0</v>
      </c>
      <c r="R303" s="38">
        <v>0</v>
      </c>
      <c r="S303" s="36">
        <f>IF(Tabel3[[#This Row],[N Adv
Nouveau]]=0,0,POWER(2,Tabel3[[#This Row],[N Adv
maintenant]]+Tabel3[[#This Row],[N Adv
Nouveau]]))</f>
        <v>0</v>
      </c>
      <c r="T303" s="37">
        <f>IF(Tabel3[[#This Row],[N CoE
Nouveau]]=0,0,POWER(2,Tabel3[[#This Row],[N CoE
maintenant]]+Tabel3[[#This Row],[N CoE
Nouveau]]))</f>
        <v>0</v>
      </c>
    </row>
    <row r="304" spans="14:20" x14ac:dyDescent="0.25">
      <c r="N304" s="5" t="s">
        <v>589</v>
      </c>
      <c r="O304" s="36">
        <v>2</v>
      </c>
      <c r="P304" s="37">
        <v>1</v>
      </c>
      <c r="Q304" s="38">
        <v>0</v>
      </c>
      <c r="R304" s="38">
        <v>0</v>
      </c>
      <c r="S304" s="36">
        <f>IF(Tabel3[[#This Row],[N Adv
Nouveau]]=0,0,POWER(2,Tabel3[[#This Row],[N Adv
maintenant]]+Tabel3[[#This Row],[N Adv
Nouveau]]))</f>
        <v>0</v>
      </c>
      <c r="T304" s="37">
        <f>IF(Tabel3[[#This Row],[N CoE
Nouveau]]=0,0,POWER(2,Tabel3[[#This Row],[N CoE
maintenant]]+Tabel3[[#This Row],[N CoE
Nouveau]]))</f>
        <v>0</v>
      </c>
    </row>
    <row r="305" spans="14:20" x14ac:dyDescent="0.25">
      <c r="N305" s="5" t="s">
        <v>392</v>
      </c>
      <c r="O305" s="36">
        <v>2</v>
      </c>
      <c r="P305" s="37">
        <v>2</v>
      </c>
      <c r="Q305" s="38">
        <v>0</v>
      </c>
      <c r="R305" s="38">
        <v>0</v>
      </c>
      <c r="S305" s="36">
        <f>IF(Tabel3[[#This Row],[N Adv
Nouveau]]=0,0,POWER(2,Tabel3[[#This Row],[N Adv
maintenant]]+Tabel3[[#This Row],[N Adv
Nouveau]]))</f>
        <v>0</v>
      </c>
      <c r="T305" s="37">
        <f>IF(Tabel3[[#This Row],[N CoE
Nouveau]]=0,0,POWER(2,Tabel3[[#This Row],[N CoE
maintenant]]+Tabel3[[#This Row],[N CoE
Nouveau]]))</f>
        <v>0</v>
      </c>
    </row>
    <row r="306" spans="14:20" x14ac:dyDescent="0.25">
      <c r="N306" s="5" t="s">
        <v>984</v>
      </c>
      <c r="O306" s="36">
        <v>2</v>
      </c>
      <c r="P306" s="37">
        <v>1</v>
      </c>
      <c r="Q306" s="38">
        <v>0</v>
      </c>
      <c r="R306" s="38">
        <v>0</v>
      </c>
      <c r="S306" s="36">
        <f>IF(Tabel3[[#This Row],[N Adv
Nouveau]]=0,0,POWER(2,Tabel3[[#This Row],[N Adv
maintenant]]+Tabel3[[#This Row],[N Adv
Nouveau]]))</f>
        <v>0</v>
      </c>
      <c r="T306" s="37">
        <f>IF(Tabel3[[#This Row],[N CoE
Nouveau]]=0,0,POWER(2,Tabel3[[#This Row],[N CoE
maintenant]]+Tabel3[[#This Row],[N CoE
Nouveau]]))</f>
        <v>0</v>
      </c>
    </row>
    <row r="307" spans="14:20" x14ac:dyDescent="0.25">
      <c r="N307" s="5" t="s">
        <v>905</v>
      </c>
      <c r="O307" s="36">
        <v>2</v>
      </c>
      <c r="P307" s="37">
        <v>1</v>
      </c>
      <c r="Q307" s="38">
        <v>0</v>
      </c>
      <c r="R307" s="38">
        <v>0</v>
      </c>
      <c r="S307" s="36">
        <f>IF(Tabel3[[#This Row],[N Adv
Nouveau]]=0,0,POWER(2,Tabel3[[#This Row],[N Adv
maintenant]]+Tabel3[[#This Row],[N Adv
Nouveau]]))</f>
        <v>0</v>
      </c>
      <c r="T307" s="37">
        <f>IF(Tabel3[[#This Row],[N CoE
Nouveau]]=0,0,POWER(2,Tabel3[[#This Row],[N CoE
maintenant]]+Tabel3[[#This Row],[N CoE
Nouveau]]))</f>
        <v>0</v>
      </c>
    </row>
    <row r="308" spans="14:20" x14ac:dyDescent="0.25">
      <c r="N308" s="5" t="s">
        <v>1183</v>
      </c>
      <c r="O308" s="36">
        <v>2</v>
      </c>
      <c r="P308" s="37">
        <v>1</v>
      </c>
      <c r="Q308" s="38">
        <v>0</v>
      </c>
      <c r="R308" s="38">
        <v>0</v>
      </c>
      <c r="S308" s="36">
        <f>IF(Tabel3[[#This Row],[N Adv
Nouveau]]=0,0,POWER(2,Tabel3[[#This Row],[N Adv
maintenant]]+Tabel3[[#This Row],[N Adv
Nouveau]]))</f>
        <v>0</v>
      </c>
      <c r="T308" s="37">
        <f>IF(Tabel3[[#This Row],[N CoE
Nouveau]]=0,0,POWER(2,Tabel3[[#This Row],[N CoE
maintenant]]+Tabel3[[#This Row],[N CoE
Nouveau]]))</f>
        <v>0</v>
      </c>
    </row>
    <row r="309" spans="14:20" x14ac:dyDescent="0.25">
      <c r="N309" s="5" t="s">
        <v>387</v>
      </c>
      <c r="O309" s="36">
        <v>1</v>
      </c>
      <c r="P309" s="37">
        <v>1</v>
      </c>
      <c r="Q309" s="38">
        <v>0</v>
      </c>
      <c r="R309" s="38">
        <v>0</v>
      </c>
      <c r="S309" s="36">
        <f>IF(Tabel3[[#This Row],[N Adv
Nouveau]]=0,0,POWER(2,Tabel3[[#This Row],[N Adv
maintenant]]+Tabel3[[#This Row],[N Adv
Nouveau]]))</f>
        <v>0</v>
      </c>
      <c r="T309" s="37">
        <f>IF(Tabel3[[#This Row],[N CoE
Nouveau]]=0,0,POWER(2,Tabel3[[#This Row],[N CoE
maintenant]]+Tabel3[[#This Row],[N CoE
Nouveau]]))</f>
        <v>0</v>
      </c>
    </row>
    <row r="310" spans="14:20" x14ac:dyDescent="0.25">
      <c r="N310" s="5" t="s">
        <v>1287</v>
      </c>
      <c r="O310" s="36">
        <v>3</v>
      </c>
      <c r="P310" s="37">
        <v>1</v>
      </c>
      <c r="Q310" s="38">
        <v>0</v>
      </c>
      <c r="R310" s="38">
        <v>0</v>
      </c>
      <c r="S310" s="36">
        <f>IF(Tabel3[[#This Row],[N Adv
Nouveau]]=0,0,POWER(2,Tabel3[[#This Row],[N Adv
maintenant]]+Tabel3[[#This Row],[N Adv
Nouveau]]))</f>
        <v>0</v>
      </c>
      <c r="T310" s="37">
        <f>IF(Tabel3[[#This Row],[N CoE
Nouveau]]=0,0,POWER(2,Tabel3[[#This Row],[N CoE
maintenant]]+Tabel3[[#This Row],[N CoE
Nouveau]]))</f>
        <v>0</v>
      </c>
    </row>
    <row r="311" spans="14:20" x14ac:dyDescent="0.25">
      <c r="N311" s="5" t="s">
        <v>796</v>
      </c>
      <c r="O311" s="36">
        <v>2</v>
      </c>
      <c r="P311" s="37">
        <v>1</v>
      </c>
      <c r="Q311" s="38">
        <v>0</v>
      </c>
      <c r="R311" s="38">
        <v>0</v>
      </c>
      <c r="S311" s="36">
        <f>IF(Tabel3[[#This Row],[N Adv
Nouveau]]=0,0,POWER(2,Tabel3[[#This Row],[N Adv
maintenant]]+Tabel3[[#This Row],[N Adv
Nouveau]]))</f>
        <v>0</v>
      </c>
      <c r="T311" s="37">
        <f>IF(Tabel3[[#This Row],[N CoE
Nouveau]]=0,0,POWER(2,Tabel3[[#This Row],[N CoE
maintenant]]+Tabel3[[#This Row],[N CoE
Nouveau]]))</f>
        <v>0</v>
      </c>
    </row>
    <row r="312" spans="14:20" x14ac:dyDescent="0.25">
      <c r="N312" s="5" t="s">
        <v>1092</v>
      </c>
      <c r="O312" s="36">
        <v>3</v>
      </c>
      <c r="P312" s="37">
        <v>1</v>
      </c>
      <c r="Q312" s="38">
        <v>0</v>
      </c>
      <c r="R312" s="38">
        <v>0</v>
      </c>
      <c r="S312" s="36">
        <f>IF(Tabel3[[#This Row],[N Adv
Nouveau]]=0,0,POWER(2,Tabel3[[#This Row],[N Adv
maintenant]]+Tabel3[[#This Row],[N Adv
Nouveau]]))</f>
        <v>0</v>
      </c>
      <c r="T312" s="37">
        <f>IF(Tabel3[[#This Row],[N CoE
Nouveau]]=0,0,POWER(2,Tabel3[[#This Row],[N CoE
maintenant]]+Tabel3[[#This Row],[N CoE
Nouveau]]))</f>
        <v>0</v>
      </c>
    </row>
    <row r="313" spans="14:20" x14ac:dyDescent="0.25">
      <c r="N313" s="5" t="s">
        <v>1386</v>
      </c>
      <c r="O313" s="36">
        <v>0</v>
      </c>
      <c r="P313" s="37">
        <v>1</v>
      </c>
      <c r="Q313" s="38">
        <v>0</v>
      </c>
      <c r="R313" s="38">
        <v>0</v>
      </c>
      <c r="S313" s="36">
        <f>IF(Tabel3[[#This Row],[N Adv
Nouveau]]=0,0,POWER(2,Tabel3[[#This Row],[N Adv
maintenant]]+Tabel3[[#This Row],[N Adv
Nouveau]]))</f>
        <v>0</v>
      </c>
      <c r="T313" s="37">
        <f>IF(Tabel3[[#This Row],[N CoE
Nouveau]]=0,0,POWER(2,Tabel3[[#This Row],[N CoE
maintenant]]+Tabel3[[#This Row],[N CoE
Nouveau]]))</f>
        <v>0</v>
      </c>
    </row>
    <row r="314" spans="14:20" x14ac:dyDescent="0.25">
      <c r="N314" s="5" t="s">
        <v>902</v>
      </c>
      <c r="O314" s="36">
        <v>2</v>
      </c>
      <c r="P314" s="37">
        <v>1</v>
      </c>
      <c r="Q314" s="38">
        <v>0</v>
      </c>
      <c r="R314" s="38">
        <v>0</v>
      </c>
      <c r="S314" s="36">
        <f>IF(Tabel3[[#This Row],[N Adv
Nouveau]]=0,0,POWER(2,Tabel3[[#This Row],[N Adv
maintenant]]+Tabel3[[#This Row],[N Adv
Nouveau]]))</f>
        <v>0</v>
      </c>
      <c r="T314" s="37">
        <f>IF(Tabel3[[#This Row],[N CoE
Nouveau]]=0,0,POWER(2,Tabel3[[#This Row],[N CoE
maintenant]]+Tabel3[[#This Row],[N CoE
Nouveau]]))</f>
        <v>0</v>
      </c>
    </row>
    <row r="315" spans="14:20" x14ac:dyDescent="0.25">
      <c r="N315" s="5" t="s">
        <v>501</v>
      </c>
      <c r="O315" s="36">
        <v>0</v>
      </c>
      <c r="P315" s="37">
        <v>0</v>
      </c>
      <c r="Q315" s="38">
        <v>0</v>
      </c>
      <c r="R315" s="38">
        <v>0</v>
      </c>
      <c r="S315" s="36">
        <f>IF(Tabel3[[#This Row],[N Adv
Nouveau]]=0,0,POWER(2,Tabel3[[#This Row],[N Adv
maintenant]]+Tabel3[[#This Row],[N Adv
Nouveau]]))</f>
        <v>0</v>
      </c>
      <c r="T315" s="37">
        <f>IF(Tabel3[[#This Row],[N CoE
Nouveau]]=0,0,POWER(2,Tabel3[[#This Row],[N CoE
maintenant]]+Tabel3[[#This Row],[N CoE
Nouveau]]))</f>
        <v>0</v>
      </c>
    </row>
    <row r="316" spans="14:20" x14ac:dyDescent="0.25">
      <c r="N316" s="5" t="s">
        <v>924</v>
      </c>
      <c r="O316" s="36">
        <v>1</v>
      </c>
      <c r="P316" s="37">
        <v>1</v>
      </c>
      <c r="Q316" s="38">
        <v>0</v>
      </c>
      <c r="R316" s="38">
        <v>0</v>
      </c>
      <c r="S316" s="36">
        <f>IF(Tabel3[[#This Row],[N Adv
Nouveau]]=0,0,POWER(2,Tabel3[[#This Row],[N Adv
maintenant]]+Tabel3[[#This Row],[N Adv
Nouveau]]))</f>
        <v>0</v>
      </c>
      <c r="T316" s="37">
        <f>IF(Tabel3[[#This Row],[N CoE
Nouveau]]=0,0,POWER(2,Tabel3[[#This Row],[N CoE
maintenant]]+Tabel3[[#This Row],[N CoE
Nouveau]]))</f>
        <v>0</v>
      </c>
    </row>
    <row r="317" spans="14:20" x14ac:dyDescent="0.25">
      <c r="N317" s="5" t="s">
        <v>539</v>
      </c>
      <c r="O317" s="36">
        <v>3</v>
      </c>
      <c r="P317" s="37">
        <v>1</v>
      </c>
      <c r="Q317" s="38">
        <v>0</v>
      </c>
      <c r="R317" s="38">
        <v>0</v>
      </c>
      <c r="S317" s="36">
        <f>IF(Tabel3[[#This Row],[N Adv
Nouveau]]=0,0,POWER(2,Tabel3[[#This Row],[N Adv
maintenant]]+Tabel3[[#This Row],[N Adv
Nouveau]]))</f>
        <v>0</v>
      </c>
      <c r="T317" s="37">
        <f>IF(Tabel3[[#This Row],[N CoE
Nouveau]]=0,0,POWER(2,Tabel3[[#This Row],[N CoE
maintenant]]+Tabel3[[#This Row],[N CoE
Nouveau]]))</f>
        <v>0</v>
      </c>
    </row>
    <row r="318" spans="14:20" x14ac:dyDescent="0.25">
      <c r="N318" s="5" t="s">
        <v>736</v>
      </c>
      <c r="O318" s="36">
        <v>2</v>
      </c>
      <c r="P318" s="37">
        <v>1</v>
      </c>
      <c r="Q318" s="38">
        <v>0</v>
      </c>
      <c r="R318" s="38">
        <v>0</v>
      </c>
      <c r="S318" s="36">
        <f>IF(Tabel3[[#This Row],[N Adv
Nouveau]]=0,0,POWER(2,Tabel3[[#This Row],[N Adv
maintenant]]+Tabel3[[#This Row],[N Adv
Nouveau]]))</f>
        <v>0</v>
      </c>
      <c r="T318" s="37">
        <f>IF(Tabel3[[#This Row],[N CoE
Nouveau]]=0,0,POWER(2,Tabel3[[#This Row],[N CoE
maintenant]]+Tabel3[[#This Row],[N CoE
Nouveau]]))</f>
        <v>0</v>
      </c>
    </row>
    <row r="319" spans="14:20" x14ac:dyDescent="0.25">
      <c r="N319" s="5" t="s">
        <v>474</v>
      </c>
      <c r="O319" s="36">
        <v>2</v>
      </c>
      <c r="P319" s="37">
        <v>1</v>
      </c>
      <c r="Q319" s="38">
        <v>0</v>
      </c>
      <c r="R319" s="38">
        <v>0</v>
      </c>
      <c r="S319" s="36">
        <f>IF(Tabel3[[#This Row],[N Adv
Nouveau]]=0,0,POWER(2,Tabel3[[#This Row],[N Adv
maintenant]]+Tabel3[[#This Row],[N Adv
Nouveau]]))</f>
        <v>0</v>
      </c>
      <c r="T319" s="37">
        <f>IF(Tabel3[[#This Row],[N CoE
Nouveau]]=0,0,POWER(2,Tabel3[[#This Row],[N CoE
maintenant]]+Tabel3[[#This Row],[N CoE
Nouveau]]))</f>
        <v>0</v>
      </c>
    </row>
    <row r="320" spans="14:20" x14ac:dyDescent="0.25">
      <c r="N320" s="5" t="s">
        <v>526</v>
      </c>
      <c r="O320" s="36">
        <v>2</v>
      </c>
      <c r="P320" s="37">
        <v>1</v>
      </c>
      <c r="Q320" s="38">
        <v>0</v>
      </c>
      <c r="R320" s="38">
        <v>0</v>
      </c>
      <c r="S320" s="36">
        <f>IF(Tabel3[[#This Row],[N Adv
Nouveau]]=0,0,POWER(2,Tabel3[[#This Row],[N Adv
maintenant]]+Tabel3[[#This Row],[N Adv
Nouveau]]))</f>
        <v>0</v>
      </c>
      <c r="T320" s="37">
        <f>IF(Tabel3[[#This Row],[N CoE
Nouveau]]=0,0,POWER(2,Tabel3[[#This Row],[N CoE
maintenant]]+Tabel3[[#This Row],[N CoE
Nouveau]]))</f>
        <v>0</v>
      </c>
    </row>
    <row r="321" spans="14:20" x14ac:dyDescent="0.25">
      <c r="N321" s="5" t="s">
        <v>525</v>
      </c>
      <c r="O321" s="36">
        <v>2</v>
      </c>
      <c r="P321" s="37">
        <v>1</v>
      </c>
      <c r="Q321" s="38">
        <v>0</v>
      </c>
      <c r="R321" s="38">
        <v>0</v>
      </c>
      <c r="S321" s="36">
        <f>IF(Tabel3[[#This Row],[N Adv
Nouveau]]=0,0,POWER(2,Tabel3[[#This Row],[N Adv
maintenant]]+Tabel3[[#This Row],[N Adv
Nouveau]]))</f>
        <v>0</v>
      </c>
      <c r="T321" s="37">
        <f>IF(Tabel3[[#This Row],[N CoE
Nouveau]]=0,0,POWER(2,Tabel3[[#This Row],[N CoE
maintenant]]+Tabel3[[#This Row],[N CoE
Nouveau]]))</f>
        <v>0</v>
      </c>
    </row>
    <row r="322" spans="14:20" x14ac:dyDescent="0.25">
      <c r="N322" s="5" t="s">
        <v>291</v>
      </c>
      <c r="O322" s="36">
        <v>2</v>
      </c>
      <c r="P322" s="37">
        <v>2</v>
      </c>
      <c r="Q322" s="38">
        <v>0</v>
      </c>
      <c r="R322" s="38">
        <v>0</v>
      </c>
      <c r="S322" s="36">
        <f>IF(Tabel3[[#This Row],[N Adv
Nouveau]]=0,0,POWER(2,Tabel3[[#This Row],[N Adv
maintenant]]+Tabel3[[#This Row],[N Adv
Nouveau]]))</f>
        <v>0</v>
      </c>
      <c r="T322" s="37">
        <f>IF(Tabel3[[#This Row],[N CoE
Nouveau]]=0,0,POWER(2,Tabel3[[#This Row],[N CoE
maintenant]]+Tabel3[[#This Row],[N CoE
Nouveau]]))</f>
        <v>0</v>
      </c>
    </row>
    <row r="323" spans="14:20" x14ac:dyDescent="0.25">
      <c r="N323" s="5" t="s">
        <v>650</v>
      </c>
      <c r="O323" s="36">
        <v>3</v>
      </c>
      <c r="P323" s="37">
        <v>1</v>
      </c>
      <c r="Q323" s="38">
        <v>0</v>
      </c>
      <c r="R323" s="38">
        <v>0</v>
      </c>
      <c r="S323" s="36">
        <f>IF(Tabel3[[#This Row],[N Adv
Nouveau]]=0,0,POWER(2,Tabel3[[#This Row],[N Adv
maintenant]]+Tabel3[[#This Row],[N Adv
Nouveau]]))</f>
        <v>0</v>
      </c>
      <c r="T323" s="37">
        <f>IF(Tabel3[[#This Row],[N CoE
Nouveau]]=0,0,POWER(2,Tabel3[[#This Row],[N CoE
maintenant]]+Tabel3[[#This Row],[N CoE
Nouveau]]))</f>
        <v>0</v>
      </c>
    </row>
    <row r="324" spans="14:20" x14ac:dyDescent="0.25">
      <c r="N324" s="5" t="s">
        <v>719</v>
      </c>
      <c r="O324" s="36">
        <v>2</v>
      </c>
      <c r="P324" s="37">
        <v>2</v>
      </c>
      <c r="Q324" s="38">
        <v>0</v>
      </c>
      <c r="R324" s="38">
        <v>0</v>
      </c>
      <c r="S324" s="36">
        <f>IF(Tabel3[[#This Row],[N Adv
Nouveau]]=0,0,POWER(2,Tabel3[[#This Row],[N Adv
maintenant]]+Tabel3[[#This Row],[N Adv
Nouveau]]))</f>
        <v>0</v>
      </c>
      <c r="T324" s="37">
        <f>IF(Tabel3[[#This Row],[N CoE
Nouveau]]=0,0,POWER(2,Tabel3[[#This Row],[N CoE
maintenant]]+Tabel3[[#This Row],[N CoE
Nouveau]]))</f>
        <v>0</v>
      </c>
    </row>
    <row r="325" spans="14:20" x14ac:dyDescent="0.25">
      <c r="N325" s="5" t="s">
        <v>979</v>
      </c>
      <c r="O325" s="36">
        <v>2</v>
      </c>
      <c r="P325" s="37">
        <v>1</v>
      </c>
      <c r="Q325" s="38">
        <v>0</v>
      </c>
      <c r="R325" s="38">
        <v>0</v>
      </c>
      <c r="S325" s="36">
        <f>IF(Tabel3[[#This Row],[N Adv
Nouveau]]=0,0,POWER(2,Tabel3[[#This Row],[N Adv
maintenant]]+Tabel3[[#This Row],[N Adv
Nouveau]]))</f>
        <v>0</v>
      </c>
      <c r="T325" s="37">
        <f>IF(Tabel3[[#This Row],[N CoE
Nouveau]]=0,0,POWER(2,Tabel3[[#This Row],[N CoE
maintenant]]+Tabel3[[#This Row],[N CoE
Nouveau]]))</f>
        <v>0</v>
      </c>
    </row>
    <row r="326" spans="14:20" x14ac:dyDescent="0.25">
      <c r="N326" s="5" t="s">
        <v>1201</v>
      </c>
      <c r="O326" s="36">
        <v>2</v>
      </c>
      <c r="P326" s="37">
        <v>1</v>
      </c>
      <c r="Q326" s="38">
        <v>0</v>
      </c>
      <c r="R326" s="38">
        <v>0</v>
      </c>
      <c r="S326" s="36">
        <f>IF(Tabel3[[#This Row],[N Adv
Nouveau]]=0,0,POWER(2,Tabel3[[#This Row],[N Adv
maintenant]]+Tabel3[[#This Row],[N Adv
Nouveau]]))</f>
        <v>0</v>
      </c>
      <c r="T326" s="37">
        <f>IF(Tabel3[[#This Row],[N CoE
Nouveau]]=0,0,POWER(2,Tabel3[[#This Row],[N CoE
maintenant]]+Tabel3[[#This Row],[N CoE
Nouveau]]))</f>
        <v>0</v>
      </c>
    </row>
    <row r="327" spans="14:20" x14ac:dyDescent="0.25">
      <c r="N327" s="5" t="s">
        <v>1329</v>
      </c>
      <c r="O327" s="36">
        <v>2</v>
      </c>
      <c r="P327" s="37">
        <v>1</v>
      </c>
      <c r="Q327" s="38">
        <v>0</v>
      </c>
      <c r="R327" s="38">
        <v>0</v>
      </c>
      <c r="S327" s="36">
        <f>IF(Tabel3[[#This Row],[N Adv
Nouveau]]=0,0,POWER(2,Tabel3[[#This Row],[N Adv
maintenant]]+Tabel3[[#This Row],[N Adv
Nouveau]]))</f>
        <v>0</v>
      </c>
      <c r="T327" s="37">
        <f>IF(Tabel3[[#This Row],[N CoE
Nouveau]]=0,0,POWER(2,Tabel3[[#This Row],[N CoE
maintenant]]+Tabel3[[#This Row],[N CoE
Nouveau]]))</f>
        <v>0</v>
      </c>
    </row>
    <row r="328" spans="14:20" x14ac:dyDescent="0.25">
      <c r="N328" s="5" t="s">
        <v>865</v>
      </c>
      <c r="O328" s="36">
        <v>2</v>
      </c>
      <c r="P328" s="37">
        <v>1</v>
      </c>
      <c r="Q328" s="38">
        <v>0</v>
      </c>
      <c r="R328" s="38">
        <v>0</v>
      </c>
      <c r="S328" s="36">
        <f>IF(Tabel3[[#This Row],[N Adv
Nouveau]]=0,0,POWER(2,Tabel3[[#This Row],[N Adv
maintenant]]+Tabel3[[#This Row],[N Adv
Nouveau]]))</f>
        <v>0</v>
      </c>
      <c r="T328" s="37">
        <f>IF(Tabel3[[#This Row],[N CoE
Nouveau]]=0,0,POWER(2,Tabel3[[#This Row],[N CoE
maintenant]]+Tabel3[[#This Row],[N CoE
Nouveau]]))</f>
        <v>0</v>
      </c>
    </row>
    <row r="329" spans="14:20" x14ac:dyDescent="0.25">
      <c r="N329" s="5" t="s">
        <v>510</v>
      </c>
      <c r="O329" s="36">
        <v>0</v>
      </c>
      <c r="P329" s="37">
        <v>1</v>
      </c>
      <c r="Q329" s="38">
        <v>0</v>
      </c>
      <c r="R329" s="38">
        <v>0</v>
      </c>
      <c r="S329" s="36">
        <f>IF(Tabel3[[#This Row],[N Adv
Nouveau]]=0,0,POWER(2,Tabel3[[#This Row],[N Adv
maintenant]]+Tabel3[[#This Row],[N Adv
Nouveau]]))</f>
        <v>0</v>
      </c>
      <c r="T329" s="37">
        <f>IF(Tabel3[[#This Row],[N CoE
Nouveau]]=0,0,POWER(2,Tabel3[[#This Row],[N CoE
maintenant]]+Tabel3[[#This Row],[N CoE
Nouveau]]))</f>
        <v>0</v>
      </c>
    </row>
    <row r="330" spans="14:20" x14ac:dyDescent="0.25">
      <c r="N330" s="5" t="s">
        <v>1260</v>
      </c>
      <c r="O330" s="36">
        <v>2</v>
      </c>
      <c r="P330" s="37">
        <v>2</v>
      </c>
      <c r="Q330" s="38">
        <v>0</v>
      </c>
      <c r="R330" s="38">
        <v>0</v>
      </c>
      <c r="S330" s="36">
        <f>IF(Tabel3[[#This Row],[N Adv
Nouveau]]=0,0,POWER(2,Tabel3[[#This Row],[N Adv
maintenant]]+Tabel3[[#This Row],[N Adv
Nouveau]]))</f>
        <v>0</v>
      </c>
      <c r="T330" s="37">
        <f>IF(Tabel3[[#This Row],[N CoE
Nouveau]]=0,0,POWER(2,Tabel3[[#This Row],[N CoE
maintenant]]+Tabel3[[#This Row],[N CoE
Nouveau]]))</f>
        <v>0</v>
      </c>
    </row>
    <row r="331" spans="14:20" x14ac:dyDescent="0.25">
      <c r="N331" s="5" t="s">
        <v>499</v>
      </c>
      <c r="O331" s="36">
        <v>2</v>
      </c>
      <c r="P331" s="37">
        <v>1</v>
      </c>
      <c r="Q331" s="38">
        <v>0</v>
      </c>
      <c r="R331" s="38">
        <v>0</v>
      </c>
      <c r="S331" s="36">
        <f>IF(Tabel3[[#This Row],[N Adv
Nouveau]]=0,0,POWER(2,Tabel3[[#This Row],[N Adv
maintenant]]+Tabel3[[#This Row],[N Adv
Nouveau]]))</f>
        <v>0</v>
      </c>
      <c r="T331" s="37">
        <f>IF(Tabel3[[#This Row],[N CoE
Nouveau]]=0,0,POWER(2,Tabel3[[#This Row],[N CoE
maintenant]]+Tabel3[[#This Row],[N CoE
Nouveau]]))</f>
        <v>0</v>
      </c>
    </row>
    <row r="332" spans="14:20" x14ac:dyDescent="0.25">
      <c r="N332" s="5" t="s">
        <v>591</v>
      </c>
      <c r="O332" s="36">
        <v>2</v>
      </c>
      <c r="P332" s="37">
        <v>1</v>
      </c>
      <c r="Q332" s="38">
        <v>0</v>
      </c>
      <c r="R332" s="38">
        <v>0</v>
      </c>
      <c r="S332" s="36">
        <f>IF(Tabel3[[#This Row],[N Adv
Nouveau]]=0,0,POWER(2,Tabel3[[#This Row],[N Adv
maintenant]]+Tabel3[[#This Row],[N Adv
Nouveau]]))</f>
        <v>0</v>
      </c>
      <c r="T332" s="37">
        <f>IF(Tabel3[[#This Row],[N CoE
Nouveau]]=0,0,POWER(2,Tabel3[[#This Row],[N CoE
maintenant]]+Tabel3[[#This Row],[N CoE
Nouveau]]))</f>
        <v>0</v>
      </c>
    </row>
    <row r="333" spans="14:20" x14ac:dyDescent="0.25">
      <c r="N333" s="5" t="s">
        <v>706</v>
      </c>
      <c r="O333" s="36">
        <v>3</v>
      </c>
      <c r="P333" s="37">
        <v>1</v>
      </c>
      <c r="Q333" s="38">
        <v>0</v>
      </c>
      <c r="R333" s="38">
        <v>0</v>
      </c>
      <c r="S333" s="36">
        <f>IF(Tabel3[[#This Row],[N Adv
Nouveau]]=0,0,POWER(2,Tabel3[[#This Row],[N Adv
maintenant]]+Tabel3[[#This Row],[N Adv
Nouveau]]))</f>
        <v>0</v>
      </c>
      <c r="T333" s="37">
        <f>IF(Tabel3[[#This Row],[N CoE
Nouveau]]=0,0,POWER(2,Tabel3[[#This Row],[N CoE
maintenant]]+Tabel3[[#This Row],[N CoE
Nouveau]]))</f>
        <v>0</v>
      </c>
    </row>
    <row r="334" spans="14:20" x14ac:dyDescent="0.25">
      <c r="N334" s="5" t="s">
        <v>960</v>
      </c>
      <c r="O334" s="36">
        <v>1</v>
      </c>
      <c r="P334" s="37">
        <v>0</v>
      </c>
      <c r="Q334" s="38">
        <v>0</v>
      </c>
      <c r="R334" s="38">
        <v>0</v>
      </c>
      <c r="S334" s="36">
        <f>IF(Tabel3[[#This Row],[N Adv
Nouveau]]=0,0,POWER(2,Tabel3[[#This Row],[N Adv
maintenant]]+Tabel3[[#This Row],[N Adv
Nouveau]]))</f>
        <v>0</v>
      </c>
      <c r="T334" s="37">
        <f>IF(Tabel3[[#This Row],[N CoE
Nouveau]]=0,0,POWER(2,Tabel3[[#This Row],[N CoE
maintenant]]+Tabel3[[#This Row],[N CoE
Nouveau]]))</f>
        <v>0</v>
      </c>
    </row>
    <row r="335" spans="14:20" x14ac:dyDescent="0.25">
      <c r="N335" s="5" t="s">
        <v>712</v>
      </c>
      <c r="O335" s="36">
        <v>1</v>
      </c>
      <c r="P335" s="37">
        <v>1</v>
      </c>
      <c r="Q335" s="38">
        <v>0</v>
      </c>
      <c r="R335" s="38">
        <v>0</v>
      </c>
      <c r="S335" s="36">
        <f>IF(Tabel3[[#This Row],[N Adv
Nouveau]]=0,0,POWER(2,Tabel3[[#This Row],[N Adv
maintenant]]+Tabel3[[#This Row],[N Adv
Nouveau]]))</f>
        <v>0</v>
      </c>
      <c r="T335" s="37">
        <f>IF(Tabel3[[#This Row],[N CoE
Nouveau]]=0,0,POWER(2,Tabel3[[#This Row],[N CoE
maintenant]]+Tabel3[[#This Row],[N CoE
Nouveau]]))</f>
        <v>0</v>
      </c>
    </row>
    <row r="336" spans="14:20" x14ac:dyDescent="0.25">
      <c r="N336" s="5" t="s">
        <v>1296</v>
      </c>
      <c r="O336" s="36">
        <v>2</v>
      </c>
      <c r="P336" s="37">
        <v>1</v>
      </c>
      <c r="Q336" s="38">
        <v>0</v>
      </c>
      <c r="R336" s="38">
        <v>0</v>
      </c>
      <c r="S336" s="36">
        <f>IF(Tabel3[[#This Row],[N Adv
Nouveau]]=0,0,POWER(2,Tabel3[[#This Row],[N Adv
maintenant]]+Tabel3[[#This Row],[N Adv
Nouveau]]))</f>
        <v>0</v>
      </c>
      <c r="T336" s="37">
        <f>IF(Tabel3[[#This Row],[N CoE
Nouveau]]=0,0,POWER(2,Tabel3[[#This Row],[N CoE
maintenant]]+Tabel3[[#This Row],[N CoE
Nouveau]]))</f>
        <v>0</v>
      </c>
    </row>
    <row r="337" spans="14:20" x14ac:dyDescent="0.25">
      <c r="N337" s="5" t="s">
        <v>559</v>
      </c>
      <c r="O337" s="36">
        <v>2</v>
      </c>
      <c r="P337" s="37">
        <v>1</v>
      </c>
      <c r="Q337" s="38">
        <v>0</v>
      </c>
      <c r="R337" s="38">
        <v>0</v>
      </c>
      <c r="S337" s="36">
        <f>IF(Tabel3[[#This Row],[N Adv
Nouveau]]=0,0,POWER(2,Tabel3[[#This Row],[N Adv
maintenant]]+Tabel3[[#This Row],[N Adv
Nouveau]]))</f>
        <v>0</v>
      </c>
      <c r="T337" s="37">
        <f>IF(Tabel3[[#This Row],[N CoE
Nouveau]]=0,0,POWER(2,Tabel3[[#This Row],[N CoE
maintenant]]+Tabel3[[#This Row],[N CoE
Nouveau]]))</f>
        <v>0</v>
      </c>
    </row>
    <row r="338" spans="14:20" x14ac:dyDescent="0.25">
      <c r="N338" s="5" t="s">
        <v>651</v>
      </c>
      <c r="O338" s="36">
        <v>2</v>
      </c>
      <c r="P338" s="37">
        <v>1</v>
      </c>
      <c r="Q338" s="38">
        <v>0</v>
      </c>
      <c r="R338" s="38">
        <v>0</v>
      </c>
      <c r="S338" s="36">
        <f>IF(Tabel3[[#This Row],[N Adv
Nouveau]]=0,0,POWER(2,Tabel3[[#This Row],[N Adv
maintenant]]+Tabel3[[#This Row],[N Adv
Nouveau]]))</f>
        <v>0</v>
      </c>
      <c r="T338" s="37">
        <f>IF(Tabel3[[#This Row],[N CoE
Nouveau]]=0,0,POWER(2,Tabel3[[#This Row],[N CoE
maintenant]]+Tabel3[[#This Row],[N CoE
Nouveau]]))</f>
        <v>0</v>
      </c>
    </row>
    <row r="339" spans="14:20" x14ac:dyDescent="0.25">
      <c r="N339" s="5" t="s">
        <v>703</v>
      </c>
      <c r="O339" s="36">
        <v>2</v>
      </c>
      <c r="P339" s="37">
        <v>1</v>
      </c>
      <c r="Q339" s="38">
        <v>0</v>
      </c>
      <c r="R339" s="38">
        <v>0</v>
      </c>
      <c r="S339" s="36">
        <f>IF(Tabel3[[#This Row],[N Adv
Nouveau]]=0,0,POWER(2,Tabel3[[#This Row],[N Adv
maintenant]]+Tabel3[[#This Row],[N Adv
Nouveau]]))</f>
        <v>0</v>
      </c>
      <c r="T339" s="37">
        <f>IF(Tabel3[[#This Row],[N CoE
Nouveau]]=0,0,POWER(2,Tabel3[[#This Row],[N CoE
maintenant]]+Tabel3[[#This Row],[N CoE
Nouveau]]))</f>
        <v>0</v>
      </c>
    </row>
    <row r="340" spans="14:20" x14ac:dyDescent="0.25">
      <c r="N340" s="5" t="s">
        <v>558</v>
      </c>
      <c r="O340" s="36">
        <v>2</v>
      </c>
      <c r="P340" s="37">
        <v>1</v>
      </c>
      <c r="Q340" s="38">
        <v>0</v>
      </c>
      <c r="R340" s="38">
        <v>0</v>
      </c>
      <c r="S340" s="36">
        <f>IF(Tabel3[[#This Row],[N Adv
Nouveau]]=0,0,POWER(2,Tabel3[[#This Row],[N Adv
maintenant]]+Tabel3[[#This Row],[N Adv
Nouveau]]))</f>
        <v>0</v>
      </c>
      <c r="T340" s="37">
        <f>IF(Tabel3[[#This Row],[N CoE
Nouveau]]=0,0,POWER(2,Tabel3[[#This Row],[N CoE
maintenant]]+Tabel3[[#This Row],[N CoE
Nouveau]]))</f>
        <v>0</v>
      </c>
    </row>
    <row r="341" spans="14:20" x14ac:dyDescent="0.25">
      <c r="N341" s="5" t="s">
        <v>485</v>
      </c>
      <c r="O341" s="36">
        <v>0</v>
      </c>
      <c r="P341" s="37">
        <v>0</v>
      </c>
      <c r="Q341" s="38">
        <v>0</v>
      </c>
      <c r="R341" s="38">
        <v>0</v>
      </c>
      <c r="S341" s="36">
        <f>IF(Tabel3[[#This Row],[N Adv
Nouveau]]=0,0,POWER(2,Tabel3[[#This Row],[N Adv
maintenant]]+Tabel3[[#This Row],[N Adv
Nouveau]]))</f>
        <v>0</v>
      </c>
      <c r="T341" s="37">
        <f>IF(Tabel3[[#This Row],[N CoE
Nouveau]]=0,0,POWER(2,Tabel3[[#This Row],[N CoE
maintenant]]+Tabel3[[#This Row],[N CoE
Nouveau]]))</f>
        <v>0</v>
      </c>
    </row>
    <row r="342" spans="14:20" x14ac:dyDescent="0.25">
      <c r="N342" s="5" t="s">
        <v>1123</v>
      </c>
      <c r="O342" s="36">
        <v>0</v>
      </c>
      <c r="P342" s="37">
        <v>0</v>
      </c>
      <c r="Q342" s="38">
        <v>0</v>
      </c>
      <c r="R342" s="38">
        <v>0</v>
      </c>
      <c r="S342" s="36">
        <f>IF(Tabel3[[#This Row],[N Adv
Nouveau]]=0,0,POWER(2,Tabel3[[#This Row],[N Adv
maintenant]]+Tabel3[[#This Row],[N Adv
Nouveau]]))</f>
        <v>0</v>
      </c>
      <c r="T342" s="37">
        <f>IF(Tabel3[[#This Row],[N CoE
Nouveau]]=0,0,POWER(2,Tabel3[[#This Row],[N CoE
maintenant]]+Tabel3[[#This Row],[N CoE
Nouveau]]))</f>
        <v>0</v>
      </c>
    </row>
    <row r="343" spans="14:20" x14ac:dyDescent="0.25">
      <c r="N343" s="5" t="s">
        <v>1071</v>
      </c>
      <c r="O343" s="36">
        <v>3</v>
      </c>
      <c r="P343" s="37">
        <v>1</v>
      </c>
      <c r="Q343" s="38">
        <v>0</v>
      </c>
      <c r="R343" s="38">
        <v>0</v>
      </c>
      <c r="S343" s="36">
        <f>IF(Tabel3[[#This Row],[N Adv
Nouveau]]=0,0,POWER(2,Tabel3[[#This Row],[N Adv
maintenant]]+Tabel3[[#This Row],[N Adv
Nouveau]]))</f>
        <v>0</v>
      </c>
      <c r="T343" s="37">
        <f>IF(Tabel3[[#This Row],[N CoE
Nouveau]]=0,0,POWER(2,Tabel3[[#This Row],[N CoE
maintenant]]+Tabel3[[#This Row],[N CoE
Nouveau]]))</f>
        <v>0</v>
      </c>
    </row>
    <row r="344" spans="14:20" x14ac:dyDescent="0.25">
      <c r="N344" s="5" t="s">
        <v>360</v>
      </c>
      <c r="O344" s="36">
        <v>1</v>
      </c>
      <c r="P344" s="37">
        <v>0</v>
      </c>
      <c r="Q344" s="38">
        <v>0</v>
      </c>
      <c r="R344" s="38">
        <v>0</v>
      </c>
      <c r="S344" s="36">
        <f>IF(Tabel3[[#This Row],[N Adv
Nouveau]]=0,0,POWER(2,Tabel3[[#This Row],[N Adv
maintenant]]+Tabel3[[#This Row],[N Adv
Nouveau]]))</f>
        <v>0</v>
      </c>
      <c r="T344" s="37">
        <f>IF(Tabel3[[#This Row],[N CoE
Nouveau]]=0,0,POWER(2,Tabel3[[#This Row],[N CoE
maintenant]]+Tabel3[[#This Row],[N CoE
Nouveau]]))</f>
        <v>0</v>
      </c>
    </row>
    <row r="345" spans="14:20" x14ac:dyDescent="0.25">
      <c r="N345" s="5" t="s">
        <v>1150</v>
      </c>
      <c r="O345" s="36">
        <v>3</v>
      </c>
      <c r="P345" s="37">
        <v>1</v>
      </c>
      <c r="Q345" s="38">
        <v>0</v>
      </c>
      <c r="R345" s="38">
        <v>0</v>
      </c>
      <c r="S345" s="36">
        <f>IF(Tabel3[[#This Row],[N Adv
Nouveau]]=0,0,POWER(2,Tabel3[[#This Row],[N Adv
maintenant]]+Tabel3[[#This Row],[N Adv
Nouveau]]))</f>
        <v>0</v>
      </c>
      <c r="T345" s="37">
        <f>IF(Tabel3[[#This Row],[N CoE
Nouveau]]=0,0,POWER(2,Tabel3[[#This Row],[N CoE
maintenant]]+Tabel3[[#This Row],[N CoE
Nouveau]]))</f>
        <v>0</v>
      </c>
    </row>
    <row r="346" spans="14:20" x14ac:dyDescent="0.25">
      <c r="N346" s="5" t="s">
        <v>1369</v>
      </c>
      <c r="O346" s="36">
        <v>2</v>
      </c>
      <c r="P346" s="37">
        <v>1</v>
      </c>
      <c r="Q346" s="38">
        <v>0</v>
      </c>
      <c r="R346" s="38">
        <v>0</v>
      </c>
      <c r="S346" s="36">
        <f>IF(Tabel3[[#This Row],[N Adv
Nouveau]]=0,0,POWER(2,Tabel3[[#This Row],[N Adv
maintenant]]+Tabel3[[#This Row],[N Adv
Nouveau]]))</f>
        <v>0</v>
      </c>
      <c r="T346" s="37">
        <f>IF(Tabel3[[#This Row],[N CoE
Nouveau]]=0,0,POWER(2,Tabel3[[#This Row],[N CoE
maintenant]]+Tabel3[[#This Row],[N CoE
Nouveau]]))</f>
        <v>0</v>
      </c>
    </row>
    <row r="347" spans="14:20" x14ac:dyDescent="0.25">
      <c r="N347" s="5" t="s">
        <v>564</v>
      </c>
      <c r="O347" s="36">
        <v>2</v>
      </c>
      <c r="P347" s="37">
        <v>1</v>
      </c>
      <c r="Q347" s="38">
        <v>0</v>
      </c>
      <c r="R347" s="38">
        <v>0</v>
      </c>
      <c r="S347" s="36">
        <f>IF(Tabel3[[#This Row],[N Adv
Nouveau]]=0,0,POWER(2,Tabel3[[#This Row],[N Adv
maintenant]]+Tabel3[[#This Row],[N Adv
Nouveau]]))</f>
        <v>0</v>
      </c>
      <c r="T347" s="37">
        <f>IF(Tabel3[[#This Row],[N CoE
Nouveau]]=0,0,POWER(2,Tabel3[[#This Row],[N CoE
maintenant]]+Tabel3[[#This Row],[N CoE
Nouveau]]))</f>
        <v>0</v>
      </c>
    </row>
    <row r="348" spans="14:20" x14ac:dyDescent="0.25">
      <c r="N348" s="5" t="s">
        <v>622</v>
      </c>
      <c r="O348" s="36">
        <v>2</v>
      </c>
      <c r="P348" s="37">
        <v>1</v>
      </c>
      <c r="Q348" s="38">
        <v>0</v>
      </c>
      <c r="R348" s="38">
        <v>0</v>
      </c>
      <c r="S348" s="36">
        <f>IF(Tabel3[[#This Row],[N Adv
Nouveau]]=0,0,POWER(2,Tabel3[[#This Row],[N Adv
maintenant]]+Tabel3[[#This Row],[N Adv
Nouveau]]))</f>
        <v>0</v>
      </c>
      <c r="T348" s="37">
        <f>IF(Tabel3[[#This Row],[N CoE
Nouveau]]=0,0,POWER(2,Tabel3[[#This Row],[N CoE
maintenant]]+Tabel3[[#This Row],[N CoE
Nouveau]]))</f>
        <v>0</v>
      </c>
    </row>
    <row r="349" spans="14:20" x14ac:dyDescent="0.25">
      <c r="N349" s="5" t="s">
        <v>1004</v>
      </c>
      <c r="O349" s="36">
        <v>1</v>
      </c>
      <c r="P349" s="37">
        <v>1</v>
      </c>
      <c r="Q349" s="38">
        <v>0</v>
      </c>
      <c r="R349" s="38">
        <v>0</v>
      </c>
      <c r="S349" s="36">
        <f>IF(Tabel3[[#This Row],[N Adv
Nouveau]]=0,0,POWER(2,Tabel3[[#This Row],[N Adv
maintenant]]+Tabel3[[#This Row],[N Adv
Nouveau]]))</f>
        <v>0</v>
      </c>
      <c r="T349" s="37">
        <f>IF(Tabel3[[#This Row],[N CoE
Nouveau]]=0,0,POWER(2,Tabel3[[#This Row],[N CoE
maintenant]]+Tabel3[[#This Row],[N CoE
Nouveau]]))</f>
        <v>0</v>
      </c>
    </row>
    <row r="350" spans="14:20" x14ac:dyDescent="0.25">
      <c r="N350" s="5" t="s">
        <v>397</v>
      </c>
      <c r="O350" s="36">
        <v>3</v>
      </c>
      <c r="P350" s="37">
        <v>2</v>
      </c>
      <c r="Q350" s="38">
        <v>0</v>
      </c>
      <c r="R350" s="38">
        <v>0</v>
      </c>
      <c r="S350" s="36">
        <f>IF(Tabel3[[#This Row],[N Adv
Nouveau]]=0,0,POWER(2,Tabel3[[#This Row],[N Adv
maintenant]]+Tabel3[[#This Row],[N Adv
Nouveau]]))</f>
        <v>0</v>
      </c>
      <c r="T350" s="37">
        <f>IF(Tabel3[[#This Row],[N CoE
Nouveau]]=0,0,POWER(2,Tabel3[[#This Row],[N CoE
maintenant]]+Tabel3[[#This Row],[N CoE
Nouveau]]))</f>
        <v>0</v>
      </c>
    </row>
    <row r="351" spans="14:20" x14ac:dyDescent="0.25">
      <c r="N351" s="5" t="s">
        <v>2009</v>
      </c>
      <c r="O351" s="36">
        <v>1</v>
      </c>
      <c r="P351" s="37">
        <v>0</v>
      </c>
      <c r="Q351" s="38">
        <v>0</v>
      </c>
      <c r="R351" s="38">
        <v>0</v>
      </c>
      <c r="S351" s="36">
        <f>IF(Tabel3[[#This Row],[N Adv
Nouveau]]=0,0,POWER(2,Tabel3[[#This Row],[N Adv
maintenant]]+Tabel3[[#This Row],[N Adv
Nouveau]]))</f>
        <v>0</v>
      </c>
      <c r="T351" s="37">
        <f>IF(Tabel3[[#This Row],[N CoE
Nouveau]]=0,0,POWER(2,Tabel3[[#This Row],[N CoE
maintenant]]+Tabel3[[#This Row],[N CoE
Nouveau]]))</f>
        <v>0</v>
      </c>
    </row>
    <row r="352" spans="14:20" x14ac:dyDescent="0.25">
      <c r="N352" s="5" t="s">
        <v>418</v>
      </c>
      <c r="O352" s="36">
        <v>1</v>
      </c>
      <c r="P352" s="37">
        <v>0</v>
      </c>
      <c r="Q352" s="38">
        <v>0</v>
      </c>
      <c r="R352" s="38">
        <v>0</v>
      </c>
      <c r="S352" s="36">
        <f>IF(Tabel3[[#This Row],[N Adv
Nouveau]]=0,0,POWER(2,Tabel3[[#This Row],[N Adv
maintenant]]+Tabel3[[#This Row],[N Adv
Nouveau]]))</f>
        <v>0</v>
      </c>
      <c r="T352" s="37">
        <f>IF(Tabel3[[#This Row],[N CoE
Nouveau]]=0,0,POWER(2,Tabel3[[#This Row],[N CoE
maintenant]]+Tabel3[[#This Row],[N CoE
Nouveau]]))</f>
        <v>0</v>
      </c>
    </row>
    <row r="353" spans="14:20" x14ac:dyDescent="0.25">
      <c r="N353" s="5" t="s">
        <v>684</v>
      </c>
      <c r="O353" s="36">
        <v>3</v>
      </c>
      <c r="P353" s="37">
        <v>2</v>
      </c>
      <c r="Q353" s="38">
        <v>0</v>
      </c>
      <c r="R353" s="38">
        <v>0</v>
      </c>
      <c r="S353" s="36">
        <f>IF(Tabel3[[#This Row],[N Adv
Nouveau]]=0,0,POWER(2,Tabel3[[#This Row],[N Adv
maintenant]]+Tabel3[[#This Row],[N Adv
Nouveau]]))</f>
        <v>0</v>
      </c>
      <c r="T353" s="37">
        <f>IF(Tabel3[[#This Row],[N CoE
Nouveau]]=0,0,POWER(2,Tabel3[[#This Row],[N CoE
maintenant]]+Tabel3[[#This Row],[N CoE
Nouveau]]))</f>
        <v>0</v>
      </c>
    </row>
    <row r="354" spans="14:20" x14ac:dyDescent="0.25">
      <c r="N354" s="5" t="s">
        <v>585</v>
      </c>
      <c r="O354" s="36">
        <v>0</v>
      </c>
      <c r="P354" s="37">
        <v>1</v>
      </c>
      <c r="Q354" s="38">
        <v>0</v>
      </c>
      <c r="R354" s="38">
        <v>0</v>
      </c>
      <c r="S354" s="36">
        <f>IF(Tabel3[[#This Row],[N Adv
Nouveau]]=0,0,POWER(2,Tabel3[[#This Row],[N Adv
maintenant]]+Tabel3[[#This Row],[N Adv
Nouveau]]))</f>
        <v>0</v>
      </c>
      <c r="T354" s="37">
        <f>IF(Tabel3[[#This Row],[N CoE
Nouveau]]=0,0,POWER(2,Tabel3[[#This Row],[N CoE
maintenant]]+Tabel3[[#This Row],[N CoE
Nouveau]]))</f>
        <v>0</v>
      </c>
    </row>
    <row r="355" spans="14:20" x14ac:dyDescent="0.25">
      <c r="N355" s="5" t="s">
        <v>1281</v>
      </c>
      <c r="O355" s="36">
        <v>3</v>
      </c>
      <c r="P355" s="37">
        <v>1</v>
      </c>
      <c r="Q355" s="38">
        <v>0</v>
      </c>
      <c r="R355" s="38">
        <v>0</v>
      </c>
      <c r="S355" s="36">
        <f>IF(Tabel3[[#This Row],[N Adv
Nouveau]]=0,0,POWER(2,Tabel3[[#This Row],[N Adv
maintenant]]+Tabel3[[#This Row],[N Adv
Nouveau]]))</f>
        <v>0</v>
      </c>
      <c r="T355" s="37">
        <f>IF(Tabel3[[#This Row],[N CoE
Nouveau]]=0,0,POWER(2,Tabel3[[#This Row],[N CoE
maintenant]]+Tabel3[[#This Row],[N CoE
Nouveau]]))</f>
        <v>0</v>
      </c>
    </row>
    <row r="356" spans="14:20" x14ac:dyDescent="0.25">
      <c r="N356" s="5" t="s">
        <v>800</v>
      </c>
      <c r="O356" s="36">
        <v>3</v>
      </c>
      <c r="P356" s="37">
        <v>1</v>
      </c>
      <c r="Q356" s="38">
        <v>0</v>
      </c>
      <c r="R356" s="38">
        <v>0</v>
      </c>
      <c r="S356" s="36">
        <f>IF(Tabel3[[#This Row],[N Adv
Nouveau]]=0,0,POWER(2,Tabel3[[#This Row],[N Adv
maintenant]]+Tabel3[[#This Row],[N Adv
Nouveau]]))</f>
        <v>0</v>
      </c>
      <c r="T356" s="37">
        <f>IF(Tabel3[[#This Row],[N CoE
Nouveau]]=0,0,POWER(2,Tabel3[[#This Row],[N CoE
maintenant]]+Tabel3[[#This Row],[N CoE
Nouveau]]))</f>
        <v>0</v>
      </c>
    </row>
    <row r="357" spans="14:20" x14ac:dyDescent="0.25">
      <c r="N357" s="5" t="s">
        <v>625</v>
      </c>
      <c r="O357" s="36">
        <v>2</v>
      </c>
      <c r="P357" s="37">
        <v>2</v>
      </c>
      <c r="Q357" s="38">
        <v>0</v>
      </c>
      <c r="R357" s="38">
        <v>0</v>
      </c>
      <c r="S357" s="36">
        <f>IF(Tabel3[[#This Row],[N Adv
Nouveau]]=0,0,POWER(2,Tabel3[[#This Row],[N Adv
maintenant]]+Tabel3[[#This Row],[N Adv
Nouveau]]))</f>
        <v>0</v>
      </c>
      <c r="T357" s="37">
        <f>IF(Tabel3[[#This Row],[N CoE
Nouveau]]=0,0,POWER(2,Tabel3[[#This Row],[N CoE
maintenant]]+Tabel3[[#This Row],[N CoE
Nouveau]]))</f>
        <v>0</v>
      </c>
    </row>
    <row r="358" spans="14:20" x14ac:dyDescent="0.25">
      <c r="N358" s="5" t="s">
        <v>730</v>
      </c>
      <c r="O358" s="36">
        <v>0</v>
      </c>
      <c r="P358" s="37">
        <v>1</v>
      </c>
      <c r="Q358" s="38">
        <v>0</v>
      </c>
      <c r="R358" s="38">
        <v>0</v>
      </c>
      <c r="S358" s="36">
        <f>IF(Tabel3[[#This Row],[N Adv
Nouveau]]=0,0,POWER(2,Tabel3[[#This Row],[N Adv
maintenant]]+Tabel3[[#This Row],[N Adv
Nouveau]]))</f>
        <v>0</v>
      </c>
      <c r="T358" s="37">
        <f>IF(Tabel3[[#This Row],[N CoE
Nouveau]]=0,0,POWER(2,Tabel3[[#This Row],[N CoE
maintenant]]+Tabel3[[#This Row],[N CoE
Nouveau]]))</f>
        <v>0</v>
      </c>
    </row>
    <row r="359" spans="14:20" x14ac:dyDescent="0.25">
      <c r="N359" s="5" t="s">
        <v>319</v>
      </c>
      <c r="O359" s="36">
        <v>1</v>
      </c>
      <c r="P359" s="37">
        <v>0</v>
      </c>
      <c r="Q359" s="38">
        <v>0</v>
      </c>
      <c r="R359" s="38">
        <v>0</v>
      </c>
      <c r="S359" s="36">
        <f>IF(Tabel3[[#This Row],[N Adv
Nouveau]]=0,0,POWER(2,Tabel3[[#This Row],[N Adv
maintenant]]+Tabel3[[#This Row],[N Adv
Nouveau]]))</f>
        <v>0</v>
      </c>
      <c r="T359" s="37">
        <f>IF(Tabel3[[#This Row],[N CoE
Nouveau]]=0,0,POWER(2,Tabel3[[#This Row],[N CoE
maintenant]]+Tabel3[[#This Row],[N CoE
Nouveau]]))</f>
        <v>0</v>
      </c>
    </row>
    <row r="360" spans="14:20" x14ac:dyDescent="0.25">
      <c r="N360" s="5" t="s">
        <v>967</v>
      </c>
      <c r="O360" s="36">
        <v>1</v>
      </c>
      <c r="P360" s="37">
        <v>1</v>
      </c>
      <c r="Q360" s="38">
        <v>0</v>
      </c>
      <c r="R360" s="38">
        <v>0</v>
      </c>
      <c r="S360" s="36">
        <f>IF(Tabel3[[#This Row],[N Adv
Nouveau]]=0,0,POWER(2,Tabel3[[#This Row],[N Adv
maintenant]]+Tabel3[[#This Row],[N Adv
Nouveau]]))</f>
        <v>0</v>
      </c>
      <c r="T360" s="37">
        <f>IF(Tabel3[[#This Row],[N CoE
Nouveau]]=0,0,POWER(2,Tabel3[[#This Row],[N CoE
maintenant]]+Tabel3[[#This Row],[N CoE
Nouveau]]))</f>
        <v>0</v>
      </c>
    </row>
    <row r="361" spans="14:20" x14ac:dyDescent="0.25">
      <c r="N361" s="5" t="s">
        <v>1258</v>
      </c>
      <c r="O361" s="36">
        <v>1</v>
      </c>
      <c r="P361" s="37">
        <v>1</v>
      </c>
      <c r="Q361" s="38">
        <v>0</v>
      </c>
      <c r="R361" s="38">
        <v>0</v>
      </c>
      <c r="S361" s="36">
        <f>IF(Tabel3[[#This Row],[N Adv
Nouveau]]=0,0,POWER(2,Tabel3[[#This Row],[N Adv
maintenant]]+Tabel3[[#This Row],[N Adv
Nouveau]]))</f>
        <v>0</v>
      </c>
      <c r="T361" s="37">
        <f>IF(Tabel3[[#This Row],[N CoE
Nouveau]]=0,0,POWER(2,Tabel3[[#This Row],[N CoE
maintenant]]+Tabel3[[#This Row],[N CoE
Nouveau]]))</f>
        <v>0</v>
      </c>
    </row>
    <row r="362" spans="14:20" x14ac:dyDescent="0.25">
      <c r="N362" s="5" t="s">
        <v>679</v>
      </c>
      <c r="O362" s="36">
        <v>3</v>
      </c>
      <c r="P362" s="37">
        <v>1</v>
      </c>
      <c r="Q362" s="38">
        <v>0</v>
      </c>
      <c r="R362" s="38">
        <v>0</v>
      </c>
      <c r="S362" s="36">
        <f>IF(Tabel3[[#This Row],[N Adv
Nouveau]]=0,0,POWER(2,Tabel3[[#This Row],[N Adv
maintenant]]+Tabel3[[#This Row],[N Adv
Nouveau]]))</f>
        <v>0</v>
      </c>
      <c r="T362" s="37">
        <f>IF(Tabel3[[#This Row],[N CoE
Nouveau]]=0,0,POWER(2,Tabel3[[#This Row],[N CoE
maintenant]]+Tabel3[[#This Row],[N CoE
Nouveau]]))</f>
        <v>0</v>
      </c>
    </row>
    <row r="363" spans="14:20" x14ac:dyDescent="0.25">
      <c r="N363" s="5" t="s">
        <v>1307</v>
      </c>
      <c r="O363" s="36">
        <v>2</v>
      </c>
      <c r="P363" s="37">
        <v>1</v>
      </c>
      <c r="Q363" s="38">
        <v>0</v>
      </c>
      <c r="R363" s="38">
        <v>0</v>
      </c>
      <c r="S363" s="36">
        <f>IF(Tabel3[[#This Row],[N Adv
Nouveau]]=0,0,POWER(2,Tabel3[[#This Row],[N Adv
maintenant]]+Tabel3[[#This Row],[N Adv
Nouveau]]))</f>
        <v>0</v>
      </c>
      <c r="T363" s="37">
        <f>IF(Tabel3[[#This Row],[N CoE
Nouveau]]=0,0,POWER(2,Tabel3[[#This Row],[N CoE
maintenant]]+Tabel3[[#This Row],[N CoE
Nouveau]]))</f>
        <v>0</v>
      </c>
    </row>
    <row r="364" spans="14:20" x14ac:dyDescent="0.25">
      <c r="N364" s="5" t="s">
        <v>1370</v>
      </c>
      <c r="O364" s="36">
        <v>2</v>
      </c>
      <c r="P364" s="37">
        <v>1</v>
      </c>
      <c r="Q364" s="38">
        <v>0</v>
      </c>
      <c r="R364" s="38">
        <v>0</v>
      </c>
      <c r="S364" s="36">
        <f>IF(Tabel3[[#This Row],[N Adv
Nouveau]]=0,0,POWER(2,Tabel3[[#This Row],[N Adv
maintenant]]+Tabel3[[#This Row],[N Adv
Nouveau]]))</f>
        <v>0</v>
      </c>
      <c r="T364" s="37">
        <f>IF(Tabel3[[#This Row],[N CoE
Nouveau]]=0,0,POWER(2,Tabel3[[#This Row],[N CoE
maintenant]]+Tabel3[[#This Row],[N CoE
Nouveau]]))</f>
        <v>0</v>
      </c>
    </row>
    <row r="365" spans="14:20" x14ac:dyDescent="0.25">
      <c r="N365" s="5" t="s">
        <v>763</v>
      </c>
      <c r="O365" s="36">
        <v>3</v>
      </c>
      <c r="P365" s="37">
        <v>1</v>
      </c>
      <c r="Q365" s="38">
        <v>0</v>
      </c>
      <c r="R365" s="38">
        <v>0</v>
      </c>
      <c r="S365" s="36">
        <f>IF(Tabel3[[#This Row],[N Adv
Nouveau]]=0,0,POWER(2,Tabel3[[#This Row],[N Adv
maintenant]]+Tabel3[[#This Row],[N Adv
Nouveau]]))</f>
        <v>0</v>
      </c>
      <c r="T365" s="37">
        <f>IF(Tabel3[[#This Row],[N CoE
Nouveau]]=0,0,POWER(2,Tabel3[[#This Row],[N CoE
maintenant]]+Tabel3[[#This Row],[N CoE
Nouveau]]))</f>
        <v>0</v>
      </c>
    </row>
    <row r="366" spans="14:20" x14ac:dyDescent="0.25">
      <c r="N366" s="5" t="s">
        <v>882</v>
      </c>
      <c r="O366" s="36">
        <v>3</v>
      </c>
      <c r="P366" s="37">
        <v>2</v>
      </c>
      <c r="Q366" s="38">
        <v>0</v>
      </c>
      <c r="R366" s="38">
        <v>0</v>
      </c>
      <c r="S366" s="36">
        <f>IF(Tabel3[[#This Row],[N Adv
Nouveau]]=0,0,POWER(2,Tabel3[[#This Row],[N Adv
maintenant]]+Tabel3[[#This Row],[N Adv
Nouveau]]))</f>
        <v>0</v>
      </c>
      <c r="T366" s="37">
        <f>IF(Tabel3[[#This Row],[N CoE
Nouveau]]=0,0,POWER(2,Tabel3[[#This Row],[N CoE
maintenant]]+Tabel3[[#This Row],[N CoE
Nouveau]]))</f>
        <v>0</v>
      </c>
    </row>
    <row r="367" spans="14:20" x14ac:dyDescent="0.25">
      <c r="N367" s="5" t="s">
        <v>462</v>
      </c>
      <c r="O367" s="36">
        <v>3</v>
      </c>
      <c r="P367" s="37">
        <v>1</v>
      </c>
      <c r="Q367" s="38">
        <v>0</v>
      </c>
      <c r="R367" s="38">
        <v>0</v>
      </c>
      <c r="S367" s="36">
        <f>IF(Tabel3[[#This Row],[N Adv
Nouveau]]=0,0,POWER(2,Tabel3[[#This Row],[N Adv
maintenant]]+Tabel3[[#This Row],[N Adv
Nouveau]]))</f>
        <v>0</v>
      </c>
      <c r="T367" s="37">
        <f>IF(Tabel3[[#This Row],[N CoE
Nouveau]]=0,0,POWER(2,Tabel3[[#This Row],[N CoE
maintenant]]+Tabel3[[#This Row],[N CoE
Nouveau]]))</f>
        <v>0</v>
      </c>
    </row>
    <row r="368" spans="14:20" x14ac:dyDescent="0.25">
      <c r="N368" s="5" t="s">
        <v>257</v>
      </c>
      <c r="O368" s="36">
        <v>1</v>
      </c>
      <c r="P368" s="37">
        <v>1</v>
      </c>
      <c r="Q368" s="38">
        <v>0</v>
      </c>
      <c r="R368" s="38">
        <v>0</v>
      </c>
      <c r="S368" s="36">
        <f>IF(Tabel3[[#This Row],[N Adv
Nouveau]]=0,0,POWER(2,Tabel3[[#This Row],[N Adv
maintenant]]+Tabel3[[#This Row],[N Adv
Nouveau]]))</f>
        <v>0</v>
      </c>
      <c r="T368" s="37">
        <f>IF(Tabel3[[#This Row],[N CoE
Nouveau]]=0,0,POWER(2,Tabel3[[#This Row],[N CoE
maintenant]]+Tabel3[[#This Row],[N CoE
Nouveau]]))</f>
        <v>0</v>
      </c>
    </row>
    <row r="369" spans="14:20" x14ac:dyDescent="0.25">
      <c r="N369" s="5" t="s">
        <v>851</v>
      </c>
      <c r="O369" s="36">
        <v>2</v>
      </c>
      <c r="P369" s="37">
        <v>1</v>
      </c>
      <c r="Q369" s="38">
        <v>0</v>
      </c>
      <c r="R369" s="38">
        <v>0</v>
      </c>
      <c r="S369" s="36">
        <f>IF(Tabel3[[#This Row],[N Adv
Nouveau]]=0,0,POWER(2,Tabel3[[#This Row],[N Adv
maintenant]]+Tabel3[[#This Row],[N Adv
Nouveau]]))</f>
        <v>0</v>
      </c>
      <c r="T369" s="37">
        <f>IF(Tabel3[[#This Row],[N CoE
Nouveau]]=0,0,POWER(2,Tabel3[[#This Row],[N CoE
maintenant]]+Tabel3[[#This Row],[N CoE
Nouveau]]))</f>
        <v>0</v>
      </c>
    </row>
    <row r="370" spans="14:20" x14ac:dyDescent="0.25">
      <c r="N370" s="5" t="s">
        <v>572</v>
      </c>
      <c r="O370" s="36">
        <v>2</v>
      </c>
      <c r="P370" s="37">
        <v>1</v>
      </c>
      <c r="Q370" s="38">
        <v>0</v>
      </c>
      <c r="R370" s="38">
        <v>0</v>
      </c>
      <c r="S370" s="36">
        <f>IF(Tabel3[[#This Row],[N Adv
Nouveau]]=0,0,POWER(2,Tabel3[[#This Row],[N Adv
maintenant]]+Tabel3[[#This Row],[N Adv
Nouveau]]))</f>
        <v>0</v>
      </c>
      <c r="T370" s="37">
        <f>IF(Tabel3[[#This Row],[N CoE
Nouveau]]=0,0,POWER(2,Tabel3[[#This Row],[N CoE
maintenant]]+Tabel3[[#This Row],[N CoE
Nouveau]]))</f>
        <v>0</v>
      </c>
    </row>
    <row r="371" spans="14:20" x14ac:dyDescent="0.25">
      <c r="N371" s="5" t="s">
        <v>516</v>
      </c>
      <c r="O371" s="36">
        <v>3</v>
      </c>
      <c r="P371" s="37">
        <v>1</v>
      </c>
      <c r="Q371" s="38">
        <v>0</v>
      </c>
      <c r="R371" s="38">
        <v>0</v>
      </c>
      <c r="S371" s="36">
        <f>IF(Tabel3[[#This Row],[N Adv
Nouveau]]=0,0,POWER(2,Tabel3[[#This Row],[N Adv
maintenant]]+Tabel3[[#This Row],[N Adv
Nouveau]]))</f>
        <v>0</v>
      </c>
      <c r="T371" s="37">
        <f>IF(Tabel3[[#This Row],[N CoE
Nouveau]]=0,0,POWER(2,Tabel3[[#This Row],[N CoE
maintenant]]+Tabel3[[#This Row],[N CoE
Nouveau]]))</f>
        <v>0</v>
      </c>
    </row>
    <row r="372" spans="14:20" x14ac:dyDescent="0.25">
      <c r="N372" s="5" t="s">
        <v>1371</v>
      </c>
      <c r="O372" s="36">
        <v>2</v>
      </c>
      <c r="P372" s="37">
        <v>2</v>
      </c>
      <c r="Q372" s="38">
        <v>0</v>
      </c>
      <c r="R372" s="38">
        <v>0</v>
      </c>
      <c r="S372" s="36">
        <f>IF(Tabel3[[#This Row],[N Adv
Nouveau]]=0,0,POWER(2,Tabel3[[#This Row],[N Adv
maintenant]]+Tabel3[[#This Row],[N Adv
Nouveau]]))</f>
        <v>0</v>
      </c>
      <c r="T372" s="37">
        <f>IF(Tabel3[[#This Row],[N CoE
Nouveau]]=0,0,POWER(2,Tabel3[[#This Row],[N CoE
maintenant]]+Tabel3[[#This Row],[N CoE
Nouveau]]))</f>
        <v>0</v>
      </c>
    </row>
    <row r="373" spans="14:20" x14ac:dyDescent="0.25">
      <c r="N373" s="5" t="s">
        <v>723</v>
      </c>
      <c r="O373" s="36">
        <v>1</v>
      </c>
      <c r="P373" s="37">
        <v>1</v>
      </c>
      <c r="Q373" s="38">
        <v>0</v>
      </c>
      <c r="R373" s="38">
        <v>0</v>
      </c>
      <c r="S373" s="36">
        <f>IF(Tabel3[[#This Row],[N Adv
Nouveau]]=0,0,POWER(2,Tabel3[[#This Row],[N Adv
maintenant]]+Tabel3[[#This Row],[N Adv
Nouveau]]))</f>
        <v>0</v>
      </c>
      <c r="T373" s="37">
        <f>IF(Tabel3[[#This Row],[N CoE
Nouveau]]=0,0,POWER(2,Tabel3[[#This Row],[N CoE
maintenant]]+Tabel3[[#This Row],[N CoE
Nouveau]]))</f>
        <v>0</v>
      </c>
    </row>
    <row r="374" spans="14:20" x14ac:dyDescent="0.25">
      <c r="N374" s="5" t="s">
        <v>377</v>
      </c>
      <c r="O374" s="36">
        <v>1</v>
      </c>
      <c r="P374" s="37">
        <v>0</v>
      </c>
      <c r="Q374" s="38">
        <v>0</v>
      </c>
      <c r="R374" s="38">
        <v>0</v>
      </c>
      <c r="S374" s="36">
        <f>IF(Tabel3[[#This Row],[N Adv
Nouveau]]=0,0,POWER(2,Tabel3[[#This Row],[N Adv
maintenant]]+Tabel3[[#This Row],[N Adv
Nouveau]]))</f>
        <v>0</v>
      </c>
      <c r="T374" s="37">
        <f>IF(Tabel3[[#This Row],[N CoE
Nouveau]]=0,0,POWER(2,Tabel3[[#This Row],[N CoE
maintenant]]+Tabel3[[#This Row],[N CoE
Nouveau]]))</f>
        <v>0</v>
      </c>
    </row>
    <row r="375" spans="14:20" x14ac:dyDescent="0.25">
      <c r="N375" s="5" t="s">
        <v>1783</v>
      </c>
      <c r="O375" s="36">
        <v>1</v>
      </c>
      <c r="P375" s="37">
        <v>0</v>
      </c>
      <c r="Q375" s="38">
        <v>0</v>
      </c>
      <c r="R375" s="38">
        <v>0</v>
      </c>
      <c r="S375" s="36">
        <f>IF(Tabel3[[#This Row],[N Adv
Nouveau]]=0,0,POWER(2,Tabel3[[#This Row],[N Adv
maintenant]]+Tabel3[[#This Row],[N Adv
Nouveau]]))</f>
        <v>0</v>
      </c>
      <c r="T375" s="37">
        <f>IF(Tabel3[[#This Row],[N CoE
Nouveau]]=0,0,POWER(2,Tabel3[[#This Row],[N CoE
maintenant]]+Tabel3[[#This Row],[N CoE
Nouveau]]))</f>
        <v>0</v>
      </c>
    </row>
    <row r="376" spans="14:20" x14ac:dyDescent="0.25">
      <c r="N376" s="5" t="s">
        <v>416</v>
      </c>
      <c r="O376" s="36">
        <v>2</v>
      </c>
      <c r="P376" s="37">
        <v>1</v>
      </c>
      <c r="Q376" s="38">
        <v>0</v>
      </c>
      <c r="R376" s="38">
        <v>0</v>
      </c>
      <c r="S376" s="36">
        <f>IF(Tabel3[[#This Row],[N Adv
Nouveau]]=0,0,POWER(2,Tabel3[[#This Row],[N Adv
maintenant]]+Tabel3[[#This Row],[N Adv
Nouveau]]))</f>
        <v>0</v>
      </c>
      <c r="T376" s="37">
        <f>IF(Tabel3[[#This Row],[N CoE
Nouveau]]=0,0,POWER(2,Tabel3[[#This Row],[N CoE
maintenant]]+Tabel3[[#This Row],[N CoE
Nouveau]]))</f>
        <v>0</v>
      </c>
    </row>
    <row r="377" spans="14:20" x14ac:dyDescent="0.25">
      <c r="N377" s="5" t="s">
        <v>964</v>
      </c>
      <c r="O377" s="36">
        <v>2</v>
      </c>
      <c r="P377" s="37">
        <v>1</v>
      </c>
      <c r="Q377" s="38">
        <v>0</v>
      </c>
      <c r="R377" s="38">
        <v>0</v>
      </c>
      <c r="S377" s="36">
        <f>IF(Tabel3[[#This Row],[N Adv
Nouveau]]=0,0,POWER(2,Tabel3[[#This Row],[N Adv
maintenant]]+Tabel3[[#This Row],[N Adv
Nouveau]]))</f>
        <v>0</v>
      </c>
      <c r="T377" s="37">
        <f>IF(Tabel3[[#This Row],[N CoE
Nouveau]]=0,0,POWER(2,Tabel3[[#This Row],[N CoE
maintenant]]+Tabel3[[#This Row],[N CoE
Nouveau]]))</f>
        <v>0</v>
      </c>
    </row>
    <row r="378" spans="14:20" x14ac:dyDescent="0.25">
      <c r="N378" s="5" t="s">
        <v>1115</v>
      </c>
      <c r="O378" s="36">
        <v>2</v>
      </c>
      <c r="P378" s="37">
        <v>0</v>
      </c>
      <c r="Q378" s="38">
        <v>0</v>
      </c>
      <c r="R378" s="38">
        <v>0</v>
      </c>
      <c r="S378" s="36">
        <f>IF(Tabel3[[#This Row],[N Adv
Nouveau]]=0,0,POWER(2,Tabel3[[#This Row],[N Adv
maintenant]]+Tabel3[[#This Row],[N Adv
Nouveau]]))</f>
        <v>0</v>
      </c>
      <c r="T378" s="37">
        <f>IF(Tabel3[[#This Row],[N CoE
Nouveau]]=0,0,POWER(2,Tabel3[[#This Row],[N CoE
maintenant]]+Tabel3[[#This Row],[N CoE
Nouveau]]))</f>
        <v>0</v>
      </c>
    </row>
    <row r="379" spans="14:20" x14ac:dyDescent="0.25">
      <c r="N379" s="5" t="s">
        <v>299</v>
      </c>
      <c r="O379" s="36">
        <v>2</v>
      </c>
      <c r="P379" s="37">
        <v>1</v>
      </c>
      <c r="Q379" s="38">
        <v>0</v>
      </c>
      <c r="R379" s="38">
        <v>0</v>
      </c>
      <c r="S379" s="36">
        <f>IF(Tabel3[[#This Row],[N Adv
Nouveau]]=0,0,POWER(2,Tabel3[[#This Row],[N Adv
maintenant]]+Tabel3[[#This Row],[N Adv
Nouveau]]))</f>
        <v>0</v>
      </c>
      <c r="T379" s="37">
        <f>IF(Tabel3[[#This Row],[N CoE
Nouveau]]=0,0,POWER(2,Tabel3[[#This Row],[N CoE
maintenant]]+Tabel3[[#This Row],[N CoE
Nouveau]]))</f>
        <v>0</v>
      </c>
    </row>
    <row r="380" spans="14:20" x14ac:dyDescent="0.25">
      <c r="N380" s="5" t="s">
        <v>843</v>
      </c>
      <c r="O380" s="36">
        <v>1</v>
      </c>
      <c r="P380" s="37">
        <v>1</v>
      </c>
      <c r="Q380" s="38">
        <v>0</v>
      </c>
      <c r="R380" s="38">
        <v>0</v>
      </c>
      <c r="S380" s="36">
        <f>IF(Tabel3[[#This Row],[N Adv
Nouveau]]=0,0,POWER(2,Tabel3[[#This Row],[N Adv
maintenant]]+Tabel3[[#This Row],[N Adv
Nouveau]]))</f>
        <v>0</v>
      </c>
      <c r="T380" s="37">
        <f>IF(Tabel3[[#This Row],[N CoE
Nouveau]]=0,0,POWER(2,Tabel3[[#This Row],[N CoE
maintenant]]+Tabel3[[#This Row],[N CoE
Nouveau]]))</f>
        <v>0</v>
      </c>
    </row>
    <row r="381" spans="14:20" x14ac:dyDescent="0.25">
      <c r="N381" s="5" t="s">
        <v>1259</v>
      </c>
      <c r="O381" s="36">
        <v>2</v>
      </c>
      <c r="P381" s="37">
        <v>2</v>
      </c>
      <c r="Q381" s="38">
        <v>0</v>
      </c>
      <c r="R381" s="38">
        <v>0</v>
      </c>
      <c r="S381" s="36">
        <f>IF(Tabel3[[#This Row],[N Adv
Nouveau]]=0,0,POWER(2,Tabel3[[#This Row],[N Adv
maintenant]]+Tabel3[[#This Row],[N Adv
Nouveau]]))</f>
        <v>0</v>
      </c>
      <c r="T381" s="37">
        <f>IF(Tabel3[[#This Row],[N CoE
Nouveau]]=0,0,POWER(2,Tabel3[[#This Row],[N CoE
maintenant]]+Tabel3[[#This Row],[N CoE
Nouveau]]))</f>
        <v>0</v>
      </c>
    </row>
    <row r="382" spans="14:20" x14ac:dyDescent="0.25">
      <c r="N382" s="5" t="s">
        <v>529</v>
      </c>
      <c r="O382" s="36">
        <v>3</v>
      </c>
      <c r="P382" s="37">
        <v>1</v>
      </c>
      <c r="Q382" s="38">
        <v>0</v>
      </c>
      <c r="R382" s="38">
        <v>0</v>
      </c>
      <c r="S382" s="36">
        <f>IF(Tabel3[[#This Row],[N Adv
Nouveau]]=0,0,POWER(2,Tabel3[[#This Row],[N Adv
maintenant]]+Tabel3[[#This Row],[N Adv
Nouveau]]))</f>
        <v>0</v>
      </c>
      <c r="T382" s="37">
        <f>IF(Tabel3[[#This Row],[N CoE
Nouveau]]=0,0,POWER(2,Tabel3[[#This Row],[N CoE
maintenant]]+Tabel3[[#This Row],[N CoE
Nouveau]]))</f>
        <v>0</v>
      </c>
    </row>
    <row r="383" spans="14:20" x14ac:dyDescent="0.25">
      <c r="N383" s="5" t="s">
        <v>1219</v>
      </c>
      <c r="O383" s="36">
        <v>2</v>
      </c>
      <c r="P383" s="37">
        <v>1</v>
      </c>
      <c r="Q383" s="38">
        <v>0</v>
      </c>
      <c r="R383" s="38">
        <v>0</v>
      </c>
      <c r="S383" s="36">
        <f>IF(Tabel3[[#This Row],[N Adv
Nouveau]]=0,0,POWER(2,Tabel3[[#This Row],[N Adv
maintenant]]+Tabel3[[#This Row],[N Adv
Nouveau]]))</f>
        <v>0</v>
      </c>
      <c r="T383" s="37">
        <f>IF(Tabel3[[#This Row],[N CoE
Nouveau]]=0,0,POWER(2,Tabel3[[#This Row],[N CoE
maintenant]]+Tabel3[[#This Row],[N CoE
Nouveau]]))</f>
        <v>0</v>
      </c>
    </row>
    <row r="384" spans="14:20" x14ac:dyDescent="0.25">
      <c r="N384" s="5" t="s">
        <v>1348</v>
      </c>
      <c r="O384" s="36">
        <v>1</v>
      </c>
      <c r="P384" s="37">
        <v>1</v>
      </c>
      <c r="Q384" s="38">
        <v>0</v>
      </c>
      <c r="R384" s="38">
        <v>0</v>
      </c>
      <c r="S384" s="36">
        <f>IF(Tabel3[[#This Row],[N Adv
Nouveau]]=0,0,POWER(2,Tabel3[[#This Row],[N Adv
maintenant]]+Tabel3[[#This Row],[N Adv
Nouveau]]))</f>
        <v>0</v>
      </c>
      <c r="T384" s="37">
        <f>IF(Tabel3[[#This Row],[N CoE
Nouveau]]=0,0,POWER(2,Tabel3[[#This Row],[N CoE
maintenant]]+Tabel3[[#This Row],[N CoE
Nouveau]]))</f>
        <v>0</v>
      </c>
    </row>
    <row r="385" spans="14:20" x14ac:dyDescent="0.25">
      <c r="N385" s="5" t="s">
        <v>957</v>
      </c>
      <c r="O385" s="36">
        <v>3</v>
      </c>
      <c r="P385" s="37">
        <v>1</v>
      </c>
      <c r="Q385" s="38">
        <v>0</v>
      </c>
      <c r="R385" s="38">
        <v>0</v>
      </c>
      <c r="S385" s="36">
        <f>IF(Tabel3[[#This Row],[N Adv
Nouveau]]=0,0,POWER(2,Tabel3[[#This Row],[N Adv
maintenant]]+Tabel3[[#This Row],[N Adv
Nouveau]]))</f>
        <v>0</v>
      </c>
      <c r="T385" s="37">
        <f>IF(Tabel3[[#This Row],[N CoE
Nouveau]]=0,0,POWER(2,Tabel3[[#This Row],[N CoE
maintenant]]+Tabel3[[#This Row],[N CoE
Nouveau]]))</f>
        <v>0</v>
      </c>
    </row>
    <row r="386" spans="14:20" x14ac:dyDescent="0.25">
      <c r="N386" s="5" t="s">
        <v>395</v>
      </c>
      <c r="O386" s="36">
        <v>2</v>
      </c>
      <c r="P386" s="37">
        <v>1</v>
      </c>
      <c r="Q386" s="38">
        <v>0</v>
      </c>
      <c r="R386" s="38">
        <v>0</v>
      </c>
      <c r="S386" s="36">
        <f>IF(Tabel3[[#This Row],[N Adv
Nouveau]]=0,0,POWER(2,Tabel3[[#This Row],[N Adv
maintenant]]+Tabel3[[#This Row],[N Adv
Nouveau]]))</f>
        <v>0</v>
      </c>
      <c r="T386" s="37">
        <f>IF(Tabel3[[#This Row],[N CoE
Nouveau]]=0,0,POWER(2,Tabel3[[#This Row],[N CoE
maintenant]]+Tabel3[[#This Row],[N CoE
Nouveau]]))</f>
        <v>0</v>
      </c>
    </row>
    <row r="387" spans="14:20" x14ac:dyDescent="0.25">
      <c r="N387" s="5" t="s">
        <v>728</v>
      </c>
      <c r="O387" s="36">
        <v>1</v>
      </c>
      <c r="P387" s="37">
        <v>1</v>
      </c>
      <c r="Q387" s="38">
        <v>0</v>
      </c>
      <c r="R387" s="38">
        <v>0</v>
      </c>
      <c r="S387" s="36">
        <f>IF(Tabel3[[#This Row],[N Adv
Nouveau]]=0,0,POWER(2,Tabel3[[#This Row],[N Adv
maintenant]]+Tabel3[[#This Row],[N Adv
Nouveau]]))</f>
        <v>0</v>
      </c>
      <c r="T387" s="37">
        <f>IF(Tabel3[[#This Row],[N CoE
Nouveau]]=0,0,POWER(2,Tabel3[[#This Row],[N CoE
maintenant]]+Tabel3[[#This Row],[N CoE
Nouveau]]))</f>
        <v>0</v>
      </c>
    </row>
    <row r="388" spans="14:20" x14ac:dyDescent="0.25">
      <c r="N388" s="5" t="s">
        <v>389</v>
      </c>
      <c r="O388" s="36">
        <v>3</v>
      </c>
      <c r="P388" s="37">
        <v>1</v>
      </c>
      <c r="Q388" s="38">
        <v>0</v>
      </c>
      <c r="R388" s="38">
        <v>0</v>
      </c>
      <c r="S388" s="36">
        <f>IF(Tabel3[[#This Row],[N Adv
Nouveau]]=0,0,POWER(2,Tabel3[[#This Row],[N Adv
maintenant]]+Tabel3[[#This Row],[N Adv
Nouveau]]))</f>
        <v>0</v>
      </c>
      <c r="T388" s="37">
        <f>IF(Tabel3[[#This Row],[N CoE
Nouveau]]=0,0,POWER(2,Tabel3[[#This Row],[N CoE
maintenant]]+Tabel3[[#This Row],[N CoE
Nouveau]]))</f>
        <v>0</v>
      </c>
    </row>
    <row r="389" spans="14:20" x14ac:dyDescent="0.25">
      <c r="N389" s="5" t="s">
        <v>671</v>
      </c>
      <c r="O389" s="36">
        <v>1</v>
      </c>
      <c r="P389" s="37">
        <v>1</v>
      </c>
      <c r="Q389" s="38">
        <v>0</v>
      </c>
      <c r="R389" s="38">
        <v>0</v>
      </c>
      <c r="S389" s="36">
        <f>IF(Tabel3[[#This Row],[N Adv
Nouveau]]=0,0,POWER(2,Tabel3[[#This Row],[N Adv
maintenant]]+Tabel3[[#This Row],[N Adv
Nouveau]]))</f>
        <v>0</v>
      </c>
      <c r="T389" s="37">
        <f>IF(Tabel3[[#This Row],[N CoE
Nouveau]]=0,0,POWER(2,Tabel3[[#This Row],[N CoE
maintenant]]+Tabel3[[#This Row],[N CoE
Nouveau]]))</f>
        <v>0</v>
      </c>
    </row>
    <row r="390" spans="14:20" x14ac:dyDescent="0.25">
      <c r="N390" s="5" t="s">
        <v>547</v>
      </c>
      <c r="O390" s="36">
        <v>2</v>
      </c>
      <c r="P390" s="37">
        <v>0</v>
      </c>
      <c r="Q390" s="38">
        <v>0</v>
      </c>
      <c r="R390" s="38">
        <v>0</v>
      </c>
      <c r="S390" s="36">
        <f>IF(Tabel3[[#This Row],[N Adv
Nouveau]]=0,0,POWER(2,Tabel3[[#This Row],[N Adv
maintenant]]+Tabel3[[#This Row],[N Adv
Nouveau]]))</f>
        <v>0</v>
      </c>
      <c r="T390" s="37">
        <f>IF(Tabel3[[#This Row],[N CoE
Nouveau]]=0,0,POWER(2,Tabel3[[#This Row],[N CoE
maintenant]]+Tabel3[[#This Row],[N CoE
Nouveau]]))</f>
        <v>0</v>
      </c>
    </row>
    <row r="391" spans="14:20" x14ac:dyDescent="0.25">
      <c r="N391" s="5" t="s">
        <v>928</v>
      </c>
      <c r="O391" s="36">
        <v>1</v>
      </c>
      <c r="P391" s="37">
        <v>1</v>
      </c>
      <c r="Q391" s="38">
        <v>0</v>
      </c>
      <c r="R391" s="38">
        <v>0</v>
      </c>
      <c r="S391" s="36">
        <f>IF(Tabel3[[#This Row],[N Adv
Nouveau]]=0,0,POWER(2,Tabel3[[#This Row],[N Adv
maintenant]]+Tabel3[[#This Row],[N Adv
Nouveau]]))</f>
        <v>0</v>
      </c>
      <c r="T391" s="37">
        <f>IF(Tabel3[[#This Row],[N CoE
Nouveau]]=0,0,POWER(2,Tabel3[[#This Row],[N CoE
maintenant]]+Tabel3[[#This Row],[N CoE
Nouveau]]))</f>
        <v>0</v>
      </c>
    </row>
    <row r="392" spans="14:20" x14ac:dyDescent="0.25">
      <c r="N392" s="5" t="s">
        <v>765</v>
      </c>
      <c r="O392" s="36">
        <v>1</v>
      </c>
      <c r="P392" s="37">
        <v>1</v>
      </c>
      <c r="Q392" s="38">
        <v>0</v>
      </c>
      <c r="R392" s="38">
        <v>0</v>
      </c>
      <c r="S392" s="36">
        <f>IF(Tabel3[[#This Row],[N Adv
Nouveau]]=0,0,POWER(2,Tabel3[[#This Row],[N Adv
maintenant]]+Tabel3[[#This Row],[N Adv
Nouveau]]))</f>
        <v>0</v>
      </c>
      <c r="T392" s="37">
        <f>IF(Tabel3[[#This Row],[N CoE
Nouveau]]=0,0,POWER(2,Tabel3[[#This Row],[N CoE
maintenant]]+Tabel3[[#This Row],[N CoE
Nouveau]]))</f>
        <v>0</v>
      </c>
    </row>
    <row r="393" spans="14:20" x14ac:dyDescent="0.25">
      <c r="N393" s="5" t="s">
        <v>488</v>
      </c>
      <c r="O393" s="36">
        <v>1</v>
      </c>
      <c r="P393" s="37">
        <v>1</v>
      </c>
      <c r="Q393" s="38">
        <v>0</v>
      </c>
      <c r="R393" s="38">
        <v>0</v>
      </c>
      <c r="S393" s="36">
        <f>IF(Tabel3[[#This Row],[N Adv
Nouveau]]=0,0,POWER(2,Tabel3[[#This Row],[N Adv
maintenant]]+Tabel3[[#This Row],[N Adv
Nouveau]]))</f>
        <v>0</v>
      </c>
      <c r="T393" s="37">
        <f>IF(Tabel3[[#This Row],[N CoE
Nouveau]]=0,0,POWER(2,Tabel3[[#This Row],[N CoE
maintenant]]+Tabel3[[#This Row],[N CoE
Nouveau]]))</f>
        <v>0</v>
      </c>
    </row>
    <row r="394" spans="14:20" x14ac:dyDescent="0.25">
      <c r="N394" s="5" t="s">
        <v>791</v>
      </c>
      <c r="O394" s="36">
        <v>2</v>
      </c>
      <c r="P394" s="37">
        <v>1</v>
      </c>
      <c r="Q394" s="38">
        <v>0</v>
      </c>
      <c r="R394" s="38">
        <v>0</v>
      </c>
      <c r="S394" s="36">
        <f>IF(Tabel3[[#This Row],[N Adv
Nouveau]]=0,0,POWER(2,Tabel3[[#This Row],[N Adv
maintenant]]+Tabel3[[#This Row],[N Adv
Nouveau]]))</f>
        <v>0</v>
      </c>
      <c r="T394" s="37">
        <f>IF(Tabel3[[#This Row],[N CoE
Nouveau]]=0,0,POWER(2,Tabel3[[#This Row],[N CoE
maintenant]]+Tabel3[[#This Row],[N CoE
Nouveau]]))</f>
        <v>0</v>
      </c>
    </row>
    <row r="395" spans="14:20" x14ac:dyDescent="0.25">
      <c r="N395" s="5" t="s">
        <v>448</v>
      </c>
      <c r="O395" s="36">
        <v>1</v>
      </c>
      <c r="P395" s="37">
        <v>1</v>
      </c>
      <c r="Q395" s="38">
        <v>0</v>
      </c>
      <c r="R395" s="38">
        <v>0</v>
      </c>
      <c r="S395" s="36">
        <f>IF(Tabel3[[#This Row],[N Adv
Nouveau]]=0,0,POWER(2,Tabel3[[#This Row],[N Adv
maintenant]]+Tabel3[[#This Row],[N Adv
Nouveau]]))</f>
        <v>0</v>
      </c>
      <c r="T395" s="37">
        <f>IF(Tabel3[[#This Row],[N CoE
Nouveau]]=0,0,POWER(2,Tabel3[[#This Row],[N CoE
maintenant]]+Tabel3[[#This Row],[N CoE
Nouveau]]))</f>
        <v>0</v>
      </c>
    </row>
    <row r="396" spans="14:20" x14ac:dyDescent="0.25">
      <c r="N396" s="5" t="s">
        <v>1412</v>
      </c>
      <c r="O396" s="36">
        <v>2</v>
      </c>
      <c r="P396" s="37">
        <v>1</v>
      </c>
      <c r="Q396" s="38">
        <v>0</v>
      </c>
      <c r="R396" s="38">
        <v>0</v>
      </c>
      <c r="S396" s="36">
        <f>IF(Tabel3[[#This Row],[N Adv
Nouveau]]=0,0,POWER(2,Tabel3[[#This Row],[N Adv
maintenant]]+Tabel3[[#This Row],[N Adv
Nouveau]]))</f>
        <v>0</v>
      </c>
      <c r="T396" s="37">
        <f>IF(Tabel3[[#This Row],[N CoE
Nouveau]]=0,0,POWER(2,Tabel3[[#This Row],[N CoE
maintenant]]+Tabel3[[#This Row],[N CoE
Nouveau]]))</f>
        <v>0</v>
      </c>
    </row>
    <row r="397" spans="14:20" x14ac:dyDescent="0.25">
      <c r="N397" s="5" t="s">
        <v>484</v>
      </c>
      <c r="O397" s="36">
        <v>2</v>
      </c>
      <c r="P397" s="37">
        <v>1</v>
      </c>
      <c r="Q397" s="38">
        <v>0</v>
      </c>
      <c r="R397" s="38">
        <v>0</v>
      </c>
      <c r="S397" s="36">
        <f>IF(Tabel3[[#This Row],[N Adv
Nouveau]]=0,0,POWER(2,Tabel3[[#This Row],[N Adv
maintenant]]+Tabel3[[#This Row],[N Adv
Nouveau]]))</f>
        <v>0</v>
      </c>
      <c r="T397" s="37">
        <f>IF(Tabel3[[#This Row],[N CoE
Nouveau]]=0,0,POWER(2,Tabel3[[#This Row],[N CoE
maintenant]]+Tabel3[[#This Row],[N CoE
Nouveau]]))</f>
        <v>0</v>
      </c>
    </row>
    <row r="398" spans="14:20" x14ac:dyDescent="0.25">
      <c r="N398" s="5" t="s">
        <v>615</v>
      </c>
      <c r="O398" s="36">
        <v>3</v>
      </c>
      <c r="P398" s="37">
        <v>1</v>
      </c>
      <c r="Q398" s="38">
        <v>0</v>
      </c>
      <c r="R398" s="38">
        <v>0</v>
      </c>
      <c r="S398" s="36">
        <f>IF(Tabel3[[#This Row],[N Adv
Nouveau]]=0,0,POWER(2,Tabel3[[#This Row],[N Adv
maintenant]]+Tabel3[[#This Row],[N Adv
Nouveau]]))</f>
        <v>0</v>
      </c>
      <c r="T398" s="37">
        <f>IF(Tabel3[[#This Row],[N CoE
Nouveau]]=0,0,POWER(2,Tabel3[[#This Row],[N CoE
maintenant]]+Tabel3[[#This Row],[N CoE
Nouveau]]))</f>
        <v>0</v>
      </c>
    </row>
    <row r="399" spans="14:20" x14ac:dyDescent="0.25">
      <c r="N399" s="5" t="s">
        <v>457</v>
      </c>
      <c r="O399" s="36">
        <v>3</v>
      </c>
      <c r="P399" s="37">
        <v>1</v>
      </c>
      <c r="Q399" s="38">
        <v>0</v>
      </c>
      <c r="R399" s="38">
        <v>0</v>
      </c>
      <c r="S399" s="36">
        <f>IF(Tabel3[[#This Row],[N Adv
Nouveau]]=0,0,POWER(2,Tabel3[[#This Row],[N Adv
maintenant]]+Tabel3[[#This Row],[N Adv
Nouveau]]))</f>
        <v>0</v>
      </c>
      <c r="T399" s="37">
        <f>IF(Tabel3[[#This Row],[N CoE
Nouveau]]=0,0,POWER(2,Tabel3[[#This Row],[N CoE
maintenant]]+Tabel3[[#This Row],[N CoE
Nouveau]]))</f>
        <v>0</v>
      </c>
    </row>
    <row r="400" spans="14:20" x14ac:dyDescent="0.25">
      <c r="N400" s="5" t="s">
        <v>517</v>
      </c>
      <c r="O400" s="36">
        <v>3</v>
      </c>
      <c r="P400" s="37">
        <v>2</v>
      </c>
      <c r="Q400" s="38">
        <v>0</v>
      </c>
      <c r="R400" s="38">
        <v>0</v>
      </c>
      <c r="S400" s="36">
        <f>IF(Tabel3[[#This Row],[N Adv
Nouveau]]=0,0,POWER(2,Tabel3[[#This Row],[N Adv
maintenant]]+Tabel3[[#This Row],[N Adv
Nouveau]]))</f>
        <v>0</v>
      </c>
      <c r="T400" s="37">
        <f>IF(Tabel3[[#This Row],[N CoE
Nouveau]]=0,0,POWER(2,Tabel3[[#This Row],[N CoE
maintenant]]+Tabel3[[#This Row],[N CoE
Nouveau]]))</f>
        <v>0</v>
      </c>
    </row>
    <row r="401" spans="14:20" x14ac:dyDescent="0.25">
      <c r="N401" s="5" t="s">
        <v>1013</v>
      </c>
      <c r="O401" s="36">
        <v>2</v>
      </c>
      <c r="P401" s="37">
        <v>2</v>
      </c>
      <c r="Q401" s="38">
        <v>0</v>
      </c>
      <c r="R401" s="38">
        <v>0</v>
      </c>
      <c r="S401" s="36">
        <f>IF(Tabel3[[#This Row],[N Adv
Nouveau]]=0,0,POWER(2,Tabel3[[#This Row],[N Adv
maintenant]]+Tabel3[[#This Row],[N Adv
Nouveau]]))</f>
        <v>0</v>
      </c>
      <c r="T401" s="37">
        <f>IF(Tabel3[[#This Row],[N CoE
Nouveau]]=0,0,POWER(2,Tabel3[[#This Row],[N CoE
maintenant]]+Tabel3[[#This Row],[N CoE
Nouveau]]))</f>
        <v>0</v>
      </c>
    </row>
    <row r="402" spans="14:20" x14ac:dyDescent="0.25">
      <c r="N402" s="5" t="s">
        <v>1331</v>
      </c>
      <c r="O402" s="36">
        <v>1</v>
      </c>
      <c r="P402" s="37">
        <v>0</v>
      </c>
      <c r="Q402" s="38">
        <v>0</v>
      </c>
      <c r="R402" s="38">
        <v>0</v>
      </c>
      <c r="S402" s="36">
        <f>IF(Tabel3[[#This Row],[N Adv
Nouveau]]=0,0,POWER(2,Tabel3[[#This Row],[N Adv
maintenant]]+Tabel3[[#This Row],[N Adv
Nouveau]]))</f>
        <v>0</v>
      </c>
      <c r="T402" s="37">
        <f>IF(Tabel3[[#This Row],[N CoE
Nouveau]]=0,0,POWER(2,Tabel3[[#This Row],[N CoE
maintenant]]+Tabel3[[#This Row],[N CoE
Nouveau]]))</f>
        <v>0</v>
      </c>
    </row>
    <row r="403" spans="14:20" x14ac:dyDescent="0.25">
      <c r="N403" s="5" t="s">
        <v>533</v>
      </c>
      <c r="O403" s="36">
        <v>2</v>
      </c>
      <c r="P403" s="37">
        <v>1</v>
      </c>
      <c r="Q403" s="38">
        <v>0</v>
      </c>
      <c r="R403" s="38">
        <v>0</v>
      </c>
      <c r="S403" s="36">
        <f>IF(Tabel3[[#This Row],[N Adv
Nouveau]]=0,0,POWER(2,Tabel3[[#This Row],[N Adv
maintenant]]+Tabel3[[#This Row],[N Adv
Nouveau]]))</f>
        <v>0</v>
      </c>
      <c r="T403" s="37">
        <f>IF(Tabel3[[#This Row],[N CoE
Nouveau]]=0,0,POWER(2,Tabel3[[#This Row],[N CoE
maintenant]]+Tabel3[[#This Row],[N CoE
Nouveau]]))</f>
        <v>0</v>
      </c>
    </row>
    <row r="404" spans="14:20" x14ac:dyDescent="0.25">
      <c r="N404" s="5" t="s">
        <v>732</v>
      </c>
      <c r="O404" s="36">
        <v>0</v>
      </c>
      <c r="P404" s="37">
        <v>1</v>
      </c>
      <c r="Q404" s="38">
        <v>0</v>
      </c>
      <c r="R404" s="38">
        <v>0</v>
      </c>
      <c r="S404" s="36">
        <f>IF(Tabel3[[#This Row],[N Adv
Nouveau]]=0,0,POWER(2,Tabel3[[#This Row],[N Adv
maintenant]]+Tabel3[[#This Row],[N Adv
Nouveau]]))</f>
        <v>0</v>
      </c>
      <c r="T404" s="37">
        <f>IF(Tabel3[[#This Row],[N CoE
Nouveau]]=0,0,POWER(2,Tabel3[[#This Row],[N CoE
maintenant]]+Tabel3[[#This Row],[N CoE
Nouveau]]))</f>
        <v>0</v>
      </c>
    </row>
    <row r="405" spans="14:20" x14ac:dyDescent="0.25">
      <c r="N405" s="5" t="s">
        <v>1100</v>
      </c>
      <c r="O405" s="36">
        <v>2</v>
      </c>
      <c r="P405" s="37">
        <v>1</v>
      </c>
      <c r="Q405" s="38">
        <v>0</v>
      </c>
      <c r="R405" s="38">
        <v>0</v>
      </c>
      <c r="S405" s="36">
        <f>IF(Tabel3[[#This Row],[N Adv
Nouveau]]=0,0,POWER(2,Tabel3[[#This Row],[N Adv
maintenant]]+Tabel3[[#This Row],[N Adv
Nouveau]]))</f>
        <v>0</v>
      </c>
      <c r="T405" s="37">
        <f>IF(Tabel3[[#This Row],[N CoE
Nouveau]]=0,0,POWER(2,Tabel3[[#This Row],[N CoE
maintenant]]+Tabel3[[#This Row],[N CoE
Nouveau]]))</f>
        <v>0</v>
      </c>
    </row>
    <row r="406" spans="14:20" x14ac:dyDescent="0.25">
      <c r="N406" s="5" t="s">
        <v>807</v>
      </c>
      <c r="O406" s="36">
        <v>0</v>
      </c>
      <c r="P406" s="37">
        <v>0</v>
      </c>
      <c r="Q406" s="38">
        <v>0</v>
      </c>
      <c r="R406" s="38">
        <v>0</v>
      </c>
      <c r="S406" s="36">
        <f>IF(Tabel3[[#This Row],[N Adv
Nouveau]]=0,0,POWER(2,Tabel3[[#This Row],[N Adv
maintenant]]+Tabel3[[#This Row],[N Adv
Nouveau]]))</f>
        <v>0</v>
      </c>
      <c r="T406" s="37">
        <f>IF(Tabel3[[#This Row],[N CoE
Nouveau]]=0,0,POWER(2,Tabel3[[#This Row],[N CoE
maintenant]]+Tabel3[[#This Row],[N CoE
Nouveau]]))</f>
        <v>0</v>
      </c>
    </row>
    <row r="407" spans="14:20" x14ac:dyDescent="0.25">
      <c r="N407" s="5" t="s">
        <v>991</v>
      </c>
      <c r="O407" s="36">
        <v>2</v>
      </c>
      <c r="P407" s="37">
        <v>1</v>
      </c>
      <c r="Q407" s="38">
        <v>0</v>
      </c>
      <c r="R407" s="38">
        <v>0</v>
      </c>
      <c r="S407" s="36">
        <f>IF(Tabel3[[#This Row],[N Adv
Nouveau]]=0,0,POWER(2,Tabel3[[#This Row],[N Adv
maintenant]]+Tabel3[[#This Row],[N Adv
Nouveau]]))</f>
        <v>0</v>
      </c>
      <c r="T407" s="37">
        <f>IF(Tabel3[[#This Row],[N CoE
Nouveau]]=0,0,POWER(2,Tabel3[[#This Row],[N CoE
maintenant]]+Tabel3[[#This Row],[N CoE
Nouveau]]))</f>
        <v>0</v>
      </c>
    </row>
    <row r="408" spans="14:20" x14ac:dyDescent="0.25">
      <c r="N408" s="5" t="s">
        <v>316</v>
      </c>
      <c r="O408" s="36">
        <v>1</v>
      </c>
      <c r="P408" s="37">
        <v>1</v>
      </c>
      <c r="Q408" s="38">
        <v>0</v>
      </c>
      <c r="R408" s="38">
        <v>0</v>
      </c>
      <c r="S408" s="36">
        <f>IF(Tabel3[[#This Row],[N Adv
Nouveau]]=0,0,POWER(2,Tabel3[[#This Row],[N Adv
maintenant]]+Tabel3[[#This Row],[N Adv
Nouveau]]))</f>
        <v>0</v>
      </c>
      <c r="T408" s="37">
        <f>IF(Tabel3[[#This Row],[N CoE
Nouveau]]=0,0,POWER(2,Tabel3[[#This Row],[N CoE
maintenant]]+Tabel3[[#This Row],[N CoE
Nouveau]]))</f>
        <v>0</v>
      </c>
    </row>
    <row r="409" spans="14:20" x14ac:dyDescent="0.25">
      <c r="N409" s="5" t="s">
        <v>1343</v>
      </c>
      <c r="O409" s="36">
        <v>2</v>
      </c>
      <c r="P409" s="37">
        <v>1</v>
      </c>
      <c r="Q409" s="38">
        <v>0</v>
      </c>
      <c r="R409" s="38">
        <v>0</v>
      </c>
      <c r="S409" s="36">
        <f>IF(Tabel3[[#This Row],[N Adv
Nouveau]]=0,0,POWER(2,Tabel3[[#This Row],[N Adv
maintenant]]+Tabel3[[#This Row],[N Adv
Nouveau]]))</f>
        <v>0</v>
      </c>
      <c r="T409" s="37">
        <f>IF(Tabel3[[#This Row],[N CoE
Nouveau]]=0,0,POWER(2,Tabel3[[#This Row],[N CoE
maintenant]]+Tabel3[[#This Row],[N CoE
Nouveau]]))</f>
        <v>0</v>
      </c>
    </row>
    <row r="410" spans="14:20" x14ac:dyDescent="0.25">
      <c r="N410" s="5" t="s">
        <v>1338</v>
      </c>
      <c r="O410" s="36">
        <v>1</v>
      </c>
      <c r="P410" s="37">
        <v>0</v>
      </c>
      <c r="Q410" s="38">
        <v>0</v>
      </c>
      <c r="R410" s="38">
        <v>0</v>
      </c>
      <c r="S410" s="36">
        <f>IF(Tabel3[[#This Row],[N Adv
Nouveau]]=0,0,POWER(2,Tabel3[[#This Row],[N Adv
maintenant]]+Tabel3[[#This Row],[N Adv
Nouveau]]))</f>
        <v>0</v>
      </c>
      <c r="T410" s="37">
        <f>IF(Tabel3[[#This Row],[N CoE
Nouveau]]=0,0,POWER(2,Tabel3[[#This Row],[N CoE
maintenant]]+Tabel3[[#This Row],[N CoE
Nouveau]]))</f>
        <v>0</v>
      </c>
    </row>
    <row r="411" spans="14:20" x14ac:dyDescent="0.25">
      <c r="N411" s="5" t="s">
        <v>1003</v>
      </c>
      <c r="O411" s="36">
        <v>1</v>
      </c>
      <c r="P411" s="37">
        <v>1</v>
      </c>
      <c r="Q411" s="38">
        <v>0</v>
      </c>
      <c r="R411" s="38">
        <v>0</v>
      </c>
      <c r="S411" s="36">
        <f>IF(Tabel3[[#This Row],[N Adv
Nouveau]]=0,0,POWER(2,Tabel3[[#This Row],[N Adv
maintenant]]+Tabel3[[#This Row],[N Adv
Nouveau]]))</f>
        <v>0</v>
      </c>
      <c r="T411" s="37">
        <f>IF(Tabel3[[#This Row],[N CoE
Nouveau]]=0,0,POWER(2,Tabel3[[#This Row],[N CoE
maintenant]]+Tabel3[[#This Row],[N CoE
Nouveau]]))</f>
        <v>0</v>
      </c>
    </row>
    <row r="412" spans="14:20" x14ac:dyDescent="0.25">
      <c r="N412" s="5" t="s">
        <v>733</v>
      </c>
      <c r="O412" s="36">
        <v>1</v>
      </c>
      <c r="P412" s="37">
        <v>0</v>
      </c>
      <c r="Q412" s="38">
        <v>0</v>
      </c>
      <c r="R412" s="38">
        <v>0</v>
      </c>
      <c r="S412" s="36">
        <f>IF(Tabel3[[#This Row],[N Adv
Nouveau]]=0,0,POWER(2,Tabel3[[#This Row],[N Adv
maintenant]]+Tabel3[[#This Row],[N Adv
Nouveau]]))</f>
        <v>0</v>
      </c>
      <c r="T412" s="37">
        <f>IF(Tabel3[[#This Row],[N CoE
Nouveau]]=0,0,POWER(2,Tabel3[[#This Row],[N CoE
maintenant]]+Tabel3[[#This Row],[N CoE
Nouveau]]))</f>
        <v>0</v>
      </c>
    </row>
    <row r="413" spans="14:20" x14ac:dyDescent="0.25">
      <c r="N413" s="5" t="s">
        <v>1017</v>
      </c>
      <c r="O413" s="36">
        <v>3</v>
      </c>
      <c r="P413" s="37">
        <v>1</v>
      </c>
      <c r="Q413" s="38">
        <v>0</v>
      </c>
      <c r="R413" s="38">
        <v>0</v>
      </c>
      <c r="S413" s="36">
        <f>IF(Tabel3[[#This Row],[N Adv
Nouveau]]=0,0,POWER(2,Tabel3[[#This Row],[N Adv
maintenant]]+Tabel3[[#This Row],[N Adv
Nouveau]]))</f>
        <v>0</v>
      </c>
      <c r="T413" s="37">
        <f>IF(Tabel3[[#This Row],[N CoE
Nouveau]]=0,0,POWER(2,Tabel3[[#This Row],[N CoE
maintenant]]+Tabel3[[#This Row],[N CoE
Nouveau]]))</f>
        <v>0</v>
      </c>
    </row>
    <row r="414" spans="14:20" x14ac:dyDescent="0.25">
      <c r="N414" s="5" t="s">
        <v>1320</v>
      </c>
      <c r="O414" s="36">
        <v>3</v>
      </c>
      <c r="P414" s="37">
        <v>1</v>
      </c>
      <c r="Q414" s="38">
        <v>0</v>
      </c>
      <c r="R414" s="38">
        <v>0</v>
      </c>
      <c r="S414" s="36">
        <f>IF(Tabel3[[#This Row],[N Adv
Nouveau]]=0,0,POWER(2,Tabel3[[#This Row],[N Adv
maintenant]]+Tabel3[[#This Row],[N Adv
Nouveau]]))</f>
        <v>0</v>
      </c>
      <c r="T414" s="37">
        <f>IF(Tabel3[[#This Row],[N CoE
Nouveau]]=0,0,POWER(2,Tabel3[[#This Row],[N CoE
maintenant]]+Tabel3[[#This Row],[N CoE
Nouveau]]))</f>
        <v>0</v>
      </c>
    </row>
    <row r="415" spans="14:20" x14ac:dyDescent="0.25">
      <c r="N415" s="5" t="s">
        <v>1388</v>
      </c>
      <c r="O415" s="36">
        <v>2</v>
      </c>
      <c r="P415" s="37">
        <v>0</v>
      </c>
      <c r="Q415" s="38">
        <v>0</v>
      </c>
      <c r="R415" s="38">
        <v>0</v>
      </c>
      <c r="S415" s="36">
        <f>IF(Tabel3[[#This Row],[N Adv
Nouveau]]=0,0,POWER(2,Tabel3[[#This Row],[N Adv
maintenant]]+Tabel3[[#This Row],[N Adv
Nouveau]]))</f>
        <v>0</v>
      </c>
      <c r="T415" s="37">
        <f>IF(Tabel3[[#This Row],[N CoE
Nouveau]]=0,0,POWER(2,Tabel3[[#This Row],[N CoE
maintenant]]+Tabel3[[#This Row],[N CoE
Nouveau]]))</f>
        <v>0</v>
      </c>
    </row>
    <row r="416" spans="14:20" x14ac:dyDescent="0.25">
      <c r="N416" s="5" t="s">
        <v>1355</v>
      </c>
      <c r="O416" s="36">
        <v>2</v>
      </c>
      <c r="P416" s="37">
        <v>2</v>
      </c>
      <c r="Q416" s="38">
        <v>0</v>
      </c>
      <c r="R416" s="38">
        <v>0</v>
      </c>
      <c r="S416" s="36">
        <f>IF(Tabel3[[#This Row],[N Adv
Nouveau]]=0,0,POWER(2,Tabel3[[#This Row],[N Adv
maintenant]]+Tabel3[[#This Row],[N Adv
Nouveau]]))</f>
        <v>0</v>
      </c>
      <c r="T416" s="37">
        <f>IF(Tabel3[[#This Row],[N CoE
Nouveau]]=0,0,POWER(2,Tabel3[[#This Row],[N CoE
maintenant]]+Tabel3[[#This Row],[N CoE
Nouveau]]))</f>
        <v>0</v>
      </c>
    </row>
    <row r="417" spans="14:20" x14ac:dyDescent="0.25">
      <c r="N417" s="5" t="s">
        <v>318</v>
      </c>
      <c r="O417" s="36">
        <v>2</v>
      </c>
      <c r="P417" s="37">
        <v>1</v>
      </c>
      <c r="Q417" s="38">
        <v>0</v>
      </c>
      <c r="R417" s="38">
        <v>0</v>
      </c>
      <c r="S417" s="36">
        <f>IF(Tabel3[[#This Row],[N Adv
Nouveau]]=0,0,POWER(2,Tabel3[[#This Row],[N Adv
maintenant]]+Tabel3[[#This Row],[N Adv
Nouveau]]))</f>
        <v>0</v>
      </c>
      <c r="T417" s="37">
        <f>IF(Tabel3[[#This Row],[N CoE
Nouveau]]=0,0,POWER(2,Tabel3[[#This Row],[N CoE
maintenant]]+Tabel3[[#This Row],[N CoE
Nouveau]]))</f>
        <v>0</v>
      </c>
    </row>
    <row r="418" spans="14:20" x14ac:dyDescent="0.25">
      <c r="N418" s="5" t="s">
        <v>472</v>
      </c>
      <c r="O418" s="36">
        <v>2</v>
      </c>
      <c r="P418" s="37">
        <v>1</v>
      </c>
      <c r="Q418" s="38">
        <v>0</v>
      </c>
      <c r="R418" s="38">
        <v>0</v>
      </c>
      <c r="S418" s="36">
        <f>IF(Tabel3[[#This Row],[N Adv
Nouveau]]=0,0,POWER(2,Tabel3[[#This Row],[N Adv
maintenant]]+Tabel3[[#This Row],[N Adv
Nouveau]]))</f>
        <v>0</v>
      </c>
      <c r="T418" s="37">
        <f>IF(Tabel3[[#This Row],[N CoE
Nouveau]]=0,0,POWER(2,Tabel3[[#This Row],[N CoE
maintenant]]+Tabel3[[#This Row],[N CoE
Nouveau]]))</f>
        <v>0</v>
      </c>
    </row>
    <row r="419" spans="14:20" x14ac:dyDescent="0.25">
      <c r="N419" s="5" t="s">
        <v>428</v>
      </c>
      <c r="O419" s="36">
        <v>2</v>
      </c>
      <c r="P419" s="37">
        <v>1</v>
      </c>
      <c r="Q419" s="38">
        <v>0</v>
      </c>
      <c r="R419" s="38">
        <v>0</v>
      </c>
      <c r="S419" s="36">
        <f>IF(Tabel3[[#This Row],[N Adv
Nouveau]]=0,0,POWER(2,Tabel3[[#This Row],[N Adv
maintenant]]+Tabel3[[#This Row],[N Adv
Nouveau]]))</f>
        <v>0</v>
      </c>
      <c r="T419" s="37">
        <f>IF(Tabel3[[#This Row],[N CoE
Nouveau]]=0,0,POWER(2,Tabel3[[#This Row],[N CoE
maintenant]]+Tabel3[[#This Row],[N CoE
Nouveau]]))</f>
        <v>0</v>
      </c>
    </row>
    <row r="420" spans="14:20" x14ac:dyDescent="0.25">
      <c r="N420" s="5" t="s">
        <v>636</v>
      </c>
      <c r="O420" s="36">
        <v>2</v>
      </c>
      <c r="P420" s="37">
        <v>1</v>
      </c>
      <c r="Q420" s="38">
        <v>0</v>
      </c>
      <c r="R420" s="38">
        <v>0</v>
      </c>
      <c r="S420" s="36">
        <f>IF(Tabel3[[#This Row],[N Adv
Nouveau]]=0,0,POWER(2,Tabel3[[#This Row],[N Adv
maintenant]]+Tabel3[[#This Row],[N Adv
Nouveau]]))</f>
        <v>0</v>
      </c>
      <c r="T420" s="37">
        <f>IF(Tabel3[[#This Row],[N CoE
Nouveau]]=0,0,POWER(2,Tabel3[[#This Row],[N CoE
maintenant]]+Tabel3[[#This Row],[N CoE
Nouveau]]))</f>
        <v>0</v>
      </c>
    </row>
    <row r="421" spans="14:20" x14ac:dyDescent="0.25">
      <c r="N421" s="5" t="s">
        <v>884</v>
      </c>
      <c r="O421" s="36">
        <v>3</v>
      </c>
      <c r="P421" s="37">
        <v>1</v>
      </c>
      <c r="Q421" s="38">
        <v>0</v>
      </c>
      <c r="R421" s="38">
        <v>0</v>
      </c>
      <c r="S421" s="36">
        <f>IF(Tabel3[[#This Row],[N Adv
Nouveau]]=0,0,POWER(2,Tabel3[[#This Row],[N Adv
maintenant]]+Tabel3[[#This Row],[N Adv
Nouveau]]))</f>
        <v>0</v>
      </c>
      <c r="T421" s="37">
        <f>IF(Tabel3[[#This Row],[N CoE
Nouveau]]=0,0,POWER(2,Tabel3[[#This Row],[N CoE
maintenant]]+Tabel3[[#This Row],[N CoE
Nouveau]]))</f>
        <v>0</v>
      </c>
    </row>
    <row r="422" spans="14:20" x14ac:dyDescent="0.25">
      <c r="N422" s="5" t="s">
        <v>713</v>
      </c>
      <c r="O422" s="36">
        <v>2</v>
      </c>
      <c r="P422" s="37">
        <v>1</v>
      </c>
      <c r="Q422" s="38">
        <v>0</v>
      </c>
      <c r="R422" s="38">
        <v>0</v>
      </c>
      <c r="S422" s="36">
        <f>IF(Tabel3[[#This Row],[N Adv
Nouveau]]=0,0,POWER(2,Tabel3[[#This Row],[N Adv
maintenant]]+Tabel3[[#This Row],[N Adv
Nouveau]]))</f>
        <v>0</v>
      </c>
      <c r="T422" s="37">
        <f>IF(Tabel3[[#This Row],[N CoE
Nouveau]]=0,0,POWER(2,Tabel3[[#This Row],[N CoE
maintenant]]+Tabel3[[#This Row],[N CoE
Nouveau]]))</f>
        <v>0</v>
      </c>
    </row>
    <row r="423" spans="14:20" x14ac:dyDescent="0.25">
      <c r="N423" s="5" t="s">
        <v>784</v>
      </c>
      <c r="O423" s="36">
        <v>1</v>
      </c>
      <c r="P423" s="37">
        <v>1</v>
      </c>
      <c r="Q423" s="38">
        <v>0</v>
      </c>
      <c r="R423" s="38">
        <v>0</v>
      </c>
      <c r="S423" s="36">
        <f>IF(Tabel3[[#This Row],[N Adv
Nouveau]]=0,0,POWER(2,Tabel3[[#This Row],[N Adv
maintenant]]+Tabel3[[#This Row],[N Adv
Nouveau]]))</f>
        <v>0</v>
      </c>
      <c r="T423" s="37">
        <f>IF(Tabel3[[#This Row],[N CoE
Nouveau]]=0,0,POWER(2,Tabel3[[#This Row],[N CoE
maintenant]]+Tabel3[[#This Row],[N CoE
Nouveau]]))</f>
        <v>0</v>
      </c>
    </row>
    <row r="424" spans="14:20" x14ac:dyDescent="0.25">
      <c r="N424" s="5" t="s">
        <v>986</v>
      </c>
      <c r="O424" s="36">
        <v>2</v>
      </c>
      <c r="P424" s="37">
        <v>1</v>
      </c>
      <c r="Q424" s="38">
        <v>0</v>
      </c>
      <c r="R424" s="38">
        <v>0</v>
      </c>
      <c r="S424" s="36">
        <f>IF(Tabel3[[#This Row],[N Adv
Nouveau]]=0,0,POWER(2,Tabel3[[#This Row],[N Adv
maintenant]]+Tabel3[[#This Row],[N Adv
Nouveau]]))</f>
        <v>0</v>
      </c>
      <c r="T424" s="37">
        <f>IF(Tabel3[[#This Row],[N CoE
Nouveau]]=0,0,POWER(2,Tabel3[[#This Row],[N CoE
maintenant]]+Tabel3[[#This Row],[N CoE
Nouveau]]))</f>
        <v>0</v>
      </c>
    </row>
    <row r="425" spans="14:20" x14ac:dyDescent="0.25">
      <c r="N425" s="5" t="s">
        <v>743</v>
      </c>
      <c r="O425" s="36">
        <v>1</v>
      </c>
      <c r="P425" s="37">
        <v>0</v>
      </c>
      <c r="Q425" s="38">
        <v>0</v>
      </c>
      <c r="R425" s="38">
        <v>0</v>
      </c>
      <c r="S425" s="36">
        <f>IF(Tabel3[[#This Row],[N Adv
Nouveau]]=0,0,POWER(2,Tabel3[[#This Row],[N Adv
maintenant]]+Tabel3[[#This Row],[N Adv
Nouveau]]))</f>
        <v>0</v>
      </c>
      <c r="T425" s="37">
        <f>IF(Tabel3[[#This Row],[N CoE
Nouveau]]=0,0,POWER(2,Tabel3[[#This Row],[N CoE
maintenant]]+Tabel3[[#This Row],[N CoE
Nouveau]]))</f>
        <v>0</v>
      </c>
    </row>
    <row r="426" spans="14:20" x14ac:dyDescent="0.25">
      <c r="N426" s="5" t="s">
        <v>434</v>
      </c>
      <c r="O426" s="36">
        <v>1</v>
      </c>
      <c r="P426" s="37">
        <v>0</v>
      </c>
      <c r="Q426" s="38">
        <v>0</v>
      </c>
      <c r="R426" s="38">
        <v>0</v>
      </c>
      <c r="S426" s="36">
        <f>IF(Tabel3[[#This Row],[N Adv
Nouveau]]=0,0,POWER(2,Tabel3[[#This Row],[N Adv
maintenant]]+Tabel3[[#This Row],[N Adv
Nouveau]]))</f>
        <v>0</v>
      </c>
      <c r="T426" s="37">
        <f>IF(Tabel3[[#This Row],[N CoE
Nouveau]]=0,0,POWER(2,Tabel3[[#This Row],[N CoE
maintenant]]+Tabel3[[#This Row],[N CoE
Nouveau]]))</f>
        <v>0</v>
      </c>
    </row>
    <row r="427" spans="14:20" x14ac:dyDescent="0.25">
      <c r="N427" s="5" t="s">
        <v>513</v>
      </c>
      <c r="O427" s="36">
        <v>2</v>
      </c>
      <c r="P427" s="37">
        <v>2</v>
      </c>
      <c r="Q427" s="38">
        <v>0</v>
      </c>
      <c r="R427" s="38">
        <v>0</v>
      </c>
      <c r="S427" s="36">
        <f>IF(Tabel3[[#This Row],[N Adv
Nouveau]]=0,0,POWER(2,Tabel3[[#This Row],[N Adv
maintenant]]+Tabel3[[#This Row],[N Adv
Nouveau]]))</f>
        <v>0</v>
      </c>
      <c r="T427" s="37">
        <f>IF(Tabel3[[#This Row],[N CoE
Nouveau]]=0,0,POWER(2,Tabel3[[#This Row],[N CoE
maintenant]]+Tabel3[[#This Row],[N CoE
Nouveau]]))</f>
        <v>0</v>
      </c>
    </row>
    <row r="428" spans="14:20" x14ac:dyDescent="0.25">
      <c r="N428" s="5" t="s">
        <v>1366</v>
      </c>
      <c r="O428" s="36">
        <v>2</v>
      </c>
      <c r="P428" s="37">
        <v>1</v>
      </c>
      <c r="Q428" s="38">
        <v>0</v>
      </c>
      <c r="R428" s="38">
        <v>0</v>
      </c>
      <c r="S428" s="36">
        <f>IF(Tabel3[[#This Row],[N Adv
Nouveau]]=0,0,POWER(2,Tabel3[[#This Row],[N Adv
maintenant]]+Tabel3[[#This Row],[N Adv
Nouveau]]))</f>
        <v>0</v>
      </c>
      <c r="T428" s="37">
        <f>IF(Tabel3[[#This Row],[N CoE
Nouveau]]=0,0,POWER(2,Tabel3[[#This Row],[N CoE
maintenant]]+Tabel3[[#This Row],[N CoE
Nouveau]]))</f>
        <v>0</v>
      </c>
    </row>
    <row r="429" spans="14:20" x14ac:dyDescent="0.25">
      <c r="N429" s="5" t="s">
        <v>1006</v>
      </c>
      <c r="O429" s="36">
        <v>1</v>
      </c>
      <c r="P429" s="37">
        <v>1</v>
      </c>
      <c r="Q429" s="38">
        <v>0</v>
      </c>
      <c r="R429" s="38">
        <v>0</v>
      </c>
      <c r="S429" s="36">
        <f>IF(Tabel3[[#This Row],[N Adv
Nouveau]]=0,0,POWER(2,Tabel3[[#This Row],[N Adv
maintenant]]+Tabel3[[#This Row],[N Adv
Nouveau]]))</f>
        <v>0</v>
      </c>
      <c r="T429" s="37">
        <f>IF(Tabel3[[#This Row],[N CoE
Nouveau]]=0,0,POWER(2,Tabel3[[#This Row],[N CoE
maintenant]]+Tabel3[[#This Row],[N CoE
Nouveau]]))</f>
        <v>0</v>
      </c>
    </row>
    <row r="430" spans="14:20" x14ac:dyDescent="0.25">
      <c r="N430" s="5" t="s">
        <v>1347</v>
      </c>
      <c r="O430" s="36">
        <v>2</v>
      </c>
      <c r="P430" s="37">
        <v>1</v>
      </c>
      <c r="Q430" s="38">
        <v>0</v>
      </c>
      <c r="R430" s="38">
        <v>0</v>
      </c>
      <c r="S430" s="36">
        <f>IF(Tabel3[[#This Row],[N Adv
Nouveau]]=0,0,POWER(2,Tabel3[[#This Row],[N Adv
maintenant]]+Tabel3[[#This Row],[N Adv
Nouveau]]))</f>
        <v>0</v>
      </c>
      <c r="T430" s="37">
        <f>IF(Tabel3[[#This Row],[N CoE
Nouveau]]=0,0,POWER(2,Tabel3[[#This Row],[N CoE
maintenant]]+Tabel3[[#This Row],[N CoE
Nouveau]]))</f>
        <v>0</v>
      </c>
    </row>
    <row r="431" spans="14:20" x14ac:dyDescent="0.25">
      <c r="N431" s="5" t="s">
        <v>1111</v>
      </c>
      <c r="O431" s="36">
        <v>2</v>
      </c>
      <c r="P431" s="37">
        <v>0</v>
      </c>
      <c r="Q431" s="38">
        <v>0</v>
      </c>
      <c r="R431" s="38">
        <v>0</v>
      </c>
      <c r="S431" s="36">
        <f>IF(Tabel3[[#This Row],[N Adv
Nouveau]]=0,0,POWER(2,Tabel3[[#This Row],[N Adv
maintenant]]+Tabel3[[#This Row],[N Adv
Nouveau]]))</f>
        <v>0</v>
      </c>
      <c r="T431" s="37">
        <f>IF(Tabel3[[#This Row],[N CoE
Nouveau]]=0,0,POWER(2,Tabel3[[#This Row],[N CoE
maintenant]]+Tabel3[[#This Row],[N CoE
Nouveau]]))</f>
        <v>0</v>
      </c>
    </row>
    <row r="432" spans="14:20" x14ac:dyDescent="0.25">
      <c r="N432" s="5" t="s">
        <v>270</v>
      </c>
      <c r="O432" s="36">
        <v>1</v>
      </c>
      <c r="P432" s="37">
        <v>0</v>
      </c>
      <c r="Q432" s="38">
        <v>0</v>
      </c>
      <c r="R432" s="38">
        <v>0</v>
      </c>
      <c r="S432" s="36">
        <f>IF(Tabel3[[#This Row],[N Adv
Nouveau]]=0,0,POWER(2,Tabel3[[#This Row],[N Adv
maintenant]]+Tabel3[[#This Row],[N Adv
Nouveau]]))</f>
        <v>0</v>
      </c>
      <c r="T432" s="37">
        <f>IF(Tabel3[[#This Row],[N CoE
Nouveau]]=0,0,POWER(2,Tabel3[[#This Row],[N CoE
maintenant]]+Tabel3[[#This Row],[N CoE
Nouveau]]))</f>
        <v>0</v>
      </c>
    </row>
    <row r="433" spans="14:20" x14ac:dyDescent="0.25">
      <c r="N433" s="5" t="s">
        <v>569</v>
      </c>
      <c r="O433" s="36">
        <v>2</v>
      </c>
      <c r="P433" s="37">
        <v>1</v>
      </c>
      <c r="Q433" s="38">
        <v>0</v>
      </c>
      <c r="R433" s="38">
        <v>0</v>
      </c>
      <c r="S433" s="36">
        <f>IF(Tabel3[[#This Row],[N Adv
Nouveau]]=0,0,POWER(2,Tabel3[[#This Row],[N Adv
maintenant]]+Tabel3[[#This Row],[N Adv
Nouveau]]))</f>
        <v>0</v>
      </c>
      <c r="T433" s="37">
        <f>IF(Tabel3[[#This Row],[N CoE
Nouveau]]=0,0,POWER(2,Tabel3[[#This Row],[N CoE
maintenant]]+Tabel3[[#This Row],[N CoE
Nouveau]]))</f>
        <v>0</v>
      </c>
    </row>
    <row r="434" spans="14:20" x14ac:dyDescent="0.25">
      <c r="N434" s="5" t="s">
        <v>866</v>
      </c>
      <c r="O434" s="36">
        <v>3</v>
      </c>
      <c r="P434" s="37">
        <v>1</v>
      </c>
      <c r="Q434" s="38">
        <v>0</v>
      </c>
      <c r="R434" s="38">
        <v>0</v>
      </c>
      <c r="S434" s="36">
        <f>IF(Tabel3[[#This Row],[N Adv
Nouveau]]=0,0,POWER(2,Tabel3[[#This Row],[N Adv
maintenant]]+Tabel3[[#This Row],[N Adv
Nouveau]]))</f>
        <v>0</v>
      </c>
      <c r="T434" s="37">
        <f>IF(Tabel3[[#This Row],[N CoE
Nouveau]]=0,0,POWER(2,Tabel3[[#This Row],[N CoE
maintenant]]+Tabel3[[#This Row],[N CoE
Nouveau]]))</f>
        <v>0</v>
      </c>
    </row>
    <row r="435" spans="14:20" x14ac:dyDescent="0.25">
      <c r="N435" s="5" t="s">
        <v>966</v>
      </c>
      <c r="O435" s="36">
        <v>1</v>
      </c>
      <c r="P435" s="37">
        <v>1</v>
      </c>
      <c r="Q435" s="38">
        <v>0</v>
      </c>
      <c r="R435" s="38">
        <v>0</v>
      </c>
      <c r="S435" s="36">
        <f>IF(Tabel3[[#This Row],[N Adv
Nouveau]]=0,0,POWER(2,Tabel3[[#This Row],[N Adv
maintenant]]+Tabel3[[#This Row],[N Adv
Nouveau]]))</f>
        <v>0</v>
      </c>
      <c r="T435" s="37">
        <f>IF(Tabel3[[#This Row],[N CoE
Nouveau]]=0,0,POWER(2,Tabel3[[#This Row],[N CoE
maintenant]]+Tabel3[[#This Row],[N CoE
Nouveau]]))</f>
        <v>0</v>
      </c>
    </row>
    <row r="436" spans="14:20" x14ac:dyDescent="0.25">
      <c r="N436" s="5" t="s">
        <v>373</v>
      </c>
      <c r="O436" s="36">
        <v>1</v>
      </c>
      <c r="P436" s="37">
        <v>1</v>
      </c>
      <c r="Q436" s="38">
        <v>0</v>
      </c>
      <c r="R436" s="38">
        <v>0</v>
      </c>
      <c r="S436" s="36">
        <f>IF(Tabel3[[#This Row],[N Adv
Nouveau]]=0,0,POWER(2,Tabel3[[#This Row],[N Adv
maintenant]]+Tabel3[[#This Row],[N Adv
Nouveau]]))</f>
        <v>0</v>
      </c>
      <c r="T436" s="37">
        <f>IF(Tabel3[[#This Row],[N CoE
Nouveau]]=0,0,POWER(2,Tabel3[[#This Row],[N CoE
maintenant]]+Tabel3[[#This Row],[N CoE
Nouveau]]))</f>
        <v>0</v>
      </c>
    </row>
    <row r="437" spans="14:20" x14ac:dyDescent="0.25">
      <c r="N437" s="5" t="s">
        <v>518</v>
      </c>
      <c r="O437" s="36">
        <v>2</v>
      </c>
      <c r="P437" s="37">
        <v>1</v>
      </c>
      <c r="Q437" s="38">
        <v>0</v>
      </c>
      <c r="R437" s="38">
        <v>0</v>
      </c>
      <c r="S437" s="36">
        <f>IF(Tabel3[[#This Row],[N Adv
Nouveau]]=0,0,POWER(2,Tabel3[[#This Row],[N Adv
maintenant]]+Tabel3[[#This Row],[N Adv
Nouveau]]))</f>
        <v>0</v>
      </c>
      <c r="T437" s="37">
        <f>IF(Tabel3[[#This Row],[N CoE
Nouveau]]=0,0,POWER(2,Tabel3[[#This Row],[N CoE
maintenant]]+Tabel3[[#This Row],[N CoE
Nouveau]]))</f>
        <v>0</v>
      </c>
    </row>
    <row r="438" spans="14:20" x14ac:dyDescent="0.25">
      <c r="N438" s="5" t="s">
        <v>849</v>
      </c>
      <c r="O438" s="36">
        <v>2</v>
      </c>
      <c r="P438" s="37">
        <v>1</v>
      </c>
      <c r="Q438" s="38">
        <v>0</v>
      </c>
      <c r="R438" s="38">
        <v>0</v>
      </c>
      <c r="S438" s="36">
        <f>IF(Tabel3[[#This Row],[N Adv
Nouveau]]=0,0,POWER(2,Tabel3[[#This Row],[N Adv
maintenant]]+Tabel3[[#This Row],[N Adv
Nouveau]]))</f>
        <v>0</v>
      </c>
      <c r="T438" s="37">
        <f>IF(Tabel3[[#This Row],[N CoE
Nouveau]]=0,0,POWER(2,Tabel3[[#This Row],[N CoE
maintenant]]+Tabel3[[#This Row],[N CoE
Nouveau]]))</f>
        <v>0</v>
      </c>
    </row>
    <row r="439" spans="14:20" x14ac:dyDescent="0.25">
      <c r="N439" s="5" t="s">
        <v>910</v>
      </c>
      <c r="O439" s="36">
        <v>3</v>
      </c>
      <c r="P439" s="37">
        <v>1</v>
      </c>
      <c r="Q439" s="38">
        <v>0</v>
      </c>
      <c r="R439" s="38">
        <v>0</v>
      </c>
      <c r="S439" s="36">
        <f>IF(Tabel3[[#This Row],[N Adv
Nouveau]]=0,0,POWER(2,Tabel3[[#This Row],[N Adv
maintenant]]+Tabel3[[#This Row],[N Adv
Nouveau]]))</f>
        <v>0</v>
      </c>
      <c r="T439" s="37">
        <f>IF(Tabel3[[#This Row],[N CoE
Nouveau]]=0,0,POWER(2,Tabel3[[#This Row],[N CoE
maintenant]]+Tabel3[[#This Row],[N CoE
Nouveau]]))</f>
        <v>0</v>
      </c>
    </row>
    <row r="440" spans="14:20" x14ac:dyDescent="0.25">
      <c r="N440" s="5" t="s">
        <v>698</v>
      </c>
      <c r="O440" s="36">
        <v>3</v>
      </c>
      <c r="P440" s="37">
        <v>1</v>
      </c>
      <c r="Q440" s="38">
        <v>0</v>
      </c>
      <c r="R440" s="38">
        <v>0</v>
      </c>
      <c r="S440" s="36">
        <f>IF(Tabel3[[#This Row],[N Adv
Nouveau]]=0,0,POWER(2,Tabel3[[#This Row],[N Adv
maintenant]]+Tabel3[[#This Row],[N Adv
Nouveau]]))</f>
        <v>0</v>
      </c>
      <c r="T440" s="37">
        <f>IF(Tabel3[[#This Row],[N CoE
Nouveau]]=0,0,POWER(2,Tabel3[[#This Row],[N CoE
maintenant]]+Tabel3[[#This Row],[N CoE
Nouveau]]))</f>
        <v>0</v>
      </c>
    </row>
    <row r="441" spans="14:20" x14ac:dyDescent="0.25">
      <c r="N441" s="5" t="s">
        <v>1391</v>
      </c>
      <c r="O441" s="36">
        <v>0</v>
      </c>
      <c r="P441" s="37">
        <v>0</v>
      </c>
      <c r="Q441" s="38">
        <v>0</v>
      </c>
      <c r="R441" s="38">
        <v>0</v>
      </c>
      <c r="S441" s="36">
        <f>IF(Tabel3[[#This Row],[N Adv
Nouveau]]=0,0,POWER(2,Tabel3[[#This Row],[N Adv
maintenant]]+Tabel3[[#This Row],[N Adv
Nouveau]]))</f>
        <v>0</v>
      </c>
      <c r="T441" s="37">
        <f>IF(Tabel3[[#This Row],[N CoE
Nouveau]]=0,0,POWER(2,Tabel3[[#This Row],[N CoE
maintenant]]+Tabel3[[#This Row],[N CoE
Nouveau]]))</f>
        <v>0</v>
      </c>
    </row>
    <row r="442" spans="14:20" x14ac:dyDescent="0.25">
      <c r="N442" s="5" t="s">
        <v>891</v>
      </c>
      <c r="O442" s="36">
        <v>2</v>
      </c>
      <c r="P442" s="37">
        <v>1</v>
      </c>
      <c r="Q442" s="38">
        <v>0</v>
      </c>
      <c r="R442" s="38">
        <v>0</v>
      </c>
      <c r="S442" s="36">
        <f>IF(Tabel3[[#This Row],[N Adv
Nouveau]]=0,0,POWER(2,Tabel3[[#This Row],[N Adv
maintenant]]+Tabel3[[#This Row],[N Adv
Nouveau]]))</f>
        <v>0</v>
      </c>
      <c r="T442" s="37">
        <f>IF(Tabel3[[#This Row],[N CoE
Nouveau]]=0,0,POWER(2,Tabel3[[#This Row],[N CoE
maintenant]]+Tabel3[[#This Row],[N CoE
Nouveau]]))</f>
        <v>0</v>
      </c>
    </row>
    <row r="443" spans="14:20" x14ac:dyDescent="0.25">
      <c r="N443" s="5" t="s">
        <v>1423</v>
      </c>
      <c r="O443" s="36">
        <v>0</v>
      </c>
      <c r="P443" s="37">
        <v>0</v>
      </c>
      <c r="Q443" s="38">
        <v>0</v>
      </c>
      <c r="R443" s="38">
        <v>0</v>
      </c>
      <c r="S443" s="36">
        <f>IF(Tabel3[[#This Row],[N Adv
Nouveau]]=0,0,POWER(2,Tabel3[[#This Row],[N Adv
maintenant]]+Tabel3[[#This Row],[N Adv
Nouveau]]))</f>
        <v>0</v>
      </c>
      <c r="T443" s="37">
        <f>IF(Tabel3[[#This Row],[N CoE
Nouveau]]=0,0,POWER(2,Tabel3[[#This Row],[N CoE
maintenant]]+Tabel3[[#This Row],[N CoE
Nouveau]]))</f>
        <v>0</v>
      </c>
    </row>
    <row r="444" spans="14:20" x14ac:dyDescent="0.25">
      <c r="N444" s="5" t="s">
        <v>1210</v>
      </c>
      <c r="O444" s="36">
        <v>1</v>
      </c>
      <c r="P444" s="37">
        <v>0</v>
      </c>
      <c r="Q444" s="38">
        <v>0</v>
      </c>
      <c r="R444" s="38">
        <v>0</v>
      </c>
      <c r="S444" s="36">
        <f>IF(Tabel3[[#This Row],[N Adv
Nouveau]]=0,0,POWER(2,Tabel3[[#This Row],[N Adv
maintenant]]+Tabel3[[#This Row],[N Adv
Nouveau]]))</f>
        <v>0</v>
      </c>
      <c r="T444" s="37">
        <f>IF(Tabel3[[#This Row],[N CoE
Nouveau]]=0,0,POWER(2,Tabel3[[#This Row],[N CoE
maintenant]]+Tabel3[[#This Row],[N CoE
Nouveau]]))</f>
        <v>0</v>
      </c>
    </row>
    <row r="445" spans="14:20" x14ac:dyDescent="0.25">
      <c r="N445" s="5" t="s">
        <v>1358</v>
      </c>
      <c r="O445" s="36">
        <v>1</v>
      </c>
      <c r="P445" s="37">
        <v>0</v>
      </c>
      <c r="Q445" s="38">
        <v>0</v>
      </c>
      <c r="R445" s="38">
        <v>0</v>
      </c>
      <c r="S445" s="36">
        <f>IF(Tabel3[[#This Row],[N Adv
Nouveau]]=0,0,POWER(2,Tabel3[[#This Row],[N Adv
maintenant]]+Tabel3[[#This Row],[N Adv
Nouveau]]))</f>
        <v>0</v>
      </c>
      <c r="T445" s="37">
        <f>IF(Tabel3[[#This Row],[N CoE
Nouveau]]=0,0,POWER(2,Tabel3[[#This Row],[N CoE
maintenant]]+Tabel3[[#This Row],[N CoE
Nouveau]]))</f>
        <v>0</v>
      </c>
    </row>
    <row r="446" spans="14:20" x14ac:dyDescent="0.25">
      <c r="N446" s="5" t="s">
        <v>914</v>
      </c>
      <c r="O446" s="36">
        <v>2</v>
      </c>
      <c r="P446" s="37">
        <v>1</v>
      </c>
      <c r="Q446" s="38">
        <v>0</v>
      </c>
      <c r="R446" s="38">
        <v>0</v>
      </c>
      <c r="S446" s="36">
        <f>IF(Tabel3[[#This Row],[N Adv
Nouveau]]=0,0,POWER(2,Tabel3[[#This Row],[N Adv
maintenant]]+Tabel3[[#This Row],[N Adv
Nouveau]]))</f>
        <v>0</v>
      </c>
      <c r="T446" s="37">
        <f>IF(Tabel3[[#This Row],[N CoE
Nouveau]]=0,0,POWER(2,Tabel3[[#This Row],[N CoE
maintenant]]+Tabel3[[#This Row],[N CoE
Nouveau]]))</f>
        <v>0</v>
      </c>
    </row>
    <row r="447" spans="14:20" x14ac:dyDescent="0.25">
      <c r="N447" s="5" t="s">
        <v>664</v>
      </c>
      <c r="O447" s="36">
        <v>0</v>
      </c>
      <c r="P447" s="37">
        <v>0</v>
      </c>
      <c r="Q447" s="38">
        <v>0</v>
      </c>
      <c r="R447" s="38">
        <v>0</v>
      </c>
      <c r="S447" s="36">
        <f>IF(Tabel3[[#This Row],[N Adv
Nouveau]]=0,0,POWER(2,Tabel3[[#This Row],[N Adv
maintenant]]+Tabel3[[#This Row],[N Adv
Nouveau]]))</f>
        <v>0</v>
      </c>
      <c r="T447" s="37">
        <f>IF(Tabel3[[#This Row],[N CoE
Nouveau]]=0,0,POWER(2,Tabel3[[#This Row],[N CoE
maintenant]]+Tabel3[[#This Row],[N CoE
Nouveau]]))</f>
        <v>0</v>
      </c>
    </row>
    <row r="448" spans="14:20" x14ac:dyDescent="0.25">
      <c r="N448" s="5" t="s">
        <v>412</v>
      </c>
      <c r="O448" s="36">
        <v>1</v>
      </c>
      <c r="P448" s="37">
        <v>1</v>
      </c>
      <c r="Q448" s="38">
        <v>0</v>
      </c>
      <c r="R448" s="38">
        <v>0</v>
      </c>
      <c r="S448" s="36">
        <f>IF(Tabel3[[#This Row],[N Adv
Nouveau]]=0,0,POWER(2,Tabel3[[#This Row],[N Adv
maintenant]]+Tabel3[[#This Row],[N Adv
Nouveau]]))</f>
        <v>0</v>
      </c>
      <c r="T448" s="37">
        <f>IF(Tabel3[[#This Row],[N CoE
Nouveau]]=0,0,POWER(2,Tabel3[[#This Row],[N CoE
maintenant]]+Tabel3[[#This Row],[N CoE
Nouveau]]))</f>
        <v>0</v>
      </c>
    </row>
    <row r="449" spans="14:20" x14ac:dyDescent="0.25">
      <c r="N449" s="5" t="s">
        <v>726</v>
      </c>
      <c r="O449" s="36">
        <v>2</v>
      </c>
      <c r="P449" s="37">
        <v>1</v>
      </c>
      <c r="Q449" s="38">
        <v>0</v>
      </c>
      <c r="R449" s="38">
        <v>0</v>
      </c>
      <c r="S449" s="36">
        <f>IF(Tabel3[[#This Row],[N Adv
Nouveau]]=0,0,POWER(2,Tabel3[[#This Row],[N Adv
maintenant]]+Tabel3[[#This Row],[N Adv
Nouveau]]))</f>
        <v>0</v>
      </c>
      <c r="T449" s="37">
        <f>IF(Tabel3[[#This Row],[N CoE
Nouveau]]=0,0,POWER(2,Tabel3[[#This Row],[N CoE
maintenant]]+Tabel3[[#This Row],[N CoE
Nouveau]]))</f>
        <v>0</v>
      </c>
    </row>
    <row r="450" spans="14:20" x14ac:dyDescent="0.25">
      <c r="N450" s="5" t="s">
        <v>815</v>
      </c>
      <c r="O450" s="36">
        <v>1</v>
      </c>
      <c r="P450" s="37">
        <v>0</v>
      </c>
      <c r="Q450" s="38">
        <v>0</v>
      </c>
      <c r="R450" s="38">
        <v>0</v>
      </c>
      <c r="S450" s="36">
        <f>IF(Tabel3[[#This Row],[N Adv
Nouveau]]=0,0,POWER(2,Tabel3[[#This Row],[N Adv
maintenant]]+Tabel3[[#This Row],[N Adv
Nouveau]]))</f>
        <v>0</v>
      </c>
      <c r="T450" s="37">
        <f>IF(Tabel3[[#This Row],[N CoE
Nouveau]]=0,0,POWER(2,Tabel3[[#This Row],[N CoE
maintenant]]+Tabel3[[#This Row],[N CoE
Nouveau]]))</f>
        <v>0</v>
      </c>
    </row>
    <row r="451" spans="14:20" x14ac:dyDescent="0.25">
      <c r="N451" s="5" t="s">
        <v>250</v>
      </c>
      <c r="O451" s="36">
        <v>1</v>
      </c>
      <c r="P451" s="37">
        <v>0</v>
      </c>
      <c r="Q451" s="38">
        <v>0</v>
      </c>
      <c r="R451" s="38">
        <v>0</v>
      </c>
      <c r="S451" s="36">
        <f>IF(Tabel3[[#This Row],[N Adv
Nouveau]]=0,0,POWER(2,Tabel3[[#This Row],[N Adv
maintenant]]+Tabel3[[#This Row],[N Adv
Nouveau]]))</f>
        <v>0</v>
      </c>
      <c r="T451" s="37">
        <f>IF(Tabel3[[#This Row],[N CoE
Nouveau]]=0,0,POWER(2,Tabel3[[#This Row],[N CoE
maintenant]]+Tabel3[[#This Row],[N CoE
Nouveau]]))</f>
        <v>0</v>
      </c>
    </row>
    <row r="452" spans="14:20" x14ac:dyDescent="0.25">
      <c r="N452" s="5" t="s">
        <v>1245</v>
      </c>
      <c r="O452" s="36">
        <v>0</v>
      </c>
      <c r="P452" s="37">
        <v>1</v>
      </c>
      <c r="Q452" s="38">
        <v>0</v>
      </c>
      <c r="R452" s="38">
        <v>0</v>
      </c>
      <c r="S452" s="36">
        <f>IF(Tabel3[[#This Row],[N Adv
Nouveau]]=0,0,POWER(2,Tabel3[[#This Row],[N Adv
maintenant]]+Tabel3[[#This Row],[N Adv
Nouveau]]))</f>
        <v>0</v>
      </c>
      <c r="T452" s="37">
        <f>IF(Tabel3[[#This Row],[N CoE
Nouveau]]=0,0,POWER(2,Tabel3[[#This Row],[N CoE
maintenant]]+Tabel3[[#This Row],[N CoE
Nouveau]]))</f>
        <v>0</v>
      </c>
    </row>
    <row r="453" spans="14:20" x14ac:dyDescent="0.25">
      <c r="N453" s="5" t="s">
        <v>1276</v>
      </c>
      <c r="O453" s="36">
        <v>0</v>
      </c>
      <c r="P453" s="37">
        <v>0</v>
      </c>
      <c r="Q453" s="38">
        <v>0</v>
      </c>
      <c r="R453" s="38">
        <v>0</v>
      </c>
      <c r="S453" s="36">
        <f>IF(Tabel3[[#This Row],[N Adv
Nouveau]]=0,0,POWER(2,Tabel3[[#This Row],[N Adv
maintenant]]+Tabel3[[#This Row],[N Adv
Nouveau]]))</f>
        <v>0</v>
      </c>
      <c r="T453" s="37">
        <f>IF(Tabel3[[#This Row],[N CoE
Nouveau]]=0,0,POWER(2,Tabel3[[#This Row],[N CoE
maintenant]]+Tabel3[[#This Row],[N CoE
Nouveau]]))</f>
        <v>0</v>
      </c>
    </row>
    <row r="454" spans="14:20" x14ac:dyDescent="0.25">
      <c r="N454" s="5" t="s">
        <v>1256</v>
      </c>
      <c r="O454" s="36">
        <v>0</v>
      </c>
      <c r="P454" s="37">
        <v>0</v>
      </c>
      <c r="Q454" s="38">
        <v>0</v>
      </c>
      <c r="R454" s="38">
        <v>0</v>
      </c>
      <c r="S454" s="36">
        <f>IF(Tabel3[[#This Row],[N Adv
Nouveau]]=0,0,POWER(2,Tabel3[[#This Row],[N Adv
maintenant]]+Tabel3[[#This Row],[N Adv
Nouveau]]))</f>
        <v>0</v>
      </c>
      <c r="T454" s="37">
        <f>IF(Tabel3[[#This Row],[N CoE
Nouveau]]=0,0,POWER(2,Tabel3[[#This Row],[N CoE
maintenant]]+Tabel3[[#This Row],[N CoE
Nouveau]]))</f>
        <v>0</v>
      </c>
    </row>
    <row r="455" spans="14:20" x14ac:dyDescent="0.25">
      <c r="N455" s="5" t="s">
        <v>1082</v>
      </c>
      <c r="O455" s="36">
        <v>2</v>
      </c>
      <c r="P455" s="37">
        <v>1</v>
      </c>
      <c r="Q455" s="38">
        <v>0</v>
      </c>
      <c r="R455" s="38">
        <v>0</v>
      </c>
      <c r="S455" s="36">
        <f>IF(Tabel3[[#This Row],[N Adv
Nouveau]]=0,0,POWER(2,Tabel3[[#This Row],[N Adv
maintenant]]+Tabel3[[#This Row],[N Adv
Nouveau]]))</f>
        <v>0</v>
      </c>
      <c r="T455" s="37">
        <f>IF(Tabel3[[#This Row],[N CoE
Nouveau]]=0,0,POWER(2,Tabel3[[#This Row],[N CoE
maintenant]]+Tabel3[[#This Row],[N CoE
Nouveau]]))</f>
        <v>0</v>
      </c>
    </row>
    <row r="456" spans="14:20" x14ac:dyDescent="0.25">
      <c r="N456" s="5" t="s">
        <v>544</v>
      </c>
      <c r="O456" s="36">
        <v>3</v>
      </c>
      <c r="P456" s="37">
        <v>2</v>
      </c>
      <c r="Q456" s="38">
        <v>0</v>
      </c>
      <c r="R456" s="38">
        <v>0</v>
      </c>
      <c r="S456" s="36">
        <f>IF(Tabel3[[#This Row],[N Adv
Nouveau]]=0,0,POWER(2,Tabel3[[#This Row],[N Adv
maintenant]]+Tabel3[[#This Row],[N Adv
Nouveau]]))</f>
        <v>0</v>
      </c>
      <c r="T456" s="37">
        <f>IF(Tabel3[[#This Row],[N CoE
Nouveau]]=0,0,POWER(2,Tabel3[[#This Row],[N CoE
maintenant]]+Tabel3[[#This Row],[N CoE
Nouveau]]))</f>
        <v>0</v>
      </c>
    </row>
    <row r="457" spans="14:20" x14ac:dyDescent="0.25">
      <c r="N457" s="5" t="s">
        <v>868</v>
      </c>
      <c r="O457" s="36">
        <v>2</v>
      </c>
      <c r="P457" s="37">
        <v>1</v>
      </c>
      <c r="Q457" s="38">
        <v>0</v>
      </c>
      <c r="R457" s="38">
        <v>0</v>
      </c>
      <c r="S457" s="36">
        <f>IF(Tabel3[[#This Row],[N Adv
Nouveau]]=0,0,POWER(2,Tabel3[[#This Row],[N Adv
maintenant]]+Tabel3[[#This Row],[N Adv
Nouveau]]))</f>
        <v>0</v>
      </c>
      <c r="T457" s="37">
        <f>IF(Tabel3[[#This Row],[N CoE
Nouveau]]=0,0,POWER(2,Tabel3[[#This Row],[N CoE
maintenant]]+Tabel3[[#This Row],[N CoE
Nouveau]]))</f>
        <v>0</v>
      </c>
    </row>
    <row r="458" spans="14:20" x14ac:dyDescent="0.25">
      <c r="N458" s="5" t="s">
        <v>677</v>
      </c>
      <c r="O458" s="36">
        <v>1</v>
      </c>
      <c r="P458" s="37">
        <v>1</v>
      </c>
      <c r="Q458" s="38">
        <v>0</v>
      </c>
      <c r="R458" s="38">
        <v>0</v>
      </c>
      <c r="S458" s="36">
        <f>IF(Tabel3[[#This Row],[N Adv
Nouveau]]=0,0,POWER(2,Tabel3[[#This Row],[N Adv
maintenant]]+Tabel3[[#This Row],[N Adv
Nouveau]]))</f>
        <v>0</v>
      </c>
      <c r="T458" s="37">
        <f>IF(Tabel3[[#This Row],[N CoE
Nouveau]]=0,0,POWER(2,Tabel3[[#This Row],[N CoE
maintenant]]+Tabel3[[#This Row],[N CoE
Nouveau]]))</f>
        <v>0</v>
      </c>
    </row>
    <row r="459" spans="14:20" x14ac:dyDescent="0.25">
      <c r="N459" s="5" t="s">
        <v>762</v>
      </c>
      <c r="O459" s="36">
        <v>2</v>
      </c>
      <c r="P459" s="37">
        <v>1</v>
      </c>
      <c r="Q459" s="38">
        <v>0</v>
      </c>
      <c r="R459" s="38">
        <v>0</v>
      </c>
      <c r="S459" s="36">
        <f>IF(Tabel3[[#This Row],[N Adv
Nouveau]]=0,0,POWER(2,Tabel3[[#This Row],[N Adv
maintenant]]+Tabel3[[#This Row],[N Adv
Nouveau]]))</f>
        <v>0</v>
      </c>
      <c r="T459" s="37">
        <f>IF(Tabel3[[#This Row],[N CoE
Nouveau]]=0,0,POWER(2,Tabel3[[#This Row],[N CoE
maintenant]]+Tabel3[[#This Row],[N CoE
Nouveau]]))</f>
        <v>0</v>
      </c>
    </row>
    <row r="460" spans="14:20" x14ac:dyDescent="0.25">
      <c r="N460" s="5" t="s">
        <v>1364</v>
      </c>
      <c r="O460" s="36">
        <v>2</v>
      </c>
      <c r="P460" s="37">
        <v>1</v>
      </c>
      <c r="Q460" s="38">
        <v>0</v>
      </c>
      <c r="R460" s="38">
        <v>0</v>
      </c>
      <c r="S460" s="36">
        <f>IF(Tabel3[[#This Row],[N Adv
Nouveau]]=0,0,POWER(2,Tabel3[[#This Row],[N Adv
maintenant]]+Tabel3[[#This Row],[N Adv
Nouveau]]))</f>
        <v>0</v>
      </c>
      <c r="T460" s="37">
        <f>IF(Tabel3[[#This Row],[N CoE
Nouveau]]=0,0,POWER(2,Tabel3[[#This Row],[N CoE
maintenant]]+Tabel3[[#This Row],[N CoE
Nouveau]]))</f>
        <v>0</v>
      </c>
    </row>
    <row r="461" spans="14:20" x14ac:dyDescent="0.25">
      <c r="N461" s="5" t="s">
        <v>1164</v>
      </c>
      <c r="O461" s="36">
        <v>2</v>
      </c>
      <c r="P461" s="37">
        <v>1</v>
      </c>
      <c r="Q461" s="38">
        <v>0</v>
      </c>
      <c r="R461" s="38">
        <v>0</v>
      </c>
      <c r="S461" s="36">
        <f>IF(Tabel3[[#This Row],[N Adv
Nouveau]]=0,0,POWER(2,Tabel3[[#This Row],[N Adv
maintenant]]+Tabel3[[#This Row],[N Adv
Nouveau]]))</f>
        <v>0</v>
      </c>
      <c r="T461" s="37">
        <f>IF(Tabel3[[#This Row],[N CoE
Nouveau]]=0,0,POWER(2,Tabel3[[#This Row],[N CoE
maintenant]]+Tabel3[[#This Row],[N CoE
Nouveau]]))</f>
        <v>0</v>
      </c>
    </row>
    <row r="462" spans="14:20" x14ac:dyDescent="0.25">
      <c r="N462" s="5" t="s">
        <v>477</v>
      </c>
      <c r="O462" s="36">
        <v>2</v>
      </c>
      <c r="P462" s="37">
        <v>1</v>
      </c>
      <c r="Q462" s="38">
        <v>0</v>
      </c>
      <c r="R462" s="38">
        <v>0</v>
      </c>
      <c r="S462" s="36">
        <f>IF(Tabel3[[#This Row],[N Adv
Nouveau]]=0,0,POWER(2,Tabel3[[#This Row],[N Adv
maintenant]]+Tabel3[[#This Row],[N Adv
Nouveau]]))</f>
        <v>0</v>
      </c>
      <c r="T462" s="37">
        <f>IF(Tabel3[[#This Row],[N CoE
Nouveau]]=0,0,POWER(2,Tabel3[[#This Row],[N CoE
maintenant]]+Tabel3[[#This Row],[N CoE
Nouveau]]))</f>
        <v>0</v>
      </c>
    </row>
    <row r="463" spans="14:20" x14ac:dyDescent="0.25">
      <c r="N463" s="5" t="s">
        <v>424</v>
      </c>
      <c r="O463" s="36">
        <v>1</v>
      </c>
      <c r="P463" s="37">
        <v>1</v>
      </c>
      <c r="Q463" s="38">
        <v>0</v>
      </c>
      <c r="R463" s="38">
        <v>0</v>
      </c>
      <c r="S463" s="36">
        <f>IF(Tabel3[[#This Row],[N Adv
Nouveau]]=0,0,POWER(2,Tabel3[[#This Row],[N Adv
maintenant]]+Tabel3[[#This Row],[N Adv
Nouveau]]))</f>
        <v>0</v>
      </c>
      <c r="T463" s="37">
        <f>IF(Tabel3[[#This Row],[N CoE
Nouveau]]=0,0,POWER(2,Tabel3[[#This Row],[N CoE
maintenant]]+Tabel3[[#This Row],[N CoE
Nouveau]]))</f>
        <v>0</v>
      </c>
    </row>
    <row r="464" spans="14:20" x14ac:dyDescent="0.25">
      <c r="N464" s="5" t="s">
        <v>1050</v>
      </c>
      <c r="O464" s="36">
        <v>1</v>
      </c>
      <c r="P464" s="37">
        <v>1</v>
      </c>
      <c r="Q464" s="38">
        <v>0</v>
      </c>
      <c r="R464" s="38">
        <v>0</v>
      </c>
      <c r="S464" s="36">
        <f>IF(Tabel3[[#This Row],[N Adv
Nouveau]]=0,0,POWER(2,Tabel3[[#This Row],[N Adv
maintenant]]+Tabel3[[#This Row],[N Adv
Nouveau]]))</f>
        <v>0</v>
      </c>
      <c r="T464" s="37">
        <f>IF(Tabel3[[#This Row],[N CoE
Nouveau]]=0,0,POWER(2,Tabel3[[#This Row],[N CoE
maintenant]]+Tabel3[[#This Row],[N CoE
Nouveau]]))</f>
        <v>0</v>
      </c>
    </row>
    <row r="465" spans="14:20" x14ac:dyDescent="0.25">
      <c r="N465" s="5" t="s">
        <v>1027</v>
      </c>
      <c r="O465" s="36">
        <v>0</v>
      </c>
      <c r="P465" s="37">
        <v>0</v>
      </c>
      <c r="Q465" s="38">
        <v>0</v>
      </c>
      <c r="R465" s="38">
        <v>0</v>
      </c>
      <c r="S465" s="36">
        <f>IF(Tabel3[[#This Row],[N Adv
Nouveau]]=0,0,POWER(2,Tabel3[[#This Row],[N Adv
maintenant]]+Tabel3[[#This Row],[N Adv
Nouveau]]))</f>
        <v>0</v>
      </c>
      <c r="T465" s="37">
        <f>IF(Tabel3[[#This Row],[N CoE
Nouveau]]=0,0,POWER(2,Tabel3[[#This Row],[N CoE
maintenant]]+Tabel3[[#This Row],[N CoE
Nouveau]]))</f>
        <v>0</v>
      </c>
    </row>
    <row r="466" spans="14:20" x14ac:dyDescent="0.25">
      <c r="N466" s="5" t="s">
        <v>1237</v>
      </c>
      <c r="O466" s="36">
        <v>1</v>
      </c>
      <c r="P466" s="37">
        <v>0</v>
      </c>
      <c r="Q466" s="38">
        <v>0</v>
      </c>
      <c r="R466" s="38">
        <v>0</v>
      </c>
      <c r="S466" s="36">
        <f>IF(Tabel3[[#This Row],[N Adv
Nouveau]]=0,0,POWER(2,Tabel3[[#This Row],[N Adv
maintenant]]+Tabel3[[#This Row],[N Adv
Nouveau]]))</f>
        <v>0</v>
      </c>
      <c r="T466" s="37">
        <f>IF(Tabel3[[#This Row],[N CoE
Nouveau]]=0,0,POWER(2,Tabel3[[#This Row],[N CoE
maintenant]]+Tabel3[[#This Row],[N CoE
Nouveau]]))</f>
        <v>0</v>
      </c>
    </row>
    <row r="467" spans="14:20" x14ac:dyDescent="0.25">
      <c r="N467" s="5" t="s">
        <v>994</v>
      </c>
      <c r="O467" s="36">
        <v>1</v>
      </c>
      <c r="P467" s="37">
        <v>0</v>
      </c>
      <c r="Q467" s="38">
        <v>0</v>
      </c>
      <c r="R467" s="38">
        <v>0</v>
      </c>
      <c r="S467" s="36">
        <f>IF(Tabel3[[#This Row],[N Adv
Nouveau]]=0,0,POWER(2,Tabel3[[#This Row],[N Adv
maintenant]]+Tabel3[[#This Row],[N Adv
Nouveau]]))</f>
        <v>0</v>
      </c>
      <c r="T467" s="37">
        <f>IF(Tabel3[[#This Row],[N CoE
Nouveau]]=0,0,POWER(2,Tabel3[[#This Row],[N CoE
maintenant]]+Tabel3[[#This Row],[N CoE
Nouveau]]))</f>
        <v>0</v>
      </c>
    </row>
    <row r="468" spans="14:20" x14ac:dyDescent="0.25">
      <c r="N468" s="5" t="s">
        <v>1154</v>
      </c>
      <c r="O468" s="36">
        <v>0</v>
      </c>
      <c r="P468" s="37">
        <v>0</v>
      </c>
      <c r="Q468" s="38">
        <v>0</v>
      </c>
      <c r="R468" s="38">
        <v>0</v>
      </c>
      <c r="S468" s="36">
        <f>IF(Tabel3[[#This Row],[N Adv
Nouveau]]=0,0,POWER(2,Tabel3[[#This Row],[N Adv
maintenant]]+Tabel3[[#This Row],[N Adv
Nouveau]]))</f>
        <v>0</v>
      </c>
      <c r="T468" s="37">
        <f>IF(Tabel3[[#This Row],[N CoE
Nouveau]]=0,0,POWER(2,Tabel3[[#This Row],[N CoE
maintenant]]+Tabel3[[#This Row],[N CoE
Nouveau]]))</f>
        <v>0</v>
      </c>
    </row>
    <row r="469" spans="14:20" x14ac:dyDescent="0.25">
      <c r="N469" s="5" t="s">
        <v>1251</v>
      </c>
      <c r="O469" s="36">
        <v>1</v>
      </c>
      <c r="P469" s="37">
        <v>0</v>
      </c>
      <c r="Q469" s="38">
        <v>0</v>
      </c>
      <c r="R469" s="38">
        <v>0</v>
      </c>
      <c r="S469" s="36">
        <f>IF(Tabel3[[#This Row],[N Adv
Nouveau]]=0,0,POWER(2,Tabel3[[#This Row],[N Adv
maintenant]]+Tabel3[[#This Row],[N Adv
Nouveau]]))</f>
        <v>0</v>
      </c>
      <c r="T469" s="37">
        <f>IF(Tabel3[[#This Row],[N CoE
Nouveau]]=0,0,POWER(2,Tabel3[[#This Row],[N CoE
maintenant]]+Tabel3[[#This Row],[N CoE
Nouveau]]))</f>
        <v>0</v>
      </c>
    </row>
    <row r="470" spans="14:20" x14ac:dyDescent="0.25">
      <c r="N470" s="5" t="s">
        <v>1220</v>
      </c>
      <c r="O470" s="36">
        <v>0</v>
      </c>
      <c r="P470" s="37">
        <v>0</v>
      </c>
      <c r="Q470" s="38">
        <v>0</v>
      </c>
      <c r="R470" s="38">
        <v>0</v>
      </c>
      <c r="S470" s="36">
        <f>IF(Tabel3[[#This Row],[N Adv
Nouveau]]=0,0,POWER(2,Tabel3[[#This Row],[N Adv
maintenant]]+Tabel3[[#This Row],[N Adv
Nouveau]]))</f>
        <v>0</v>
      </c>
      <c r="T470" s="37">
        <f>IF(Tabel3[[#This Row],[N CoE
Nouveau]]=0,0,POWER(2,Tabel3[[#This Row],[N CoE
maintenant]]+Tabel3[[#This Row],[N CoE
Nouveau]]))</f>
        <v>0</v>
      </c>
    </row>
    <row r="471" spans="14:20" x14ac:dyDescent="0.25">
      <c r="N471" s="5" t="s">
        <v>1155</v>
      </c>
      <c r="O471" s="36">
        <v>0</v>
      </c>
      <c r="P471" s="37">
        <v>0</v>
      </c>
      <c r="Q471" s="38">
        <v>0</v>
      </c>
      <c r="R471" s="38">
        <v>0</v>
      </c>
      <c r="S471" s="36">
        <f>IF(Tabel3[[#This Row],[N Adv
Nouveau]]=0,0,POWER(2,Tabel3[[#This Row],[N Adv
maintenant]]+Tabel3[[#This Row],[N Adv
Nouveau]]))</f>
        <v>0</v>
      </c>
      <c r="T471" s="37">
        <f>IF(Tabel3[[#This Row],[N CoE
Nouveau]]=0,0,POWER(2,Tabel3[[#This Row],[N CoE
maintenant]]+Tabel3[[#This Row],[N CoE
Nouveau]]))</f>
        <v>0</v>
      </c>
    </row>
    <row r="472" spans="14:20" x14ac:dyDescent="0.25">
      <c r="N472" s="5" t="s">
        <v>1206</v>
      </c>
      <c r="O472" s="36">
        <v>1</v>
      </c>
      <c r="P472" s="37">
        <v>1</v>
      </c>
      <c r="Q472" s="38">
        <v>0</v>
      </c>
      <c r="R472" s="38">
        <v>0</v>
      </c>
      <c r="S472" s="36">
        <f>IF(Tabel3[[#This Row],[N Adv
Nouveau]]=0,0,POWER(2,Tabel3[[#This Row],[N Adv
maintenant]]+Tabel3[[#This Row],[N Adv
Nouveau]]))</f>
        <v>0</v>
      </c>
      <c r="T472" s="37">
        <f>IF(Tabel3[[#This Row],[N CoE
Nouveau]]=0,0,POWER(2,Tabel3[[#This Row],[N CoE
maintenant]]+Tabel3[[#This Row],[N CoE
Nouveau]]))</f>
        <v>0</v>
      </c>
    </row>
    <row r="473" spans="14:20" x14ac:dyDescent="0.25">
      <c r="N473" s="5" t="s">
        <v>524</v>
      </c>
      <c r="O473" s="36">
        <v>2</v>
      </c>
      <c r="P473" s="37">
        <v>1</v>
      </c>
      <c r="Q473" s="38">
        <v>0</v>
      </c>
      <c r="R473" s="38">
        <v>0</v>
      </c>
      <c r="S473" s="36">
        <f>IF(Tabel3[[#This Row],[N Adv
Nouveau]]=0,0,POWER(2,Tabel3[[#This Row],[N Adv
maintenant]]+Tabel3[[#This Row],[N Adv
Nouveau]]))</f>
        <v>0</v>
      </c>
      <c r="T473" s="37">
        <f>IF(Tabel3[[#This Row],[N CoE
Nouveau]]=0,0,POWER(2,Tabel3[[#This Row],[N CoE
maintenant]]+Tabel3[[#This Row],[N CoE
Nouveau]]))</f>
        <v>0</v>
      </c>
    </row>
    <row r="474" spans="14:20" x14ac:dyDescent="0.25">
      <c r="N474" s="5" t="s">
        <v>1073</v>
      </c>
      <c r="O474" s="36">
        <v>2</v>
      </c>
      <c r="P474" s="37">
        <v>2</v>
      </c>
      <c r="Q474" s="38">
        <v>0</v>
      </c>
      <c r="R474" s="38">
        <v>0</v>
      </c>
      <c r="S474" s="36">
        <f>IF(Tabel3[[#This Row],[N Adv
Nouveau]]=0,0,POWER(2,Tabel3[[#This Row],[N Adv
maintenant]]+Tabel3[[#This Row],[N Adv
Nouveau]]))</f>
        <v>0</v>
      </c>
      <c r="T474" s="37">
        <f>IF(Tabel3[[#This Row],[N CoE
Nouveau]]=0,0,POWER(2,Tabel3[[#This Row],[N CoE
maintenant]]+Tabel3[[#This Row],[N CoE
Nouveau]]))</f>
        <v>0</v>
      </c>
    </row>
    <row r="475" spans="14:20" x14ac:dyDescent="0.25">
      <c r="N475" s="5" t="s">
        <v>872</v>
      </c>
      <c r="O475" s="36">
        <v>2</v>
      </c>
      <c r="P475" s="37">
        <v>1</v>
      </c>
      <c r="Q475" s="38">
        <v>0</v>
      </c>
      <c r="R475" s="38">
        <v>0</v>
      </c>
      <c r="S475" s="36">
        <f>IF(Tabel3[[#This Row],[N Adv
Nouveau]]=0,0,POWER(2,Tabel3[[#This Row],[N Adv
maintenant]]+Tabel3[[#This Row],[N Adv
Nouveau]]))</f>
        <v>0</v>
      </c>
      <c r="T475" s="37">
        <f>IF(Tabel3[[#This Row],[N CoE
Nouveau]]=0,0,POWER(2,Tabel3[[#This Row],[N CoE
maintenant]]+Tabel3[[#This Row],[N CoE
Nouveau]]))</f>
        <v>0</v>
      </c>
    </row>
    <row r="476" spans="14:20" x14ac:dyDescent="0.25">
      <c r="N476" s="5" t="s">
        <v>346</v>
      </c>
      <c r="O476" s="36">
        <v>2</v>
      </c>
      <c r="P476" s="37">
        <v>1</v>
      </c>
      <c r="Q476" s="38">
        <v>0</v>
      </c>
      <c r="R476" s="38">
        <v>0</v>
      </c>
      <c r="S476" s="36">
        <f>IF(Tabel3[[#This Row],[N Adv
Nouveau]]=0,0,POWER(2,Tabel3[[#This Row],[N Adv
maintenant]]+Tabel3[[#This Row],[N Adv
Nouveau]]))</f>
        <v>0</v>
      </c>
      <c r="T476" s="37">
        <f>IF(Tabel3[[#This Row],[N CoE
Nouveau]]=0,0,POWER(2,Tabel3[[#This Row],[N CoE
maintenant]]+Tabel3[[#This Row],[N CoE
Nouveau]]))</f>
        <v>0</v>
      </c>
    </row>
    <row r="477" spans="14:20" x14ac:dyDescent="0.25">
      <c r="N477" s="5" t="s">
        <v>1311</v>
      </c>
      <c r="O477" s="36">
        <v>2</v>
      </c>
      <c r="P477" s="37">
        <v>1</v>
      </c>
      <c r="Q477" s="38">
        <v>0</v>
      </c>
      <c r="R477" s="38">
        <v>0</v>
      </c>
      <c r="S477" s="36">
        <f>IF(Tabel3[[#This Row],[N Adv
Nouveau]]=0,0,POWER(2,Tabel3[[#This Row],[N Adv
maintenant]]+Tabel3[[#This Row],[N Adv
Nouveau]]))</f>
        <v>0</v>
      </c>
      <c r="T477" s="37">
        <f>IF(Tabel3[[#This Row],[N CoE
Nouveau]]=0,0,POWER(2,Tabel3[[#This Row],[N CoE
maintenant]]+Tabel3[[#This Row],[N CoE
Nouveau]]))</f>
        <v>0</v>
      </c>
    </row>
    <row r="478" spans="14:20" x14ac:dyDescent="0.25">
      <c r="N478" s="5" t="s">
        <v>1312</v>
      </c>
      <c r="O478" s="36">
        <v>1</v>
      </c>
      <c r="P478" s="37">
        <v>1</v>
      </c>
      <c r="Q478" s="38">
        <v>0</v>
      </c>
      <c r="R478" s="38">
        <v>0</v>
      </c>
      <c r="S478" s="36">
        <f>IF(Tabel3[[#This Row],[N Adv
Nouveau]]=0,0,POWER(2,Tabel3[[#This Row],[N Adv
maintenant]]+Tabel3[[#This Row],[N Adv
Nouveau]]))</f>
        <v>0</v>
      </c>
      <c r="T478" s="37">
        <f>IF(Tabel3[[#This Row],[N CoE
Nouveau]]=0,0,POWER(2,Tabel3[[#This Row],[N CoE
maintenant]]+Tabel3[[#This Row],[N CoE
Nouveau]]))</f>
        <v>0</v>
      </c>
    </row>
    <row r="479" spans="14:20" x14ac:dyDescent="0.25">
      <c r="N479" s="5" t="s">
        <v>1038</v>
      </c>
      <c r="O479" s="36">
        <v>2</v>
      </c>
      <c r="P479" s="37">
        <v>1</v>
      </c>
      <c r="Q479" s="38">
        <v>0</v>
      </c>
      <c r="R479" s="38">
        <v>0</v>
      </c>
      <c r="S479" s="36">
        <f>IF(Tabel3[[#This Row],[N Adv
Nouveau]]=0,0,POWER(2,Tabel3[[#This Row],[N Adv
maintenant]]+Tabel3[[#This Row],[N Adv
Nouveau]]))</f>
        <v>0</v>
      </c>
      <c r="T479" s="37">
        <f>IF(Tabel3[[#This Row],[N CoE
Nouveau]]=0,0,POWER(2,Tabel3[[#This Row],[N CoE
maintenant]]+Tabel3[[#This Row],[N CoE
Nouveau]]))</f>
        <v>0</v>
      </c>
    </row>
    <row r="480" spans="14:20" x14ac:dyDescent="0.25">
      <c r="N480" s="5" t="s">
        <v>1166</v>
      </c>
      <c r="O480" s="36">
        <v>1</v>
      </c>
      <c r="P480" s="37">
        <v>1</v>
      </c>
      <c r="Q480" s="38">
        <v>0</v>
      </c>
      <c r="R480" s="38">
        <v>0</v>
      </c>
      <c r="S480" s="36">
        <f>IF(Tabel3[[#This Row],[N Adv
Nouveau]]=0,0,POWER(2,Tabel3[[#This Row],[N Adv
maintenant]]+Tabel3[[#This Row],[N Adv
Nouveau]]))</f>
        <v>0</v>
      </c>
      <c r="T480" s="37">
        <f>IF(Tabel3[[#This Row],[N CoE
Nouveau]]=0,0,POWER(2,Tabel3[[#This Row],[N CoE
maintenant]]+Tabel3[[#This Row],[N CoE
Nouveau]]))</f>
        <v>0</v>
      </c>
    </row>
    <row r="481" spans="14:20" x14ac:dyDescent="0.25">
      <c r="N481" s="5" t="s">
        <v>778</v>
      </c>
      <c r="O481" s="36">
        <v>2</v>
      </c>
      <c r="P481" s="37">
        <v>1</v>
      </c>
      <c r="Q481" s="38">
        <v>0</v>
      </c>
      <c r="R481" s="38">
        <v>0</v>
      </c>
      <c r="S481" s="36">
        <f>IF(Tabel3[[#This Row],[N Adv
Nouveau]]=0,0,POWER(2,Tabel3[[#This Row],[N Adv
maintenant]]+Tabel3[[#This Row],[N Adv
Nouveau]]))</f>
        <v>0</v>
      </c>
      <c r="T481" s="37">
        <f>IF(Tabel3[[#This Row],[N CoE
Nouveau]]=0,0,POWER(2,Tabel3[[#This Row],[N CoE
maintenant]]+Tabel3[[#This Row],[N CoE
Nouveau]]))</f>
        <v>0</v>
      </c>
    </row>
    <row r="482" spans="14:20" x14ac:dyDescent="0.25">
      <c r="N482" s="5" t="s">
        <v>1337</v>
      </c>
      <c r="O482" s="36">
        <v>2</v>
      </c>
      <c r="P482" s="37">
        <v>1</v>
      </c>
      <c r="Q482" s="38">
        <v>0</v>
      </c>
      <c r="R482" s="38">
        <v>0</v>
      </c>
      <c r="S482" s="36">
        <f>IF(Tabel3[[#This Row],[N Adv
Nouveau]]=0,0,POWER(2,Tabel3[[#This Row],[N Adv
maintenant]]+Tabel3[[#This Row],[N Adv
Nouveau]]))</f>
        <v>0</v>
      </c>
      <c r="T482" s="37">
        <f>IF(Tabel3[[#This Row],[N CoE
Nouveau]]=0,0,POWER(2,Tabel3[[#This Row],[N CoE
maintenant]]+Tabel3[[#This Row],[N CoE
Nouveau]]))</f>
        <v>0</v>
      </c>
    </row>
    <row r="483" spans="14:20" x14ac:dyDescent="0.25">
      <c r="N483" s="5" t="s">
        <v>1024</v>
      </c>
      <c r="O483" s="36">
        <v>2</v>
      </c>
      <c r="P483" s="37">
        <v>1</v>
      </c>
      <c r="Q483" s="38">
        <v>0</v>
      </c>
      <c r="R483" s="38">
        <v>0</v>
      </c>
      <c r="S483" s="36">
        <f>IF(Tabel3[[#This Row],[N Adv
Nouveau]]=0,0,POWER(2,Tabel3[[#This Row],[N Adv
maintenant]]+Tabel3[[#This Row],[N Adv
Nouveau]]))</f>
        <v>0</v>
      </c>
      <c r="T483" s="37">
        <f>IF(Tabel3[[#This Row],[N CoE
Nouveau]]=0,0,POWER(2,Tabel3[[#This Row],[N CoE
maintenant]]+Tabel3[[#This Row],[N CoE
Nouveau]]))</f>
        <v>0</v>
      </c>
    </row>
    <row r="484" spans="14:20" x14ac:dyDescent="0.25">
      <c r="N484" s="5" t="s">
        <v>1299</v>
      </c>
      <c r="O484" s="36">
        <v>3</v>
      </c>
      <c r="P484" s="37">
        <v>2</v>
      </c>
      <c r="Q484" s="38">
        <v>0</v>
      </c>
      <c r="R484" s="38">
        <v>0</v>
      </c>
      <c r="S484" s="36">
        <f>IF(Tabel3[[#This Row],[N Adv
Nouveau]]=0,0,POWER(2,Tabel3[[#This Row],[N Adv
maintenant]]+Tabel3[[#This Row],[N Adv
Nouveau]]))</f>
        <v>0</v>
      </c>
      <c r="T484" s="37">
        <f>IF(Tabel3[[#This Row],[N CoE
Nouveau]]=0,0,POWER(2,Tabel3[[#This Row],[N CoE
maintenant]]+Tabel3[[#This Row],[N CoE
Nouveau]]))</f>
        <v>0</v>
      </c>
    </row>
    <row r="485" spans="14:20" x14ac:dyDescent="0.25">
      <c r="N485" s="5" t="s">
        <v>859</v>
      </c>
      <c r="O485" s="36">
        <v>2</v>
      </c>
      <c r="P485" s="37">
        <v>1</v>
      </c>
      <c r="Q485" s="38">
        <v>0</v>
      </c>
      <c r="R485" s="38">
        <v>0</v>
      </c>
      <c r="S485" s="36">
        <f>IF(Tabel3[[#This Row],[N Adv
Nouveau]]=0,0,POWER(2,Tabel3[[#This Row],[N Adv
maintenant]]+Tabel3[[#This Row],[N Adv
Nouveau]]))</f>
        <v>0</v>
      </c>
      <c r="T485" s="37">
        <f>IF(Tabel3[[#This Row],[N CoE
Nouveau]]=0,0,POWER(2,Tabel3[[#This Row],[N CoE
maintenant]]+Tabel3[[#This Row],[N CoE
Nouveau]]))</f>
        <v>0</v>
      </c>
    </row>
    <row r="486" spans="14:20" x14ac:dyDescent="0.25">
      <c r="N486" s="5" t="s">
        <v>1409</v>
      </c>
      <c r="O486" s="36">
        <v>2</v>
      </c>
      <c r="P486" s="37">
        <v>0</v>
      </c>
      <c r="Q486" s="38">
        <v>0</v>
      </c>
      <c r="R486" s="38">
        <v>0</v>
      </c>
      <c r="S486" s="36">
        <f>IF(Tabel3[[#This Row],[N Adv
Nouveau]]=0,0,POWER(2,Tabel3[[#This Row],[N Adv
maintenant]]+Tabel3[[#This Row],[N Adv
Nouveau]]))</f>
        <v>0</v>
      </c>
      <c r="T486" s="37">
        <f>IF(Tabel3[[#This Row],[N CoE
Nouveau]]=0,0,POWER(2,Tabel3[[#This Row],[N CoE
maintenant]]+Tabel3[[#This Row],[N CoE
Nouveau]]))</f>
        <v>0</v>
      </c>
    </row>
    <row r="487" spans="14:20" x14ac:dyDescent="0.25">
      <c r="N487" s="5" t="s">
        <v>1054</v>
      </c>
      <c r="O487" s="36">
        <v>2</v>
      </c>
      <c r="P487" s="37">
        <v>1</v>
      </c>
      <c r="Q487" s="38">
        <v>0</v>
      </c>
      <c r="R487" s="38">
        <v>0</v>
      </c>
      <c r="S487" s="36">
        <f>IF(Tabel3[[#This Row],[N Adv
Nouveau]]=0,0,POWER(2,Tabel3[[#This Row],[N Adv
maintenant]]+Tabel3[[#This Row],[N Adv
Nouveau]]))</f>
        <v>0</v>
      </c>
      <c r="T487" s="37">
        <f>IF(Tabel3[[#This Row],[N CoE
Nouveau]]=0,0,POWER(2,Tabel3[[#This Row],[N CoE
maintenant]]+Tabel3[[#This Row],[N CoE
Nouveau]]))</f>
        <v>0</v>
      </c>
    </row>
    <row r="488" spans="14:20" x14ac:dyDescent="0.25">
      <c r="N488" s="5" t="s">
        <v>1019</v>
      </c>
      <c r="O488" s="36">
        <v>2</v>
      </c>
      <c r="P488" s="37">
        <v>1</v>
      </c>
      <c r="Q488" s="38">
        <v>0</v>
      </c>
      <c r="R488" s="38">
        <v>0</v>
      </c>
      <c r="S488" s="36">
        <f>IF(Tabel3[[#This Row],[N Adv
Nouveau]]=0,0,POWER(2,Tabel3[[#This Row],[N Adv
maintenant]]+Tabel3[[#This Row],[N Adv
Nouveau]]))</f>
        <v>0</v>
      </c>
      <c r="T488" s="37">
        <f>IF(Tabel3[[#This Row],[N CoE
Nouveau]]=0,0,POWER(2,Tabel3[[#This Row],[N CoE
maintenant]]+Tabel3[[#This Row],[N CoE
Nouveau]]))</f>
        <v>0</v>
      </c>
    </row>
    <row r="489" spans="14:20" x14ac:dyDescent="0.25">
      <c r="N489" s="5" t="s">
        <v>1113</v>
      </c>
      <c r="O489" s="36">
        <v>2</v>
      </c>
      <c r="P489" s="37">
        <v>1</v>
      </c>
      <c r="Q489" s="38">
        <v>0</v>
      </c>
      <c r="R489" s="38">
        <v>0</v>
      </c>
      <c r="S489" s="36">
        <f>IF(Tabel3[[#This Row],[N Adv
Nouveau]]=0,0,POWER(2,Tabel3[[#This Row],[N Adv
maintenant]]+Tabel3[[#This Row],[N Adv
Nouveau]]))</f>
        <v>0</v>
      </c>
      <c r="T489" s="37">
        <f>IF(Tabel3[[#This Row],[N CoE
Nouveau]]=0,0,POWER(2,Tabel3[[#This Row],[N CoE
maintenant]]+Tabel3[[#This Row],[N CoE
Nouveau]]))</f>
        <v>0</v>
      </c>
    </row>
    <row r="490" spans="14:20" x14ac:dyDescent="0.25">
      <c r="N490" s="5" t="s">
        <v>508</v>
      </c>
      <c r="O490" s="36">
        <v>2</v>
      </c>
      <c r="P490" s="37">
        <v>1</v>
      </c>
      <c r="Q490" s="38">
        <v>0</v>
      </c>
      <c r="R490" s="38">
        <v>0</v>
      </c>
      <c r="S490" s="36">
        <f>IF(Tabel3[[#This Row],[N Adv
Nouveau]]=0,0,POWER(2,Tabel3[[#This Row],[N Adv
maintenant]]+Tabel3[[#This Row],[N Adv
Nouveau]]))</f>
        <v>0</v>
      </c>
      <c r="T490" s="37">
        <f>IF(Tabel3[[#This Row],[N CoE
Nouveau]]=0,0,POWER(2,Tabel3[[#This Row],[N CoE
maintenant]]+Tabel3[[#This Row],[N CoE
Nouveau]]))</f>
        <v>0</v>
      </c>
    </row>
    <row r="491" spans="14:20" x14ac:dyDescent="0.25">
      <c r="N491" s="5" t="s">
        <v>511</v>
      </c>
      <c r="O491" s="36">
        <v>2</v>
      </c>
      <c r="P491" s="37">
        <v>1</v>
      </c>
      <c r="Q491" s="38">
        <v>0</v>
      </c>
      <c r="R491" s="38">
        <v>0</v>
      </c>
      <c r="S491" s="36">
        <f>IF(Tabel3[[#This Row],[N Adv
Nouveau]]=0,0,POWER(2,Tabel3[[#This Row],[N Adv
maintenant]]+Tabel3[[#This Row],[N Adv
Nouveau]]))</f>
        <v>0</v>
      </c>
      <c r="T491" s="37">
        <f>IF(Tabel3[[#This Row],[N CoE
Nouveau]]=0,0,POWER(2,Tabel3[[#This Row],[N CoE
maintenant]]+Tabel3[[#This Row],[N CoE
Nouveau]]))</f>
        <v>0</v>
      </c>
    </row>
    <row r="492" spans="14:20" x14ac:dyDescent="0.25">
      <c r="N492" s="5" t="s">
        <v>1109</v>
      </c>
      <c r="O492" s="36">
        <v>0</v>
      </c>
      <c r="P492" s="37">
        <v>1</v>
      </c>
      <c r="Q492" s="38">
        <v>0</v>
      </c>
      <c r="R492" s="38">
        <v>0</v>
      </c>
      <c r="S492" s="36">
        <f>IF(Tabel3[[#This Row],[N Adv
Nouveau]]=0,0,POWER(2,Tabel3[[#This Row],[N Adv
maintenant]]+Tabel3[[#This Row],[N Adv
Nouveau]]))</f>
        <v>0</v>
      </c>
      <c r="T492" s="37">
        <f>IF(Tabel3[[#This Row],[N CoE
Nouveau]]=0,0,POWER(2,Tabel3[[#This Row],[N CoE
maintenant]]+Tabel3[[#This Row],[N CoE
Nouveau]]))</f>
        <v>0</v>
      </c>
    </row>
    <row r="493" spans="14:20" x14ac:dyDescent="0.25">
      <c r="N493" s="5" t="s">
        <v>913</v>
      </c>
      <c r="O493" s="36">
        <v>2</v>
      </c>
      <c r="P493" s="37">
        <v>1</v>
      </c>
      <c r="Q493" s="38">
        <v>0</v>
      </c>
      <c r="R493" s="38">
        <v>0</v>
      </c>
      <c r="S493" s="36">
        <f>IF(Tabel3[[#This Row],[N Adv
Nouveau]]=0,0,POWER(2,Tabel3[[#This Row],[N Adv
maintenant]]+Tabel3[[#This Row],[N Adv
Nouveau]]))</f>
        <v>0</v>
      </c>
      <c r="T493" s="37">
        <f>IF(Tabel3[[#This Row],[N CoE
Nouveau]]=0,0,POWER(2,Tabel3[[#This Row],[N CoE
maintenant]]+Tabel3[[#This Row],[N CoE
Nouveau]]))</f>
        <v>0</v>
      </c>
    </row>
    <row r="494" spans="14:20" x14ac:dyDescent="0.25">
      <c r="N494" s="5" t="s">
        <v>745</v>
      </c>
      <c r="O494" s="36">
        <v>1</v>
      </c>
      <c r="P494" s="37">
        <v>0</v>
      </c>
      <c r="Q494" s="38">
        <v>0</v>
      </c>
      <c r="R494" s="38">
        <v>0</v>
      </c>
      <c r="S494" s="36">
        <f>IF(Tabel3[[#This Row],[N Adv
Nouveau]]=0,0,POWER(2,Tabel3[[#This Row],[N Adv
maintenant]]+Tabel3[[#This Row],[N Adv
Nouveau]]))</f>
        <v>0</v>
      </c>
      <c r="T494" s="37">
        <f>IF(Tabel3[[#This Row],[N CoE
Nouveau]]=0,0,POWER(2,Tabel3[[#This Row],[N CoE
maintenant]]+Tabel3[[#This Row],[N CoE
Nouveau]]))</f>
        <v>0</v>
      </c>
    </row>
    <row r="495" spans="14:20" x14ac:dyDescent="0.25">
      <c r="N495" s="5" t="s">
        <v>1321</v>
      </c>
      <c r="O495" s="36">
        <v>2</v>
      </c>
      <c r="P495" s="37">
        <v>2</v>
      </c>
      <c r="Q495" s="38">
        <v>0</v>
      </c>
      <c r="R495" s="38">
        <v>0</v>
      </c>
      <c r="S495" s="36">
        <f>IF(Tabel3[[#This Row],[N Adv
Nouveau]]=0,0,POWER(2,Tabel3[[#This Row],[N Adv
maintenant]]+Tabel3[[#This Row],[N Adv
Nouveau]]))</f>
        <v>0</v>
      </c>
      <c r="T495" s="37">
        <f>IF(Tabel3[[#This Row],[N CoE
Nouveau]]=0,0,POWER(2,Tabel3[[#This Row],[N CoE
maintenant]]+Tabel3[[#This Row],[N CoE
Nouveau]]))</f>
        <v>0</v>
      </c>
    </row>
    <row r="496" spans="14:20" x14ac:dyDescent="0.25">
      <c r="N496" s="5" t="s">
        <v>1136</v>
      </c>
      <c r="O496" s="36">
        <v>2</v>
      </c>
      <c r="P496" s="37">
        <v>1</v>
      </c>
      <c r="Q496" s="38">
        <v>0</v>
      </c>
      <c r="R496" s="38">
        <v>0</v>
      </c>
      <c r="S496" s="36">
        <f>IF(Tabel3[[#This Row],[N Adv
Nouveau]]=0,0,POWER(2,Tabel3[[#This Row],[N Adv
maintenant]]+Tabel3[[#This Row],[N Adv
Nouveau]]))</f>
        <v>0</v>
      </c>
      <c r="T496" s="37">
        <f>IF(Tabel3[[#This Row],[N CoE
Nouveau]]=0,0,POWER(2,Tabel3[[#This Row],[N CoE
maintenant]]+Tabel3[[#This Row],[N CoE
Nouveau]]))</f>
        <v>0</v>
      </c>
    </row>
    <row r="497" spans="14:20" x14ac:dyDescent="0.25">
      <c r="N497" s="5" t="s">
        <v>326</v>
      </c>
      <c r="O497" s="36">
        <v>2</v>
      </c>
      <c r="P497" s="37">
        <v>1</v>
      </c>
      <c r="Q497" s="38">
        <v>0</v>
      </c>
      <c r="R497" s="38">
        <v>0</v>
      </c>
      <c r="S497" s="36">
        <f>IF(Tabel3[[#This Row],[N Adv
Nouveau]]=0,0,POWER(2,Tabel3[[#This Row],[N Adv
maintenant]]+Tabel3[[#This Row],[N Adv
Nouveau]]))</f>
        <v>0</v>
      </c>
      <c r="T497" s="37">
        <f>IF(Tabel3[[#This Row],[N CoE
Nouveau]]=0,0,POWER(2,Tabel3[[#This Row],[N CoE
maintenant]]+Tabel3[[#This Row],[N CoE
Nouveau]]))</f>
        <v>0</v>
      </c>
    </row>
    <row r="498" spans="14:20" x14ac:dyDescent="0.25">
      <c r="N498" s="5" t="s">
        <v>654</v>
      </c>
      <c r="O498" s="36">
        <v>0</v>
      </c>
      <c r="P498" s="37">
        <v>0</v>
      </c>
      <c r="Q498" s="38">
        <v>0</v>
      </c>
      <c r="R498" s="38">
        <v>0</v>
      </c>
      <c r="S498" s="36">
        <f>IF(Tabel3[[#This Row],[N Adv
Nouveau]]=0,0,POWER(2,Tabel3[[#This Row],[N Adv
maintenant]]+Tabel3[[#This Row],[N Adv
Nouveau]]))</f>
        <v>0</v>
      </c>
      <c r="T498" s="37">
        <f>IF(Tabel3[[#This Row],[N CoE
Nouveau]]=0,0,POWER(2,Tabel3[[#This Row],[N CoE
maintenant]]+Tabel3[[#This Row],[N CoE
Nouveau]]))</f>
        <v>0</v>
      </c>
    </row>
    <row r="499" spans="14:20" x14ac:dyDescent="0.25">
      <c r="N499" s="5" t="s">
        <v>1063</v>
      </c>
      <c r="O499" s="36">
        <v>0</v>
      </c>
      <c r="P499" s="37">
        <v>0</v>
      </c>
      <c r="Q499" s="38">
        <v>0</v>
      </c>
      <c r="R499" s="38">
        <v>0</v>
      </c>
      <c r="S499" s="36">
        <f>IF(Tabel3[[#This Row],[N Adv
Nouveau]]=0,0,POWER(2,Tabel3[[#This Row],[N Adv
maintenant]]+Tabel3[[#This Row],[N Adv
Nouveau]]))</f>
        <v>0</v>
      </c>
      <c r="T499" s="37">
        <f>IF(Tabel3[[#This Row],[N CoE
Nouveau]]=0,0,POWER(2,Tabel3[[#This Row],[N CoE
maintenant]]+Tabel3[[#This Row],[N CoE
Nouveau]]))</f>
        <v>0</v>
      </c>
    </row>
    <row r="500" spans="14:20" x14ac:dyDescent="0.25">
      <c r="N500" s="5" t="s">
        <v>478</v>
      </c>
      <c r="O500" s="36">
        <v>2</v>
      </c>
      <c r="P500" s="37">
        <v>1</v>
      </c>
      <c r="Q500" s="38">
        <v>0</v>
      </c>
      <c r="R500" s="38">
        <v>0</v>
      </c>
      <c r="S500" s="36">
        <f>IF(Tabel3[[#This Row],[N Adv
Nouveau]]=0,0,POWER(2,Tabel3[[#This Row],[N Adv
maintenant]]+Tabel3[[#This Row],[N Adv
Nouveau]]))</f>
        <v>0</v>
      </c>
      <c r="T500" s="37">
        <f>IF(Tabel3[[#This Row],[N CoE
Nouveau]]=0,0,POWER(2,Tabel3[[#This Row],[N CoE
maintenant]]+Tabel3[[#This Row],[N CoE
Nouveau]]))</f>
        <v>0</v>
      </c>
    </row>
    <row r="501" spans="14:20" x14ac:dyDescent="0.25">
      <c r="N501" s="5" t="s">
        <v>655</v>
      </c>
      <c r="O501" s="36">
        <v>1</v>
      </c>
      <c r="P501" s="37">
        <v>1</v>
      </c>
      <c r="Q501" s="38">
        <v>0</v>
      </c>
      <c r="R501" s="38">
        <v>0</v>
      </c>
      <c r="S501" s="36">
        <f>IF(Tabel3[[#This Row],[N Adv
Nouveau]]=0,0,POWER(2,Tabel3[[#This Row],[N Adv
maintenant]]+Tabel3[[#This Row],[N Adv
Nouveau]]))</f>
        <v>0</v>
      </c>
      <c r="T501" s="37">
        <f>IF(Tabel3[[#This Row],[N CoE
Nouveau]]=0,0,POWER(2,Tabel3[[#This Row],[N CoE
maintenant]]+Tabel3[[#This Row],[N CoE
Nouveau]]))</f>
        <v>0</v>
      </c>
    </row>
    <row r="502" spans="14:20" x14ac:dyDescent="0.25">
      <c r="N502" s="5" t="s">
        <v>1360</v>
      </c>
      <c r="O502" s="36">
        <v>2</v>
      </c>
      <c r="P502" s="37">
        <v>1</v>
      </c>
      <c r="Q502" s="38">
        <v>0</v>
      </c>
      <c r="R502" s="38">
        <v>0</v>
      </c>
      <c r="S502" s="36">
        <f>IF(Tabel3[[#This Row],[N Adv
Nouveau]]=0,0,POWER(2,Tabel3[[#This Row],[N Adv
maintenant]]+Tabel3[[#This Row],[N Adv
Nouveau]]))</f>
        <v>0</v>
      </c>
      <c r="T502" s="37">
        <f>IF(Tabel3[[#This Row],[N CoE
Nouveau]]=0,0,POWER(2,Tabel3[[#This Row],[N CoE
maintenant]]+Tabel3[[#This Row],[N CoE
Nouveau]]))</f>
        <v>0</v>
      </c>
    </row>
    <row r="503" spans="14:20" x14ac:dyDescent="0.25">
      <c r="N503" s="5" t="s">
        <v>737</v>
      </c>
      <c r="O503" s="36">
        <v>3</v>
      </c>
      <c r="P503" s="37">
        <v>1</v>
      </c>
      <c r="Q503" s="38">
        <v>0</v>
      </c>
      <c r="R503" s="38">
        <v>0</v>
      </c>
      <c r="S503" s="36">
        <f>IF(Tabel3[[#This Row],[N Adv
Nouveau]]=0,0,POWER(2,Tabel3[[#This Row],[N Adv
maintenant]]+Tabel3[[#This Row],[N Adv
Nouveau]]))</f>
        <v>0</v>
      </c>
      <c r="T503" s="37">
        <f>IF(Tabel3[[#This Row],[N CoE
Nouveau]]=0,0,POWER(2,Tabel3[[#This Row],[N CoE
maintenant]]+Tabel3[[#This Row],[N CoE
Nouveau]]))</f>
        <v>0</v>
      </c>
    </row>
    <row r="504" spans="14:20" x14ac:dyDescent="0.25">
      <c r="N504" s="5" t="s">
        <v>602</v>
      </c>
      <c r="O504" s="36">
        <v>2</v>
      </c>
      <c r="P504" s="37">
        <v>2</v>
      </c>
      <c r="Q504" s="38">
        <v>0</v>
      </c>
      <c r="R504" s="38">
        <v>0</v>
      </c>
      <c r="S504" s="36">
        <f>IF(Tabel3[[#This Row],[N Adv
Nouveau]]=0,0,POWER(2,Tabel3[[#This Row],[N Adv
maintenant]]+Tabel3[[#This Row],[N Adv
Nouveau]]))</f>
        <v>0</v>
      </c>
      <c r="T504" s="37">
        <f>IF(Tabel3[[#This Row],[N CoE
Nouveau]]=0,0,POWER(2,Tabel3[[#This Row],[N CoE
maintenant]]+Tabel3[[#This Row],[N CoE
Nouveau]]))</f>
        <v>0</v>
      </c>
    </row>
    <row r="505" spans="14:20" x14ac:dyDescent="0.25">
      <c r="N505" s="5" t="s">
        <v>1158</v>
      </c>
      <c r="O505" s="36">
        <v>2</v>
      </c>
      <c r="P505" s="37">
        <v>1</v>
      </c>
      <c r="Q505" s="38">
        <v>0</v>
      </c>
      <c r="R505" s="38">
        <v>0</v>
      </c>
      <c r="S505" s="36">
        <f>IF(Tabel3[[#This Row],[N Adv
Nouveau]]=0,0,POWER(2,Tabel3[[#This Row],[N Adv
maintenant]]+Tabel3[[#This Row],[N Adv
Nouveau]]))</f>
        <v>0</v>
      </c>
      <c r="T505" s="37">
        <f>IF(Tabel3[[#This Row],[N CoE
Nouveau]]=0,0,POWER(2,Tabel3[[#This Row],[N CoE
maintenant]]+Tabel3[[#This Row],[N CoE
Nouveau]]))</f>
        <v>0</v>
      </c>
    </row>
    <row r="506" spans="14:20" x14ac:dyDescent="0.25">
      <c r="N506" s="5" t="s">
        <v>955</v>
      </c>
      <c r="O506" s="36">
        <v>1</v>
      </c>
      <c r="P506" s="37">
        <v>1</v>
      </c>
      <c r="Q506" s="38">
        <v>0</v>
      </c>
      <c r="R506" s="38">
        <v>0</v>
      </c>
      <c r="S506" s="36">
        <f>IF(Tabel3[[#This Row],[N Adv
Nouveau]]=0,0,POWER(2,Tabel3[[#This Row],[N Adv
maintenant]]+Tabel3[[#This Row],[N Adv
Nouveau]]))</f>
        <v>0</v>
      </c>
      <c r="T506" s="37">
        <f>IF(Tabel3[[#This Row],[N CoE
Nouveau]]=0,0,POWER(2,Tabel3[[#This Row],[N CoE
maintenant]]+Tabel3[[#This Row],[N CoE
Nouveau]]))</f>
        <v>0</v>
      </c>
    </row>
    <row r="507" spans="14:20" x14ac:dyDescent="0.25">
      <c r="N507" s="5" t="s">
        <v>1174</v>
      </c>
      <c r="O507" s="36">
        <v>1</v>
      </c>
      <c r="P507" s="37">
        <v>0</v>
      </c>
      <c r="Q507" s="38">
        <v>0</v>
      </c>
      <c r="R507" s="38">
        <v>0</v>
      </c>
      <c r="S507" s="36">
        <f>IF(Tabel3[[#This Row],[N Adv
Nouveau]]=0,0,POWER(2,Tabel3[[#This Row],[N Adv
maintenant]]+Tabel3[[#This Row],[N Adv
Nouveau]]))</f>
        <v>0</v>
      </c>
      <c r="T507" s="37">
        <f>IF(Tabel3[[#This Row],[N CoE
Nouveau]]=0,0,POWER(2,Tabel3[[#This Row],[N CoE
maintenant]]+Tabel3[[#This Row],[N CoE
Nouveau]]))</f>
        <v>0</v>
      </c>
    </row>
    <row r="508" spans="14:20" x14ac:dyDescent="0.25">
      <c r="N508" s="5" t="s">
        <v>848</v>
      </c>
      <c r="O508" s="36">
        <v>3</v>
      </c>
      <c r="P508" s="37">
        <v>1</v>
      </c>
      <c r="Q508" s="38">
        <v>0</v>
      </c>
      <c r="R508" s="38">
        <v>0</v>
      </c>
      <c r="S508" s="36">
        <f>IF(Tabel3[[#This Row],[N Adv
Nouveau]]=0,0,POWER(2,Tabel3[[#This Row],[N Adv
maintenant]]+Tabel3[[#This Row],[N Adv
Nouveau]]))</f>
        <v>0</v>
      </c>
      <c r="T508" s="37">
        <f>IF(Tabel3[[#This Row],[N CoE
Nouveau]]=0,0,POWER(2,Tabel3[[#This Row],[N CoE
maintenant]]+Tabel3[[#This Row],[N CoE
Nouveau]]))</f>
        <v>0</v>
      </c>
    </row>
    <row r="509" spans="14:20" x14ac:dyDescent="0.25">
      <c r="N509" s="5" t="s">
        <v>1078</v>
      </c>
      <c r="O509" s="36">
        <v>1</v>
      </c>
      <c r="P509" s="37">
        <v>1</v>
      </c>
      <c r="Q509" s="38">
        <v>0</v>
      </c>
      <c r="R509" s="38">
        <v>0</v>
      </c>
      <c r="S509" s="36">
        <f>IF(Tabel3[[#This Row],[N Adv
Nouveau]]=0,0,POWER(2,Tabel3[[#This Row],[N Adv
maintenant]]+Tabel3[[#This Row],[N Adv
Nouveau]]))</f>
        <v>0</v>
      </c>
      <c r="T509" s="37">
        <f>IF(Tabel3[[#This Row],[N CoE
Nouveau]]=0,0,POWER(2,Tabel3[[#This Row],[N CoE
maintenant]]+Tabel3[[#This Row],[N CoE
Nouveau]]))</f>
        <v>0</v>
      </c>
    </row>
    <row r="510" spans="14:20" x14ac:dyDescent="0.25">
      <c r="N510" s="5" t="s">
        <v>1053</v>
      </c>
      <c r="O510" s="36">
        <v>1</v>
      </c>
      <c r="P510" s="37">
        <v>1</v>
      </c>
      <c r="Q510" s="38">
        <v>0</v>
      </c>
      <c r="R510" s="38">
        <v>0</v>
      </c>
      <c r="S510" s="36">
        <f>IF(Tabel3[[#This Row],[N Adv
Nouveau]]=0,0,POWER(2,Tabel3[[#This Row],[N Adv
maintenant]]+Tabel3[[#This Row],[N Adv
Nouveau]]))</f>
        <v>0</v>
      </c>
      <c r="T510" s="37">
        <f>IF(Tabel3[[#This Row],[N CoE
Nouveau]]=0,0,POWER(2,Tabel3[[#This Row],[N CoE
maintenant]]+Tabel3[[#This Row],[N CoE
Nouveau]]))</f>
        <v>0</v>
      </c>
    </row>
    <row r="511" spans="14:20" x14ac:dyDescent="0.25">
      <c r="N511" s="5" t="s">
        <v>1372</v>
      </c>
      <c r="O511" s="36">
        <v>1</v>
      </c>
      <c r="P511" s="37">
        <v>0</v>
      </c>
      <c r="Q511" s="38">
        <v>0</v>
      </c>
      <c r="R511" s="38">
        <v>0</v>
      </c>
      <c r="S511" s="36">
        <f>IF(Tabel3[[#This Row],[N Adv
Nouveau]]=0,0,POWER(2,Tabel3[[#This Row],[N Adv
maintenant]]+Tabel3[[#This Row],[N Adv
Nouveau]]))</f>
        <v>0</v>
      </c>
      <c r="T511" s="37">
        <f>IF(Tabel3[[#This Row],[N CoE
Nouveau]]=0,0,POWER(2,Tabel3[[#This Row],[N CoE
maintenant]]+Tabel3[[#This Row],[N CoE
Nouveau]]))</f>
        <v>0</v>
      </c>
    </row>
    <row r="512" spans="14:20" x14ac:dyDescent="0.25">
      <c r="N512" s="5" t="s">
        <v>550</v>
      </c>
      <c r="O512" s="36">
        <v>2</v>
      </c>
      <c r="P512" s="37">
        <v>0</v>
      </c>
      <c r="Q512" s="38">
        <v>0</v>
      </c>
      <c r="R512" s="38">
        <v>0</v>
      </c>
      <c r="S512" s="36">
        <f>IF(Tabel3[[#This Row],[N Adv
Nouveau]]=0,0,POWER(2,Tabel3[[#This Row],[N Adv
maintenant]]+Tabel3[[#This Row],[N Adv
Nouveau]]))</f>
        <v>0</v>
      </c>
      <c r="T512" s="37">
        <f>IF(Tabel3[[#This Row],[N CoE
Nouveau]]=0,0,POWER(2,Tabel3[[#This Row],[N CoE
maintenant]]+Tabel3[[#This Row],[N CoE
Nouveau]]))</f>
        <v>0</v>
      </c>
    </row>
    <row r="513" spans="14:20" x14ac:dyDescent="0.25">
      <c r="N513" s="5" t="s">
        <v>612</v>
      </c>
      <c r="O513" s="36">
        <v>2</v>
      </c>
      <c r="P513" s="37">
        <v>1</v>
      </c>
      <c r="Q513" s="38">
        <v>0</v>
      </c>
      <c r="R513" s="38">
        <v>0</v>
      </c>
      <c r="S513" s="36">
        <f>IF(Tabel3[[#This Row],[N Adv
Nouveau]]=0,0,POWER(2,Tabel3[[#This Row],[N Adv
maintenant]]+Tabel3[[#This Row],[N Adv
Nouveau]]))</f>
        <v>0</v>
      </c>
      <c r="T513" s="37">
        <f>IF(Tabel3[[#This Row],[N CoE
Nouveau]]=0,0,POWER(2,Tabel3[[#This Row],[N CoE
maintenant]]+Tabel3[[#This Row],[N CoE
Nouveau]]))</f>
        <v>0</v>
      </c>
    </row>
    <row r="514" spans="14:20" x14ac:dyDescent="0.25">
      <c r="N514" s="5" t="s">
        <v>742</v>
      </c>
      <c r="O514" s="36">
        <v>2</v>
      </c>
      <c r="P514" s="37">
        <v>2</v>
      </c>
      <c r="Q514" s="38">
        <v>0</v>
      </c>
      <c r="R514" s="38">
        <v>0</v>
      </c>
      <c r="S514" s="36">
        <f>IF(Tabel3[[#This Row],[N Adv
Nouveau]]=0,0,POWER(2,Tabel3[[#This Row],[N Adv
maintenant]]+Tabel3[[#This Row],[N Adv
Nouveau]]))</f>
        <v>0</v>
      </c>
      <c r="T514" s="37">
        <f>IF(Tabel3[[#This Row],[N CoE
Nouveau]]=0,0,POWER(2,Tabel3[[#This Row],[N CoE
maintenant]]+Tabel3[[#This Row],[N CoE
Nouveau]]))</f>
        <v>0</v>
      </c>
    </row>
    <row r="515" spans="14:20" x14ac:dyDescent="0.25">
      <c r="N515" s="5" t="s">
        <v>1077</v>
      </c>
      <c r="O515" s="36">
        <v>2</v>
      </c>
      <c r="P515" s="37">
        <v>1</v>
      </c>
      <c r="Q515" s="38">
        <v>0</v>
      </c>
      <c r="R515" s="38">
        <v>0</v>
      </c>
      <c r="S515" s="36">
        <f>IF(Tabel3[[#This Row],[N Adv
Nouveau]]=0,0,POWER(2,Tabel3[[#This Row],[N Adv
maintenant]]+Tabel3[[#This Row],[N Adv
Nouveau]]))</f>
        <v>0</v>
      </c>
      <c r="T515" s="37">
        <f>IF(Tabel3[[#This Row],[N CoE
Nouveau]]=0,0,POWER(2,Tabel3[[#This Row],[N CoE
maintenant]]+Tabel3[[#This Row],[N CoE
Nouveau]]))</f>
        <v>0</v>
      </c>
    </row>
    <row r="516" spans="14:20" x14ac:dyDescent="0.25">
      <c r="N516" s="5" t="s">
        <v>1104</v>
      </c>
      <c r="O516" s="36">
        <v>2</v>
      </c>
      <c r="P516" s="37">
        <v>1</v>
      </c>
      <c r="Q516" s="38">
        <v>0</v>
      </c>
      <c r="R516" s="38">
        <v>0</v>
      </c>
      <c r="S516" s="36">
        <f>IF(Tabel3[[#This Row],[N Adv
Nouveau]]=0,0,POWER(2,Tabel3[[#This Row],[N Adv
maintenant]]+Tabel3[[#This Row],[N Adv
Nouveau]]))</f>
        <v>0</v>
      </c>
      <c r="T516" s="37">
        <f>IF(Tabel3[[#This Row],[N CoE
Nouveau]]=0,0,POWER(2,Tabel3[[#This Row],[N CoE
maintenant]]+Tabel3[[#This Row],[N CoE
Nouveau]]))</f>
        <v>0</v>
      </c>
    </row>
    <row r="517" spans="14:20" x14ac:dyDescent="0.25">
      <c r="N517" s="5" t="s">
        <v>310</v>
      </c>
      <c r="O517" s="36">
        <v>2</v>
      </c>
      <c r="P517" s="37">
        <v>1</v>
      </c>
      <c r="Q517" s="38">
        <v>0</v>
      </c>
      <c r="R517" s="38">
        <v>0</v>
      </c>
      <c r="S517" s="36">
        <f>IF(Tabel3[[#This Row],[N Adv
Nouveau]]=0,0,POWER(2,Tabel3[[#This Row],[N Adv
maintenant]]+Tabel3[[#This Row],[N Adv
Nouveau]]))</f>
        <v>0</v>
      </c>
      <c r="T517" s="37">
        <f>IF(Tabel3[[#This Row],[N CoE
Nouveau]]=0,0,POWER(2,Tabel3[[#This Row],[N CoE
maintenant]]+Tabel3[[#This Row],[N CoE
Nouveau]]))</f>
        <v>0</v>
      </c>
    </row>
    <row r="518" spans="14:20" x14ac:dyDescent="0.25">
      <c r="N518" s="5" t="s">
        <v>307</v>
      </c>
      <c r="O518" s="36">
        <v>1</v>
      </c>
      <c r="P518" s="37">
        <v>1</v>
      </c>
      <c r="Q518" s="38">
        <v>0</v>
      </c>
      <c r="R518" s="38">
        <v>0</v>
      </c>
      <c r="S518" s="36">
        <f>IF(Tabel3[[#This Row],[N Adv
Nouveau]]=0,0,POWER(2,Tabel3[[#This Row],[N Adv
maintenant]]+Tabel3[[#This Row],[N Adv
Nouveau]]))</f>
        <v>0</v>
      </c>
      <c r="T518" s="37">
        <f>IF(Tabel3[[#This Row],[N CoE
Nouveau]]=0,0,POWER(2,Tabel3[[#This Row],[N CoE
maintenant]]+Tabel3[[#This Row],[N CoE
Nouveau]]))</f>
        <v>0</v>
      </c>
    </row>
    <row r="519" spans="14:20" x14ac:dyDescent="0.25">
      <c r="N519" s="5" t="s">
        <v>1093</v>
      </c>
      <c r="O519" s="36">
        <v>1</v>
      </c>
      <c r="P519" s="37">
        <v>0</v>
      </c>
      <c r="Q519" s="38">
        <v>0</v>
      </c>
      <c r="R519" s="38">
        <v>0</v>
      </c>
      <c r="S519" s="36">
        <f>IF(Tabel3[[#This Row],[N Adv
Nouveau]]=0,0,POWER(2,Tabel3[[#This Row],[N Adv
maintenant]]+Tabel3[[#This Row],[N Adv
Nouveau]]))</f>
        <v>0</v>
      </c>
      <c r="T519" s="37">
        <f>IF(Tabel3[[#This Row],[N CoE
Nouveau]]=0,0,POWER(2,Tabel3[[#This Row],[N CoE
maintenant]]+Tabel3[[#This Row],[N CoE
Nouveau]]))</f>
        <v>0</v>
      </c>
    </row>
    <row r="520" spans="14:20" x14ac:dyDescent="0.25">
      <c r="N520" s="5" t="s">
        <v>950</v>
      </c>
      <c r="O520" s="36">
        <v>0</v>
      </c>
      <c r="P520" s="37">
        <v>1</v>
      </c>
      <c r="Q520" s="38">
        <v>0</v>
      </c>
      <c r="R520" s="38">
        <v>0</v>
      </c>
      <c r="S520" s="36">
        <f>IF(Tabel3[[#This Row],[N Adv
Nouveau]]=0,0,POWER(2,Tabel3[[#This Row],[N Adv
maintenant]]+Tabel3[[#This Row],[N Adv
Nouveau]]))</f>
        <v>0</v>
      </c>
      <c r="T520" s="37">
        <f>IF(Tabel3[[#This Row],[N CoE
Nouveau]]=0,0,POWER(2,Tabel3[[#This Row],[N CoE
maintenant]]+Tabel3[[#This Row],[N CoE
Nouveau]]))</f>
        <v>0</v>
      </c>
    </row>
    <row r="521" spans="14:20" x14ac:dyDescent="0.25">
      <c r="N521" s="5" t="s">
        <v>1029</v>
      </c>
      <c r="O521" s="36">
        <v>0</v>
      </c>
      <c r="P521" s="37">
        <v>1</v>
      </c>
      <c r="Q521" s="38">
        <v>0</v>
      </c>
      <c r="R521" s="38">
        <v>0</v>
      </c>
      <c r="S521" s="36">
        <f>IF(Tabel3[[#This Row],[N Adv
Nouveau]]=0,0,POWER(2,Tabel3[[#This Row],[N Adv
maintenant]]+Tabel3[[#This Row],[N Adv
Nouveau]]))</f>
        <v>0</v>
      </c>
      <c r="T521" s="37">
        <f>IF(Tabel3[[#This Row],[N CoE
Nouveau]]=0,0,POWER(2,Tabel3[[#This Row],[N CoE
maintenant]]+Tabel3[[#This Row],[N CoE
Nouveau]]))</f>
        <v>0</v>
      </c>
    </row>
    <row r="522" spans="14:20" x14ac:dyDescent="0.25">
      <c r="N522" s="5" t="s">
        <v>1185</v>
      </c>
      <c r="O522" s="36">
        <v>1</v>
      </c>
      <c r="P522" s="37">
        <v>1</v>
      </c>
      <c r="Q522" s="38">
        <v>0</v>
      </c>
      <c r="R522" s="38">
        <v>0</v>
      </c>
      <c r="S522" s="36">
        <f>IF(Tabel3[[#This Row],[N Adv
Nouveau]]=0,0,POWER(2,Tabel3[[#This Row],[N Adv
maintenant]]+Tabel3[[#This Row],[N Adv
Nouveau]]))</f>
        <v>0</v>
      </c>
      <c r="T522" s="37">
        <f>IF(Tabel3[[#This Row],[N CoE
Nouveau]]=0,0,POWER(2,Tabel3[[#This Row],[N CoE
maintenant]]+Tabel3[[#This Row],[N CoE
Nouveau]]))</f>
        <v>0</v>
      </c>
    </row>
    <row r="523" spans="14:20" x14ac:dyDescent="0.25">
      <c r="N523" s="5" t="s">
        <v>1314</v>
      </c>
      <c r="O523" s="36">
        <v>1</v>
      </c>
      <c r="P523" s="37">
        <v>0</v>
      </c>
      <c r="Q523" s="38">
        <v>0</v>
      </c>
      <c r="R523" s="38">
        <v>0</v>
      </c>
      <c r="S523" s="36">
        <f>IF(Tabel3[[#This Row],[N Adv
Nouveau]]=0,0,POWER(2,Tabel3[[#This Row],[N Adv
maintenant]]+Tabel3[[#This Row],[N Adv
Nouveau]]))</f>
        <v>0</v>
      </c>
      <c r="T523" s="37">
        <f>IF(Tabel3[[#This Row],[N CoE
Nouveau]]=0,0,POWER(2,Tabel3[[#This Row],[N CoE
maintenant]]+Tabel3[[#This Row],[N CoE
Nouveau]]))</f>
        <v>0</v>
      </c>
    </row>
    <row r="524" spans="14:20" x14ac:dyDescent="0.25">
      <c r="N524" s="5" t="s">
        <v>875</v>
      </c>
      <c r="O524" s="36">
        <v>1</v>
      </c>
      <c r="P524" s="37">
        <v>1</v>
      </c>
      <c r="Q524" s="38">
        <v>0</v>
      </c>
      <c r="R524" s="38">
        <v>0</v>
      </c>
      <c r="S524" s="36">
        <f>IF(Tabel3[[#This Row],[N Adv
Nouveau]]=0,0,POWER(2,Tabel3[[#This Row],[N Adv
maintenant]]+Tabel3[[#This Row],[N Adv
Nouveau]]))</f>
        <v>0</v>
      </c>
      <c r="T524" s="37">
        <f>IF(Tabel3[[#This Row],[N CoE
Nouveau]]=0,0,POWER(2,Tabel3[[#This Row],[N CoE
maintenant]]+Tabel3[[#This Row],[N CoE
Nouveau]]))</f>
        <v>0</v>
      </c>
    </row>
    <row r="525" spans="14:20" x14ac:dyDescent="0.25">
      <c r="N525" s="5" t="s">
        <v>306</v>
      </c>
      <c r="O525" s="36">
        <v>3</v>
      </c>
      <c r="P525" s="37">
        <v>1</v>
      </c>
      <c r="Q525" s="38">
        <v>0</v>
      </c>
      <c r="R525" s="38">
        <v>0</v>
      </c>
      <c r="S525" s="36">
        <f>IF(Tabel3[[#This Row],[N Adv
Nouveau]]=0,0,POWER(2,Tabel3[[#This Row],[N Adv
maintenant]]+Tabel3[[#This Row],[N Adv
Nouveau]]))</f>
        <v>0</v>
      </c>
      <c r="T525" s="37">
        <f>IF(Tabel3[[#This Row],[N CoE
Nouveau]]=0,0,POWER(2,Tabel3[[#This Row],[N CoE
maintenant]]+Tabel3[[#This Row],[N CoE
Nouveau]]))</f>
        <v>0</v>
      </c>
    </row>
    <row r="526" spans="14:20" x14ac:dyDescent="0.25">
      <c r="N526" s="5" t="s">
        <v>946</v>
      </c>
      <c r="O526" s="36">
        <v>2</v>
      </c>
      <c r="P526" s="37">
        <v>1</v>
      </c>
      <c r="Q526" s="38">
        <v>0</v>
      </c>
      <c r="R526" s="38">
        <v>0</v>
      </c>
      <c r="S526" s="36">
        <f>IF(Tabel3[[#This Row],[N Adv
Nouveau]]=0,0,POWER(2,Tabel3[[#This Row],[N Adv
maintenant]]+Tabel3[[#This Row],[N Adv
Nouveau]]))</f>
        <v>0</v>
      </c>
      <c r="T526" s="37">
        <f>IF(Tabel3[[#This Row],[N CoE
Nouveau]]=0,0,POWER(2,Tabel3[[#This Row],[N CoE
maintenant]]+Tabel3[[#This Row],[N CoE
Nouveau]]))</f>
        <v>0</v>
      </c>
    </row>
    <row r="527" spans="14:20" x14ac:dyDescent="0.25">
      <c r="N527" s="5" t="s">
        <v>1396</v>
      </c>
      <c r="O527" s="36">
        <v>3</v>
      </c>
      <c r="P527" s="37">
        <v>1</v>
      </c>
      <c r="Q527" s="38">
        <v>0</v>
      </c>
      <c r="R527" s="38">
        <v>0</v>
      </c>
      <c r="S527" s="36">
        <f>IF(Tabel3[[#This Row],[N Adv
Nouveau]]=0,0,POWER(2,Tabel3[[#This Row],[N Adv
maintenant]]+Tabel3[[#This Row],[N Adv
Nouveau]]))</f>
        <v>0</v>
      </c>
      <c r="T527" s="37">
        <f>IF(Tabel3[[#This Row],[N CoE
Nouveau]]=0,0,POWER(2,Tabel3[[#This Row],[N CoE
maintenant]]+Tabel3[[#This Row],[N CoE
Nouveau]]))</f>
        <v>0</v>
      </c>
    </row>
    <row r="528" spans="14:20" x14ac:dyDescent="0.25">
      <c r="N528" s="5" t="s">
        <v>309</v>
      </c>
      <c r="O528" s="36">
        <v>2</v>
      </c>
      <c r="P528" s="37">
        <v>1</v>
      </c>
      <c r="Q528" s="38">
        <v>0</v>
      </c>
      <c r="R528" s="38">
        <v>0</v>
      </c>
      <c r="S528" s="36">
        <f>IF(Tabel3[[#This Row],[N Adv
Nouveau]]=0,0,POWER(2,Tabel3[[#This Row],[N Adv
maintenant]]+Tabel3[[#This Row],[N Adv
Nouveau]]))</f>
        <v>0</v>
      </c>
      <c r="T528" s="37">
        <f>IF(Tabel3[[#This Row],[N CoE
Nouveau]]=0,0,POWER(2,Tabel3[[#This Row],[N CoE
maintenant]]+Tabel3[[#This Row],[N CoE
Nouveau]]))</f>
        <v>0</v>
      </c>
    </row>
    <row r="529" spans="14:20" x14ac:dyDescent="0.25">
      <c r="N529" s="5" t="s">
        <v>860</v>
      </c>
      <c r="O529" s="36">
        <v>1</v>
      </c>
      <c r="P529" s="37">
        <v>1</v>
      </c>
      <c r="Q529" s="38">
        <v>0</v>
      </c>
      <c r="R529" s="38">
        <v>0</v>
      </c>
      <c r="S529" s="36">
        <f>IF(Tabel3[[#This Row],[N Adv
Nouveau]]=0,0,POWER(2,Tabel3[[#This Row],[N Adv
maintenant]]+Tabel3[[#This Row],[N Adv
Nouveau]]))</f>
        <v>0</v>
      </c>
      <c r="T529" s="37">
        <f>IF(Tabel3[[#This Row],[N CoE
Nouveau]]=0,0,POWER(2,Tabel3[[#This Row],[N CoE
maintenant]]+Tabel3[[#This Row],[N CoE
Nouveau]]))</f>
        <v>0</v>
      </c>
    </row>
    <row r="530" spans="14:20" x14ac:dyDescent="0.25">
      <c r="N530" s="5" t="s">
        <v>637</v>
      </c>
      <c r="O530" s="36">
        <v>1</v>
      </c>
      <c r="P530" s="37">
        <v>1</v>
      </c>
      <c r="Q530" s="38">
        <v>0</v>
      </c>
      <c r="R530" s="38">
        <v>0</v>
      </c>
      <c r="S530" s="36">
        <f>IF(Tabel3[[#This Row],[N Adv
Nouveau]]=0,0,POWER(2,Tabel3[[#This Row],[N Adv
maintenant]]+Tabel3[[#This Row],[N Adv
Nouveau]]))</f>
        <v>0</v>
      </c>
      <c r="T530" s="37">
        <f>IF(Tabel3[[#This Row],[N CoE
Nouveau]]=0,0,POWER(2,Tabel3[[#This Row],[N CoE
maintenant]]+Tabel3[[#This Row],[N CoE
Nouveau]]))</f>
        <v>0</v>
      </c>
    </row>
    <row r="531" spans="14:20" x14ac:dyDescent="0.25">
      <c r="N531" s="5" t="s">
        <v>900</v>
      </c>
      <c r="O531" s="36">
        <v>1</v>
      </c>
      <c r="P531" s="37">
        <v>1</v>
      </c>
      <c r="Q531" s="38">
        <v>0</v>
      </c>
      <c r="R531" s="38">
        <v>0</v>
      </c>
      <c r="S531" s="36">
        <f>IF(Tabel3[[#This Row],[N Adv
Nouveau]]=0,0,POWER(2,Tabel3[[#This Row],[N Adv
maintenant]]+Tabel3[[#This Row],[N Adv
Nouveau]]))</f>
        <v>0</v>
      </c>
      <c r="T531" s="37">
        <f>IF(Tabel3[[#This Row],[N CoE
Nouveau]]=0,0,POWER(2,Tabel3[[#This Row],[N CoE
maintenant]]+Tabel3[[#This Row],[N CoE
Nouveau]]))</f>
        <v>0</v>
      </c>
    </row>
    <row r="532" spans="14:20" x14ac:dyDescent="0.25">
      <c r="N532" s="5" t="s">
        <v>1367</v>
      </c>
      <c r="O532" s="36">
        <v>1</v>
      </c>
      <c r="P532" s="37">
        <v>0</v>
      </c>
      <c r="Q532" s="38">
        <v>0</v>
      </c>
      <c r="R532" s="38">
        <v>0</v>
      </c>
      <c r="S532" s="36">
        <f>IF(Tabel3[[#This Row],[N Adv
Nouveau]]=0,0,POWER(2,Tabel3[[#This Row],[N Adv
maintenant]]+Tabel3[[#This Row],[N Adv
Nouveau]]))</f>
        <v>0</v>
      </c>
      <c r="T532" s="37">
        <f>IF(Tabel3[[#This Row],[N CoE
Nouveau]]=0,0,POWER(2,Tabel3[[#This Row],[N CoE
maintenant]]+Tabel3[[#This Row],[N CoE
Nouveau]]))</f>
        <v>0</v>
      </c>
    </row>
    <row r="533" spans="14:20" x14ac:dyDescent="0.25">
      <c r="N533" s="5" t="s">
        <v>596</v>
      </c>
      <c r="O533" s="36">
        <v>2</v>
      </c>
      <c r="P533" s="37">
        <v>1</v>
      </c>
      <c r="Q533" s="38">
        <v>0</v>
      </c>
      <c r="R533" s="38">
        <v>0</v>
      </c>
      <c r="S533" s="36">
        <f>IF(Tabel3[[#This Row],[N Adv
Nouveau]]=0,0,POWER(2,Tabel3[[#This Row],[N Adv
maintenant]]+Tabel3[[#This Row],[N Adv
Nouveau]]))</f>
        <v>0</v>
      </c>
      <c r="T533" s="37">
        <f>IF(Tabel3[[#This Row],[N CoE
Nouveau]]=0,0,POWER(2,Tabel3[[#This Row],[N CoE
maintenant]]+Tabel3[[#This Row],[N CoE
Nouveau]]))</f>
        <v>0</v>
      </c>
    </row>
    <row r="534" spans="14:20" x14ac:dyDescent="0.25">
      <c r="N534" s="5" t="s">
        <v>475</v>
      </c>
      <c r="O534" s="36">
        <v>2</v>
      </c>
      <c r="P534" s="37">
        <v>1</v>
      </c>
      <c r="Q534" s="38">
        <v>0</v>
      </c>
      <c r="R534" s="38">
        <v>0</v>
      </c>
      <c r="S534" s="36">
        <f>IF(Tabel3[[#This Row],[N Adv
Nouveau]]=0,0,POWER(2,Tabel3[[#This Row],[N Adv
maintenant]]+Tabel3[[#This Row],[N Adv
Nouveau]]))</f>
        <v>0</v>
      </c>
      <c r="T534" s="37">
        <f>IF(Tabel3[[#This Row],[N CoE
Nouveau]]=0,0,POWER(2,Tabel3[[#This Row],[N CoE
maintenant]]+Tabel3[[#This Row],[N CoE
Nouveau]]))</f>
        <v>0</v>
      </c>
    </row>
    <row r="535" spans="14:20" x14ac:dyDescent="0.25">
      <c r="N535" s="5" t="s">
        <v>676</v>
      </c>
      <c r="O535" s="36">
        <v>3</v>
      </c>
      <c r="P535" s="37">
        <v>2</v>
      </c>
      <c r="Q535" s="38">
        <v>0</v>
      </c>
      <c r="R535" s="38">
        <v>0</v>
      </c>
      <c r="S535" s="36">
        <f>IF(Tabel3[[#This Row],[N Adv
Nouveau]]=0,0,POWER(2,Tabel3[[#This Row],[N Adv
maintenant]]+Tabel3[[#This Row],[N Adv
Nouveau]]))</f>
        <v>0</v>
      </c>
      <c r="T535" s="37">
        <f>IF(Tabel3[[#This Row],[N CoE
Nouveau]]=0,0,POWER(2,Tabel3[[#This Row],[N CoE
maintenant]]+Tabel3[[#This Row],[N CoE
Nouveau]]))</f>
        <v>0</v>
      </c>
    </row>
    <row r="536" spans="14:20" x14ac:dyDescent="0.25">
      <c r="N536" s="5" t="s">
        <v>1085</v>
      </c>
      <c r="O536" s="36">
        <v>2</v>
      </c>
      <c r="P536" s="37">
        <v>1</v>
      </c>
      <c r="Q536" s="38">
        <v>0</v>
      </c>
      <c r="R536" s="38">
        <v>0</v>
      </c>
      <c r="S536" s="36">
        <f>IF(Tabel3[[#This Row],[N Adv
Nouveau]]=0,0,POWER(2,Tabel3[[#This Row],[N Adv
maintenant]]+Tabel3[[#This Row],[N Adv
Nouveau]]))</f>
        <v>0</v>
      </c>
      <c r="T536" s="37">
        <f>IF(Tabel3[[#This Row],[N CoE
Nouveau]]=0,0,POWER(2,Tabel3[[#This Row],[N CoE
maintenant]]+Tabel3[[#This Row],[N CoE
Nouveau]]))</f>
        <v>0</v>
      </c>
    </row>
    <row r="537" spans="14:20" x14ac:dyDescent="0.25">
      <c r="N537" s="5" t="s">
        <v>1081</v>
      </c>
      <c r="O537" s="36">
        <v>1</v>
      </c>
      <c r="P537" s="37">
        <v>0</v>
      </c>
      <c r="Q537" s="38">
        <v>0</v>
      </c>
      <c r="R537" s="38">
        <v>0</v>
      </c>
      <c r="S537" s="36">
        <f>IF(Tabel3[[#This Row],[N Adv
Nouveau]]=0,0,POWER(2,Tabel3[[#This Row],[N Adv
maintenant]]+Tabel3[[#This Row],[N Adv
Nouveau]]))</f>
        <v>0</v>
      </c>
      <c r="T537" s="37">
        <f>IF(Tabel3[[#This Row],[N CoE
Nouveau]]=0,0,POWER(2,Tabel3[[#This Row],[N CoE
maintenant]]+Tabel3[[#This Row],[N CoE
Nouveau]]))</f>
        <v>0</v>
      </c>
    </row>
    <row r="538" spans="14:20" x14ac:dyDescent="0.25">
      <c r="N538" s="5" t="s">
        <v>1265</v>
      </c>
      <c r="O538" s="36">
        <v>1</v>
      </c>
      <c r="P538" s="37">
        <v>1</v>
      </c>
      <c r="Q538" s="38">
        <v>0</v>
      </c>
      <c r="R538" s="38">
        <v>0</v>
      </c>
      <c r="S538" s="36">
        <f>IF(Tabel3[[#This Row],[N Adv
Nouveau]]=0,0,POWER(2,Tabel3[[#This Row],[N Adv
maintenant]]+Tabel3[[#This Row],[N Adv
Nouveau]]))</f>
        <v>0</v>
      </c>
      <c r="T538" s="37">
        <f>IF(Tabel3[[#This Row],[N CoE
Nouveau]]=0,0,POWER(2,Tabel3[[#This Row],[N CoE
maintenant]]+Tabel3[[#This Row],[N CoE
Nouveau]]))</f>
        <v>0</v>
      </c>
    </row>
    <row r="539" spans="14:20" x14ac:dyDescent="0.25">
      <c r="N539" s="5" t="s">
        <v>907</v>
      </c>
      <c r="O539" s="36">
        <v>3</v>
      </c>
      <c r="P539" s="37">
        <v>1</v>
      </c>
      <c r="Q539" s="38">
        <v>0</v>
      </c>
      <c r="R539" s="38">
        <v>0</v>
      </c>
      <c r="S539" s="36">
        <f>IF(Tabel3[[#This Row],[N Adv
Nouveau]]=0,0,POWER(2,Tabel3[[#This Row],[N Adv
maintenant]]+Tabel3[[#This Row],[N Adv
Nouveau]]))</f>
        <v>0</v>
      </c>
      <c r="T539" s="37">
        <f>IF(Tabel3[[#This Row],[N CoE
Nouveau]]=0,0,POWER(2,Tabel3[[#This Row],[N CoE
maintenant]]+Tabel3[[#This Row],[N CoE
Nouveau]]))</f>
        <v>0</v>
      </c>
    </row>
    <row r="540" spans="14:20" x14ac:dyDescent="0.25">
      <c r="N540" s="5" t="s">
        <v>1000</v>
      </c>
      <c r="O540" s="36">
        <v>2</v>
      </c>
      <c r="P540" s="37">
        <v>1</v>
      </c>
      <c r="Q540" s="38">
        <v>0</v>
      </c>
      <c r="R540" s="38">
        <v>0</v>
      </c>
      <c r="S540" s="36">
        <f>IF(Tabel3[[#This Row],[N Adv
Nouveau]]=0,0,POWER(2,Tabel3[[#This Row],[N Adv
maintenant]]+Tabel3[[#This Row],[N Adv
Nouveau]]))</f>
        <v>0</v>
      </c>
      <c r="T540" s="37">
        <f>IF(Tabel3[[#This Row],[N CoE
Nouveau]]=0,0,POWER(2,Tabel3[[#This Row],[N CoE
maintenant]]+Tabel3[[#This Row],[N CoE
Nouveau]]))</f>
        <v>0</v>
      </c>
    </row>
    <row r="541" spans="14:20" x14ac:dyDescent="0.25">
      <c r="N541" s="5" t="s">
        <v>823</v>
      </c>
      <c r="O541" s="36">
        <v>3</v>
      </c>
      <c r="P541" s="37">
        <v>2</v>
      </c>
      <c r="Q541" s="38">
        <v>0</v>
      </c>
      <c r="R541" s="38">
        <v>0</v>
      </c>
      <c r="S541" s="36">
        <f>IF(Tabel3[[#This Row],[N Adv
Nouveau]]=0,0,POWER(2,Tabel3[[#This Row],[N Adv
maintenant]]+Tabel3[[#This Row],[N Adv
Nouveau]]))</f>
        <v>0</v>
      </c>
      <c r="T541" s="37">
        <f>IF(Tabel3[[#This Row],[N CoE
Nouveau]]=0,0,POWER(2,Tabel3[[#This Row],[N CoE
maintenant]]+Tabel3[[#This Row],[N CoE
Nouveau]]))</f>
        <v>0</v>
      </c>
    </row>
    <row r="542" spans="14:20" x14ac:dyDescent="0.25">
      <c r="N542" s="5" t="s">
        <v>352</v>
      </c>
      <c r="O542" s="36">
        <v>1</v>
      </c>
      <c r="P542" s="37">
        <v>1</v>
      </c>
      <c r="Q542" s="38">
        <v>0</v>
      </c>
      <c r="R542" s="38">
        <v>0</v>
      </c>
      <c r="S542" s="36">
        <f>IF(Tabel3[[#This Row],[N Adv
Nouveau]]=0,0,POWER(2,Tabel3[[#This Row],[N Adv
maintenant]]+Tabel3[[#This Row],[N Adv
Nouveau]]))</f>
        <v>0</v>
      </c>
      <c r="T542" s="37">
        <f>IF(Tabel3[[#This Row],[N CoE
Nouveau]]=0,0,POWER(2,Tabel3[[#This Row],[N CoE
maintenant]]+Tabel3[[#This Row],[N CoE
Nouveau]]))</f>
        <v>0</v>
      </c>
    </row>
    <row r="543" spans="14:20" x14ac:dyDescent="0.25">
      <c r="N543" s="5" t="s">
        <v>571</v>
      </c>
      <c r="O543" s="36">
        <v>1</v>
      </c>
      <c r="P543" s="37">
        <v>1</v>
      </c>
      <c r="Q543" s="38">
        <v>0</v>
      </c>
      <c r="R543" s="38">
        <v>0</v>
      </c>
      <c r="S543" s="36">
        <f>IF(Tabel3[[#This Row],[N Adv
Nouveau]]=0,0,POWER(2,Tabel3[[#This Row],[N Adv
maintenant]]+Tabel3[[#This Row],[N Adv
Nouveau]]))</f>
        <v>0</v>
      </c>
      <c r="T543" s="37">
        <f>IF(Tabel3[[#This Row],[N CoE
Nouveau]]=0,0,POWER(2,Tabel3[[#This Row],[N CoE
maintenant]]+Tabel3[[#This Row],[N CoE
Nouveau]]))</f>
        <v>0</v>
      </c>
    </row>
    <row r="544" spans="14:20" x14ac:dyDescent="0.25">
      <c r="N544" s="5" t="s">
        <v>1137</v>
      </c>
      <c r="O544" s="36">
        <v>2</v>
      </c>
      <c r="P544" s="37">
        <v>1</v>
      </c>
      <c r="Q544" s="38">
        <v>0</v>
      </c>
      <c r="R544" s="38">
        <v>0</v>
      </c>
      <c r="S544" s="36">
        <f>IF(Tabel3[[#This Row],[N Adv
Nouveau]]=0,0,POWER(2,Tabel3[[#This Row],[N Adv
maintenant]]+Tabel3[[#This Row],[N Adv
Nouveau]]))</f>
        <v>0</v>
      </c>
      <c r="T544" s="37">
        <f>IF(Tabel3[[#This Row],[N CoE
Nouveau]]=0,0,POWER(2,Tabel3[[#This Row],[N CoE
maintenant]]+Tabel3[[#This Row],[N CoE
Nouveau]]))</f>
        <v>0</v>
      </c>
    </row>
    <row r="545" spans="14:20" x14ac:dyDescent="0.25">
      <c r="N545" s="5" t="s">
        <v>1096</v>
      </c>
      <c r="O545" s="36">
        <v>1</v>
      </c>
      <c r="P545" s="37">
        <v>0</v>
      </c>
      <c r="Q545" s="38">
        <v>0</v>
      </c>
      <c r="R545" s="38">
        <v>0</v>
      </c>
      <c r="S545" s="36">
        <f>IF(Tabel3[[#This Row],[N Adv
Nouveau]]=0,0,POWER(2,Tabel3[[#This Row],[N Adv
maintenant]]+Tabel3[[#This Row],[N Adv
Nouveau]]))</f>
        <v>0</v>
      </c>
      <c r="T545" s="37">
        <f>IF(Tabel3[[#This Row],[N CoE
Nouveau]]=0,0,POWER(2,Tabel3[[#This Row],[N CoE
maintenant]]+Tabel3[[#This Row],[N CoE
Nouveau]]))</f>
        <v>0</v>
      </c>
    </row>
    <row r="546" spans="14:20" x14ac:dyDescent="0.25">
      <c r="N546" s="5" t="s">
        <v>408</v>
      </c>
      <c r="O546" s="36">
        <v>2</v>
      </c>
      <c r="P546" s="37">
        <v>1</v>
      </c>
      <c r="Q546" s="38">
        <v>0</v>
      </c>
      <c r="R546" s="38">
        <v>0</v>
      </c>
      <c r="S546" s="36">
        <f>IF(Tabel3[[#This Row],[N Adv
Nouveau]]=0,0,POWER(2,Tabel3[[#This Row],[N Adv
maintenant]]+Tabel3[[#This Row],[N Adv
Nouveau]]))</f>
        <v>0</v>
      </c>
      <c r="T546" s="37">
        <f>IF(Tabel3[[#This Row],[N CoE
Nouveau]]=0,0,POWER(2,Tabel3[[#This Row],[N CoE
maintenant]]+Tabel3[[#This Row],[N CoE
Nouveau]]))</f>
        <v>0</v>
      </c>
    </row>
    <row r="547" spans="14:20" x14ac:dyDescent="0.25">
      <c r="N547" s="5" t="s">
        <v>1376</v>
      </c>
      <c r="O547" s="36">
        <v>1</v>
      </c>
      <c r="P547" s="37">
        <v>1</v>
      </c>
      <c r="Q547" s="38">
        <v>0</v>
      </c>
      <c r="R547" s="38">
        <v>0</v>
      </c>
      <c r="S547" s="36">
        <f>IF(Tabel3[[#This Row],[N Adv
Nouveau]]=0,0,POWER(2,Tabel3[[#This Row],[N Adv
maintenant]]+Tabel3[[#This Row],[N Adv
Nouveau]]))</f>
        <v>0</v>
      </c>
      <c r="T547" s="37">
        <f>IF(Tabel3[[#This Row],[N CoE
Nouveau]]=0,0,POWER(2,Tabel3[[#This Row],[N CoE
maintenant]]+Tabel3[[#This Row],[N CoE
Nouveau]]))</f>
        <v>0</v>
      </c>
    </row>
    <row r="548" spans="14:20" x14ac:dyDescent="0.25">
      <c r="N548" s="5" t="s">
        <v>495</v>
      </c>
      <c r="O548" s="36">
        <v>2</v>
      </c>
      <c r="P548" s="37">
        <v>2</v>
      </c>
      <c r="Q548" s="38">
        <v>0</v>
      </c>
      <c r="R548" s="38">
        <v>0</v>
      </c>
      <c r="S548" s="36">
        <f>IF(Tabel3[[#This Row],[N Adv
Nouveau]]=0,0,POWER(2,Tabel3[[#This Row],[N Adv
maintenant]]+Tabel3[[#This Row],[N Adv
Nouveau]]))</f>
        <v>0</v>
      </c>
      <c r="T548" s="37">
        <f>IF(Tabel3[[#This Row],[N CoE
Nouveau]]=0,0,POWER(2,Tabel3[[#This Row],[N CoE
maintenant]]+Tabel3[[#This Row],[N CoE
Nouveau]]))</f>
        <v>0</v>
      </c>
    </row>
    <row r="549" spans="14:20" x14ac:dyDescent="0.25">
      <c r="N549" s="5" t="s">
        <v>361</v>
      </c>
      <c r="O549" s="36">
        <v>2</v>
      </c>
      <c r="P549" s="37">
        <v>1</v>
      </c>
      <c r="Q549" s="38">
        <v>0</v>
      </c>
      <c r="R549" s="38">
        <v>0</v>
      </c>
      <c r="S549" s="36">
        <f>IF(Tabel3[[#This Row],[N Adv
Nouveau]]=0,0,POWER(2,Tabel3[[#This Row],[N Adv
maintenant]]+Tabel3[[#This Row],[N Adv
Nouveau]]))</f>
        <v>0</v>
      </c>
      <c r="T549" s="37">
        <f>IF(Tabel3[[#This Row],[N CoE
Nouveau]]=0,0,POWER(2,Tabel3[[#This Row],[N CoE
maintenant]]+Tabel3[[#This Row],[N CoE
Nouveau]]))</f>
        <v>0</v>
      </c>
    </row>
    <row r="550" spans="14:20" x14ac:dyDescent="0.25">
      <c r="N550" s="5" t="s">
        <v>919</v>
      </c>
      <c r="O550" s="36">
        <v>1</v>
      </c>
      <c r="P550" s="37">
        <v>1</v>
      </c>
      <c r="Q550" s="38">
        <v>0</v>
      </c>
      <c r="R550" s="38">
        <v>0</v>
      </c>
      <c r="S550" s="36">
        <f>IF(Tabel3[[#This Row],[N Adv
Nouveau]]=0,0,POWER(2,Tabel3[[#This Row],[N Adv
maintenant]]+Tabel3[[#This Row],[N Adv
Nouveau]]))</f>
        <v>0</v>
      </c>
      <c r="T550" s="37">
        <f>IF(Tabel3[[#This Row],[N CoE
Nouveau]]=0,0,POWER(2,Tabel3[[#This Row],[N CoE
maintenant]]+Tabel3[[#This Row],[N CoE
Nouveau]]))</f>
        <v>0</v>
      </c>
    </row>
    <row r="551" spans="14:20" x14ac:dyDescent="0.25">
      <c r="N551" s="5" t="s">
        <v>1349</v>
      </c>
      <c r="O551" s="36">
        <v>2</v>
      </c>
      <c r="P551" s="37">
        <v>1</v>
      </c>
      <c r="Q551" s="38">
        <v>0</v>
      </c>
      <c r="R551" s="38">
        <v>0</v>
      </c>
      <c r="S551" s="36">
        <f>IF(Tabel3[[#This Row],[N Adv
Nouveau]]=0,0,POWER(2,Tabel3[[#This Row],[N Adv
maintenant]]+Tabel3[[#This Row],[N Adv
Nouveau]]))</f>
        <v>0</v>
      </c>
      <c r="T551" s="37">
        <f>IF(Tabel3[[#This Row],[N CoE
Nouveau]]=0,0,POWER(2,Tabel3[[#This Row],[N CoE
maintenant]]+Tabel3[[#This Row],[N CoE
Nouveau]]))</f>
        <v>0</v>
      </c>
    </row>
    <row r="552" spans="14:20" x14ac:dyDescent="0.25">
      <c r="N552" s="5" t="s">
        <v>1286</v>
      </c>
      <c r="O552" s="36">
        <v>2</v>
      </c>
      <c r="P552" s="37">
        <v>0</v>
      </c>
      <c r="Q552" s="38">
        <v>0</v>
      </c>
      <c r="R552" s="38">
        <v>0</v>
      </c>
      <c r="S552" s="36">
        <f>IF(Tabel3[[#This Row],[N Adv
Nouveau]]=0,0,POWER(2,Tabel3[[#This Row],[N Adv
maintenant]]+Tabel3[[#This Row],[N Adv
Nouveau]]))</f>
        <v>0</v>
      </c>
      <c r="T552" s="37">
        <f>IF(Tabel3[[#This Row],[N CoE
Nouveau]]=0,0,POWER(2,Tabel3[[#This Row],[N CoE
maintenant]]+Tabel3[[#This Row],[N CoE
Nouveau]]))</f>
        <v>0</v>
      </c>
    </row>
    <row r="553" spans="14:20" x14ac:dyDescent="0.25">
      <c r="N553" s="5" t="s">
        <v>244</v>
      </c>
      <c r="O553" s="36">
        <v>0</v>
      </c>
      <c r="P553" s="37">
        <v>0</v>
      </c>
      <c r="Q553" s="38">
        <v>0</v>
      </c>
      <c r="R553" s="38">
        <v>0</v>
      </c>
      <c r="S553" s="36">
        <f>IF(Tabel3[[#This Row],[N Adv
Nouveau]]=0,0,POWER(2,Tabel3[[#This Row],[N Adv
maintenant]]+Tabel3[[#This Row],[N Adv
Nouveau]]))</f>
        <v>0</v>
      </c>
      <c r="T553" s="37">
        <f>IF(Tabel3[[#This Row],[N CoE
Nouveau]]=0,0,POWER(2,Tabel3[[#This Row],[N CoE
maintenant]]+Tabel3[[#This Row],[N CoE
Nouveau]]))</f>
        <v>0</v>
      </c>
    </row>
    <row r="554" spans="14:20" x14ac:dyDescent="0.25">
      <c r="N554" s="5" t="s">
        <v>491</v>
      </c>
      <c r="O554" s="36">
        <v>2</v>
      </c>
      <c r="P554" s="37">
        <v>1</v>
      </c>
      <c r="Q554" s="38">
        <v>0</v>
      </c>
      <c r="R554" s="38">
        <v>0</v>
      </c>
      <c r="S554" s="36">
        <f>IF(Tabel3[[#This Row],[N Adv
Nouveau]]=0,0,POWER(2,Tabel3[[#This Row],[N Adv
maintenant]]+Tabel3[[#This Row],[N Adv
Nouveau]]))</f>
        <v>0</v>
      </c>
      <c r="T554" s="37">
        <f>IF(Tabel3[[#This Row],[N CoE
Nouveau]]=0,0,POWER(2,Tabel3[[#This Row],[N CoE
maintenant]]+Tabel3[[#This Row],[N CoE
Nouveau]]))</f>
        <v>0</v>
      </c>
    </row>
    <row r="555" spans="14:20" x14ac:dyDescent="0.25">
      <c r="N555" s="5" t="s">
        <v>498</v>
      </c>
      <c r="O555" s="36">
        <v>2</v>
      </c>
      <c r="P555" s="37">
        <v>1</v>
      </c>
      <c r="Q555" s="38">
        <v>0</v>
      </c>
      <c r="R555" s="38">
        <v>0</v>
      </c>
      <c r="S555" s="36">
        <f>IF(Tabel3[[#This Row],[N Adv
Nouveau]]=0,0,POWER(2,Tabel3[[#This Row],[N Adv
maintenant]]+Tabel3[[#This Row],[N Adv
Nouveau]]))</f>
        <v>0</v>
      </c>
      <c r="T555" s="37">
        <f>IF(Tabel3[[#This Row],[N CoE
Nouveau]]=0,0,POWER(2,Tabel3[[#This Row],[N CoE
maintenant]]+Tabel3[[#This Row],[N CoE
Nouveau]]))</f>
        <v>0</v>
      </c>
    </row>
    <row r="556" spans="14:20" x14ac:dyDescent="0.25">
      <c r="N556" s="5" t="s">
        <v>838</v>
      </c>
      <c r="O556" s="36">
        <v>2</v>
      </c>
      <c r="P556" s="37">
        <v>1</v>
      </c>
      <c r="Q556" s="38">
        <v>0</v>
      </c>
      <c r="R556" s="38">
        <v>0</v>
      </c>
      <c r="S556" s="36">
        <f>IF(Tabel3[[#This Row],[N Adv
Nouveau]]=0,0,POWER(2,Tabel3[[#This Row],[N Adv
maintenant]]+Tabel3[[#This Row],[N Adv
Nouveau]]))</f>
        <v>0</v>
      </c>
      <c r="T556" s="37">
        <f>IF(Tabel3[[#This Row],[N CoE
Nouveau]]=0,0,POWER(2,Tabel3[[#This Row],[N CoE
maintenant]]+Tabel3[[#This Row],[N CoE
Nouveau]]))</f>
        <v>0</v>
      </c>
    </row>
    <row r="557" spans="14:20" x14ac:dyDescent="0.25">
      <c r="N557" s="5" t="s">
        <v>797</v>
      </c>
      <c r="O557" s="36">
        <v>2</v>
      </c>
      <c r="P557" s="37">
        <v>1</v>
      </c>
      <c r="Q557" s="38">
        <v>0</v>
      </c>
      <c r="R557" s="38">
        <v>0</v>
      </c>
      <c r="S557" s="36">
        <f>IF(Tabel3[[#This Row],[N Adv
Nouveau]]=0,0,POWER(2,Tabel3[[#This Row],[N Adv
maintenant]]+Tabel3[[#This Row],[N Adv
Nouveau]]))</f>
        <v>0</v>
      </c>
      <c r="T557" s="37">
        <f>IF(Tabel3[[#This Row],[N CoE
Nouveau]]=0,0,POWER(2,Tabel3[[#This Row],[N CoE
maintenant]]+Tabel3[[#This Row],[N CoE
Nouveau]]))</f>
        <v>0</v>
      </c>
    </row>
    <row r="558" spans="14:20" x14ac:dyDescent="0.25">
      <c r="N558" s="5" t="s">
        <v>1069</v>
      </c>
      <c r="O558" s="36">
        <v>2</v>
      </c>
      <c r="P558" s="37">
        <v>1</v>
      </c>
      <c r="Q558" s="38">
        <v>0</v>
      </c>
      <c r="R558" s="38">
        <v>0</v>
      </c>
      <c r="S558" s="36">
        <f>IF(Tabel3[[#This Row],[N Adv
Nouveau]]=0,0,POWER(2,Tabel3[[#This Row],[N Adv
maintenant]]+Tabel3[[#This Row],[N Adv
Nouveau]]))</f>
        <v>0</v>
      </c>
      <c r="T558" s="37">
        <f>IF(Tabel3[[#This Row],[N CoE
Nouveau]]=0,0,POWER(2,Tabel3[[#This Row],[N CoE
maintenant]]+Tabel3[[#This Row],[N CoE
Nouveau]]))</f>
        <v>0</v>
      </c>
    </row>
    <row r="559" spans="14:20" x14ac:dyDescent="0.25">
      <c r="N559" s="5" t="s">
        <v>1162</v>
      </c>
      <c r="O559" s="36">
        <v>2</v>
      </c>
      <c r="P559" s="37">
        <v>1</v>
      </c>
      <c r="Q559" s="38">
        <v>0</v>
      </c>
      <c r="R559" s="38">
        <v>0</v>
      </c>
      <c r="S559" s="36">
        <f>IF(Tabel3[[#This Row],[N Adv
Nouveau]]=0,0,POWER(2,Tabel3[[#This Row],[N Adv
maintenant]]+Tabel3[[#This Row],[N Adv
Nouveau]]))</f>
        <v>0</v>
      </c>
      <c r="T559" s="37">
        <f>IF(Tabel3[[#This Row],[N CoE
Nouveau]]=0,0,POWER(2,Tabel3[[#This Row],[N CoE
maintenant]]+Tabel3[[#This Row],[N CoE
Nouveau]]))</f>
        <v>0</v>
      </c>
    </row>
    <row r="560" spans="14:20" x14ac:dyDescent="0.25">
      <c r="N560" s="5" t="s">
        <v>1047</v>
      </c>
      <c r="O560" s="36">
        <v>2</v>
      </c>
      <c r="P560" s="37">
        <v>2</v>
      </c>
      <c r="Q560" s="38">
        <v>0</v>
      </c>
      <c r="R560" s="38">
        <v>0</v>
      </c>
      <c r="S560" s="36">
        <f>IF(Tabel3[[#This Row],[N Adv
Nouveau]]=0,0,POWER(2,Tabel3[[#This Row],[N Adv
maintenant]]+Tabel3[[#This Row],[N Adv
Nouveau]]))</f>
        <v>0</v>
      </c>
      <c r="T560" s="37">
        <f>IF(Tabel3[[#This Row],[N CoE
Nouveau]]=0,0,POWER(2,Tabel3[[#This Row],[N CoE
maintenant]]+Tabel3[[#This Row],[N CoE
Nouveau]]))</f>
        <v>0</v>
      </c>
    </row>
    <row r="561" spans="14:20" x14ac:dyDescent="0.25">
      <c r="N561" s="5" t="s">
        <v>1308</v>
      </c>
      <c r="O561" s="36">
        <v>2</v>
      </c>
      <c r="P561" s="37">
        <v>1</v>
      </c>
      <c r="Q561" s="38">
        <v>0</v>
      </c>
      <c r="R561" s="38">
        <v>0</v>
      </c>
      <c r="S561" s="36">
        <f>IF(Tabel3[[#This Row],[N Adv
Nouveau]]=0,0,POWER(2,Tabel3[[#This Row],[N Adv
maintenant]]+Tabel3[[#This Row],[N Adv
Nouveau]]))</f>
        <v>0</v>
      </c>
      <c r="T561" s="37">
        <f>IF(Tabel3[[#This Row],[N CoE
Nouveau]]=0,0,POWER(2,Tabel3[[#This Row],[N CoE
maintenant]]+Tabel3[[#This Row],[N CoE
Nouveau]]))</f>
        <v>0</v>
      </c>
    </row>
    <row r="562" spans="14:20" x14ac:dyDescent="0.25">
      <c r="N562" s="5" t="s">
        <v>1340</v>
      </c>
      <c r="O562" s="36">
        <v>3</v>
      </c>
      <c r="P562" s="37">
        <v>2</v>
      </c>
      <c r="Q562" s="38">
        <v>0</v>
      </c>
      <c r="R562" s="38">
        <v>0</v>
      </c>
      <c r="S562" s="36">
        <f>IF(Tabel3[[#This Row],[N Adv
Nouveau]]=0,0,POWER(2,Tabel3[[#This Row],[N Adv
maintenant]]+Tabel3[[#This Row],[N Adv
Nouveau]]))</f>
        <v>0</v>
      </c>
      <c r="T562" s="37">
        <f>IF(Tabel3[[#This Row],[N CoE
Nouveau]]=0,0,POWER(2,Tabel3[[#This Row],[N CoE
maintenant]]+Tabel3[[#This Row],[N CoE
Nouveau]]))</f>
        <v>0</v>
      </c>
    </row>
    <row r="563" spans="14:20" x14ac:dyDescent="0.25">
      <c r="N563" s="5" t="s">
        <v>648</v>
      </c>
      <c r="O563" s="36">
        <v>1</v>
      </c>
      <c r="P563" s="37">
        <v>1</v>
      </c>
      <c r="Q563" s="38">
        <v>0</v>
      </c>
      <c r="R563" s="38">
        <v>0</v>
      </c>
      <c r="S563" s="36">
        <f>IF(Tabel3[[#This Row],[N Adv
Nouveau]]=0,0,POWER(2,Tabel3[[#This Row],[N Adv
maintenant]]+Tabel3[[#This Row],[N Adv
Nouveau]]))</f>
        <v>0</v>
      </c>
      <c r="T563" s="37">
        <f>IF(Tabel3[[#This Row],[N CoE
Nouveau]]=0,0,POWER(2,Tabel3[[#This Row],[N CoE
maintenant]]+Tabel3[[#This Row],[N CoE
Nouveau]]))</f>
        <v>0</v>
      </c>
    </row>
    <row r="564" spans="14:20" x14ac:dyDescent="0.25">
      <c r="N564" s="5" t="s">
        <v>1163</v>
      </c>
      <c r="O564" s="36">
        <v>2</v>
      </c>
      <c r="P564" s="37">
        <v>1</v>
      </c>
      <c r="Q564" s="38">
        <v>0</v>
      </c>
      <c r="R564" s="38">
        <v>0</v>
      </c>
      <c r="S564" s="36">
        <f>IF(Tabel3[[#This Row],[N Adv
Nouveau]]=0,0,POWER(2,Tabel3[[#This Row],[N Adv
maintenant]]+Tabel3[[#This Row],[N Adv
Nouveau]]))</f>
        <v>0</v>
      </c>
      <c r="T564" s="37">
        <f>IF(Tabel3[[#This Row],[N CoE
Nouveau]]=0,0,POWER(2,Tabel3[[#This Row],[N CoE
maintenant]]+Tabel3[[#This Row],[N CoE
Nouveau]]))</f>
        <v>0</v>
      </c>
    </row>
    <row r="565" spans="14:20" x14ac:dyDescent="0.25">
      <c r="N565" s="5" t="s">
        <v>911</v>
      </c>
      <c r="O565" s="36">
        <v>2</v>
      </c>
      <c r="P565" s="37">
        <v>1</v>
      </c>
      <c r="Q565" s="38">
        <v>0</v>
      </c>
      <c r="R565" s="38">
        <v>0</v>
      </c>
      <c r="S565" s="36">
        <f>IF(Tabel3[[#This Row],[N Adv
Nouveau]]=0,0,POWER(2,Tabel3[[#This Row],[N Adv
maintenant]]+Tabel3[[#This Row],[N Adv
Nouveau]]))</f>
        <v>0</v>
      </c>
      <c r="T565" s="37">
        <f>IF(Tabel3[[#This Row],[N CoE
Nouveau]]=0,0,POWER(2,Tabel3[[#This Row],[N CoE
maintenant]]+Tabel3[[#This Row],[N CoE
Nouveau]]))</f>
        <v>0</v>
      </c>
    </row>
    <row r="566" spans="14:20" x14ac:dyDescent="0.25">
      <c r="N566" s="5" t="s">
        <v>631</v>
      </c>
      <c r="O566" s="36">
        <v>3</v>
      </c>
      <c r="P566" s="37">
        <v>2</v>
      </c>
      <c r="Q566" s="38">
        <v>0</v>
      </c>
      <c r="R566" s="38">
        <v>0</v>
      </c>
      <c r="S566" s="36">
        <f>IF(Tabel3[[#This Row],[N Adv
Nouveau]]=0,0,POWER(2,Tabel3[[#This Row],[N Adv
maintenant]]+Tabel3[[#This Row],[N Adv
Nouveau]]))</f>
        <v>0</v>
      </c>
      <c r="T566" s="37">
        <f>IF(Tabel3[[#This Row],[N CoE
Nouveau]]=0,0,POWER(2,Tabel3[[#This Row],[N CoE
maintenant]]+Tabel3[[#This Row],[N CoE
Nouveau]]))</f>
        <v>0</v>
      </c>
    </row>
    <row r="567" spans="14:20" x14ac:dyDescent="0.25">
      <c r="N567" s="5" t="s">
        <v>629</v>
      </c>
      <c r="O567" s="36">
        <v>3</v>
      </c>
      <c r="P567" s="37">
        <v>2</v>
      </c>
      <c r="Q567" s="38">
        <v>0</v>
      </c>
      <c r="R567" s="38">
        <v>0</v>
      </c>
      <c r="S567" s="36">
        <f>IF(Tabel3[[#This Row],[N Adv
Nouveau]]=0,0,POWER(2,Tabel3[[#This Row],[N Adv
maintenant]]+Tabel3[[#This Row],[N Adv
Nouveau]]))</f>
        <v>0</v>
      </c>
      <c r="T567" s="37">
        <f>IF(Tabel3[[#This Row],[N CoE
Nouveau]]=0,0,POWER(2,Tabel3[[#This Row],[N CoE
maintenant]]+Tabel3[[#This Row],[N CoE
Nouveau]]))</f>
        <v>0</v>
      </c>
    </row>
    <row r="568" spans="14:20" x14ac:dyDescent="0.25">
      <c r="N568" s="5" t="s">
        <v>756</v>
      </c>
      <c r="O568" s="36">
        <v>2</v>
      </c>
      <c r="P568" s="37">
        <v>1</v>
      </c>
      <c r="Q568" s="38">
        <v>0</v>
      </c>
      <c r="R568" s="38">
        <v>0</v>
      </c>
      <c r="S568" s="36">
        <f>IF(Tabel3[[#This Row],[N Adv
Nouveau]]=0,0,POWER(2,Tabel3[[#This Row],[N Adv
maintenant]]+Tabel3[[#This Row],[N Adv
Nouveau]]))</f>
        <v>0</v>
      </c>
      <c r="T568" s="37">
        <f>IF(Tabel3[[#This Row],[N CoE
Nouveau]]=0,0,POWER(2,Tabel3[[#This Row],[N CoE
maintenant]]+Tabel3[[#This Row],[N CoE
Nouveau]]))</f>
        <v>0</v>
      </c>
    </row>
    <row r="569" spans="14:20" x14ac:dyDescent="0.25">
      <c r="N569" s="5" t="s">
        <v>700</v>
      </c>
      <c r="O569" s="36">
        <v>2</v>
      </c>
      <c r="P569" s="37">
        <v>1</v>
      </c>
      <c r="Q569" s="38">
        <v>0</v>
      </c>
      <c r="R569" s="38">
        <v>0</v>
      </c>
      <c r="S569" s="36">
        <f>IF(Tabel3[[#This Row],[N Adv
Nouveau]]=0,0,POWER(2,Tabel3[[#This Row],[N Adv
maintenant]]+Tabel3[[#This Row],[N Adv
Nouveau]]))</f>
        <v>0</v>
      </c>
      <c r="T569" s="37">
        <f>IF(Tabel3[[#This Row],[N CoE
Nouveau]]=0,0,POWER(2,Tabel3[[#This Row],[N CoE
maintenant]]+Tabel3[[#This Row],[N CoE
Nouveau]]))</f>
        <v>0</v>
      </c>
    </row>
    <row r="570" spans="14:20" x14ac:dyDescent="0.25">
      <c r="N570" s="5" t="s">
        <v>819</v>
      </c>
      <c r="O570" s="36">
        <v>2</v>
      </c>
      <c r="P570" s="37">
        <v>1</v>
      </c>
      <c r="Q570" s="38">
        <v>0</v>
      </c>
      <c r="R570" s="38">
        <v>0</v>
      </c>
      <c r="S570" s="36">
        <f>IF(Tabel3[[#This Row],[N Adv
Nouveau]]=0,0,POWER(2,Tabel3[[#This Row],[N Adv
maintenant]]+Tabel3[[#This Row],[N Adv
Nouveau]]))</f>
        <v>0</v>
      </c>
      <c r="T570" s="37">
        <f>IF(Tabel3[[#This Row],[N CoE
Nouveau]]=0,0,POWER(2,Tabel3[[#This Row],[N CoE
maintenant]]+Tabel3[[#This Row],[N CoE
Nouveau]]))</f>
        <v>0</v>
      </c>
    </row>
    <row r="571" spans="14:20" x14ac:dyDescent="0.25">
      <c r="N571" s="5" t="s">
        <v>958</v>
      </c>
      <c r="O571" s="36">
        <v>0</v>
      </c>
      <c r="P571" s="37">
        <v>0</v>
      </c>
      <c r="Q571" s="38">
        <v>0</v>
      </c>
      <c r="R571" s="38">
        <v>0</v>
      </c>
      <c r="S571" s="36">
        <f>IF(Tabel3[[#This Row],[N Adv
Nouveau]]=0,0,POWER(2,Tabel3[[#This Row],[N Adv
maintenant]]+Tabel3[[#This Row],[N Adv
Nouveau]]))</f>
        <v>0</v>
      </c>
      <c r="T571" s="37">
        <f>IF(Tabel3[[#This Row],[N CoE
Nouveau]]=0,0,POWER(2,Tabel3[[#This Row],[N CoE
maintenant]]+Tabel3[[#This Row],[N CoE
Nouveau]]))</f>
        <v>0</v>
      </c>
    </row>
    <row r="572" spans="14:20" x14ac:dyDescent="0.25">
      <c r="N572" s="5" t="s">
        <v>502</v>
      </c>
      <c r="O572" s="36">
        <v>3</v>
      </c>
      <c r="P572" s="37">
        <v>1</v>
      </c>
      <c r="Q572" s="38">
        <v>0</v>
      </c>
      <c r="R572" s="38">
        <v>0</v>
      </c>
      <c r="S572" s="36">
        <f>IF(Tabel3[[#This Row],[N Adv
Nouveau]]=0,0,POWER(2,Tabel3[[#This Row],[N Adv
maintenant]]+Tabel3[[#This Row],[N Adv
Nouveau]]))</f>
        <v>0</v>
      </c>
      <c r="T572" s="37">
        <f>IF(Tabel3[[#This Row],[N CoE
Nouveau]]=0,0,POWER(2,Tabel3[[#This Row],[N CoE
maintenant]]+Tabel3[[#This Row],[N CoE
Nouveau]]))</f>
        <v>0</v>
      </c>
    </row>
    <row r="573" spans="14:20" x14ac:dyDescent="0.25">
      <c r="N573" s="5" t="s">
        <v>295</v>
      </c>
      <c r="O573" s="36">
        <v>0</v>
      </c>
      <c r="P573" s="37">
        <v>0</v>
      </c>
      <c r="Q573" s="38">
        <v>0</v>
      </c>
      <c r="R573" s="38">
        <v>0</v>
      </c>
      <c r="S573" s="36">
        <f>IF(Tabel3[[#This Row],[N Adv
Nouveau]]=0,0,POWER(2,Tabel3[[#This Row],[N Adv
maintenant]]+Tabel3[[#This Row],[N Adv
Nouveau]]))</f>
        <v>0</v>
      </c>
      <c r="T573" s="37">
        <f>IF(Tabel3[[#This Row],[N CoE
Nouveau]]=0,0,POWER(2,Tabel3[[#This Row],[N CoE
maintenant]]+Tabel3[[#This Row],[N CoE
Nouveau]]))</f>
        <v>0</v>
      </c>
    </row>
    <row r="574" spans="14:20" x14ac:dyDescent="0.25">
      <c r="N574" s="5" t="s">
        <v>814</v>
      </c>
      <c r="O574" s="36">
        <v>2</v>
      </c>
      <c r="P574" s="37">
        <v>1</v>
      </c>
      <c r="Q574" s="38">
        <v>0</v>
      </c>
      <c r="R574" s="38">
        <v>0</v>
      </c>
      <c r="S574" s="36">
        <f>IF(Tabel3[[#This Row],[N Adv
Nouveau]]=0,0,POWER(2,Tabel3[[#This Row],[N Adv
maintenant]]+Tabel3[[#This Row],[N Adv
Nouveau]]))</f>
        <v>0</v>
      </c>
      <c r="T574" s="37">
        <f>IF(Tabel3[[#This Row],[N CoE
Nouveau]]=0,0,POWER(2,Tabel3[[#This Row],[N CoE
maintenant]]+Tabel3[[#This Row],[N CoE
Nouveau]]))</f>
        <v>0</v>
      </c>
    </row>
    <row r="575" spans="14:20" x14ac:dyDescent="0.25">
      <c r="N575" s="5" t="s">
        <v>852</v>
      </c>
      <c r="O575" s="36">
        <v>2</v>
      </c>
      <c r="P575" s="37">
        <v>1</v>
      </c>
      <c r="Q575" s="38">
        <v>0</v>
      </c>
      <c r="R575" s="38">
        <v>0</v>
      </c>
      <c r="S575" s="36">
        <f>IF(Tabel3[[#This Row],[N Adv
Nouveau]]=0,0,POWER(2,Tabel3[[#This Row],[N Adv
maintenant]]+Tabel3[[#This Row],[N Adv
Nouveau]]))</f>
        <v>0</v>
      </c>
      <c r="T575" s="37">
        <f>IF(Tabel3[[#This Row],[N CoE
Nouveau]]=0,0,POWER(2,Tabel3[[#This Row],[N CoE
maintenant]]+Tabel3[[#This Row],[N CoE
Nouveau]]))</f>
        <v>0</v>
      </c>
    </row>
    <row r="576" spans="14:20" x14ac:dyDescent="0.25">
      <c r="N576" s="5" t="s">
        <v>599</v>
      </c>
      <c r="O576" s="36">
        <v>1</v>
      </c>
      <c r="P576" s="37">
        <v>0</v>
      </c>
      <c r="Q576" s="38">
        <v>0</v>
      </c>
      <c r="R576" s="38">
        <v>0</v>
      </c>
      <c r="S576" s="36">
        <f>IF(Tabel3[[#This Row],[N Adv
Nouveau]]=0,0,POWER(2,Tabel3[[#This Row],[N Adv
maintenant]]+Tabel3[[#This Row],[N Adv
Nouveau]]))</f>
        <v>0</v>
      </c>
      <c r="T576" s="37">
        <f>IF(Tabel3[[#This Row],[N CoE
Nouveau]]=0,0,POWER(2,Tabel3[[#This Row],[N CoE
maintenant]]+Tabel3[[#This Row],[N CoE
Nouveau]]))</f>
        <v>0</v>
      </c>
    </row>
    <row r="577" spans="14:20" x14ac:dyDescent="0.25">
      <c r="N577" s="5" t="s">
        <v>1357</v>
      </c>
      <c r="O577" s="36">
        <v>2</v>
      </c>
      <c r="P577" s="37">
        <v>1</v>
      </c>
      <c r="Q577" s="38">
        <v>0</v>
      </c>
      <c r="R577" s="38">
        <v>0</v>
      </c>
      <c r="S577" s="36">
        <f>IF(Tabel3[[#This Row],[N Adv
Nouveau]]=0,0,POWER(2,Tabel3[[#This Row],[N Adv
maintenant]]+Tabel3[[#This Row],[N Adv
Nouveau]]))</f>
        <v>0</v>
      </c>
      <c r="T577" s="37">
        <f>IF(Tabel3[[#This Row],[N CoE
Nouveau]]=0,0,POWER(2,Tabel3[[#This Row],[N CoE
maintenant]]+Tabel3[[#This Row],[N CoE
Nouveau]]))</f>
        <v>0</v>
      </c>
    </row>
    <row r="578" spans="14:20" x14ac:dyDescent="0.25">
      <c r="N578" s="5" t="s">
        <v>348</v>
      </c>
      <c r="O578" s="36">
        <v>2</v>
      </c>
      <c r="P578" s="37">
        <v>1</v>
      </c>
      <c r="Q578" s="38">
        <v>0</v>
      </c>
      <c r="R578" s="38">
        <v>0</v>
      </c>
      <c r="S578" s="36">
        <f>IF(Tabel3[[#This Row],[N Adv
Nouveau]]=0,0,POWER(2,Tabel3[[#This Row],[N Adv
maintenant]]+Tabel3[[#This Row],[N Adv
Nouveau]]))</f>
        <v>0</v>
      </c>
      <c r="T578" s="37">
        <f>IF(Tabel3[[#This Row],[N CoE
Nouveau]]=0,0,POWER(2,Tabel3[[#This Row],[N CoE
maintenant]]+Tabel3[[#This Row],[N CoE
Nouveau]]))</f>
        <v>0</v>
      </c>
    </row>
    <row r="579" spans="14:20" x14ac:dyDescent="0.25">
      <c r="N579" s="5" t="s">
        <v>1197</v>
      </c>
      <c r="O579" s="36">
        <v>0</v>
      </c>
      <c r="P579" s="37">
        <v>0</v>
      </c>
      <c r="Q579" s="38">
        <v>0</v>
      </c>
      <c r="R579" s="38">
        <v>0</v>
      </c>
      <c r="S579" s="36">
        <f>IF(Tabel3[[#This Row],[N Adv
Nouveau]]=0,0,POWER(2,Tabel3[[#This Row],[N Adv
maintenant]]+Tabel3[[#This Row],[N Adv
Nouveau]]))</f>
        <v>0</v>
      </c>
      <c r="T579" s="37">
        <f>IF(Tabel3[[#This Row],[N CoE
Nouveau]]=0,0,POWER(2,Tabel3[[#This Row],[N CoE
maintenant]]+Tabel3[[#This Row],[N CoE
Nouveau]]))</f>
        <v>0</v>
      </c>
    </row>
    <row r="580" spans="14:20" x14ac:dyDescent="0.25">
      <c r="N580" s="5" t="s">
        <v>985</v>
      </c>
      <c r="O580" s="36">
        <v>0</v>
      </c>
      <c r="P580" s="37">
        <v>0</v>
      </c>
      <c r="Q580" s="38">
        <v>0</v>
      </c>
      <c r="R580" s="38">
        <v>0</v>
      </c>
      <c r="S580" s="36">
        <f>IF(Tabel3[[#This Row],[N Adv
Nouveau]]=0,0,POWER(2,Tabel3[[#This Row],[N Adv
maintenant]]+Tabel3[[#This Row],[N Adv
Nouveau]]))</f>
        <v>0</v>
      </c>
      <c r="T580" s="37">
        <f>IF(Tabel3[[#This Row],[N CoE
Nouveau]]=0,0,POWER(2,Tabel3[[#This Row],[N CoE
maintenant]]+Tabel3[[#This Row],[N CoE
Nouveau]]))</f>
        <v>0</v>
      </c>
    </row>
    <row r="581" spans="14:20" x14ac:dyDescent="0.25">
      <c r="N581" s="5" t="s">
        <v>1217</v>
      </c>
      <c r="O581" s="36">
        <v>1</v>
      </c>
      <c r="P581" s="37">
        <v>0</v>
      </c>
      <c r="Q581" s="38">
        <v>0</v>
      </c>
      <c r="R581" s="38">
        <v>0</v>
      </c>
      <c r="S581" s="36">
        <f>IF(Tabel3[[#This Row],[N Adv
Nouveau]]=0,0,POWER(2,Tabel3[[#This Row],[N Adv
maintenant]]+Tabel3[[#This Row],[N Adv
Nouveau]]))</f>
        <v>0</v>
      </c>
      <c r="T581" s="37">
        <f>IF(Tabel3[[#This Row],[N CoE
Nouveau]]=0,0,POWER(2,Tabel3[[#This Row],[N CoE
maintenant]]+Tabel3[[#This Row],[N CoE
Nouveau]]))</f>
        <v>0</v>
      </c>
    </row>
    <row r="582" spans="14:20" x14ac:dyDescent="0.25">
      <c r="N582" s="5" t="s">
        <v>1318</v>
      </c>
      <c r="O582" s="36">
        <v>1</v>
      </c>
      <c r="P582" s="37">
        <v>0</v>
      </c>
      <c r="Q582" s="38">
        <v>0</v>
      </c>
      <c r="R582" s="38">
        <v>0</v>
      </c>
      <c r="S582" s="36">
        <f>IF(Tabel3[[#This Row],[N Adv
Nouveau]]=0,0,POWER(2,Tabel3[[#This Row],[N Adv
maintenant]]+Tabel3[[#This Row],[N Adv
Nouveau]]))</f>
        <v>0</v>
      </c>
      <c r="T582" s="37">
        <f>IF(Tabel3[[#This Row],[N CoE
Nouveau]]=0,0,POWER(2,Tabel3[[#This Row],[N CoE
maintenant]]+Tabel3[[#This Row],[N CoE
Nouveau]]))</f>
        <v>0</v>
      </c>
    </row>
    <row r="583" spans="14:20" x14ac:dyDescent="0.25">
      <c r="N583" s="5" t="s">
        <v>943</v>
      </c>
      <c r="O583" s="36">
        <v>0</v>
      </c>
      <c r="P583" s="37">
        <v>1</v>
      </c>
      <c r="Q583" s="38">
        <v>0</v>
      </c>
      <c r="R583" s="38">
        <v>0</v>
      </c>
      <c r="S583" s="36">
        <f>IF(Tabel3[[#This Row],[N Adv
Nouveau]]=0,0,POWER(2,Tabel3[[#This Row],[N Adv
maintenant]]+Tabel3[[#This Row],[N Adv
Nouveau]]))</f>
        <v>0</v>
      </c>
      <c r="T583" s="37">
        <f>IF(Tabel3[[#This Row],[N CoE
Nouveau]]=0,0,POWER(2,Tabel3[[#This Row],[N CoE
maintenant]]+Tabel3[[#This Row],[N CoE
Nouveau]]))</f>
        <v>0</v>
      </c>
    </row>
    <row r="584" spans="14:20" x14ac:dyDescent="0.25">
      <c r="N584" s="5" t="s">
        <v>982</v>
      </c>
      <c r="O584" s="36">
        <v>0</v>
      </c>
      <c r="P584" s="37">
        <v>0</v>
      </c>
      <c r="Q584" s="38">
        <v>0</v>
      </c>
      <c r="R584" s="38">
        <v>0</v>
      </c>
      <c r="S584" s="36">
        <f>IF(Tabel3[[#This Row],[N Adv
Nouveau]]=0,0,POWER(2,Tabel3[[#This Row],[N Adv
maintenant]]+Tabel3[[#This Row],[N Adv
Nouveau]]))</f>
        <v>0</v>
      </c>
      <c r="T584" s="37">
        <f>IF(Tabel3[[#This Row],[N CoE
Nouveau]]=0,0,POWER(2,Tabel3[[#This Row],[N CoE
maintenant]]+Tabel3[[#This Row],[N CoE
Nouveau]]))</f>
        <v>0</v>
      </c>
    </row>
    <row r="585" spans="14:20" x14ac:dyDescent="0.25">
      <c r="N585" s="5" t="s">
        <v>1056</v>
      </c>
      <c r="O585" s="36">
        <v>2</v>
      </c>
      <c r="P585" s="37">
        <v>1</v>
      </c>
      <c r="Q585" s="38">
        <v>0</v>
      </c>
      <c r="R585" s="38">
        <v>0</v>
      </c>
      <c r="S585" s="36">
        <f>IF(Tabel3[[#This Row],[N Adv
Nouveau]]=0,0,POWER(2,Tabel3[[#This Row],[N Adv
maintenant]]+Tabel3[[#This Row],[N Adv
Nouveau]]))</f>
        <v>0</v>
      </c>
      <c r="T585" s="37">
        <f>IF(Tabel3[[#This Row],[N CoE
Nouveau]]=0,0,POWER(2,Tabel3[[#This Row],[N CoE
maintenant]]+Tabel3[[#This Row],[N CoE
Nouveau]]))</f>
        <v>0</v>
      </c>
    </row>
    <row r="586" spans="14:20" x14ac:dyDescent="0.25">
      <c r="N586" s="5" t="s">
        <v>824</v>
      </c>
      <c r="O586" s="36">
        <v>3</v>
      </c>
      <c r="P586" s="37">
        <v>1</v>
      </c>
      <c r="Q586" s="38">
        <v>0</v>
      </c>
      <c r="R586" s="38">
        <v>0</v>
      </c>
      <c r="S586" s="36">
        <f>IF(Tabel3[[#This Row],[N Adv
Nouveau]]=0,0,POWER(2,Tabel3[[#This Row],[N Adv
maintenant]]+Tabel3[[#This Row],[N Adv
Nouveau]]))</f>
        <v>0</v>
      </c>
      <c r="T586" s="37">
        <f>IF(Tabel3[[#This Row],[N CoE
Nouveau]]=0,0,POWER(2,Tabel3[[#This Row],[N CoE
maintenant]]+Tabel3[[#This Row],[N CoE
Nouveau]]))</f>
        <v>0</v>
      </c>
    </row>
    <row r="587" spans="14:20" x14ac:dyDescent="0.25">
      <c r="N587" s="5" t="s">
        <v>938</v>
      </c>
      <c r="O587" s="36">
        <v>2</v>
      </c>
      <c r="P587" s="37">
        <v>1</v>
      </c>
      <c r="Q587" s="38">
        <v>0</v>
      </c>
      <c r="R587" s="38">
        <v>0</v>
      </c>
      <c r="S587" s="36">
        <f>IF(Tabel3[[#This Row],[N Adv
Nouveau]]=0,0,POWER(2,Tabel3[[#This Row],[N Adv
maintenant]]+Tabel3[[#This Row],[N Adv
Nouveau]]))</f>
        <v>0</v>
      </c>
      <c r="T587" s="37">
        <f>IF(Tabel3[[#This Row],[N CoE
Nouveau]]=0,0,POWER(2,Tabel3[[#This Row],[N CoE
maintenant]]+Tabel3[[#This Row],[N CoE
Nouveau]]))</f>
        <v>0</v>
      </c>
    </row>
    <row r="588" spans="14:20" x14ac:dyDescent="0.25">
      <c r="N588" s="5" t="s">
        <v>1106</v>
      </c>
      <c r="O588" s="36">
        <v>1</v>
      </c>
      <c r="P588" s="37">
        <v>0</v>
      </c>
      <c r="Q588" s="38">
        <v>0</v>
      </c>
      <c r="R588" s="38">
        <v>0</v>
      </c>
      <c r="S588" s="36">
        <f>IF(Tabel3[[#This Row],[N Adv
Nouveau]]=0,0,POWER(2,Tabel3[[#This Row],[N Adv
maintenant]]+Tabel3[[#This Row],[N Adv
Nouveau]]))</f>
        <v>0</v>
      </c>
      <c r="T588" s="37">
        <f>IF(Tabel3[[#This Row],[N CoE
Nouveau]]=0,0,POWER(2,Tabel3[[#This Row],[N CoE
maintenant]]+Tabel3[[#This Row],[N CoE
Nouveau]]))</f>
        <v>0</v>
      </c>
    </row>
    <row r="589" spans="14:20" x14ac:dyDescent="0.25">
      <c r="N589" s="5" t="s">
        <v>880</v>
      </c>
      <c r="O589" s="36">
        <v>2</v>
      </c>
      <c r="P589" s="37">
        <v>1</v>
      </c>
      <c r="Q589" s="38">
        <v>0</v>
      </c>
      <c r="R589" s="38">
        <v>0</v>
      </c>
      <c r="S589" s="36">
        <f>IF(Tabel3[[#This Row],[N Adv
Nouveau]]=0,0,POWER(2,Tabel3[[#This Row],[N Adv
maintenant]]+Tabel3[[#This Row],[N Adv
Nouveau]]))</f>
        <v>0</v>
      </c>
      <c r="T589" s="37">
        <f>IF(Tabel3[[#This Row],[N CoE
Nouveau]]=0,0,POWER(2,Tabel3[[#This Row],[N CoE
maintenant]]+Tabel3[[#This Row],[N CoE
Nouveau]]))</f>
        <v>0</v>
      </c>
    </row>
    <row r="590" spans="14:20" x14ac:dyDescent="0.25">
      <c r="N590" s="5" t="s">
        <v>292</v>
      </c>
      <c r="O590" s="36">
        <v>0</v>
      </c>
      <c r="P590" s="37">
        <v>0</v>
      </c>
      <c r="Q590" s="38">
        <v>0</v>
      </c>
      <c r="R590" s="38">
        <v>0</v>
      </c>
      <c r="S590" s="36">
        <f>IF(Tabel3[[#This Row],[N Adv
Nouveau]]=0,0,POWER(2,Tabel3[[#This Row],[N Adv
maintenant]]+Tabel3[[#This Row],[N Adv
Nouveau]]))</f>
        <v>0</v>
      </c>
      <c r="T590" s="37">
        <f>IF(Tabel3[[#This Row],[N CoE
Nouveau]]=0,0,POWER(2,Tabel3[[#This Row],[N CoE
maintenant]]+Tabel3[[#This Row],[N CoE
Nouveau]]))</f>
        <v>0</v>
      </c>
    </row>
    <row r="591" spans="14:20" x14ac:dyDescent="0.25">
      <c r="N591" s="5" t="s">
        <v>1138</v>
      </c>
      <c r="O591" s="36">
        <v>1</v>
      </c>
      <c r="P591" s="37">
        <v>1</v>
      </c>
      <c r="Q591" s="38">
        <v>0</v>
      </c>
      <c r="R591" s="38">
        <v>0</v>
      </c>
      <c r="S591" s="36">
        <f>IF(Tabel3[[#This Row],[N Adv
Nouveau]]=0,0,POWER(2,Tabel3[[#This Row],[N Adv
maintenant]]+Tabel3[[#This Row],[N Adv
Nouveau]]))</f>
        <v>0</v>
      </c>
      <c r="T591" s="37">
        <f>IF(Tabel3[[#This Row],[N CoE
Nouveau]]=0,0,POWER(2,Tabel3[[#This Row],[N CoE
maintenant]]+Tabel3[[#This Row],[N CoE
Nouveau]]))</f>
        <v>0</v>
      </c>
    </row>
    <row r="592" spans="14:20" x14ac:dyDescent="0.25">
      <c r="N592" s="5" t="s">
        <v>344</v>
      </c>
      <c r="O592" s="36">
        <v>2</v>
      </c>
      <c r="P592" s="37">
        <v>1</v>
      </c>
      <c r="Q592" s="38">
        <v>0</v>
      </c>
      <c r="R592" s="38">
        <v>0</v>
      </c>
      <c r="S592" s="36">
        <f>IF(Tabel3[[#This Row],[N Adv
Nouveau]]=0,0,POWER(2,Tabel3[[#This Row],[N Adv
maintenant]]+Tabel3[[#This Row],[N Adv
Nouveau]]))</f>
        <v>0</v>
      </c>
      <c r="T592" s="37">
        <f>IF(Tabel3[[#This Row],[N CoE
Nouveau]]=0,0,POWER(2,Tabel3[[#This Row],[N CoE
maintenant]]+Tabel3[[#This Row],[N CoE
Nouveau]]))</f>
        <v>0</v>
      </c>
    </row>
    <row r="593" spans="14:20" x14ac:dyDescent="0.25">
      <c r="N593" s="5" t="s">
        <v>496</v>
      </c>
      <c r="O593" s="36">
        <v>2</v>
      </c>
      <c r="P593" s="37">
        <v>1</v>
      </c>
      <c r="Q593" s="38">
        <v>0</v>
      </c>
      <c r="R593" s="38">
        <v>0</v>
      </c>
      <c r="S593" s="36">
        <f>IF(Tabel3[[#This Row],[N Adv
Nouveau]]=0,0,POWER(2,Tabel3[[#This Row],[N Adv
maintenant]]+Tabel3[[#This Row],[N Adv
Nouveau]]))</f>
        <v>0</v>
      </c>
      <c r="T593" s="37">
        <f>IF(Tabel3[[#This Row],[N CoE
Nouveau]]=0,0,POWER(2,Tabel3[[#This Row],[N CoE
maintenant]]+Tabel3[[#This Row],[N CoE
Nouveau]]))</f>
        <v>0</v>
      </c>
    </row>
    <row r="594" spans="14:20" x14ac:dyDescent="0.25">
      <c r="N594" s="5" t="s">
        <v>579</v>
      </c>
      <c r="O594" s="36">
        <v>2</v>
      </c>
      <c r="P594" s="37">
        <v>1</v>
      </c>
      <c r="Q594" s="38">
        <v>0</v>
      </c>
      <c r="R594" s="38">
        <v>0</v>
      </c>
      <c r="S594" s="36">
        <f>IF(Tabel3[[#This Row],[N Adv
Nouveau]]=0,0,POWER(2,Tabel3[[#This Row],[N Adv
maintenant]]+Tabel3[[#This Row],[N Adv
Nouveau]]))</f>
        <v>0</v>
      </c>
      <c r="T594" s="37">
        <f>IF(Tabel3[[#This Row],[N CoE
Nouveau]]=0,0,POWER(2,Tabel3[[#This Row],[N CoE
maintenant]]+Tabel3[[#This Row],[N CoE
Nouveau]]))</f>
        <v>0</v>
      </c>
    </row>
    <row r="595" spans="14:20" x14ac:dyDescent="0.25">
      <c r="N595" s="5" t="s">
        <v>667</v>
      </c>
      <c r="O595" s="36">
        <v>2</v>
      </c>
      <c r="P595" s="37">
        <v>1</v>
      </c>
      <c r="Q595" s="38">
        <v>0</v>
      </c>
      <c r="R595" s="38">
        <v>0</v>
      </c>
      <c r="S595" s="36">
        <f>IF(Tabel3[[#This Row],[N Adv
Nouveau]]=0,0,POWER(2,Tabel3[[#This Row],[N Adv
maintenant]]+Tabel3[[#This Row],[N Adv
Nouveau]]))</f>
        <v>0</v>
      </c>
      <c r="T595" s="37">
        <f>IF(Tabel3[[#This Row],[N CoE
Nouveau]]=0,0,POWER(2,Tabel3[[#This Row],[N CoE
maintenant]]+Tabel3[[#This Row],[N CoE
Nouveau]]))</f>
        <v>0</v>
      </c>
    </row>
    <row r="596" spans="14:20" x14ac:dyDescent="0.25">
      <c r="N596" s="5" t="s">
        <v>581</v>
      </c>
      <c r="O596" s="36">
        <v>1</v>
      </c>
      <c r="P596" s="37">
        <v>1</v>
      </c>
      <c r="Q596" s="38">
        <v>0</v>
      </c>
      <c r="R596" s="38">
        <v>0</v>
      </c>
      <c r="S596" s="36">
        <f>IF(Tabel3[[#This Row],[N Adv
Nouveau]]=0,0,POWER(2,Tabel3[[#This Row],[N Adv
maintenant]]+Tabel3[[#This Row],[N Adv
Nouveau]]))</f>
        <v>0</v>
      </c>
      <c r="T596" s="37">
        <f>IF(Tabel3[[#This Row],[N CoE
Nouveau]]=0,0,POWER(2,Tabel3[[#This Row],[N CoE
maintenant]]+Tabel3[[#This Row],[N CoE
Nouveau]]))</f>
        <v>0</v>
      </c>
    </row>
    <row r="597" spans="14:20" x14ac:dyDescent="0.25">
      <c r="N597" s="5" t="s">
        <v>987</v>
      </c>
      <c r="O597" s="36">
        <v>2</v>
      </c>
      <c r="P597" s="37">
        <v>1</v>
      </c>
      <c r="Q597" s="38">
        <v>0</v>
      </c>
      <c r="R597" s="38">
        <v>0</v>
      </c>
      <c r="S597" s="36">
        <f>IF(Tabel3[[#This Row],[N Adv
Nouveau]]=0,0,POWER(2,Tabel3[[#This Row],[N Adv
maintenant]]+Tabel3[[#This Row],[N Adv
Nouveau]]))</f>
        <v>0</v>
      </c>
      <c r="T597" s="37">
        <f>IF(Tabel3[[#This Row],[N CoE
Nouveau]]=0,0,POWER(2,Tabel3[[#This Row],[N CoE
maintenant]]+Tabel3[[#This Row],[N CoE
Nouveau]]))</f>
        <v>0</v>
      </c>
    </row>
    <row r="598" spans="14:20" x14ac:dyDescent="0.25">
      <c r="N598" s="5" t="s">
        <v>1387</v>
      </c>
      <c r="O598" s="36">
        <v>0</v>
      </c>
      <c r="P598" s="37">
        <v>0</v>
      </c>
      <c r="Q598" s="38">
        <v>0</v>
      </c>
      <c r="R598" s="38">
        <v>0</v>
      </c>
      <c r="S598" s="36">
        <f>IF(Tabel3[[#This Row],[N Adv
Nouveau]]=0,0,POWER(2,Tabel3[[#This Row],[N Adv
maintenant]]+Tabel3[[#This Row],[N Adv
Nouveau]]))</f>
        <v>0</v>
      </c>
      <c r="T598" s="37">
        <f>IF(Tabel3[[#This Row],[N CoE
Nouveau]]=0,0,POWER(2,Tabel3[[#This Row],[N CoE
maintenant]]+Tabel3[[#This Row],[N CoE
Nouveau]]))</f>
        <v>0</v>
      </c>
    </row>
    <row r="599" spans="14:20" x14ac:dyDescent="0.25">
      <c r="N599" s="5" t="s">
        <v>563</v>
      </c>
      <c r="O599" s="36">
        <v>1</v>
      </c>
      <c r="P599" s="37">
        <v>1</v>
      </c>
      <c r="Q599" s="38">
        <v>0</v>
      </c>
      <c r="R599" s="38">
        <v>0</v>
      </c>
      <c r="S599" s="36">
        <f>IF(Tabel3[[#This Row],[N Adv
Nouveau]]=0,0,POWER(2,Tabel3[[#This Row],[N Adv
maintenant]]+Tabel3[[#This Row],[N Adv
Nouveau]]))</f>
        <v>0</v>
      </c>
      <c r="T599" s="37">
        <f>IF(Tabel3[[#This Row],[N CoE
Nouveau]]=0,0,POWER(2,Tabel3[[#This Row],[N CoE
maintenant]]+Tabel3[[#This Row],[N CoE
Nouveau]]))</f>
        <v>0</v>
      </c>
    </row>
    <row r="600" spans="14:20" x14ac:dyDescent="0.25">
      <c r="N600" s="5" t="s">
        <v>566</v>
      </c>
      <c r="O600" s="36">
        <v>1</v>
      </c>
      <c r="P600" s="37">
        <v>1</v>
      </c>
      <c r="Q600" s="38">
        <v>0</v>
      </c>
      <c r="R600" s="38">
        <v>0</v>
      </c>
      <c r="S600" s="36">
        <f>IF(Tabel3[[#This Row],[N Adv
Nouveau]]=0,0,POWER(2,Tabel3[[#This Row],[N Adv
maintenant]]+Tabel3[[#This Row],[N Adv
Nouveau]]))</f>
        <v>0</v>
      </c>
      <c r="T600" s="37">
        <f>IF(Tabel3[[#This Row],[N CoE
Nouveau]]=0,0,POWER(2,Tabel3[[#This Row],[N CoE
maintenant]]+Tabel3[[#This Row],[N CoE
Nouveau]]))</f>
        <v>0</v>
      </c>
    </row>
    <row r="601" spans="14:20" x14ac:dyDescent="0.25">
      <c r="N601" s="5" t="s">
        <v>1231</v>
      </c>
      <c r="O601" s="36">
        <v>2</v>
      </c>
      <c r="P601" s="37">
        <v>1</v>
      </c>
      <c r="Q601" s="38">
        <v>0</v>
      </c>
      <c r="R601" s="38">
        <v>0</v>
      </c>
      <c r="S601" s="36">
        <f>IF(Tabel3[[#This Row],[N Adv
Nouveau]]=0,0,POWER(2,Tabel3[[#This Row],[N Adv
maintenant]]+Tabel3[[#This Row],[N Adv
Nouveau]]))</f>
        <v>0</v>
      </c>
      <c r="T601" s="37">
        <f>IF(Tabel3[[#This Row],[N CoE
Nouveau]]=0,0,POWER(2,Tabel3[[#This Row],[N CoE
maintenant]]+Tabel3[[#This Row],[N CoE
Nouveau]]))</f>
        <v>0</v>
      </c>
    </row>
    <row r="602" spans="14:20" x14ac:dyDescent="0.25">
      <c r="N602" s="5" t="s">
        <v>1074</v>
      </c>
      <c r="O602" s="36">
        <v>2</v>
      </c>
      <c r="P602" s="37">
        <v>1</v>
      </c>
      <c r="Q602" s="38">
        <v>0</v>
      </c>
      <c r="R602" s="38">
        <v>0</v>
      </c>
      <c r="S602" s="36">
        <f>IF(Tabel3[[#This Row],[N Adv
Nouveau]]=0,0,POWER(2,Tabel3[[#This Row],[N Adv
maintenant]]+Tabel3[[#This Row],[N Adv
Nouveau]]))</f>
        <v>0</v>
      </c>
      <c r="T602" s="37">
        <f>IF(Tabel3[[#This Row],[N CoE
Nouveau]]=0,0,POWER(2,Tabel3[[#This Row],[N CoE
maintenant]]+Tabel3[[#This Row],[N CoE
Nouveau]]))</f>
        <v>0</v>
      </c>
    </row>
    <row r="603" spans="14:20" x14ac:dyDescent="0.25">
      <c r="N603" s="5" t="s">
        <v>597</v>
      </c>
      <c r="O603" s="36">
        <v>0</v>
      </c>
      <c r="P603" s="37">
        <v>0</v>
      </c>
      <c r="Q603" s="38">
        <v>0</v>
      </c>
      <c r="R603" s="38">
        <v>0</v>
      </c>
      <c r="S603" s="36">
        <f>IF(Tabel3[[#This Row],[N Adv
Nouveau]]=0,0,POWER(2,Tabel3[[#This Row],[N Adv
maintenant]]+Tabel3[[#This Row],[N Adv
Nouveau]]))</f>
        <v>0</v>
      </c>
      <c r="T603" s="37">
        <f>IF(Tabel3[[#This Row],[N CoE
Nouveau]]=0,0,POWER(2,Tabel3[[#This Row],[N CoE
maintenant]]+Tabel3[[#This Row],[N CoE
Nouveau]]))</f>
        <v>0</v>
      </c>
    </row>
    <row r="604" spans="14:20" x14ac:dyDescent="0.25">
      <c r="N604" s="5" t="s">
        <v>1378</v>
      </c>
      <c r="O604" s="36">
        <v>3</v>
      </c>
      <c r="P604" s="37">
        <v>1</v>
      </c>
      <c r="Q604" s="38">
        <v>0</v>
      </c>
      <c r="R604" s="38">
        <v>0</v>
      </c>
      <c r="S604" s="36">
        <f>IF(Tabel3[[#This Row],[N Adv
Nouveau]]=0,0,POWER(2,Tabel3[[#This Row],[N Adv
maintenant]]+Tabel3[[#This Row],[N Adv
Nouveau]]))</f>
        <v>0</v>
      </c>
      <c r="T604" s="37">
        <f>IF(Tabel3[[#This Row],[N CoE
Nouveau]]=0,0,POWER(2,Tabel3[[#This Row],[N CoE
maintenant]]+Tabel3[[#This Row],[N CoE
Nouveau]]))</f>
        <v>0</v>
      </c>
    </row>
    <row r="605" spans="14:20" x14ac:dyDescent="0.25">
      <c r="N605" s="5" t="s">
        <v>1060</v>
      </c>
      <c r="O605" s="36">
        <v>0</v>
      </c>
      <c r="P605" s="37">
        <v>0</v>
      </c>
      <c r="Q605" s="38">
        <v>0</v>
      </c>
      <c r="R605" s="38">
        <v>0</v>
      </c>
      <c r="S605" s="36">
        <f>IF(Tabel3[[#This Row],[N Adv
Nouveau]]=0,0,POWER(2,Tabel3[[#This Row],[N Adv
maintenant]]+Tabel3[[#This Row],[N Adv
Nouveau]]))</f>
        <v>0</v>
      </c>
      <c r="T605" s="37">
        <f>IF(Tabel3[[#This Row],[N CoE
Nouveau]]=0,0,POWER(2,Tabel3[[#This Row],[N CoE
maintenant]]+Tabel3[[#This Row],[N CoE
Nouveau]]))</f>
        <v>0</v>
      </c>
    </row>
    <row r="606" spans="14:20" x14ac:dyDescent="0.25">
      <c r="N606" s="5" t="s">
        <v>795</v>
      </c>
      <c r="O606" s="36">
        <v>2</v>
      </c>
      <c r="P606" s="37">
        <v>0</v>
      </c>
      <c r="Q606" s="38">
        <v>0</v>
      </c>
      <c r="R606" s="38">
        <v>0</v>
      </c>
      <c r="S606" s="36">
        <f>IF(Tabel3[[#This Row],[N Adv
Nouveau]]=0,0,POWER(2,Tabel3[[#This Row],[N Adv
maintenant]]+Tabel3[[#This Row],[N Adv
Nouveau]]))</f>
        <v>0</v>
      </c>
      <c r="T606" s="37">
        <f>IF(Tabel3[[#This Row],[N CoE
Nouveau]]=0,0,POWER(2,Tabel3[[#This Row],[N CoE
maintenant]]+Tabel3[[#This Row],[N CoE
Nouveau]]))</f>
        <v>0</v>
      </c>
    </row>
    <row r="607" spans="14:20" x14ac:dyDescent="0.25">
      <c r="N607" s="5" t="s">
        <v>869</v>
      </c>
      <c r="O607" s="36">
        <v>2</v>
      </c>
      <c r="P607" s="37">
        <v>2</v>
      </c>
      <c r="Q607" s="38">
        <v>0</v>
      </c>
      <c r="R607" s="38">
        <v>0</v>
      </c>
      <c r="S607" s="36">
        <f>IF(Tabel3[[#This Row],[N Adv
Nouveau]]=0,0,POWER(2,Tabel3[[#This Row],[N Adv
maintenant]]+Tabel3[[#This Row],[N Adv
Nouveau]]))</f>
        <v>0</v>
      </c>
      <c r="T607" s="37">
        <f>IF(Tabel3[[#This Row],[N CoE
Nouveau]]=0,0,POWER(2,Tabel3[[#This Row],[N CoE
maintenant]]+Tabel3[[#This Row],[N CoE
Nouveau]]))</f>
        <v>0</v>
      </c>
    </row>
    <row r="608" spans="14:20" x14ac:dyDescent="0.25">
      <c r="N608" s="5" t="s">
        <v>281</v>
      </c>
      <c r="O608" s="36">
        <v>2</v>
      </c>
      <c r="P608" s="37">
        <v>1</v>
      </c>
      <c r="Q608" s="38">
        <v>0</v>
      </c>
      <c r="R608" s="38">
        <v>0</v>
      </c>
      <c r="S608" s="36">
        <f>IF(Tabel3[[#This Row],[N Adv
Nouveau]]=0,0,POWER(2,Tabel3[[#This Row],[N Adv
maintenant]]+Tabel3[[#This Row],[N Adv
Nouveau]]))</f>
        <v>0</v>
      </c>
      <c r="T608" s="37">
        <f>IF(Tabel3[[#This Row],[N CoE
Nouveau]]=0,0,POWER(2,Tabel3[[#This Row],[N CoE
maintenant]]+Tabel3[[#This Row],[N CoE
Nouveau]]))</f>
        <v>0</v>
      </c>
    </row>
    <row r="609" spans="14:20" x14ac:dyDescent="0.25">
      <c r="N609" s="5" t="s">
        <v>527</v>
      </c>
      <c r="O609" s="36">
        <v>2</v>
      </c>
      <c r="P609" s="37">
        <v>1</v>
      </c>
      <c r="Q609" s="38">
        <v>0</v>
      </c>
      <c r="R609" s="38">
        <v>0</v>
      </c>
      <c r="S609" s="36">
        <f>IF(Tabel3[[#This Row],[N Adv
Nouveau]]=0,0,POWER(2,Tabel3[[#This Row],[N Adv
maintenant]]+Tabel3[[#This Row],[N Adv
Nouveau]]))</f>
        <v>0</v>
      </c>
      <c r="T609" s="37">
        <f>IF(Tabel3[[#This Row],[N CoE
Nouveau]]=0,0,POWER(2,Tabel3[[#This Row],[N CoE
maintenant]]+Tabel3[[#This Row],[N CoE
Nouveau]]))</f>
        <v>0</v>
      </c>
    </row>
    <row r="610" spans="14:20" x14ac:dyDescent="0.25">
      <c r="N610" s="5" t="s">
        <v>929</v>
      </c>
      <c r="O610" s="36">
        <v>2</v>
      </c>
      <c r="P610" s="37">
        <v>1</v>
      </c>
      <c r="Q610" s="38">
        <v>0</v>
      </c>
      <c r="R610" s="38">
        <v>0</v>
      </c>
      <c r="S610" s="36">
        <f>IF(Tabel3[[#This Row],[N Adv
Nouveau]]=0,0,POWER(2,Tabel3[[#This Row],[N Adv
maintenant]]+Tabel3[[#This Row],[N Adv
Nouveau]]))</f>
        <v>0</v>
      </c>
      <c r="T610" s="37">
        <f>IF(Tabel3[[#This Row],[N CoE
Nouveau]]=0,0,POWER(2,Tabel3[[#This Row],[N CoE
maintenant]]+Tabel3[[#This Row],[N CoE
Nouveau]]))</f>
        <v>0</v>
      </c>
    </row>
    <row r="611" spans="14:20" x14ac:dyDescent="0.25">
      <c r="N611" s="5" t="s">
        <v>573</v>
      </c>
      <c r="O611" s="36">
        <v>2</v>
      </c>
      <c r="P611" s="37">
        <v>2</v>
      </c>
      <c r="Q611" s="38">
        <v>0</v>
      </c>
      <c r="R611" s="38">
        <v>0</v>
      </c>
      <c r="S611" s="36">
        <f>IF(Tabel3[[#This Row],[N Adv
Nouveau]]=0,0,POWER(2,Tabel3[[#This Row],[N Adv
maintenant]]+Tabel3[[#This Row],[N Adv
Nouveau]]))</f>
        <v>0</v>
      </c>
      <c r="T611" s="37">
        <f>IF(Tabel3[[#This Row],[N CoE
Nouveau]]=0,0,POWER(2,Tabel3[[#This Row],[N CoE
maintenant]]+Tabel3[[#This Row],[N CoE
Nouveau]]))</f>
        <v>0</v>
      </c>
    </row>
    <row r="612" spans="14:20" x14ac:dyDescent="0.25">
      <c r="N612" s="5" t="s">
        <v>758</v>
      </c>
      <c r="O612" s="36">
        <v>1</v>
      </c>
      <c r="P612" s="37">
        <v>1</v>
      </c>
      <c r="Q612" s="38">
        <v>0</v>
      </c>
      <c r="R612" s="38">
        <v>0</v>
      </c>
      <c r="S612" s="36">
        <f>IF(Tabel3[[#This Row],[N Adv
Nouveau]]=0,0,POWER(2,Tabel3[[#This Row],[N Adv
maintenant]]+Tabel3[[#This Row],[N Adv
Nouveau]]))</f>
        <v>0</v>
      </c>
      <c r="T612" s="37">
        <f>IF(Tabel3[[#This Row],[N CoE
Nouveau]]=0,0,POWER(2,Tabel3[[#This Row],[N CoE
maintenant]]+Tabel3[[#This Row],[N CoE
Nouveau]]))</f>
        <v>0</v>
      </c>
    </row>
    <row r="613" spans="14:20" x14ac:dyDescent="0.25">
      <c r="N613" s="5" t="s">
        <v>1045</v>
      </c>
      <c r="O613" s="36">
        <v>2</v>
      </c>
      <c r="P613" s="37">
        <v>1</v>
      </c>
      <c r="Q613" s="38">
        <v>0</v>
      </c>
      <c r="R613" s="38">
        <v>0</v>
      </c>
      <c r="S613" s="36">
        <f>IF(Tabel3[[#This Row],[N Adv
Nouveau]]=0,0,POWER(2,Tabel3[[#This Row],[N Adv
maintenant]]+Tabel3[[#This Row],[N Adv
Nouveau]]))</f>
        <v>0</v>
      </c>
      <c r="T613" s="37">
        <f>IF(Tabel3[[#This Row],[N CoE
Nouveau]]=0,0,POWER(2,Tabel3[[#This Row],[N CoE
maintenant]]+Tabel3[[#This Row],[N CoE
Nouveau]]))</f>
        <v>0</v>
      </c>
    </row>
    <row r="614" spans="14:20" x14ac:dyDescent="0.25">
      <c r="N614" s="5" t="s">
        <v>624</v>
      </c>
      <c r="O614" s="36">
        <v>3</v>
      </c>
      <c r="P614" s="37">
        <v>2</v>
      </c>
      <c r="Q614" s="38">
        <v>0</v>
      </c>
      <c r="R614" s="38">
        <v>0</v>
      </c>
      <c r="S614" s="36">
        <f>IF(Tabel3[[#This Row],[N Adv
Nouveau]]=0,0,POWER(2,Tabel3[[#This Row],[N Adv
maintenant]]+Tabel3[[#This Row],[N Adv
Nouveau]]))</f>
        <v>0</v>
      </c>
      <c r="T614" s="37">
        <f>IF(Tabel3[[#This Row],[N CoE
Nouveau]]=0,0,POWER(2,Tabel3[[#This Row],[N CoE
maintenant]]+Tabel3[[#This Row],[N CoE
Nouveau]]))</f>
        <v>0</v>
      </c>
    </row>
    <row r="615" spans="14:20" x14ac:dyDescent="0.25">
      <c r="N615" s="5" t="s">
        <v>646</v>
      </c>
      <c r="O615" s="36">
        <v>2</v>
      </c>
      <c r="P615" s="37">
        <v>1</v>
      </c>
      <c r="Q615" s="38">
        <v>0</v>
      </c>
      <c r="R615" s="38">
        <v>0</v>
      </c>
      <c r="S615" s="36">
        <f>IF(Tabel3[[#This Row],[N Adv
Nouveau]]=0,0,POWER(2,Tabel3[[#This Row],[N Adv
maintenant]]+Tabel3[[#This Row],[N Adv
Nouveau]]))</f>
        <v>0</v>
      </c>
      <c r="T615" s="37">
        <f>IF(Tabel3[[#This Row],[N CoE
Nouveau]]=0,0,POWER(2,Tabel3[[#This Row],[N CoE
maintenant]]+Tabel3[[#This Row],[N CoE
Nouveau]]))</f>
        <v>0</v>
      </c>
    </row>
    <row r="616" spans="14:20" x14ac:dyDescent="0.25">
      <c r="N616" s="5" t="s">
        <v>1036</v>
      </c>
      <c r="O616" s="36">
        <v>2</v>
      </c>
      <c r="P616" s="37">
        <v>1</v>
      </c>
      <c r="Q616" s="38">
        <v>0</v>
      </c>
      <c r="R616" s="38">
        <v>0</v>
      </c>
      <c r="S616" s="36">
        <f>IF(Tabel3[[#This Row],[N Adv
Nouveau]]=0,0,POWER(2,Tabel3[[#This Row],[N Adv
maintenant]]+Tabel3[[#This Row],[N Adv
Nouveau]]))</f>
        <v>0</v>
      </c>
      <c r="T616" s="37">
        <f>IF(Tabel3[[#This Row],[N CoE
Nouveau]]=0,0,POWER(2,Tabel3[[#This Row],[N CoE
maintenant]]+Tabel3[[#This Row],[N CoE
Nouveau]]))</f>
        <v>0</v>
      </c>
    </row>
    <row r="617" spans="14:20" x14ac:dyDescent="0.25">
      <c r="N617" s="5" t="s">
        <v>1298</v>
      </c>
      <c r="O617" s="36">
        <v>0</v>
      </c>
      <c r="P617" s="37">
        <v>0</v>
      </c>
      <c r="Q617" s="38">
        <v>0</v>
      </c>
      <c r="R617" s="38">
        <v>0</v>
      </c>
      <c r="S617" s="36">
        <f>IF(Tabel3[[#This Row],[N Adv
Nouveau]]=0,0,POWER(2,Tabel3[[#This Row],[N Adv
maintenant]]+Tabel3[[#This Row],[N Adv
Nouveau]]))</f>
        <v>0</v>
      </c>
      <c r="T617" s="37">
        <f>IF(Tabel3[[#This Row],[N CoE
Nouveau]]=0,0,POWER(2,Tabel3[[#This Row],[N CoE
maintenant]]+Tabel3[[#This Row],[N CoE
Nouveau]]))</f>
        <v>0</v>
      </c>
    </row>
    <row r="618" spans="14:20" x14ac:dyDescent="0.25">
      <c r="N618" s="5" t="s">
        <v>1028</v>
      </c>
      <c r="O618" s="36">
        <v>0</v>
      </c>
      <c r="P618" s="37">
        <v>0</v>
      </c>
      <c r="Q618" s="38">
        <v>0</v>
      </c>
      <c r="R618" s="38">
        <v>0</v>
      </c>
      <c r="S618" s="36">
        <f>IF(Tabel3[[#This Row],[N Adv
Nouveau]]=0,0,POWER(2,Tabel3[[#This Row],[N Adv
maintenant]]+Tabel3[[#This Row],[N Adv
Nouveau]]))</f>
        <v>0</v>
      </c>
      <c r="T618" s="37">
        <f>IF(Tabel3[[#This Row],[N CoE
Nouveau]]=0,0,POWER(2,Tabel3[[#This Row],[N CoE
maintenant]]+Tabel3[[#This Row],[N CoE
Nouveau]]))</f>
        <v>0</v>
      </c>
    </row>
    <row r="619" spans="14:20" x14ac:dyDescent="0.25">
      <c r="N619" s="5" t="s">
        <v>1026</v>
      </c>
      <c r="O619" s="36">
        <v>0</v>
      </c>
      <c r="P619" s="37">
        <v>0</v>
      </c>
      <c r="Q619" s="38">
        <v>0</v>
      </c>
      <c r="R619" s="38">
        <v>0</v>
      </c>
      <c r="S619" s="36">
        <f>IF(Tabel3[[#This Row],[N Adv
Nouveau]]=0,0,POWER(2,Tabel3[[#This Row],[N Adv
maintenant]]+Tabel3[[#This Row],[N Adv
Nouveau]]))</f>
        <v>0</v>
      </c>
      <c r="T619" s="37">
        <f>IF(Tabel3[[#This Row],[N CoE
Nouveau]]=0,0,POWER(2,Tabel3[[#This Row],[N CoE
maintenant]]+Tabel3[[#This Row],[N CoE
Nouveau]]))</f>
        <v>0</v>
      </c>
    </row>
    <row r="620" spans="14:20" x14ac:dyDescent="0.25">
      <c r="N620" s="5" t="s">
        <v>1091</v>
      </c>
      <c r="O620" s="36">
        <v>2</v>
      </c>
      <c r="P620" s="37">
        <v>2</v>
      </c>
      <c r="Q620" s="38">
        <v>0</v>
      </c>
      <c r="R620" s="38">
        <v>0</v>
      </c>
      <c r="S620" s="36">
        <f>IF(Tabel3[[#This Row],[N Adv
Nouveau]]=0,0,POWER(2,Tabel3[[#This Row],[N Adv
maintenant]]+Tabel3[[#This Row],[N Adv
Nouveau]]))</f>
        <v>0</v>
      </c>
      <c r="T620" s="37">
        <f>IF(Tabel3[[#This Row],[N CoE
Nouveau]]=0,0,POWER(2,Tabel3[[#This Row],[N CoE
maintenant]]+Tabel3[[#This Row],[N CoE
Nouveau]]))</f>
        <v>0</v>
      </c>
    </row>
    <row r="621" spans="14:20" x14ac:dyDescent="0.25">
      <c r="N621" s="5" t="s">
        <v>554</v>
      </c>
      <c r="O621" s="36">
        <v>3</v>
      </c>
      <c r="P621" s="37">
        <v>1</v>
      </c>
      <c r="Q621" s="38">
        <v>0</v>
      </c>
      <c r="R621" s="38">
        <v>0</v>
      </c>
      <c r="S621" s="36">
        <f>IF(Tabel3[[#This Row],[N Adv
Nouveau]]=0,0,POWER(2,Tabel3[[#This Row],[N Adv
maintenant]]+Tabel3[[#This Row],[N Adv
Nouveau]]))</f>
        <v>0</v>
      </c>
      <c r="T621" s="37">
        <f>IF(Tabel3[[#This Row],[N CoE
Nouveau]]=0,0,POWER(2,Tabel3[[#This Row],[N CoE
maintenant]]+Tabel3[[#This Row],[N CoE
Nouveau]]))</f>
        <v>0</v>
      </c>
    </row>
    <row r="622" spans="14:20" x14ac:dyDescent="0.25">
      <c r="N622" s="5" t="s">
        <v>1323</v>
      </c>
      <c r="O622" s="36">
        <v>3</v>
      </c>
      <c r="P622" s="37">
        <v>1</v>
      </c>
      <c r="Q622" s="38">
        <v>0</v>
      </c>
      <c r="R622" s="38">
        <v>0</v>
      </c>
      <c r="S622" s="36">
        <f>IF(Tabel3[[#This Row],[N Adv
Nouveau]]=0,0,POWER(2,Tabel3[[#This Row],[N Adv
maintenant]]+Tabel3[[#This Row],[N Adv
Nouveau]]))</f>
        <v>0</v>
      </c>
      <c r="T622" s="37">
        <f>IF(Tabel3[[#This Row],[N CoE
Nouveau]]=0,0,POWER(2,Tabel3[[#This Row],[N CoE
maintenant]]+Tabel3[[#This Row],[N CoE
Nouveau]]))</f>
        <v>0</v>
      </c>
    </row>
    <row r="623" spans="14:20" x14ac:dyDescent="0.25">
      <c r="N623" s="5" t="s">
        <v>1186</v>
      </c>
      <c r="O623" s="36">
        <v>2</v>
      </c>
      <c r="P623" s="37">
        <v>1</v>
      </c>
      <c r="Q623" s="38">
        <v>0</v>
      </c>
      <c r="R623" s="38">
        <v>0</v>
      </c>
      <c r="S623" s="36">
        <f>IF(Tabel3[[#This Row],[N Adv
Nouveau]]=0,0,POWER(2,Tabel3[[#This Row],[N Adv
maintenant]]+Tabel3[[#This Row],[N Adv
Nouveau]]))</f>
        <v>0</v>
      </c>
      <c r="T623" s="37">
        <f>IF(Tabel3[[#This Row],[N CoE
Nouveau]]=0,0,POWER(2,Tabel3[[#This Row],[N CoE
maintenant]]+Tabel3[[#This Row],[N CoE
Nouveau]]))</f>
        <v>0</v>
      </c>
    </row>
    <row r="624" spans="14:20" x14ac:dyDescent="0.25">
      <c r="N624" s="5" t="s">
        <v>808</v>
      </c>
      <c r="O624" s="36">
        <v>1</v>
      </c>
      <c r="P624" s="37">
        <v>1</v>
      </c>
      <c r="Q624" s="38">
        <v>0</v>
      </c>
      <c r="R624" s="38">
        <v>0</v>
      </c>
      <c r="S624" s="36">
        <f>IF(Tabel3[[#This Row],[N Adv
Nouveau]]=0,0,POWER(2,Tabel3[[#This Row],[N Adv
maintenant]]+Tabel3[[#This Row],[N Adv
Nouveau]]))</f>
        <v>0</v>
      </c>
      <c r="T624" s="37">
        <f>IF(Tabel3[[#This Row],[N CoE
Nouveau]]=0,0,POWER(2,Tabel3[[#This Row],[N CoE
maintenant]]+Tabel3[[#This Row],[N CoE
Nouveau]]))</f>
        <v>0</v>
      </c>
    </row>
    <row r="625" spans="14:20" x14ac:dyDescent="0.25">
      <c r="N625" s="5" t="s">
        <v>287</v>
      </c>
      <c r="O625" s="36">
        <v>3</v>
      </c>
      <c r="P625" s="37">
        <v>2</v>
      </c>
      <c r="Q625" s="38">
        <v>0</v>
      </c>
      <c r="R625" s="38">
        <v>0</v>
      </c>
      <c r="S625" s="36">
        <f>IF(Tabel3[[#This Row],[N Adv
Nouveau]]=0,0,POWER(2,Tabel3[[#This Row],[N Adv
maintenant]]+Tabel3[[#This Row],[N Adv
Nouveau]]))</f>
        <v>0</v>
      </c>
      <c r="T625" s="37">
        <f>IF(Tabel3[[#This Row],[N CoE
Nouveau]]=0,0,POWER(2,Tabel3[[#This Row],[N CoE
maintenant]]+Tabel3[[#This Row],[N CoE
Nouveau]]))</f>
        <v>0</v>
      </c>
    </row>
    <row r="626" spans="14:20" x14ac:dyDescent="0.25">
      <c r="N626" s="5" t="s">
        <v>1212</v>
      </c>
      <c r="O626" s="36">
        <v>1</v>
      </c>
      <c r="P626" s="37">
        <v>0</v>
      </c>
      <c r="Q626" s="38">
        <v>0</v>
      </c>
      <c r="R626" s="38">
        <v>0</v>
      </c>
      <c r="S626" s="36">
        <f>IF(Tabel3[[#This Row],[N Adv
Nouveau]]=0,0,POWER(2,Tabel3[[#This Row],[N Adv
maintenant]]+Tabel3[[#This Row],[N Adv
Nouveau]]))</f>
        <v>0</v>
      </c>
      <c r="T626" s="37">
        <f>IF(Tabel3[[#This Row],[N CoE
Nouveau]]=0,0,POWER(2,Tabel3[[#This Row],[N CoE
maintenant]]+Tabel3[[#This Row],[N CoE
Nouveau]]))</f>
        <v>0</v>
      </c>
    </row>
    <row r="627" spans="14:20" x14ac:dyDescent="0.25">
      <c r="N627" s="5" t="s">
        <v>1346</v>
      </c>
      <c r="O627" s="36">
        <v>0</v>
      </c>
      <c r="P627" s="37">
        <v>1</v>
      </c>
      <c r="Q627" s="38">
        <v>0</v>
      </c>
      <c r="R627" s="38">
        <v>0</v>
      </c>
      <c r="S627" s="36">
        <f>IF(Tabel3[[#This Row],[N Adv
Nouveau]]=0,0,POWER(2,Tabel3[[#This Row],[N Adv
maintenant]]+Tabel3[[#This Row],[N Adv
Nouveau]]))</f>
        <v>0</v>
      </c>
      <c r="T627" s="37">
        <f>IF(Tabel3[[#This Row],[N CoE
Nouveau]]=0,0,POWER(2,Tabel3[[#This Row],[N CoE
maintenant]]+Tabel3[[#This Row],[N CoE
Nouveau]]))</f>
        <v>0</v>
      </c>
    </row>
    <row r="628" spans="14:20" x14ac:dyDescent="0.25">
      <c r="N628" s="5" t="s">
        <v>1253</v>
      </c>
      <c r="O628" s="36">
        <v>0</v>
      </c>
      <c r="P628" s="37">
        <v>0</v>
      </c>
      <c r="Q628" s="38">
        <v>0</v>
      </c>
      <c r="R628" s="38">
        <v>0</v>
      </c>
      <c r="S628" s="36">
        <f>IF(Tabel3[[#This Row],[N Adv
Nouveau]]=0,0,POWER(2,Tabel3[[#This Row],[N Adv
maintenant]]+Tabel3[[#This Row],[N Adv
Nouveau]]))</f>
        <v>0</v>
      </c>
      <c r="T628" s="37">
        <f>IF(Tabel3[[#This Row],[N CoE
Nouveau]]=0,0,POWER(2,Tabel3[[#This Row],[N CoE
maintenant]]+Tabel3[[#This Row],[N CoE
Nouveau]]))</f>
        <v>0</v>
      </c>
    </row>
    <row r="629" spans="14:20" x14ac:dyDescent="0.25">
      <c r="N629" s="5" t="s">
        <v>1107</v>
      </c>
      <c r="O629" s="36">
        <v>1</v>
      </c>
      <c r="P629" s="37">
        <v>1</v>
      </c>
      <c r="Q629" s="38">
        <v>0</v>
      </c>
      <c r="R629" s="38">
        <v>0</v>
      </c>
      <c r="S629" s="36">
        <f>IF(Tabel3[[#This Row],[N Adv
Nouveau]]=0,0,POWER(2,Tabel3[[#This Row],[N Adv
maintenant]]+Tabel3[[#This Row],[N Adv
Nouveau]]))</f>
        <v>0</v>
      </c>
      <c r="T629" s="37">
        <f>IF(Tabel3[[#This Row],[N CoE
Nouveau]]=0,0,POWER(2,Tabel3[[#This Row],[N CoE
maintenant]]+Tabel3[[#This Row],[N CoE
Nouveau]]))</f>
        <v>0</v>
      </c>
    </row>
    <row r="630" spans="14:20" x14ac:dyDescent="0.25">
      <c r="N630" s="5" t="s">
        <v>1118</v>
      </c>
      <c r="O630" s="36">
        <v>0</v>
      </c>
      <c r="P630" s="37">
        <v>0</v>
      </c>
      <c r="Q630" s="38">
        <v>0</v>
      </c>
      <c r="R630" s="38">
        <v>0</v>
      </c>
      <c r="S630" s="36">
        <f>IF(Tabel3[[#This Row],[N Adv
Nouveau]]=0,0,POWER(2,Tabel3[[#This Row],[N Adv
maintenant]]+Tabel3[[#This Row],[N Adv
Nouveau]]))</f>
        <v>0</v>
      </c>
      <c r="T630" s="37">
        <f>IF(Tabel3[[#This Row],[N CoE
Nouveau]]=0,0,POWER(2,Tabel3[[#This Row],[N CoE
maintenant]]+Tabel3[[#This Row],[N CoE
Nouveau]]))</f>
        <v>0</v>
      </c>
    </row>
    <row r="631" spans="14:20" x14ac:dyDescent="0.25">
      <c r="N631" s="5" t="s">
        <v>240</v>
      </c>
      <c r="O631" s="36">
        <v>1</v>
      </c>
      <c r="P631" s="37">
        <v>0</v>
      </c>
      <c r="Q631" s="38">
        <v>0</v>
      </c>
      <c r="R631" s="38">
        <v>0</v>
      </c>
      <c r="S631" s="36">
        <f>IF(Tabel3[[#This Row],[N Adv
Nouveau]]=0,0,POWER(2,Tabel3[[#This Row],[N Adv
maintenant]]+Tabel3[[#This Row],[N Adv
Nouveau]]))</f>
        <v>0</v>
      </c>
      <c r="T631" s="37">
        <f>IF(Tabel3[[#This Row],[N CoE
Nouveau]]=0,0,POWER(2,Tabel3[[#This Row],[N CoE
maintenant]]+Tabel3[[#This Row],[N CoE
Nouveau]]))</f>
        <v>0</v>
      </c>
    </row>
    <row r="632" spans="14:20" x14ac:dyDescent="0.25">
      <c r="N632" s="5" t="s">
        <v>873</v>
      </c>
      <c r="O632" s="36">
        <v>2</v>
      </c>
      <c r="P632" s="37">
        <v>1</v>
      </c>
      <c r="Q632" s="38">
        <v>0</v>
      </c>
      <c r="R632" s="38">
        <v>0</v>
      </c>
      <c r="S632" s="36">
        <f>IF(Tabel3[[#This Row],[N Adv
Nouveau]]=0,0,POWER(2,Tabel3[[#This Row],[N Adv
maintenant]]+Tabel3[[#This Row],[N Adv
Nouveau]]))</f>
        <v>0</v>
      </c>
      <c r="T632" s="37">
        <f>IF(Tabel3[[#This Row],[N CoE
Nouveau]]=0,0,POWER(2,Tabel3[[#This Row],[N CoE
maintenant]]+Tabel3[[#This Row],[N CoE
Nouveau]]))</f>
        <v>0</v>
      </c>
    </row>
    <row r="633" spans="14:20" x14ac:dyDescent="0.25">
      <c r="N633" s="5" t="s">
        <v>1240</v>
      </c>
      <c r="O633" s="36">
        <v>0</v>
      </c>
      <c r="P633" s="37">
        <v>1</v>
      </c>
      <c r="Q633" s="38">
        <v>0</v>
      </c>
      <c r="R633" s="38">
        <v>0</v>
      </c>
      <c r="S633" s="36">
        <f>IF(Tabel3[[#This Row],[N Adv
Nouveau]]=0,0,POWER(2,Tabel3[[#This Row],[N Adv
maintenant]]+Tabel3[[#This Row],[N Adv
Nouveau]]))</f>
        <v>0</v>
      </c>
      <c r="T633" s="37">
        <f>IF(Tabel3[[#This Row],[N CoE
Nouveau]]=0,0,POWER(2,Tabel3[[#This Row],[N CoE
maintenant]]+Tabel3[[#This Row],[N CoE
Nouveau]]))</f>
        <v>0</v>
      </c>
    </row>
    <row r="634" spans="14:20" x14ac:dyDescent="0.25">
      <c r="N634" s="5" t="s">
        <v>440</v>
      </c>
      <c r="O634" s="36">
        <v>1</v>
      </c>
      <c r="P634" s="37">
        <v>1</v>
      </c>
      <c r="Q634" s="38">
        <v>0</v>
      </c>
      <c r="R634" s="38">
        <v>0</v>
      </c>
      <c r="S634" s="36">
        <f>IF(Tabel3[[#This Row],[N Adv
Nouveau]]=0,0,POWER(2,Tabel3[[#This Row],[N Adv
maintenant]]+Tabel3[[#This Row],[N Adv
Nouveau]]))</f>
        <v>0</v>
      </c>
      <c r="T634" s="37">
        <f>IF(Tabel3[[#This Row],[N CoE
Nouveau]]=0,0,POWER(2,Tabel3[[#This Row],[N CoE
maintenant]]+Tabel3[[#This Row],[N CoE
Nouveau]]))</f>
        <v>0</v>
      </c>
    </row>
    <row r="635" spans="14:20" x14ac:dyDescent="0.25">
      <c r="N635" s="5" t="s">
        <v>881</v>
      </c>
      <c r="O635" s="36">
        <v>2</v>
      </c>
      <c r="P635" s="37">
        <v>1</v>
      </c>
      <c r="Q635" s="38">
        <v>0</v>
      </c>
      <c r="R635" s="38">
        <v>0</v>
      </c>
      <c r="S635" s="36">
        <f>IF(Tabel3[[#This Row],[N Adv
Nouveau]]=0,0,POWER(2,Tabel3[[#This Row],[N Adv
maintenant]]+Tabel3[[#This Row],[N Adv
Nouveau]]))</f>
        <v>0</v>
      </c>
      <c r="T635" s="37">
        <f>IF(Tabel3[[#This Row],[N CoE
Nouveau]]=0,0,POWER(2,Tabel3[[#This Row],[N CoE
maintenant]]+Tabel3[[#This Row],[N CoE
Nouveau]]))</f>
        <v>0</v>
      </c>
    </row>
    <row r="636" spans="14:20" x14ac:dyDescent="0.25">
      <c r="N636" s="5" t="s">
        <v>1083</v>
      </c>
      <c r="O636" s="36">
        <v>2</v>
      </c>
      <c r="P636" s="37">
        <v>1</v>
      </c>
      <c r="Q636" s="38">
        <v>0</v>
      </c>
      <c r="R636" s="38">
        <v>0</v>
      </c>
      <c r="S636" s="36">
        <f>IF(Tabel3[[#This Row],[N Adv
Nouveau]]=0,0,POWER(2,Tabel3[[#This Row],[N Adv
maintenant]]+Tabel3[[#This Row],[N Adv
Nouveau]]))</f>
        <v>0</v>
      </c>
      <c r="T636" s="37">
        <f>IF(Tabel3[[#This Row],[N CoE
Nouveau]]=0,0,POWER(2,Tabel3[[#This Row],[N CoE
maintenant]]+Tabel3[[#This Row],[N CoE
Nouveau]]))</f>
        <v>0</v>
      </c>
    </row>
    <row r="637" spans="14:20" x14ac:dyDescent="0.25">
      <c r="N637" s="5" t="s">
        <v>934</v>
      </c>
      <c r="O637" s="36">
        <v>2</v>
      </c>
      <c r="P637" s="37">
        <v>1</v>
      </c>
      <c r="Q637" s="38">
        <v>0</v>
      </c>
      <c r="R637" s="38">
        <v>0</v>
      </c>
      <c r="S637" s="36">
        <f>IF(Tabel3[[#This Row],[N Adv
Nouveau]]=0,0,POWER(2,Tabel3[[#This Row],[N Adv
maintenant]]+Tabel3[[#This Row],[N Adv
Nouveau]]))</f>
        <v>0</v>
      </c>
      <c r="T637" s="37">
        <f>IF(Tabel3[[#This Row],[N CoE
Nouveau]]=0,0,POWER(2,Tabel3[[#This Row],[N CoE
maintenant]]+Tabel3[[#This Row],[N CoE
Nouveau]]))</f>
        <v>0</v>
      </c>
    </row>
    <row r="638" spans="14:20" x14ac:dyDescent="0.25">
      <c r="N638" s="5" t="s">
        <v>1300</v>
      </c>
      <c r="O638" s="36">
        <v>1</v>
      </c>
      <c r="P638" s="37">
        <v>0</v>
      </c>
      <c r="Q638" s="38">
        <v>0</v>
      </c>
      <c r="R638" s="38">
        <v>0</v>
      </c>
      <c r="S638" s="36">
        <f>IF(Tabel3[[#This Row],[N Adv
Nouveau]]=0,0,POWER(2,Tabel3[[#This Row],[N Adv
maintenant]]+Tabel3[[#This Row],[N Adv
Nouveau]]))</f>
        <v>0</v>
      </c>
      <c r="T638" s="37">
        <f>IF(Tabel3[[#This Row],[N CoE
Nouveau]]=0,0,POWER(2,Tabel3[[#This Row],[N CoE
maintenant]]+Tabel3[[#This Row],[N CoE
Nouveau]]))</f>
        <v>0</v>
      </c>
    </row>
    <row r="639" spans="14:20" x14ac:dyDescent="0.25">
      <c r="N639" s="5" t="s">
        <v>1075</v>
      </c>
      <c r="O639" s="36">
        <v>1</v>
      </c>
      <c r="P639" s="37">
        <v>1</v>
      </c>
      <c r="Q639" s="38">
        <v>0</v>
      </c>
      <c r="R639" s="38">
        <v>0</v>
      </c>
      <c r="S639" s="36">
        <f>IF(Tabel3[[#This Row],[N Adv
Nouveau]]=0,0,POWER(2,Tabel3[[#This Row],[N Adv
maintenant]]+Tabel3[[#This Row],[N Adv
Nouveau]]))</f>
        <v>0</v>
      </c>
      <c r="T639" s="37">
        <f>IF(Tabel3[[#This Row],[N CoE
Nouveau]]=0,0,POWER(2,Tabel3[[#This Row],[N CoE
maintenant]]+Tabel3[[#This Row],[N CoE
Nouveau]]))</f>
        <v>0</v>
      </c>
    </row>
    <row r="640" spans="14:20" x14ac:dyDescent="0.25">
      <c r="N640" s="5" t="s">
        <v>466</v>
      </c>
      <c r="O640" s="36">
        <v>0</v>
      </c>
      <c r="P640" s="37">
        <v>1</v>
      </c>
      <c r="Q640" s="38">
        <v>0</v>
      </c>
      <c r="R640" s="38">
        <v>0</v>
      </c>
      <c r="S640" s="36">
        <f>IF(Tabel3[[#This Row],[N Adv
Nouveau]]=0,0,POWER(2,Tabel3[[#This Row],[N Adv
maintenant]]+Tabel3[[#This Row],[N Adv
Nouveau]]))</f>
        <v>0</v>
      </c>
      <c r="T640" s="37">
        <f>IF(Tabel3[[#This Row],[N CoE
Nouveau]]=0,0,POWER(2,Tabel3[[#This Row],[N CoE
maintenant]]+Tabel3[[#This Row],[N CoE
Nouveau]]))</f>
        <v>0</v>
      </c>
    </row>
    <row r="641" spans="14:20" x14ac:dyDescent="0.25">
      <c r="N641" s="5" t="s">
        <v>332</v>
      </c>
      <c r="O641" s="36">
        <v>0</v>
      </c>
      <c r="P641" s="37">
        <v>1</v>
      </c>
      <c r="Q641" s="38">
        <v>0</v>
      </c>
      <c r="R641" s="38">
        <v>0</v>
      </c>
      <c r="S641" s="36">
        <f>IF(Tabel3[[#This Row],[N Adv
Nouveau]]=0,0,POWER(2,Tabel3[[#This Row],[N Adv
maintenant]]+Tabel3[[#This Row],[N Adv
Nouveau]]))</f>
        <v>0</v>
      </c>
      <c r="T641" s="37">
        <f>IF(Tabel3[[#This Row],[N CoE
Nouveau]]=0,0,POWER(2,Tabel3[[#This Row],[N CoE
maintenant]]+Tabel3[[#This Row],[N CoE
Nouveau]]))</f>
        <v>0</v>
      </c>
    </row>
    <row r="642" spans="14:20" x14ac:dyDescent="0.25">
      <c r="N642" s="5" t="s">
        <v>1030</v>
      </c>
      <c r="O642" s="36">
        <v>1</v>
      </c>
      <c r="P642" s="37">
        <v>1</v>
      </c>
      <c r="Q642" s="38">
        <v>0</v>
      </c>
      <c r="R642" s="38">
        <v>0</v>
      </c>
      <c r="S642" s="36">
        <f>IF(Tabel3[[#This Row],[N Adv
Nouveau]]=0,0,POWER(2,Tabel3[[#This Row],[N Adv
maintenant]]+Tabel3[[#This Row],[N Adv
Nouveau]]))</f>
        <v>0</v>
      </c>
      <c r="T642" s="37">
        <f>IF(Tabel3[[#This Row],[N CoE
Nouveau]]=0,0,POWER(2,Tabel3[[#This Row],[N CoE
maintenant]]+Tabel3[[#This Row],[N CoE
Nouveau]]))</f>
        <v>0</v>
      </c>
    </row>
    <row r="643" spans="14:20" x14ac:dyDescent="0.25">
      <c r="N643" s="5" t="s">
        <v>1120</v>
      </c>
      <c r="O643" s="36">
        <v>1</v>
      </c>
      <c r="P643" s="37">
        <v>0</v>
      </c>
      <c r="Q643" s="38">
        <v>0</v>
      </c>
      <c r="R643" s="38">
        <v>0</v>
      </c>
      <c r="S643" s="36">
        <f>IF(Tabel3[[#This Row],[N Adv
Nouveau]]=0,0,POWER(2,Tabel3[[#This Row],[N Adv
maintenant]]+Tabel3[[#This Row],[N Adv
Nouveau]]))</f>
        <v>0</v>
      </c>
      <c r="T643" s="37">
        <f>IF(Tabel3[[#This Row],[N CoE
Nouveau]]=0,0,POWER(2,Tabel3[[#This Row],[N CoE
maintenant]]+Tabel3[[#This Row],[N CoE
Nouveau]]))</f>
        <v>0</v>
      </c>
    </row>
    <row r="644" spans="14:20" x14ac:dyDescent="0.25">
      <c r="N644" s="5" t="s">
        <v>1356</v>
      </c>
      <c r="O644" s="36">
        <v>0</v>
      </c>
      <c r="P644" s="37">
        <v>0</v>
      </c>
      <c r="Q644" s="38">
        <v>0</v>
      </c>
      <c r="R644" s="38">
        <v>0</v>
      </c>
      <c r="S644" s="36">
        <f>IF(Tabel3[[#This Row],[N Adv
Nouveau]]=0,0,POWER(2,Tabel3[[#This Row],[N Adv
maintenant]]+Tabel3[[#This Row],[N Adv
Nouveau]]))</f>
        <v>0</v>
      </c>
      <c r="T644" s="37">
        <f>IF(Tabel3[[#This Row],[N CoE
Nouveau]]=0,0,POWER(2,Tabel3[[#This Row],[N CoE
maintenant]]+Tabel3[[#This Row],[N CoE
Nouveau]]))</f>
        <v>0</v>
      </c>
    </row>
    <row r="645" spans="14:20" x14ac:dyDescent="0.25">
      <c r="N645" s="5" t="s">
        <v>303</v>
      </c>
      <c r="O645" s="36">
        <v>1</v>
      </c>
      <c r="P645" s="37">
        <v>1</v>
      </c>
      <c r="Q645" s="38">
        <v>0</v>
      </c>
      <c r="R645" s="38">
        <v>0</v>
      </c>
      <c r="S645" s="36">
        <f>IF(Tabel3[[#This Row],[N Adv
Nouveau]]=0,0,POWER(2,Tabel3[[#This Row],[N Adv
maintenant]]+Tabel3[[#This Row],[N Adv
Nouveau]]))</f>
        <v>0</v>
      </c>
      <c r="T645" s="37">
        <f>IF(Tabel3[[#This Row],[N CoE
Nouveau]]=0,0,POWER(2,Tabel3[[#This Row],[N CoE
maintenant]]+Tabel3[[#This Row],[N CoE
Nouveau]]))</f>
        <v>0</v>
      </c>
    </row>
    <row r="646" spans="14:20" x14ac:dyDescent="0.25">
      <c r="N646" s="5" t="s">
        <v>1167</v>
      </c>
      <c r="O646" s="36">
        <v>3</v>
      </c>
      <c r="P646" s="37">
        <v>2</v>
      </c>
      <c r="Q646" s="38">
        <v>0</v>
      </c>
      <c r="R646" s="38">
        <v>0</v>
      </c>
      <c r="S646" s="36">
        <f>IF(Tabel3[[#This Row],[N Adv
Nouveau]]=0,0,POWER(2,Tabel3[[#This Row],[N Adv
maintenant]]+Tabel3[[#This Row],[N Adv
Nouveau]]))</f>
        <v>0</v>
      </c>
      <c r="T646" s="37">
        <f>IF(Tabel3[[#This Row],[N CoE
Nouveau]]=0,0,POWER(2,Tabel3[[#This Row],[N CoE
maintenant]]+Tabel3[[#This Row],[N CoE
Nouveau]]))</f>
        <v>0</v>
      </c>
    </row>
    <row r="647" spans="14:20" x14ac:dyDescent="0.25">
      <c r="N647" s="5" t="s">
        <v>962</v>
      </c>
      <c r="O647" s="36">
        <v>2</v>
      </c>
      <c r="P647" s="37">
        <v>1</v>
      </c>
      <c r="Q647" s="38">
        <v>0</v>
      </c>
      <c r="R647" s="38">
        <v>0</v>
      </c>
      <c r="S647" s="36">
        <f>IF(Tabel3[[#This Row],[N Adv
Nouveau]]=0,0,POWER(2,Tabel3[[#This Row],[N Adv
maintenant]]+Tabel3[[#This Row],[N Adv
Nouveau]]))</f>
        <v>0</v>
      </c>
      <c r="T647" s="37">
        <f>IF(Tabel3[[#This Row],[N CoE
Nouveau]]=0,0,POWER(2,Tabel3[[#This Row],[N CoE
maintenant]]+Tabel3[[#This Row],[N CoE
Nouveau]]))</f>
        <v>0</v>
      </c>
    </row>
    <row r="648" spans="14:20" x14ac:dyDescent="0.25">
      <c r="N648" s="5" t="s">
        <v>760</v>
      </c>
      <c r="O648" s="36">
        <v>3</v>
      </c>
      <c r="P648" s="37">
        <v>1</v>
      </c>
      <c r="Q648" s="38">
        <v>0</v>
      </c>
      <c r="R648" s="38">
        <v>0</v>
      </c>
      <c r="S648" s="36">
        <f>IF(Tabel3[[#This Row],[N Adv
Nouveau]]=0,0,POWER(2,Tabel3[[#This Row],[N Adv
maintenant]]+Tabel3[[#This Row],[N Adv
Nouveau]]))</f>
        <v>0</v>
      </c>
      <c r="T648" s="37">
        <f>IF(Tabel3[[#This Row],[N CoE
Nouveau]]=0,0,POWER(2,Tabel3[[#This Row],[N CoE
maintenant]]+Tabel3[[#This Row],[N CoE
Nouveau]]))</f>
        <v>0</v>
      </c>
    </row>
    <row r="649" spans="14:20" x14ac:dyDescent="0.25">
      <c r="N649" s="5" t="s">
        <v>715</v>
      </c>
      <c r="O649" s="36">
        <v>2</v>
      </c>
      <c r="P649" s="37">
        <v>2</v>
      </c>
      <c r="Q649" s="38">
        <v>0</v>
      </c>
      <c r="R649" s="38">
        <v>0</v>
      </c>
      <c r="S649" s="36">
        <f>IF(Tabel3[[#This Row],[N Adv
Nouveau]]=0,0,POWER(2,Tabel3[[#This Row],[N Adv
maintenant]]+Tabel3[[#This Row],[N Adv
Nouveau]]))</f>
        <v>0</v>
      </c>
      <c r="T649" s="37">
        <f>IF(Tabel3[[#This Row],[N CoE
Nouveau]]=0,0,POWER(2,Tabel3[[#This Row],[N CoE
maintenant]]+Tabel3[[#This Row],[N CoE
Nouveau]]))</f>
        <v>0</v>
      </c>
    </row>
    <row r="650" spans="14:20" x14ac:dyDescent="0.25">
      <c r="N650" s="5" t="s">
        <v>1241</v>
      </c>
      <c r="O650" s="36">
        <v>1</v>
      </c>
      <c r="P650" s="37">
        <v>1</v>
      </c>
      <c r="Q650" s="38">
        <v>0</v>
      </c>
      <c r="R650" s="38">
        <v>0</v>
      </c>
      <c r="S650" s="36">
        <f>IF(Tabel3[[#This Row],[N Adv
Nouveau]]=0,0,POWER(2,Tabel3[[#This Row],[N Adv
maintenant]]+Tabel3[[#This Row],[N Adv
Nouveau]]))</f>
        <v>0</v>
      </c>
      <c r="T650" s="37">
        <f>IF(Tabel3[[#This Row],[N CoE
Nouveau]]=0,0,POWER(2,Tabel3[[#This Row],[N CoE
maintenant]]+Tabel3[[#This Row],[N CoE
Nouveau]]))</f>
        <v>0</v>
      </c>
    </row>
    <row r="651" spans="14:20" x14ac:dyDescent="0.25">
      <c r="N651" s="5" t="s">
        <v>1252</v>
      </c>
      <c r="O651" s="36">
        <v>0</v>
      </c>
      <c r="P651" s="37">
        <v>1</v>
      </c>
      <c r="Q651" s="38">
        <v>0</v>
      </c>
      <c r="R651" s="38">
        <v>0</v>
      </c>
      <c r="S651" s="36">
        <f>IF(Tabel3[[#This Row],[N Adv
Nouveau]]=0,0,POWER(2,Tabel3[[#This Row],[N Adv
maintenant]]+Tabel3[[#This Row],[N Adv
Nouveau]]))</f>
        <v>0</v>
      </c>
      <c r="T651" s="37">
        <f>IF(Tabel3[[#This Row],[N CoE
Nouveau]]=0,0,POWER(2,Tabel3[[#This Row],[N CoE
maintenant]]+Tabel3[[#This Row],[N CoE
Nouveau]]))</f>
        <v>0</v>
      </c>
    </row>
    <row r="652" spans="14:20" x14ac:dyDescent="0.25">
      <c r="N652" s="5" t="s">
        <v>545</v>
      </c>
      <c r="O652" s="36">
        <v>2</v>
      </c>
      <c r="P652" s="37">
        <v>1</v>
      </c>
      <c r="Q652" s="38">
        <v>0</v>
      </c>
      <c r="R652" s="38">
        <v>0</v>
      </c>
      <c r="S652" s="36">
        <f>IF(Tabel3[[#This Row],[N Adv
Nouveau]]=0,0,POWER(2,Tabel3[[#This Row],[N Adv
maintenant]]+Tabel3[[#This Row],[N Adv
Nouveau]]))</f>
        <v>0</v>
      </c>
      <c r="T652" s="37">
        <f>IF(Tabel3[[#This Row],[N CoE
Nouveau]]=0,0,POWER(2,Tabel3[[#This Row],[N CoE
maintenant]]+Tabel3[[#This Row],[N CoE
Nouveau]]))</f>
        <v>0</v>
      </c>
    </row>
    <row r="653" spans="14:20" x14ac:dyDescent="0.25">
      <c r="N653" s="5" t="s">
        <v>304</v>
      </c>
      <c r="O653" s="36">
        <v>0</v>
      </c>
      <c r="P653" s="37">
        <v>0</v>
      </c>
      <c r="Q653" s="38">
        <v>0</v>
      </c>
      <c r="R653" s="38">
        <v>0</v>
      </c>
      <c r="S653" s="36">
        <f>IF(Tabel3[[#This Row],[N Adv
Nouveau]]=0,0,POWER(2,Tabel3[[#This Row],[N Adv
maintenant]]+Tabel3[[#This Row],[N Adv
Nouveau]]))</f>
        <v>0</v>
      </c>
      <c r="T653" s="37">
        <f>IF(Tabel3[[#This Row],[N CoE
Nouveau]]=0,0,POWER(2,Tabel3[[#This Row],[N CoE
maintenant]]+Tabel3[[#This Row],[N CoE
Nouveau]]))</f>
        <v>0</v>
      </c>
    </row>
    <row r="654" spans="14:20" x14ac:dyDescent="0.25">
      <c r="N654" s="5" t="s">
        <v>1042</v>
      </c>
      <c r="O654" s="36">
        <v>1</v>
      </c>
      <c r="P654" s="37">
        <v>1</v>
      </c>
      <c r="Q654" s="38">
        <v>0</v>
      </c>
      <c r="R654" s="38">
        <v>0</v>
      </c>
      <c r="S654" s="36">
        <f>IF(Tabel3[[#This Row],[N Adv
Nouveau]]=0,0,POWER(2,Tabel3[[#This Row],[N Adv
maintenant]]+Tabel3[[#This Row],[N Adv
Nouveau]]))</f>
        <v>0</v>
      </c>
      <c r="T654" s="37">
        <f>IF(Tabel3[[#This Row],[N CoE
Nouveau]]=0,0,POWER(2,Tabel3[[#This Row],[N CoE
maintenant]]+Tabel3[[#This Row],[N CoE
Nouveau]]))</f>
        <v>0</v>
      </c>
    </row>
    <row r="655" spans="14:20" x14ac:dyDescent="0.25">
      <c r="N655" s="5" t="s">
        <v>863</v>
      </c>
      <c r="O655" s="36">
        <v>2</v>
      </c>
      <c r="P655" s="37">
        <v>1</v>
      </c>
      <c r="Q655" s="38">
        <v>0</v>
      </c>
      <c r="R655" s="38">
        <v>0</v>
      </c>
      <c r="S655" s="36">
        <f>IF(Tabel3[[#This Row],[N Adv
Nouveau]]=0,0,POWER(2,Tabel3[[#This Row],[N Adv
maintenant]]+Tabel3[[#This Row],[N Adv
Nouveau]]))</f>
        <v>0</v>
      </c>
      <c r="T655" s="37">
        <f>IF(Tabel3[[#This Row],[N CoE
Nouveau]]=0,0,POWER(2,Tabel3[[#This Row],[N CoE
maintenant]]+Tabel3[[#This Row],[N CoE
Nouveau]]))</f>
        <v>0</v>
      </c>
    </row>
    <row r="656" spans="14:20" x14ac:dyDescent="0.25">
      <c r="N656" s="5" t="s">
        <v>402</v>
      </c>
      <c r="O656" s="36">
        <v>2</v>
      </c>
      <c r="P656" s="37">
        <v>1</v>
      </c>
      <c r="Q656" s="38">
        <v>0</v>
      </c>
      <c r="R656" s="38">
        <v>0</v>
      </c>
      <c r="S656" s="36">
        <f>IF(Tabel3[[#This Row],[N Adv
Nouveau]]=0,0,POWER(2,Tabel3[[#This Row],[N Adv
maintenant]]+Tabel3[[#This Row],[N Adv
Nouveau]]))</f>
        <v>0</v>
      </c>
      <c r="T656" s="37">
        <f>IF(Tabel3[[#This Row],[N CoE
Nouveau]]=0,0,POWER(2,Tabel3[[#This Row],[N CoE
maintenant]]+Tabel3[[#This Row],[N CoE
Nouveau]]))</f>
        <v>0</v>
      </c>
    </row>
    <row r="657" spans="14:20" x14ac:dyDescent="0.25">
      <c r="N657" s="5" t="s">
        <v>489</v>
      </c>
      <c r="O657" s="36">
        <v>2</v>
      </c>
      <c r="P657" s="37">
        <v>1</v>
      </c>
      <c r="Q657" s="38">
        <v>0</v>
      </c>
      <c r="R657" s="38">
        <v>0</v>
      </c>
      <c r="S657" s="36">
        <f>IF(Tabel3[[#This Row],[N Adv
Nouveau]]=0,0,POWER(2,Tabel3[[#This Row],[N Adv
maintenant]]+Tabel3[[#This Row],[N Adv
Nouveau]]))</f>
        <v>0</v>
      </c>
      <c r="T657" s="37">
        <f>IF(Tabel3[[#This Row],[N CoE
Nouveau]]=0,0,POWER(2,Tabel3[[#This Row],[N CoE
maintenant]]+Tabel3[[#This Row],[N CoE
Nouveau]]))</f>
        <v>0</v>
      </c>
    </row>
    <row r="658" spans="14:20" x14ac:dyDescent="0.25">
      <c r="N658" s="5" t="s">
        <v>1243</v>
      </c>
      <c r="O658" s="36">
        <v>1</v>
      </c>
      <c r="P658" s="37">
        <v>0</v>
      </c>
      <c r="Q658" s="38">
        <v>0</v>
      </c>
      <c r="R658" s="38">
        <v>0</v>
      </c>
      <c r="S658" s="36">
        <f>IF(Tabel3[[#This Row],[N Adv
Nouveau]]=0,0,POWER(2,Tabel3[[#This Row],[N Adv
maintenant]]+Tabel3[[#This Row],[N Adv
Nouveau]]))</f>
        <v>0</v>
      </c>
      <c r="T658" s="37">
        <f>IF(Tabel3[[#This Row],[N CoE
Nouveau]]=0,0,POWER(2,Tabel3[[#This Row],[N CoE
maintenant]]+Tabel3[[#This Row],[N CoE
Nouveau]]))</f>
        <v>0</v>
      </c>
    </row>
    <row r="659" spans="14:20" x14ac:dyDescent="0.25">
      <c r="N659" s="5" t="s">
        <v>506</v>
      </c>
      <c r="O659" s="36">
        <v>2</v>
      </c>
      <c r="P659" s="37">
        <v>2</v>
      </c>
      <c r="Q659" s="38">
        <v>0</v>
      </c>
      <c r="R659" s="38">
        <v>0</v>
      </c>
      <c r="S659" s="36">
        <f>IF(Tabel3[[#This Row],[N Adv
Nouveau]]=0,0,POWER(2,Tabel3[[#This Row],[N Adv
maintenant]]+Tabel3[[#This Row],[N Adv
Nouveau]]))</f>
        <v>0</v>
      </c>
      <c r="T659" s="37">
        <f>IF(Tabel3[[#This Row],[N CoE
Nouveau]]=0,0,POWER(2,Tabel3[[#This Row],[N CoE
maintenant]]+Tabel3[[#This Row],[N CoE
Nouveau]]))</f>
        <v>0</v>
      </c>
    </row>
    <row r="660" spans="14:20" x14ac:dyDescent="0.25">
      <c r="N660" s="5" t="s">
        <v>1087</v>
      </c>
      <c r="O660" s="36">
        <v>2</v>
      </c>
      <c r="P660" s="37">
        <v>1</v>
      </c>
      <c r="Q660" s="38">
        <v>0</v>
      </c>
      <c r="R660" s="38">
        <v>0</v>
      </c>
      <c r="S660" s="36">
        <f>IF(Tabel3[[#This Row],[N Adv
Nouveau]]=0,0,POWER(2,Tabel3[[#This Row],[N Adv
maintenant]]+Tabel3[[#This Row],[N Adv
Nouveau]]))</f>
        <v>0</v>
      </c>
      <c r="T660" s="37">
        <f>IF(Tabel3[[#This Row],[N CoE
Nouveau]]=0,0,POWER(2,Tabel3[[#This Row],[N CoE
maintenant]]+Tabel3[[#This Row],[N CoE
Nouveau]]))</f>
        <v>0</v>
      </c>
    </row>
    <row r="661" spans="14:20" x14ac:dyDescent="0.25">
      <c r="N661" s="5" t="s">
        <v>1140</v>
      </c>
      <c r="O661" s="36">
        <v>2</v>
      </c>
      <c r="P661" s="37">
        <v>1</v>
      </c>
      <c r="Q661" s="38">
        <v>0</v>
      </c>
      <c r="R661" s="38">
        <v>0</v>
      </c>
      <c r="S661" s="36">
        <f>IF(Tabel3[[#This Row],[N Adv
Nouveau]]=0,0,POWER(2,Tabel3[[#This Row],[N Adv
maintenant]]+Tabel3[[#This Row],[N Adv
Nouveau]]))</f>
        <v>0</v>
      </c>
      <c r="T661" s="37">
        <f>IF(Tabel3[[#This Row],[N CoE
Nouveau]]=0,0,POWER(2,Tabel3[[#This Row],[N CoE
maintenant]]+Tabel3[[#This Row],[N CoE
Nouveau]]))</f>
        <v>0</v>
      </c>
    </row>
    <row r="662" spans="14:20" x14ac:dyDescent="0.25">
      <c r="N662" s="5" t="s">
        <v>608</v>
      </c>
      <c r="O662" s="36">
        <v>3</v>
      </c>
      <c r="P662" s="37">
        <v>1</v>
      </c>
      <c r="Q662" s="38">
        <v>0</v>
      </c>
      <c r="R662" s="38">
        <v>0</v>
      </c>
      <c r="S662" s="36">
        <f>IF(Tabel3[[#This Row],[N Adv
Nouveau]]=0,0,POWER(2,Tabel3[[#This Row],[N Adv
maintenant]]+Tabel3[[#This Row],[N Adv
Nouveau]]))</f>
        <v>0</v>
      </c>
      <c r="T662" s="37">
        <f>IF(Tabel3[[#This Row],[N CoE
Nouveau]]=0,0,POWER(2,Tabel3[[#This Row],[N CoE
maintenant]]+Tabel3[[#This Row],[N CoE
Nouveau]]))</f>
        <v>0</v>
      </c>
    </row>
    <row r="663" spans="14:20" x14ac:dyDescent="0.25">
      <c r="N663" s="5" t="s">
        <v>809</v>
      </c>
      <c r="O663" s="36">
        <v>0</v>
      </c>
      <c r="P663" s="37">
        <v>0</v>
      </c>
      <c r="Q663" s="38">
        <v>0</v>
      </c>
      <c r="R663" s="38">
        <v>0</v>
      </c>
      <c r="S663" s="36">
        <f>IF(Tabel3[[#This Row],[N Adv
Nouveau]]=0,0,POWER(2,Tabel3[[#This Row],[N Adv
maintenant]]+Tabel3[[#This Row],[N Adv
Nouveau]]))</f>
        <v>0</v>
      </c>
      <c r="T663" s="37">
        <f>IF(Tabel3[[#This Row],[N CoE
Nouveau]]=0,0,POWER(2,Tabel3[[#This Row],[N CoE
maintenant]]+Tabel3[[#This Row],[N CoE
Nouveau]]))</f>
        <v>0</v>
      </c>
    </row>
    <row r="664" spans="14:20" x14ac:dyDescent="0.25">
      <c r="N664" s="5" t="s">
        <v>681</v>
      </c>
      <c r="O664" s="36">
        <v>0</v>
      </c>
      <c r="P664" s="37">
        <v>0</v>
      </c>
      <c r="Q664" s="38">
        <v>0</v>
      </c>
      <c r="R664" s="38">
        <v>0</v>
      </c>
      <c r="S664" s="36">
        <f>IF(Tabel3[[#This Row],[N Adv
Nouveau]]=0,0,POWER(2,Tabel3[[#This Row],[N Adv
maintenant]]+Tabel3[[#This Row],[N Adv
Nouveau]]))</f>
        <v>0</v>
      </c>
      <c r="T664" s="37">
        <f>IF(Tabel3[[#This Row],[N CoE
Nouveau]]=0,0,POWER(2,Tabel3[[#This Row],[N CoE
maintenant]]+Tabel3[[#This Row],[N CoE
Nouveau]]))</f>
        <v>0</v>
      </c>
    </row>
    <row r="665" spans="14:20" x14ac:dyDescent="0.25">
      <c r="N665" s="5" t="s">
        <v>248</v>
      </c>
      <c r="O665" s="36">
        <v>1</v>
      </c>
      <c r="P665" s="37">
        <v>1</v>
      </c>
      <c r="Q665" s="38">
        <v>0</v>
      </c>
      <c r="R665" s="38">
        <v>0</v>
      </c>
      <c r="S665" s="36">
        <f>IF(Tabel3[[#This Row],[N Adv
Nouveau]]=0,0,POWER(2,Tabel3[[#This Row],[N Adv
maintenant]]+Tabel3[[#This Row],[N Adv
Nouveau]]))</f>
        <v>0</v>
      </c>
      <c r="T665" s="37">
        <f>IF(Tabel3[[#This Row],[N CoE
Nouveau]]=0,0,POWER(2,Tabel3[[#This Row],[N CoE
maintenant]]+Tabel3[[#This Row],[N CoE
Nouveau]]))</f>
        <v>0</v>
      </c>
    </row>
    <row r="666" spans="14:20" x14ac:dyDescent="0.25">
      <c r="N666" s="5" t="s">
        <v>1269</v>
      </c>
      <c r="O666" s="36">
        <v>1</v>
      </c>
      <c r="P666" s="37">
        <v>1</v>
      </c>
      <c r="Q666" s="38">
        <v>0</v>
      </c>
      <c r="R666" s="38">
        <v>0</v>
      </c>
      <c r="S666" s="36">
        <f>IF(Tabel3[[#This Row],[N Adv
Nouveau]]=0,0,POWER(2,Tabel3[[#This Row],[N Adv
maintenant]]+Tabel3[[#This Row],[N Adv
Nouveau]]))</f>
        <v>0</v>
      </c>
      <c r="T666" s="37">
        <f>IF(Tabel3[[#This Row],[N CoE
Nouveau]]=0,0,POWER(2,Tabel3[[#This Row],[N CoE
maintenant]]+Tabel3[[#This Row],[N CoE
Nouveau]]))</f>
        <v>0</v>
      </c>
    </row>
    <row r="667" spans="14:20" x14ac:dyDescent="0.25">
      <c r="N667" s="5" t="s">
        <v>786</v>
      </c>
      <c r="O667" s="36">
        <v>1</v>
      </c>
      <c r="P667" s="37">
        <v>0</v>
      </c>
      <c r="Q667" s="38">
        <v>0</v>
      </c>
      <c r="R667" s="38">
        <v>0</v>
      </c>
      <c r="S667" s="36">
        <f>IF(Tabel3[[#This Row],[N Adv
Nouveau]]=0,0,POWER(2,Tabel3[[#This Row],[N Adv
maintenant]]+Tabel3[[#This Row],[N Adv
Nouveau]]))</f>
        <v>0</v>
      </c>
      <c r="T667" s="37">
        <f>IF(Tabel3[[#This Row],[N CoE
Nouveau]]=0,0,POWER(2,Tabel3[[#This Row],[N CoE
maintenant]]+Tabel3[[#This Row],[N CoE
Nouveau]]))</f>
        <v>0</v>
      </c>
    </row>
    <row r="668" spans="14:20" x14ac:dyDescent="0.25">
      <c r="N668" s="5" t="s">
        <v>1215</v>
      </c>
      <c r="O668" s="36">
        <v>0</v>
      </c>
      <c r="P668" s="37">
        <v>0</v>
      </c>
      <c r="Q668" s="38">
        <v>0</v>
      </c>
      <c r="R668" s="38">
        <v>0</v>
      </c>
      <c r="S668" s="36">
        <f>IF(Tabel3[[#This Row],[N Adv
Nouveau]]=0,0,POWER(2,Tabel3[[#This Row],[N Adv
maintenant]]+Tabel3[[#This Row],[N Adv
Nouveau]]))</f>
        <v>0</v>
      </c>
      <c r="T668" s="37">
        <f>IF(Tabel3[[#This Row],[N CoE
Nouveau]]=0,0,POWER(2,Tabel3[[#This Row],[N CoE
maintenant]]+Tabel3[[#This Row],[N CoE
Nouveau]]))</f>
        <v>0</v>
      </c>
    </row>
    <row r="669" spans="14:20" x14ac:dyDescent="0.25">
      <c r="N669" s="5" t="s">
        <v>409</v>
      </c>
      <c r="O669" s="36">
        <v>1</v>
      </c>
      <c r="P669" s="37">
        <v>1</v>
      </c>
      <c r="Q669" s="38">
        <v>0</v>
      </c>
      <c r="R669" s="38">
        <v>0</v>
      </c>
      <c r="S669" s="36">
        <f>IF(Tabel3[[#This Row],[N Adv
Nouveau]]=0,0,POWER(2,Tabel3[[#This Row],[N Adv
maintenant]]+Tabel3[[#This Row],[N Adv
Nouveau]]))</f>
        <v>0</v>
      </c>
      <c r="T669" s="37">
        <f>IF(Tabel3[[#This Row],[N CoE
Nouveau]]=0,0,POWER(2,Tabel3[[#This Row],[N CoE
maintenant]]+Tabel3[[#This Row],[N CoE
Nouveau]]))</f>
        <v>0</v>
      </c>
    </row>
    <row r="670" spans="14:20" x14ac:dyDescent="0.25">
      <c r="N670" s="5" t="s">
        <v>998</v>
      </c>
      <c r="O670" s="36">
        <v>1</v>
      </c>
      <c r="P670" s="37">
        <v>0</v>
      </c>
      <c r="Q670" s="38">
        <v>0</v>
      </c>
      <c r="R670" s="38">
        <v>0</v>
      </c>
      <c r="S670" s="36">
        <f>IF(Tabel3[[#This Row],[N Adv
Nouveau]]=0,0,POWER(2,Tabel3[[#This Row],[N Adv
maintenant]]+Tabel3[[#This Row],[N Adv
Nouveau]]))</f>
        <v>0</v>
      </c>
      <c r="T670" s="37">
        <f>IF(Tabel3[[#This Row],[N CoE
Nouveau]]=0,0,POWER(2,Tabel3[[#This Row],[N CoE
maintenant]]+Tabel3[[#This Row],[N CoE
Nouveau]]))</f>
        <v>0</v>
      </c>
    </row>
    <row r="671" spans="14:20" x14ac:dyDescent="0.25">
      <c r="N671" s="5" t="s">
        <v>601</v>
      </c>
      <c r="O671" s="36">
        <v>3</v>
      </c>
      <c r="P671" s="37">
        <v>2</v>
      </c>
      <c r="Q671" s="38">
        <v>0</v>
      </c>
      <c r="R671" s="38">
        <v>0</v>
      </c>
      <c r="S671" s="36">
        <f>IF(Tabel3[[#This Row],[N Adv
Nouveau]]=0,0,POWER(2,Tabel3[[#This Row],[N Adv
maintenant]]+Tabel3[[#This Row],[N Adv
Nouveau]]))</f>
        <v>0</v>
      </c>
      <c r="T671" s="37">
        <f>IF(Tabel3[[#This Row],[N CoE
Nouveau]]=0,0,POWER(2,Tabel3[[#This Row],[N CoE
maintenant]]+Tabel3[[#This Row],[N CoE
Nouveau]]))</f>
        <v>0</v>
      </c>
    </row>
    <row r="672" spans="14:20" x14ac:dyDescent="0.25">
      <c r="N672" s="5" t="s">
        <v>322</v>
      </c>
      <c r="O672" s="36">
        <v>2</v>
      </c>
      <c r="P672" s="37">
        <v>1</v>
      </c>
      <c r="Q672" s="38">
        <v>0</v>
      </c>
      <c r="R672" s="38">
        <v>0</v>
      </c>
      <c r="S672" s="36">
        <f>IF(Tabel3[[#This Row],[N Adv
Nouveau]]=0,0,POWER(2,Tabel3[[#This Row],[N Adv
maintenant]]+Tabel3[[#This Row],[N Adv
Nouveau]]))</f>
        <v>0</v>
      </c>
      <c r="T672" s="37">
        <f>IF(Tabel3[[#This Row],[N CoE
Nouveau]]=0,0,POWER(2,Tabel3[[#This Row],[N CoE
maintenant]]+Tabel3[[#This Row],[N CoE
Nouveau]]))</f>
        <v>0</v>
      </c>
    </row>
    <row r="673" spans="14:20" x14ac:dyDescent="0.25">
      <c r="N673" s="5" t="s">
        <v>298</v>
      </c>
      <c r="O673" s="36">
        <v>2</v>
      </c>
      <c r="P673" s="37">
        <v>1</v>
      </c>
      <c r="Q673" s="38">
        <v>0</v>
      </c>
      <c r="R673" s="38">
        <v>0</v>
      </c>
      <c r="S673" s="36">
        <f>IF(Tabel3[[#This Row],[N Adv
Nouveau]]=0,0,POWER(2,Tabel3[[#This Row],[N Adv
maintenant]]+Tabel3[[#This Row],[N Adv
Nouveau]]))</f>
        <v>0</v>
      </c>
      <c r="T673" s="37">
        <f>IF(Tabel3[[#This Row],[N CoE
Nouveau]]=0,0,POWER(2,Tabel3[[#This Row],[N CoE
maintenant]]+Tabel3[[#This Row],[N CoE
Nouveau]]))</f>
        <v>0</v>
      </c>
    </row>
    <row r="674" spans="14:20" x14ac:dyDescent="0.25">
      <c r="N674" s="5" t="s">
        <v>1315</v>
      </c>
      <c r="O674" s="36">
        <v>2</v>
      </c>
      <c r="P674" s="37">
        <v>1</v>
      </c>
      <c r="Q674" s="38">
        <v>0</v>
      </c>
      <c r="R674" s="38">
        <v>0</v>
      </c>
      <c r="S674" s="36">
        <f>IF(Tabel3[[#This Row],[N Adv
Nouveau]]=0,0,POWER(2,Tabel3[[#This Row],[N Adv
maintenant]]+Tabel3[[#This Row],[N Adv
Nouveau]]))</f>
        <v>0</v>
      </c>
      <c r="T674" s="37">
        <f>IF(Tabel3[[#This Row],[N CoE
Nouveau]]=0,0,POWER(2,Tabel3[[#This Row],[N CoE
maintenant]]+Tabel3[[#This Row],[N CoE
Nouveau]]))</f>
        <v>0</v>
      </c>
    </row>
    <row r="675" spans="14:20" x14ac:dyDescent="0.25">
      <c r="N675" s="5" t="s">
        <v>735</v>
      </c>
      <c r="O675" s="36">
        <v>2</v>
      </c>
      <c r="P675" s="37">
        <v>1</v>
      </c>
      <c r="Q675" s="38">
        <v>0</v>
      </c>
      <c r="R675" s="38">
        <v>0</v>
      </c>
      <c r="S675" s="36">
        <f>IF(Tabel3[[#This Row],[N Adv
Nouveau]]=0,0,POWER(2,Tabel3[[#This Row],[N Adv
maintenant]]+Tabel3[[#This Row],[N Adv
Nouveau]]))</f>
        <v>0</v>
      </c>
      <c r="T675" s="37">
        <f>IF(Tabel3[[#This Row],[N CoE
Nouveau]]=0,0,POWER(2,Tabel3[[#This Row],[N CoE
maintenant]]+Tabel3[[#This Row],[N CoE
Nouveau]]))</f>
        <v>0</v>
      </c>
    </row>
    <row r="676" spans="14:20" x14ac:dyDescent="0.25">
      <c r="N676" s="5" t="s">
        <v>771</v>
      </c>
      <c r="O676" s="36">
        <v>2</v>
      </c>
      <c r="P676" s="37">
        <v>1</v>
      </c>
      <c r="Q676" s="38">
        <v>0</v>
      </c>
      <c r="R676" s="38">
        <v>0</v>
      </c>
      <c r="S676" s="36">
        <f>IF(Tabel3[[#This Row],[N Adv
Nouveau]]=0,0,POWER(2,Tabel3[[#This Row],[N Adv
maintenant]]+Tabel3[[#This Row],[N Adv
Nouveau]]))</f>
        <v>0</v>
      </c>
      <c r="T676" s="37">
        <f>IF(Tabel3[[#This Row],[N CoE
Nouveau]]=0,0,POWER(2,Tabel3[[#This Row],[N CoE
maintenant]]+Tabel3[[#This Row],[N CoE
Nouveau]]))</f>
        <v>0</v>
      </c>
    </row>
    <row r="677" spans="14:20" x14ac:dyDescent="0.25">
      <c r="N677" s="5" t="s">
        <v>1011</v>
      </c>
      <c r="O677" s="36">
        <v>0</v>
      </c>
      <c r="P677" s="37">
        <v>0</v>
      </c>
      <c r="Q677" s="38">
        <v>0</v>
      </c>
      <c r="R677" s="38">
        <v>0</v>
      </c>
      <c r="S677" s="36">
        <f>IF(Tabel3[[#This Row],[N Adv
Nouveau]]=0,0,POWER(2,Tabel3[[#This Row],[N Adv
maintenant]]+Tabel3[[#This Row],[N Adv
Nouveau]]))</f>
        <v>0</v>
      </c>
      <c r="T677" s="37">
        <f>IF(Tabel3[[#This Row],[N CoE
Nouveau]]=0,0,POWER(2,Tabel3[[#This Row],[N CoE
maintenant]]+Tabel3[[#This Row],[N CoE
Nouveau]]))</f>
        <v>0</v>
      </c>
    </row>
    <row r="678" spans="14:20" x14ac:dyDescent="0.25">
      <c r="N678" s="5" t="s">
        <v>239</v>
      </c>
      <c r="O678" s="36">
        <v>2</v>
      </c>
      <c r="P678" s="37">
        <v>1</v>
      </c>
      <c r="Q678" s="38">
        <v>0</v>
      </c>
      <c r="R678" s="38">
        <v>0</v>
      </c>
      <c r="S678" s="36">
        <f>IF(Tabel3[[#This Row],[N Adv
Nouveau]]=0,0,POWER(2,Tabel3[[#This Row],[N Adv
maintenant]]+Tabel3[[#This Row],[N Adv
Nouveau]]))</f>
        <v>0</v>
      </c>
      <c r="T678" s="37">
        <f>IF(Tabel3[[#This Row],[N CoE
Nouveau]]=0,0,POWER(2,Tabel3[[#This Row],[N CoE
maintenant]]+Tabel3[[#This Row],[N CoE
Nouveau]]))</f>
        <v>0</v>
      </c>
    </row>
    <row r="679" spans="14:20" x14ac:dyDescent="0.25">
      <c r="N679" s="5" t="s">
        <v>1131</v>
      </c>
      <c r="O679" s="36">
        <v>2</v>
      </c>
      <c r="P679" s="37">
        <v>1</v>
      </c>
      <c r="Q679" s="38">
        <v>0</v>
      </c>
      <c r="R679" s="38">
        <v>0</v>
      </c>
      <c r="S679" s="36">
        <f>IF(Tabel3[[#This Row],[N Adv
Nouveau]]=0,0,POWER(2,Tabel3[[#This Row],[N Adv
maintenant]]+Tabel3[[#This Row],[N Adv
Nouveau]]))</f>
        <v>0</v>
      </c>
      <c r="T679" s="37">
        <f>IF(Tabel3[[#This Row],[N CoE
Nouveau]]=0,0,POWER(2,Tabel3[[#This Row],[N CoE
maintenant]]+Tabel3[[#This Row],[N CoE
Nouveau]]))</f>
        <v>0</v>
      </c>
    </row>
    <row r="680" spans="14:20" x14ac:dyDescent="0.25">
      <c r="N680" s="5" t="s">
        <v>1275</v>
      </c>
      <c r="O680" s="36">
        <v>2</v>
      </c>
      <c r="P680" s="37">
        <v>1</v>
      </c>
      <c r="Q680" s="38">
        <v>0</v>
      </c>
      <c r="R680" s="38">
        <v>0</v>
      </c>
      <c r="S680" s="36">
        <f>IF(Tabel3[[#This Row],[N Adv
Nouveau]]=0,0,POWER(2,Tabel3[[#This Row],[N Adv
maintenant]]+Tabel3[[#This Row],[N Adv
Nouveau]]))</f>
        <v>0</v>
      </c>
      <c r="T680" s="37">
        <f>IF(Tabel3[[#This Row],[N CoE
Nouveau]]=0,0,POWER(2,Tabel3[[#This Row],[N CoE
maintenant]]+Tabel3[[#This Row],[N CoE
Nouveau]]))</f>
        <v>0</v>
      </c>
    </row>
    <row r="681" spans="14:20" x14ac:dyDescent="0.25">
      <c r="N681" s="5" t="s">
        <v>951</v>
      </c>
      <c r="O681" s="36">
        <v>1</v>
      </c>
      <c r="P681" s="37">
        <v>0</v>
      </c>
      <c r="Q681" s="38">
        <v>0</v>
      </c>
      <c r="R681" s="38">
        <v>0</v>
      </c>
      <c r="S681" s="36">
        <f>IF(Tabel3[[#This Row],[N Adv
Nouveau]]=0,0,POWER(2,Tabel3[[#This Row],[N Adv
maintenant]]+Tabel3[[#This Row],[N Adv
Nouveau]]))</f>
        <v>0</v>
      </c>
      <c r="T681" s="37">
        <f>IF(Tabel3[[#This Row],[N CoE
Nouveau]]=0,0,POWER(2,Tabel3[[#This Row],[N CoE
maintenant]]+Tabel3[[#This Row],[N CoE
Nouveau]]))</f>
        <v>0</v>
      </c>
    </row>
    <row r="682" spans="14:20" x14ac:dyDescent="0.25">
      <c r="N682" s="5" t="s">
        <v>937</v>
      </c>
      <c r="O682" s="36">
        <v>1</v>
      </c>
      <c r="P682" s="37">
        <v>1</v>
      </c>
      <c r="Q682" s="38">
        <v>0</v>
      </c>
      <c r="R682" s="38">
        <v>0</v>
      </c>
      <c r="S682" s="36">
        <f>IF(Tabel3[[#This Row],[N Adv
Nouveau]]=0,0,POWER(2,Tabel3[[#This Row],[N Adv
maintenant]]+Tabel3[[#This Row],[N Adv
Nouveau]]))</f>
        <v>0</v>
      </c>
      <c r="T682" s="37">
        <f>IF(Tabel3[[#This Row],[N CoE
Nouveau]]=0,0,POWER(2,Tabel3[[#This Row],[N CoE
maintenant]]+Tabel3[[#This Row],[N CoE
Nouveau]]))</f>
        <v>0</v>
      </c>
    </row>
    <row r="683" spans="14:20" x14ac:dyDescent="0.25">
      <c r="N683" s="5" t="s">
        <v>988</v>
      </c>
      <c r="O683" s="36">
        <v>0</v>
      </c>
      <c r="P683" s="37">
        <v>0</v>
      </c>
      <c r="Q683" s="38">
        <v>0</v>
      </c>
      <c r="R683" s="38">
        <v>0</v>
      </c>
      <c r="S683" s="36">
        <f>IF(Tabel3[[#This Row],[N Adv
Nouveau]]=0,0,POWER(2,Tabel3[[#This Row],[N Adv
maintenant]]+Tabel3[[#This Row],[N Adv
Nouveau]]))</f>
        <v>0</v>
      </c>
      <c r="T683" s="37">
        <f>IF(Tabel3[[#This Row],[N CoE
Nouveau]]=0,0,POWER(2,Tabel3[[#This Row],[N CoE
maintenant]]+Tabel3[[#This Row],[N CoE
Nouveau]]))</f>
        <v>0</v>
      </c>
    </row>
    <row r="684" spans="14:20" x14ac:dyDescent="0.25">
      <c r="N684" s="5" t="s">
        <v>1122</v>
      </c>
      <c r="O684" s="36">
        <v>1</v>
      </c>
      <c r="P684" s="37">
        <v>0</v>
      </c>
      <c r="Q684" s="38">
        <v>0</v>
      </c>
      <c r="R684" s="38">
        <v>0</v>
      </c>
      <c r="S684" s="36">
        <f>IF(Tabel3[[#This Row],[N Adv
Nouveau]]=0,0,POWER(2,Tabel3[[#This Row],[N Adv
maintenant]]+Tabel3[[#This Row],[N Adv
Nouveau]]))</f>
        <v>0</v>
      </c>
      <c r="T684" s="37">
        <f>IF(Tabel3[[#This Row],[N CoE
Nouveau]]=0,0,POWER(2,Tabel3[[#This Row],[N CoE
maintenant]]+Tabel3[[#This Row],[N CoE
Nouveau]]))</f>
        <v>0</v>
      </c>
    </row>
    <row r="685" spans="14:20" x14ac:dyDescent="0.25">
      <c r="N685" s="5" t="s">
        <v>1177</v>
      </c>
      <c r="O685" s="36">
        <v>0</v>
      </c>
      <c r="P685" s="37">
        <v>0</v>
      </c>
      <c r="Q685" s="38">
        <v>0</v>
      </c>
      <c r="R685" s="38">
        <v>0</v>
      </c>
      <c r="S685" s="36">
        <f>IF(Tabel3[[#This Row],[N Adv
Nouveau]]=0,0,POWER(2,Tabel3[[#This Row],[N Adv
maintenant]]+Tabel3[[#This Row],[N Adv
Nouveau]]))</f>
        <v>0</v>
      </c>
      <c r="T685" s="37">
        <f>IF(Tabel3[[#This Row],[N CoE
Nouveau]]=0,0,POWER(2,Tabel3[[#This Row],[N CoE
maintenant]]+Tabel3[[#This Row],[N CoE
Nouveau]]))</f>
        <v>0</v>
      </c>
    </row>
    <row r="686" spans="14:20" x14ac:dyDescent="0.25">
      <c r="N686" s="5" t="s">
        <v>1067</v>
      </c>
      <c r="O686" s="36">
        <v>1</v>
      </c>
      <c r="P686" s="37">
        <v>0</v>
      </c>
      <c r="Q686" s="38">
        <v>0</v>
      </c>
      <c r="R686" s="38">
        <v>0</v>
      </c>
      <c r="S686" s="36">
        <f>IF(Tabel3[[#This Row],[N Adv
Nouveau]]=0,0,POWER(2,Tabel3[[#This Row],[N Adv
maintenant]]+Tabel3[[#This Row],[N Adv
Nouveau]]))</f>
        <v>0</v>
      </c>
      <c r="T686" s="37">
        <f>IF(Tabel3[[#This Row],[N CoE
Nouveau]]=0,0,POWER(2,Tabel3[[#This Row],[N CoE
maintenant]]+Tabel3[[#This Row],[N CoE
Nouveau]]))</f>
        <v>0</v>
      </c>
    </row>
    <row r="687" spans="14:20" x14ac:dyDescent="0.25">
      <c r="N687" s="5" t="s">
        <v>1389</v>
      </c>
      <c r="O687" s="36">
        <v>1</v>
      </c>
      <c r="P687" s="37">
        <v>0</v>
      </c>
      <c r="Q687" s="38">
        <v>0</v>
      </c>
      <c r="R687" s="38">
        <v>0</v>
      </c>
      <c r="S687" s="36">
        <f>IF(Tabel3[[#This Row],[N Adv
Nouveau]]=0,0,POWER(2,Tabel3[[#This Row],[N Adv
maintenant]]+Tabel3[[#This Row],[N Adv
Nouveau]]))</f>
        <v>0</v>
      </c>
      <c r="T687" s="37">
        <f>IF(Tabel3[[#This Row],[N CoE
Nouveau]]=0,0,POWER(2,Tabel3[[#This Row],[N CoE
maintenant]]+Tabel3[[#This Row],[N CoE
Nouveau]]))</f>
        <v>0</v>
      </c>
    </row>
    <row r="688" spans="14:20" x14ac:dyDescent="0.25">
      <c r="N688" s="5" t="s">
        <v>989</v>
      </c>
      <c r="O688" s="36">
        <v>2</v>
      </c>
      <c r="P688" s="37">
        <v>1</v>
      </c>
      <c r="Q688" s="38">
        <v>0</v>
      </c>
      <c r="R688" s="38">
        <v>0</v>
      </c>
      <c r="S688" s="36">
        <f>IF(Tabel3[[#This Row],[N Adv
Nouveau]]=0,0,POWER(2,Tabel3[[#This Row],[N Adv
maintenant]]+Tabel3[[#This Row],[N Adv
Nouveau]]))</f>
        <v>0</v>
      </c>
      <c r="T688" s="37">
        <f>IF(Tabel3[[#This Row],[N CoE
Nouveau]]=0,0,POWER(2,Tabel3[[#This Row],[N CoE
maintenant]]+Tabel3[[#This Row],[N CoE
Nouveau]]))</f>
        <v>0</v>
      </c>
    </row>
    <row r="689" spans="14:20" x14ac:dyDescent="0.25">
      <c r="N689" s="5" t="s">
        <v>555</v>
      </c>
      <c r="O689" s="36">
        <v>1</v>
      </c>
      <c r="P689" s="37">
        <v>1</v>
      </c>
      <c r="Q689" s="38">
        <v>0</v>
      </c>
      <c r="R689" s="38">
        <v>0</v>
      </c>
      <c r="S689" s="36">
        <f>IF(Tabel3[[#This Row],[N Adv
Nouveau]]=0,0,POWER(2,Tabel3[[#This Row],[N Adv
maintenant]]+Tabel3[[#This Row],[N Adv
Nouveau]]))</f>
        <v>0</v>
      </c>
      <c r="T689" s="37">
        <f>IF(Tabel3[[#This Row],[N CoE
Nouveau]]=0,0,POWER(2,Tabel3[[#This Row],[N CoE
maintenant]]+Tabel3[[#This Row],[N CoE
Nouveau]]))</f>
        <v>0</v>
      </c>
    </row>
    <row r="690" spans="14:20" x14ac:dyDescent="0.25">
      <c r="N690" s="5" t="s">
        <v>959</v>
      </c>
      <c r="O690" s="36">
        <v>1</v>
      </c>
      <c r="P690" s="37">
        <v>1</v>
      </c>
      <c r="Q690" s="38">
        <v>0</v>
      </c>
      <c r="R690" s="38">
        <v>0</v>
      </c>
      <c r="S690" s="36">
        <f>IF(Tabel3[[#This Row],[N Adv
Nouveau]]=0,0,POWER(2,Tabel3[[#This Row],[N Adv
maintenant]]+Tabel3[[#This Row],[N Adv
Nouveau]]))</f>
        <v>0</v>
      </c>
      <c r="T690" s="37">
        <f>IF(Tabel3[[#This Row],[N CoE
Nouveau]]=0,0,POWER(2,Tabel3[[#This Row],[N CoE
maintenant]]+Tabel3[[#This Row],[N CoE
Nouveau]]))</f>
        <v>0</v>
      </c>
    </row>
    <row r="691" spans="14:20" x14ac:dyDescent="0.25">
      <c r="N691" s="5" t="s">
        <v>810</v>
      </c>
      <c r="O691" s="36">
        <v>2</v>
      </c>
      <c r="P691" s="37">
        <v>2</v>
      </c>
      <c r="Q691" s="38">
        <v>0</v>
      </c>
      <c r="R691" s="38">
        <v>0</v>
      </c>
      <c r="S691" s="36">
        <f>IF(Tabel3[[#This Row],[N Adv
Nouveau]]=0,0,POWER(2,Tabel3[[#This Row],[N Adv
maintenant]]+Tabel3[[#This Row],[N Adv
Nouveau]]))</f>
        <v>0</v>
      </c>
      <c r="T691" s="37">
        <f>IF(Tabel3[[#This Row],[N CoE
Nouveau]]=0,0,POWER(2,Tabel3[[#This Row],[N CoE
maintenant]]+Tabel3[[#This Row],[N CoE
Nouveau]]))</f>
        <v>0</v>
      </c>
    </row>
    <row r="692" spans="14:20" x14ac:dyDescent="0.25">
      <c r="N692" s="5" t="s">
        <v>1261</v>
      </c>
      <c r="O692" s="36">
        <v>1</v>
      </c>
      <c r="P692" s="37">
        <v>0</v>
      </c>
      <c r="Q692" s="38">
        <v>0</v>
      </c>
      <c r="R692" s="38">
        <v>0</v>
      </c>
      <c r="S692" s="36">
        <f>IF(Tabel3[[#This Row],[N Adv
Nouveau]]=0,0,POWER(2,Tabel3[[#This Row],[N Adv
maintenant]]+Tabel3[[#This Row],[N Adv
Nouveau]]))</f>
        <v>0</v>
      </c>
      <c r="T692" s="37">
        <f>IF(Tabel3[[#This Row],[N CoE
Nouveau]]=0,0,POWER(2,Tabel3[[#This Row],[N CoE
maintenant]]+Tabel3[[#This Row],[N CoE
Nouveau]]))</f>
        <v>0</v>
      </c>
    </row>
    <row r="693" spans="14:20" x14ac:dyDescent="0.25">
      <c r="N693" s="5" t="s">
        <v>394</v>
      </c>
      <c r="O693" s="36">
        <v>2</v>
      </c>
      <c r="P693" s="37">
        <v>1</v>
      </c>
      <c r="Q693" s="38">
        <v>0</v>
      </c>
      <c r="R693" s="38">
        <v>0</v>
      </c>
      <c r="S693" s="36">
        <f>IF(Tabel3[[#This Row],[N Adv
Nouveau]]=0,0,POWER(2,Tabel3[[#This Row],[N Adv
maintenant]]+Tabel3[[#This Row],[N Adv
Nouveau]]))</f>
        <v>0</v>
      </c>
      <c r="T693" s="37">
        <f>IF(Tabel3[[#This Row],[N CoE
Nouveau]]=0,0,POWER(2,Tabel3[[#This Row],[N CoE
maintenant]]+Tabel3[[#This Row],[N CoE
Nouveau]]))</f>
        <v>0</v>
      </c>
    </row>
    <row r="694" spans="14:20" x14ac:dyDescent="0.25">
      <c r="N694" s="5" t="s">
        <v>401</v>
      </c>
      <c r="O694" s="36">
        <v>2</v>
      </c>
      <c r="P694" s="37">
        <v>1</v>
      </c>
      <c r="Q694" s="38">
        <v>0</v>
      </c>
      <c r="R694" s="38">
        <v>0</v>
      </c>
      <c r="S694" s="36">
        <f>IF(Tabel3[[#This Row],[N Adv
Nouveau]]=0,0,POWER(2,Tabel3[[#This Row],[N Adv
maintenant]]+Tabel3[[#This Row],[N Adv
Nouveau]]))</f>
        <v>0</v>
      </c>
      <c r="T694" s="37">
        <f>IF(Tabel3[[#This Row],[N CoE
Nouveau]]=0,0,POWER(2,Tabel3[[#This Row],[N CoE
maintenant]]+Tabel3[[#This Row],[N CoE
Nouveau]]))</f>
        <v>0</v>
      </c>
    </row>
    <row r="695" spans="14:20" x14ac:dyDescent="0.25">
      <c r="N695" s="5" t="s">
        <v>464</v>
      </c>
      <c r="O695" s="36">
        <v>3</v>
      </c>
      <c r="P695" s="37">
        <v>2</v>
      </c>
      <c r="Q695" s="38">
        <v>0</v>
      </c>
      <c r="R695" s="38">
        <v>0</v>
      </c>
      <c r="S695" s="36">
        <f>IF(Tabel3[[#This Row],[N Adv
Nouveau]]=0,0,POWER(2,Tabel3[[#This Row],[N Adv
maintenant]]+Tabel3[[#This Row],[N Adv
Nouveau]]))</f>
        <v>0</v>
      </c>
      <c r="T695" s="37">
        <f>IF(Tabel3[[#This Row],[N CoE
Nouveau]]=0,0,POWER(2,Tabel3[[#This Row],[N CoE
maintenant]]+Tabel3[[#This Row],[N CoE
Nouveau]]))</f>
        <v>0</v>
      </c>
    </row>
    <row r="696" spans="14:20" x14ac:dyDescent="0.25">
      <c r="N696" s="5" t="s">
        <v>740</v>
      </c>
      <c r="O696" s="36">
        <v>1</v>
      </c>
      <c r="P696" s="37">
        <v>0</v>
      </c>
      <c r="Q696" s="38">
        <v>0</v>
      </c>
      <c r="R696" s="38">
        <v>0</v>
      </c>
      <c r="S696" s="36">
        <f>IF(Tabel3[[#This Row],[N Adv
Nouveau]]=0,0,POWER(2,Tabel3[[#This Row],[N Adv
maintenant]]+Tabel3[[#This Row],[N Adv
Nouveau]]))</f>
        <v>0</v>
      </c>
      <c r="T696" s="37">
        <f>IF(Tabel3[[#This Row],[N CoE
Nouveau]]=0,0,POWER(2,Tabel3[[#This Row],[N CoE
maintenant]]+Tabel3[[#This Row],[N CoE
Nouveau]]))</f>
        <v>0</v>
      </c>
    </row>
    <row r="697" spans="14:20" x14ac:dyDescent="0.25">
      <c r="N697" s="5" t="s">
        <v>562</v>
      </c>
      <c r="O697" s="36">
        <v>1</v>
      </c>
      <c r="P697" s="37">
        <v>1</v>
      </c>
      <c r="Q697" s="38">
        <v>0</v>
      </c>
      <c r="R697" s="38">
        <v>0</v>
      </c>
      <c r="S697" s="36">
        <f>IF(Tabel3[[#This Row],[N Adv
Nouveau]]=0,0,POWER(2,Tabel3[[#This Row],[N Adv
maintenant]]+Tabel3[[#This Row],[N Adv
Nouveau]]))</f>
        <v>0</v>
      </c>
      <c r="T697" s="37">
        <f>IF(Tabel3[[#This Row],[N CoE
Nouveau]]=0,0,POWER(2,Tabel3[[#This Row],[N CoE
maintenant]]+Tabel3[[#This Row],[N CoE
Nouveau]]))</f>
        <v>0</v>
      </c>
    </row>
    <row r="698" spans="14:20" x14ac:dyDescent="0.25">
      <c r="N698" s="5" t="s">
        <v>1354</v>
      </c>
      <c r="O698" s="36">
        <v>1</v>
      </c>
      <c r="P698" s="37">
        <v>1</v>
      </c>
      <c r="Q698" s="38">
        <v>0</v>
      </c>
      <c r="R698" s="38">
        <v>0</v>
      </c>
      <c r="S698" s="36">
        <f>IF(Tabel3[[#This Row],[N Adv
Nouveau]]=0,0,POWER(2,Tabel3[[#This Row],[N Adv
maintenant]]+Tabel3[[#This Row],[N Adv
Nouveau]]))</f>
        <v>0</v>
      </c>
      <c r="T698" s="37">
        <f>IF(Tabel3[[#This Row],[N CoE
Nouveau]]=0,0,POWER(2,Tabel3[[#This Row],[N CoE
maintenant]]+Tabel3[[#This Row],[N CoE
Nouveau]]))</f>
        <v>0</v>
      </c>
    </row>
    <row r="699" spans="14:20" x14ac:dyDescent="0.25">
      <c r="N699" s="5" t="s">
        <v>953</v>
      </c>
      <c r="O699" s="36">
        <v>0</v>
      </c>
      <c r="P699" s="37">
        <v>1</v>
      </c>
      <c r="Q699" s="38">
        <v>0</v>
      </c>
      <c r="R699" s="38">
        <v>0</v>
      </c>
      <c r="S699" s="36">
        <f>IF(Tabel3[[#This Row],[N Adv
Nouveau]]=0,0,POWER(2,Tabel3[[#This Row],[N Adv
maintenant]]+Tabel3[[#This Row],[N Adv
Nouveau]]))</f>
        <v>0</v>
      </c>
      <c r="T699" s="37">
        <f>IF(Tabel3[[#This Row],[N CoE
Nouveau]]=0,0,POWER(2,Tabel3[[#This Row],[N CoE
maintenant]]+Tabel3[[#This Row],[N CoE
Nouveau]]))</f>
        <v>0</v>
      </c>
    </row>
    <row r="700" spans="14:20" x14ac:dyDescent="0.25">
      <c r="N700" s="5" t="s">
        <v>1114</v>
      </c>
      <c r="O700" s="36">
        <v>1</v>
      </c>
      <c r="P700" s="37">
        <v>0</v>
      </c>
      <c r="Q700" s="38">
        <v>0</v>
      </c>
      <c r="R700" s="38">
        <v>0</v>
      </c>
      <c r="S700" s="36">
        <f>IF(Tabel3[[#This Row],[N Adv
Nouveau]]=0,0,POWER(2,Tabel3[[#This Row],[N Adv
maintenant]]+Tabel3[[#This Row],[N Adv
Nouveau]]))</f>
        <v>0</v>
      </c>
      <c r="T700" s="37">
        <f>IF(Tabel3[[#This Row],[N CoE
Nouveau]]=0,0,POWER(2,Tabel3[[#This Row],[N CoE
maintenant]]+Tabel3[[#This Row],[N CoE
Nouveau]]))</f>
        <v>0</v>
      </c>
    </row>
    <row r="701" spans="14:20" x14ac:dyDescent="0.25">
      <c r="N701" s="5" t="s">
        <v>1195</v>
      </c>
      <c r="O701" s="36">
        <v>0</v>
      </c>
      <c r="P701" s="37">
        <v>1</v>
      </c>
      <c r="Q701" s="38">
        <v>0</v>
      </c>
      <c r="R701" s="38">
        <v>0</v>
      </c>
      <c r="S701" s="36">
        <f>IF(Tabel3[[#This Row],[N Adv
Nouveau]]=0,0,POWER(2,Tabel3[[#This Row],[N Adv
maintenant]]+Tabel3[[#This Row],[N Adv
Nouveau]]))</f>
        <v>0</v>
      </c>
      <c r="T701" s="37">
        <f>IF(Tabel3[[#This Row],[N CoE
Nouveau]]=0,0,POWER(2,Tabel3[[#This Row],[N CoE
maintenant]]+Tabel3[[#This Row],[N CoE
Nouveau]]))</f>
        <v>0</v>
      </c>
    </row>
    <row r="702" spans="14:20" x14ac:dyDescent="0.25">
      <c r="N702" s="5" t="s">
        <v>1310</v>
      </c>
      <c r="O702" s="36">
        <v>1</v>
      </c>
      <c r="P702" s="37">
        <v>0</v>
      </c>
      <c r="Q702" s="38">
        <v>0</v>
      </c>
      <c r="R702" s="38">
        <v>0</v>
      </c>
      <c r="S702" s="36">
        <f>IF(Tabel3[[#This Row],[N Adv
Nouveau]]=0,0,POWER(2,Tabel3[[#This Row],[N Adv
maintenant]]+Tabel3[[#This Row],[N Adv
Nouveau]]))</f>
        <v>0</v>
      </c>
      <c r="T702" s="37">
        <f>IF(Tabel3[[#This Row],[N CoE
Nouveau]]=0,0,POWER(2,Tabel3[[#This Row],[N CoE
maintenant]]+Tabel3[[#This Row],[N CoE
Nouveau]]))</f>
        <v>0</v>
      </c>
    </row>
    <row r="703" spans="14:20" x14ac:dyDescent="0.25">
      <c r="N703" s="5" t="s">
        <v>577</v>
      </c>
      <c r="O703" s="36">
        <v>2</v>
      </c>
      <c r="P703" s="37">
        <v>1</v>
      </c>
      <c r="Q703" s="38">
        <v>0</v>
      </c>
      <c r="R703" s="38">
        <v>0</v>
      </c>
      <c r="S703" s="36">
        <f>IF(Tabel3[[#This Row],[N Adv
Nouveau]]=0,0,POWER(2,Tabel3[[#This Row],[N Adv
maintenant]]+Tabel3[[#This Row],[N Adv
Nouveau]]))</f>
        <v>0</v>
      </c>
      <c r="T703" s="37">
        <f>IF(Tabel3[[#This Row],[N CoE
Nouveau]]=0,0,POWER(2,Tabel3[[#This Row],[N CoE
maintenant]]+Tabel3[[#This Row],[N CoE
Nouveau]]))</f>
        <v>0</v>
      </c>
    </row>
    <row r="704" spans="14:20" x14ac:dyDescent="0.25">
      <c r="N704" s="5" t="s">
        <v>535</v>
      </c>
      <c r="O704" s="36">
        <v>3</v>
      </c>
      <c r="P704" s="37">
        <v>1</v>
      </c>
      <c r="Q704" s="38">
        <v>0</v>
      </c>
      <c r="R704" s="38">
        <v>0</v>
      </c>
      <c r="S704" s="36">
        <f>IF(Tabel3[[#This Row],[N Adv
Nouveau]]=0,0,POWER(2,Tabel3[[#This Row],[N Adv
maintenant]]+Tabel3[[#This Row],[N Adv
Nouveau]]))</f>
        <v>0</v>
      </c>
      <c r="T704" s="37">
        <f>IF(Tabel3[[#This Row],[N CoE
Nouveau]]=0,0,POWER(2,Tabel3[[#This Row],[N CoE
maintenant]]+Tabel3[[#This Row],[N CoE
Nouveau]]))</f>
        <v>0</v>
      </c>
    </row>
    <row r="705" spans="14:20" x14ac:dyDescent="0.25">
      <c r="N705" s="5" t="s">
        <v>617</v>
      </c>
      <c r="O705" s="36">
        <v>1</v>
      </c>
      <c r="P705" s="37">
        <v>1</v>
      </c>
      <c r="Q705" s="38">
        <v>0</v>
      </c>
      <c r="R705" s="38">
        <v>0</v>
      </c>
      <c r="S705" s="36">
        <f>IF(Tabel3[[#This Row],[N Adv
Nouveau]]=0,0,POWER(2,Tabel3[[#This Row],[N Adv
maintenant]]+Tabel3[[#This Row],[N Adv
Nouveau]]))</f>
        <v>0</v>
      </c>
      <c r="T705" s="37">
        <f>IF(Tabel3[[#This Row],[N CoE
Nouveau]]=0,0,POWER(2,Tabel3[[#This Row],[N CoE
maintenant]]+Tabel3[[#This Row],[N CoE
Nouveau]]))</f>
        <v>0</v>
      </c>
    </row>
    <row r="706" spans="14:20" x14ac:dyDescent="0.25">
      <c r="N706" s="5" t="s">
        <v>451</v>
      </c>
      <c r="O706" s="36">
        <v>1</v>
      </c>
      <c r="P706" s="37">
        <v>0</v>
      </c>
      <c r="Q706" s="38">
        <v>0</v>
      </c>
      <c r="R706" s="38">
        <v>0</v>
      </c>
      <c r="S706" s="36">
        <f>IF(Tabel3[[#This Row],[N Adv
Nouveau]]=0,0,POWER(2,Tabel3[[#This Row],[N Adv
maintenant]]+Tabel3[[#This Row],[N Adv
Nouveau]]))</f>
        <v>0</v>
      </c>
      <c r="T706" s="37">
        <f>IF(Tabel3[[#This Row],[N CoE
Nouveau]]=0,0,POWER(2,Tabel3[[#This Row],[N CoE
maintenant]]+Tabel3[[#This Row],[N CoE
Nouveau]]))</f>
        <v>0</v>
      </c>
    </row>
    <row r="707" spans="14:20" x14ac:dyDescent="0.25">
      <c r="N707" s="5" t="s">
        <v>658</v>
      </c>
      <c r="O707" s="36">
        <v>0</v>
      </c>
      <c r="P707" s="37">
        <v>0</v>
      </c>
      <c r="Q707" s="38">
        <v>0</v>
      </c>
      <c r="R707" s="38">
        <v>0</v>
      </c>
      <c r="S707" s="36">
        <f>IF(Tabel3[[#This Row],[N Adv
Nouveau]]=0,0,POWER(2,Tabel3[[#This Row],[N Adv
maintenant]]+Tabel3[[#This Row],[N Adv
Nouveau]]))</f>
        <v>0</v>
      </c>
      <c r="T707" s="37">
        <f>IF(Tabel3[[#This Row],[N CoE
Nouveau]]=0,0,POWER(2,Tabel3[[#This Row],[N CoE
maintenant]]+Tabel3[[#This Row],[N CoE
Nouveau]]))</f>
        <v>0</v>
      </c>
    </row>
    <row r="708" spans="14:20" x14ac:dyDescent="0.25">
      <c r="N708" s="5" t="s">
        <v>323</v>
      </c>
      <c r="O708" s="36">
        <v>1</v>
      </c>
      <c r="P708" s="37">
        <v>0</v>
      </c>
      <c r="Q708" s="38">
        <v>0</v>
      </c>
      <c r="R708" s="38">
        <v>0</v>
      </c>
      <c r="S708" s="36">
        <f>IF(Tabel3[[#This Row],[N Adv
Nouveau]]=0,0,POWER(2,Tabel3[[#This Row],[N Adv
maintenant]]+Tabel3[[#This Row],[N Adv
Nouveau]]))</f>
        <v>0</v>
      </c>
      <c r="T708" s="37">
        <f>IF(Tabel3[[#This Row],[N CoE
Nouveau]]=0,0,POWER(2,Tabel3[[#This Row],[N CoE
maintenant]]+Tabel3[[#This Row],[N CoE
Nouveau]]))</f>
        <v>0</v>
      </c>
    </row>
    <row r="709" spans="14:20" x14ac:dyDescent="0.25">
      <c r="N709" s="5" t="s">
        <v>621</v>
      </c>
      <c r="O709" s="36">
        <v>1</v>
      </c>
      <c r="P709" s="37">
        <v>1</v>
      </c>
      <c r="Q709" s="38">
        <v>0</v>
      </c>
      <c r="R709" s="38">
        <v>0</v>
      </c>
      <c r="S709" s="36">
        <f>IF(Tabel3[[#This Row],[N Adv
Nouveau]]=0,0,POWER(2,Tabel3[[#This Row],[N Adv
maintenant]]+Tabel3[[#This Row],[N Adv
Nouveau]]))</f>
        <v>0</v>
      </c>
      <c r="T709" s="37">
        <f>IF(Tabel3[[#This Row],[N CoE
Nouveau]]=0,0,POWER(2,Tabel3[[#This Row],[N CoE
maintenant]]+Tabel3[[#This Row],[N CoE
Nouveau]]))</f>
        <v>0</v>
      </c>
    </row>
    <row r="710" spans="14:20" x14ac:dyDescent="0.25">
      <c r="N710" s="5" t="s">
        <v>574</v>
      </c>
      <c r="O710" s="36">
        <v>2</v>
      </c>
      <c r="P710" s="37">
        <v>1</v>
      </c>
      <c r="Q710" s="38">
        <v>0</v>
      </c>
      <c r="R710" s="38">
        <v>0</v>
      </c>
      <c r="S710" s="36">
        <f>IF(Tabel3[[#This Row],[N Adv
Nouveau]]=0,0,POWER(2,Tabel3[[#This Row],[N Adv
maintenant]]+Tabel3[[#This Row],[N Adv
Nouveau]]))</f>
        <v>0</v>
      </c>
      <c r="T710" s="37">
        <f>IF(Tabel3[[#This Row],[N CoE
Nouveau]]=0,0,POWER(2,Tabel3[[#This Row],[N CoE
maintenant]]+Tabel3[[#This Row],[N CoE
Nouveau]]))</f>
        <v>0</v>
      </c>
    </row>
    <row r="711" spans="14:20" x14ac:dyDescent="0.25">
      <c r="N711" s="5" t="s">
        <v>324</v>
      </c>
      <c r="O711" s="36">
        <v>3</v>
      </c>
      <c r="P711" s="37">
        <v>1</v>
      </c>
      <c r="Q711" s="38">
        <v>0</v>
      </c>
      <c r="R711" s="38">
        <v>0</v>
      </c>
      <c r="S711" s="36">
        <f>IF(Tabel3[[#This Row],[N Adv
Nouveau]]=0,0,POWER(2,Tabel3[[#This Row],[N Adv
maintenant]]+Tabel3[[#This Row],[N Adv
Nouveau]]))</f>
        <v>0</v>
      </c>
      <c r="T711" s="37">
        <f>IF(Tabel3[[#This Row],[N CoE
Nouveau]]=0,0,POWER(2,Tabel3[[#This Row],[N CoE
maintenant]]+Tabel3[[#This Row],[N CoE
Nouveau]]))</f>
        <v>0</v>
      </c>
    </row>
    <row r="712" spans="14:20" x14ac:dyDescent="0.25">
      <c r="N712" s="5" t="s">
        <v>333</v>
      </c>
      <c r="O712" s="36">
        <v>1</v>
      </c>
      <c r="P712" s="37">
        <v>1</v>
      </c>
      <c r="Q712" s="38">
        <v>0</v>
      </c>
      <c r="R712" s="38">
        <v>0</v>
      </c>
      <c r="S712" s="36">
        <f>IF(Tabel3[[#This Row],[N Adv
Nouveau]]=0,0,POWER(2,Tabel3[[#This Row],[N Adv
maintenant]]+Tabel3[[#This Row],[N Adv
Nouveau]]))</f>
        <v>0</v>
      </c>
      <c r="T712" s="37">
        <f>IF(Tabel3[[#This Row],[N CoE
Nouveau]]=0,0,POWER(2,Tabel3[[#This Row],[N CoE
maintenant]]+Tabel3[[#This Row],[N CoE
Nouveau]]))</f>
        <v>0</v>
      </c>
    </row>
    <row r="713" spans="14:20" x14ac:dyDescent="0.25">
      <c r="N713" s="5" t="s">
        <v>245</v>
      </c>
      <c r="O713" s="36">
        <v>2</v>
      </c>
      <c r="P713" s="37">
        <v>1</v>
      </c>
      <c r="Q713" s="38">
        <v>0</v>
      </c>
      <c r="R713" s="38">
        <v>0</v>
      </c>
      <c r="S713" s="36">
        <f>IF(Tabel3[[#This Row],[N Adv
Nouveau]]=0,0,POWER(2,Tabel3[[#This Row],[N Adv
maintenant]]+Tabel3[[#This Row],[N Adv
Nouveau]]))</f>
        <v>0</v>
      </c>
      <c r="T713" s="37">
        <f>IF(Tabel3[[#This Row],[N CoE
Nouveau]]=0,0,POWER(2,Tabel3[[#This Row],[N CoE
maintenant]]+Tabel3[[#This Row],[N CoE
Nouveau]]))</f>
        <v>0</v>
      </c>
    </row>
    <row r="714" spans="14:20" x14ac:dyDescent="0.25">
      <c r="N714" s="5" t="s">
        <v>1336</v>
      </c>
      <c r="O714" s="36">
        <v>3</v>
      </c>
      <c r="P714" s="37">
        <v>1</v>
      </c>
      <c r="Q714" s="38">
        <v>0</v>
      </c>
      <c r="R714" s="38">
        <v>0</v>
      </c>
      <c r="S714" s="36">
        <f>IF(Tabel3[[#This Row],[N Adv
Nouveau]]=0,0,POWER(2,Tabel3[[#This Row],[N Adv
maintenant]]+Tabel3[[#This Row],[N Adv
Nouveau]]))</f>
        <v>0</v>
      </c>
      <c r="T714" s="37">
        <f>IF(Tabel3[[#This Row],[N CoE
Nouveau]]=0,0,POWER(2,Tabel3[[#This Row],[N CoE
maintenant]]+Tabel3[[#This Row],[N CoE
Nouveau]]))</f>
        <v>0</v>
      </c>
    </row>
    <row r="715" spans="14:20" x14ac:dyDescent="0.25">
      <c r="N715" s="5" t="s">
        <v>940</v>
      </c>
      <c r="O715" s="36">
        <v>2</v>
      </c>
      <c r="P715" s="37">
        <v>1</v>
      </c>
      <c r="Q715" s="38">
        <v>0</v>
      </c>
      <c r="R715" s="38">
        <v>0</v>
      </c>
      <c r="S715" s="36">
        <f>IF(Tabel3[[#This Row],[N Adv
Nouveau]]=0,0,POWER(2,Tabel3[[#This Row],[N Adv
maintenant]]+Tabel3[[#This Row],[N Adv
Nouveau]]))</f>
        <v>0</v>
      </c>
      <c r="T715" s="37">
        <f>IF(Tabel3[[#This Row],[N CoE
Nouveau]]=0,0,POWER(2,Tabel3[[#This Row],[N CoE
maintenant]]+Tabel3[[#This Row],[N CoE
Nouveau]]))</f>
        <v>0</v>
      </c>
    </row>
    <row r="716" spans="14:20" x14ac:dyDescent="0.25">
      <c r="N716" s="5" t="s">
        <v>1184</v>
      </c>
      <c r="O716" s="36">
        <v>2</v>
      </c>
      <c r="P716" s="37">
        <v>1</v>
      </c>
      <c r="Q716" s="38">
        <v>0</v>
      </c>
      <c r="R716" s="38">
        <v>0</v>
      </c>
      <c r="S716" s="36">
        <f>IF(Tabel3[[#This Row],[N Adv
Nouveau]]=0,0,POWER(2,Tabel3[[#This Row],[N Adv
maintenant]]+Tabel3[[#This Row],[N Adv
Nouveau]]))</f>
        <v>0</v>
      </c>
      <c r="T716" s="37">
        <f>IF(Tabel3[[#This Row],[N CoE
Nouveau]]=0,0,POWER(2,Tabel3[[#This Row],[N CoE
maintenant]]+Tabel3[[#This Row],[N CoE
Nouveau]]))</f>
        <v>0</v>
      </c>
    </row>
    <row r="717" spans="14:20" x14ac:dyDescent="0.25">
      <c r="N717" s="5" t="s">
        <v>1353</v>
      </c>
      <c r="O717" s="36">
        <v>2</v>
      </c>
      <c r="P717" s="37">
        <v>1</v>
      </c>
      <c r="Q717" s="38">
        <v>0</v>
      </c>
      <c r="R717" s="38">
        <v>0</v>
      </c>
      <c r="S717" s="36">
        <f>IF(Tabel3[[#This Row],[N Adv
Nouveau]]=0,0,POWER(2,Tabel3[[#This Row],[N Adv
maintenant]]+Tabel3[[#This Row],[N Adv
Nouveau]]))</f>
        <v>0</v>
      </c>
      <c r="T717" s="37">
        <f>IF(Tabel3[[#This Row],[N CoE
Nouveau]]=0,0,POWER(2,Tabel3[[#This Row],[N CoE
maintenant]]+Tabel3[[#This Row],[N CoE
Nouveau]]))</f>
        <v>0</v>
      </c>
    </row>
    <row r="718" spans="14:20" x14ac:dyDescent="0.25">
      <c r="N718" s="5" t="s">
        <v>417</v>
      </c>
      <c r="O718" s="36">
        <v>2</v>
      </c>
      <c r="P718" s="37">
        <v>1</v>
      </c>
      <c r="Q718" s="38">
        <v>0</v>
      </c>
      <c r="R718" s="38">
        <v>0</v>
      </c>
      <c r="S718" s="36">
        <f>IF(Tabel3[[#This Row],[N Adv
Nouveau]]=0,0,POWER(2,Tabel3[[#This Row],[N Adv
maintenant]]+Tabel3[[#This Row],[N Adv
Nouveau]]))</f>
        <v>0</v>
      </c>
      <c r="T718" s="37">
        <f>IF(Tabel3[[#This Row],[N CoE
Nouveau]]=0,0,POWER(2,Tabel3[[#This Row],[N CoE
maintenant]]+Tabel3[[#This Row],[N CoE
Nouveau]]))</f>
        <v>0</v>
      </c>
    </row>
    <row r="719" spans="14:20" x14ac:dyDescent="0.25">
      <c r="N719" s="5" t="s">
        <v>1375</v>
      </c>
      <c r="O719" s="36">
        <v>1</v>
      </c>
      <c r="P719" s="37">
        <v>1</v>
      </c>
      <c r="Q719" s="38">
        <v>0</v>
      </c>
      <c r="R719" s="38">
        <v>0</v>
      </c>
      <c r="S719" s="36">
        <f>IF(Tabel3[[#This Row],[N Adv
Nouveau]]=0,0,POWER(2,Tabel3[[#This Row],[N Adv
maintenant]]+Tabel3[[#This Row],[N Adv
Nouveau]]))</f>
        <v>0</v>
      </c>
      <c r="T719" s="37">
        <f>IF(Tabel3[[#This Row],[N CoE
Nouveau]]=0,0,POWER(2,Tabel3[[#This Row],[N CoE
maintenant]]+Tabel3[[#This Row],[N CoE
Nouveau]]))</f>
        <v>0</v>
      </c>
    </row>
    <row r="720" spans="14:20" x14ac:dyDescent="0.25">
      <c r="N720" s="5" t="s">
        <v>820</v>
      </c>
      <c r="O720" s="36">
        <v>1</v>
      </c>
      <c r="P720" s="37">
        <v>0</v>
      </c>
      <c r="Q720" s="38">
        <v>0</v>
      </c>
      <c r="R720" s="38">
        <v>0</v>
      </c>
      <c r="S720" s="36">
        <f>IF(Tabel3[[#This Row],[N Adv
Nouveau]]=0,0,POWER(2,Tabel3[[#This Row],[N Adv
maintenant]]+Tabel3[[#This Row],[N Adv
Nouveau]]))</f>
        <v>0</v>
      </c>
      <c r="T720" s="37">
        <f>IF(Tabel3[[#This Row],[N CoE
Nouveau]]=0,0,POWER(2,Tabel3[[#This Row],[N CoE
maintenant]]+Tabel3[[#This Row],[N CoE
Nouveau]]))</f>
        <v>0</v>
      </c>
    </row>
    <row r="721" spans="14:20" x14ac:dyDescent="0.25">
      <c r="N721" s="5" t="s">
        <v>467</v>
      </c>
      <c r="O721" s="36">
        <v>1</v>
      </c>
      <c r="P721" s="37">
        <v>1</v>
      </c>
      <c r="Q721" s="38">
        <v>0</v>
      </c>
      <c r="R721" s="38">
        <v>0</v>
      </c>
      <c r="S721" s="36">
        <f>IF(Tabel3[[#This Row],[N Adv
Nouveau]]=0,0,POWER(2,Tabel3[[#This Row],[N Adv
maintenant]]+Tabel3[[#This Row],[N Adv
Nouveau]]))</f>
        <v>0</v>
      </c>
      <c r="T721" s="37">
        <f>IF(Tabel3[[#This Row],[N CoE
Nouveau]]=0,0,POWER(2,Tabel3[[#This Row],[N CoE
maintenant]]+Tabel3[[#This Row],[N CoE
Nouveau]]))</f>
        <v>0</v>
      </c>
    </row>
    <row r="722" spans="14:20" x14ac:dyDescent="0.25">
      <c r="N722" s="5" t="s">
        <v>921</v>
      </c>
      <c r="O722" s="36">
        <v>1</v>
      </c>
      <c r="P722" s="37">
        <v>0</v>
      </c>
      <c r="Q722" s="38">
        <v>0</v>
      </c>
      <c r="R722" s="38">
        <v>0</v>
      </c>
      <c r="S722" s="36">
        <f>IF(Tabel3[[#This Row],[N Adv
Nouveau]]=0,0,POWER(2,Tabel3[[#This Row],[N Adv
maintenant]]+Tabel3[[#This Row],[N Adv
Nouveau]]))</f>
        <v>0</v>
      </c>
      <c r="T722" s="37">
        <f>IF(Tabel3[[#This Row],[N CoE
Nouveau]]=0,0,POWER(2,Tabel3[[#This Row],[N CoE
maintenant]]+Tabel3[[#This Row],[N CoE
Nouveau]]))</f>
        <v>0</v>
      </c>
    </row>
    <row r="723" spans="14:20" x14ac:dyDescent="0.25">
      <c r="N723" s="5" t="s">
        <v>403</v>
      </c>
      <c r="O723" s="36">
        <v>0</v>
      </c>
      <c r="P723" s="37">
        <v>1</v>
      </c>
      <c r="Q723" s="38">
        <v>0</v>
      </c>
      <c r="R723" s="38">
        <v>0</v>
      </c>
      <c r="S723" s="36">
        <f>IF(Tabel3[[#This Row],[N Adv
Nouveau]]=0,0,POWER(2,Tabel3[[#This Row],[N Adv
maintenant]]+Tabel3[[#This Row],[N Adv
Nouveau]]))</f>
        <v>0</v>
      </c>
      <c r="T723" s="37">
        <f>IF(Tabel3[[#This Row],[N CoE
Nouveau]]=0,0,POWER(2,Tabel3[[#This Row],[N CoE
maintenant]]+Tabel3[[#This Row],[N CoE
Nouveau]]))</f>
        <v>0</v>
      </c>
    </row>
    <row r="724" spans="14:20" x14ac:dyDescent="0.25">
      <c r="N724" s="5" t="s">
        <v>1316</v>
      </c>
      <c r="O724" s="36">
        <v>1</v>
      </c>
      <c r="P724" s="37">
        <v>1</v>
      </c>
      <c r="Q724" s="38">
        <v>0</v>
      </c>
      <c r="R724" s="38">
        <v>0</v>
      </c>
      <c r="S724" s="36">
        <f>IF(Tabel3[[#This Row],[N Adv
Nouveau]]=0,0,POWER(2,Tabel3[[#This Row],[N Adv
maintenant]]+Tabel3[[#This Row],[N Adv
Nouveau]]))</f>
        <v>0</v>
      </c>
      <c r="T724" s="37">
        <f>IF(Tabel3[[#This Row],[N CoE
Nouveau]]=0,0,POWER(2,Tabel3[[#This Row],[N CoE
maintenant]]+Tabel3[[#This Row],[N CoE
Nouveau]]))</f>
        <v>0</v>
      </c>
    </row>
    <row r="725" spans="14:20" x14ac:dyDescent="0.25">
      <c r="N725" s="5" t="s">
        <v>675</v>
      </c>
      <c r="O725" s="36">
        <v>2</v>
      </c>
      <c r="P725" s="37">
        <v>1</v>
      </c>
      <c r="Q725" s="38">
        <v>0</v>
      </c>
      <c r="R725" s="38">
        <v>0</v>
      </c>
      <c r="S725" s="36">
        <f>IF(Tabel3[[#This Row],[N Adv
Nouveau]]=0,0,POWER(2,Tabel3[[#This Row],[N Adv
maintenant]]+Tabel3[[#This Row],[N Adv
Nouveau]]))</f>
        <v>0</v>
      </c>
      <c r="T725" s="37">
        <f>IF(Tabel3[[#This Row],[N CoE
Nouveau]]=0,0,POWER(2,Tabel3[[#This Row],[N CoE
maintenant]]+Tabel3[[#This Row],[N CoE
Nouveau]]))</f>
        <v>0</v>
      </c>
    </row>
    <row r="726" spans="14:20" x14ac:dyDescent="0.25">
      <c r="N726" s="5" t="s">
        <v>990</v>
      </c>
      <c r="O726" s="36">
        <v>1</v>
      </c>
      <c r="P726" s="37">
        <v>1</v>
      </c>
      <c r="Q726" s="38">
        <v>0</v>
      </c>
      <c r="R726" s="38">
        <v>0</v>
      </c>
      <c r="S726" s="36">
        <f>IF(Tabel3[[#This Row],[N Adv
Nouveau]]=0,0,POWER(2,Tabel3[[#This Row],[N Adv
maintenant]]+Tabel3[[#This Row],[N Adv
Nouveau]]))</f>
        <v>0</v>
      </c>
      <c r="T726" s="37">
        <f>IF(Tabel3[[#This Row],[N CoE
Nouveau]]=0,0,POWER(2,Tabel3[[#This Row],[N CoE
maintenant]]+Tabel3[[#This Row],[N CoE
Nouveau]]))</f>
        <v>0</v>
      </c>
    </row>
    <row r="727" spans="14:20" x14ac:dyDescent="0.25">
      <c r="N727" s="5" t="s">
        <v>1188</v>
      </c>
      <c r="O727" s="36">
        <v>2</v>
      </c>
      <c r="P727" s="37">
        <v>1</v>
      </c>
      <c r="Q727" s="38">
        <v>0</v>
      </c>
      <c r="R727" s="38">
        <v>0</v>
      </c>
      <c r="S727" s="36">
        <f>IF(Tabel3[[#This Row],[N Adv
Nouveau]]=0,0,POWER(2,Tabel3[[#This Row],[N Adv
maintenant]]+Tabel3[[#This Row],[N Adv
Nouveau]]))</f>
        <v>0</v>
      </c>
      <c r="T727" s="37">
        <f>IF(Tabel3[[#This Row],[N CoE
Nouveau]]=0,0,POWER(2,Tabel3[[#This Row],[N CoE
maintenant]]+Tabel3[[#This Row],[N CoE
Nouveau]]))</f>
        <v>0</v>
      </c>
    </row>
    <row r="728" spans="14:20" x14ac:dyDescent="0.25">
      <c r="N728" s="5" t="s">
        <v>285</v>
      </c>
      <c r="O728" s="36">
        <v>2</v>
      </c>
      <c r="P728" s="37">
        <v>1</v>
      </c>
      <c r="Q728" s="38">
        <v>0</v>
      </c>
      <c r="R728" s="38">
        <v>0</v>
      </c>
      <c r="S728" s="36">
        <f>IF(Tabel3[[#This Row],[N Adv
Nouveau]]=0,0,POWER(2,Tabel3[[#This Row],[N Adv
maintenant]]+Tabel3[[#This Row],[N Adv
Nouveau]]))</f>
        <v>0</v>
      </c>
      <c r="T728" s="37">
        <f>IF(Tabel3[[#This Row],[N CoE
Nouveau]]=0,0,POWER(2,Tabel3[[#This Row],[N CoE
maintenant]]+Tabel3[[#This Row],[N CoE
Nouveau]]))</f>
        <v>0</v>
      </c>
    </row>
    <row r="729" spans="14:20" x14ac:dyDescent="0.25">
      <c r="N729" s="5" t="s">
        <v>775</v>
      </c>
      <c r="O729" s="36">
        <v>1</v>
      </c>
      <c r="P729" s="37">
        <v>1</v>
      </c>
      <c r="Q729" s="38">
        <v>0</v>
      </c>
      <c r="R729" s="38">
        <v>0</v>
      </c>
      <c r="S729" s="36">
        <f>IF(Tabel3[[#This Row],[N Adv
Nouveau]]=0,0,POWER(2,Tabel3[[#This Row],[N Adv
maintenant]]+Tabel3[[#This Row],[N Adv
Nouveau]]))</f>
        <v>0</v>
      </c>
      <c r="T729" s="37">
        <f>IF(Tabel3[[#This Row],[N CoE
Nouveau]]=0,0,POWER(2,Tabel3[[#This Row],[N CoE
maintenant]]+Tabel3[[#This Row],[N CoE
Nouveau]]))</f>
        <v>0</v>
      </c>
    </row>
    <row r="730" spans="14:20" x14ac:dyDescent="0.25">
      <c r="N730" s="5" t="s">
        <v>1007</v>
      </c>
      <c r="O730" s="36">
        <v>2</v>
      </c>
      <c r="P730" s="37">
        <v>1</v>
      </c>
      <c r="Q730" s="38">
        <v>0</v>
      </c>
      <c r="R730" s="38">
        <v>0</v>
      </c>
      <c r="S730" s="36">
        <f>IF(Tabel3[[#This Row],[N Adv
Nouveau]]=0,0,POWER(2,Tabel3[[#This Row],[N Adv
maintenant]]+Tabel3[[#This Row],[N Adv
Nouveau]]))</f>
        <v>0</v>
      </c>
      <c r="T730" s="37">
        <f>IF(Tabel3[[#This Row],[N CoE
Nouveau]]=0,0,POWER(2,Tabel3[[#This Row],[N CoE
maintenant]]+Tabel3[[#This Row],[N CoE
Nouveau]]))</f>
        <v>0</v>
      </c>
    </row>
    <row r="731" spans="14:20" x14ac:dyDescent="0.25">
      <c r="N731" s="5" t="s">
        <v>393</v>
      </c>
      <c r="O731" s="36">
        <v>3</v>
      </c>
      <c r="P731" s="37">
        <v>1</v>
      </c>
      <c r="Q731" s="38">
        <v>0</v>
      </c>
      <c r="R731" s="38">
        <v>0</v>
      </c>
      <c r="S731" s="36">
        <f>IF(Tabel3[[#This Row],[N Adv
Nouveau]]=0,0,POWER(2,Tabel3[[#This Row],[N Adv
maintenant]]+Tabel3[[#This Row],[N Adv
Nouveau]]))</f>
        <v>0</v>
      </c>
      <c r="T731" s="37">
        <f>IF(Tabel3[[#This Row],[N CoE
Nouveau]]=0,0,POWER(2,Tabel3[[#This Row],[N CoE
maintenant]]+Tabel3[[#This Row],[N CoE
Nouveau]]))</f>
        <v>0</v>
      </c>
    </row>
    <row r="732" spans="14:20" x14ac:dyDescent="0.25">
      <c r="N732" s="5" t="s">
        <v>1193</v>
      </c>
      <c r="O732" s="36">
        <v>1</v>
      </c>
      <c r="P732" s="37">
        <v>0</v>
      </c>
      <c r="Q732" s="38">
        <v>0</v>
      </c>
      <c r="R732" s="38">
        <v>0</v>
      </c>
      <c r="S732" s="36">
        <f>IF(Tabel3[[#This Row],[N Adv
Nouveau]]=0,0,POWER(2,Tabel3[[#This Row],[N Adv
maintenant]]+Tabel3[[#This Row],[N Adv
Nouveau]]))</f>
        <v>0</v>
      </c>
      <c r="T732" s="37">
        <f>IF(Tabel3[[#This Row],[N CoE
Nouveau]]=0,0,POWER(2,Tabel3[[#This Row],[N CoE
maintenant]]+Tabel3[[#This Row],[N CoE
Nouveau]]))</f>
        <v>0</v>
      </c>
    </row>
    <row r="733" spans="14:20" x14ac:dyDescent="0.25">
      <c r="N733" s="5" t="s">
        <v>1226</v>
      </c>
      <c r="O733" s="36">
        <v>1</v>
      </c>
      <c r="P733" s="37">
        <v>0</v>
      </c>
      <c r="Q733" s="38">
        <v>0</v>
      </c>
      <c r="R733" s="38">
        <v>0</v>
      </c>
      <c r="S733" s="36">
        <f>IF(Tabel3[[#This Row],[N Adv
Nouveau]]=0,0,POWER(2,Tabel3[[#This Row],[N Adv
maintenant]]+Tabel3[[#This Row],[N Adv
Nouveau]]))</f>
        <v>0</v>
      </c>
      <c r="T733" s="37">
        <f>IF(Tabel3[[#This Row],[N CoE
Nouveau]]=0,0,POWER(2,Tabel3[[#This Row],[N CoE
maintenant]]+Tabel3[[#This Row],[N CoE
Nouveau]]))</f>
        <v>0</v>
      </c>
    </row>
    <row r="734" spans="14:20" x14ac:dyDescent="0.25">
      <c r="N734" s="5" t="s">
        <v>1345</v>
      </c>
      <c r="O734" s="36">
        <v>2</v>
      </c>
      <c r="P734" s="37">
        <v>0</v>
      </c>
      <c r="Q734" s="38">
        <v>0</v>
      </c>
      <c r="R734" s="38">
        <v>0</v>
      </c>
      <c r="S734" s="36">
        <f>IF(Tabel3[[#This Row],[N Adv
Nouveau]]=0,0,POWER(2,Tabel3[[#This Row],[N Adv
maintenant]]+Tabel3[[#This Row],[N Adv
Nouveau]]))</f>
        <v>0</v>
      </c>
      <c r="T734" s="37">
        <f>IF(Tabel3[[#This Row],[N CoE
Nouveau]]=0,0,POWER(2,Tabel3[[#This Row],[N CoE
maintenant]]+Tabel3[[#This Row],[N CoE
Nouveau]]))</f>
        <v>0</v>
      </c>
    </row>
    <row r="735" spans="14:20" x14ac:dyDescent="0.25">
      <c r="N735" s="5" t="s">
        <v>1317</v>
      </c>
      <c r="O735" s="36">
        <v>1</v>
      </c>
      <c r="P735" s="37">
        <v>0</v>
      </c>
      <c r="Q735" s="38">
        <v>0</v>
      </c>
      <c r="R735" s="38">
        <v>0</v>
      </c>
      <c r="S735" s="36">
        <f>IF(Tabel3[[#This Row],[N Adv
Nouveau]]=0,0,POWER(2,Tabel3[[#This Row],[N Adv
maintenant]]+Tabel3[[#This Row],[N Adv
Nouveau]]))</f>
        <v>0</v>
      </c>
      <c r="T735" s="37">
        <f>IF(Tabel3[[#This Row],[N CoE
Nouveau]]=0,0,POWER(2,Tabel3[[#This Row],[N CoE
maintenant]]+Tabel3[[#This Row],[N CoE
Nouveau]]))</f>
        <v>0</v>
      </c>
    </row>
    <row r="736" spans="14:20" x14ac:dyDescent="0.25">
      <c r="N736" s="5" t="s">
        <v>947</v>
      </c>
      <c r="O736" s="36">
        <v>3</v>
      </c>
      <c r="P736" s="37">
        <v>0</v>
      </c>
      <c r="Q736" s="38">
        <v>0</v>
      </c>
      <c r="R736" s="38">
        <v>0</v>
      </c>
      <c r="S736" s="36">
        <f>IF(Tabel3[[#This Row],[N Adv
Nouveau]]=0,0,POWER(2,Tabel3[[#This Row],[N Adv
maintenant]]+Tabel3[[#This Row],[N Adv
Nouveau]]))</f>
        <v>0</v>
      </c>
      <c r="T736" s="37">
        <f>IF(Tabel3[[#This Row],[N CoE
Nouveau]]=0,0,POWER(2,Tabel3[[#This Row],[N CoE
maintenant]]+Tabel3[[#This Row],[N CoE
Nouveau]]))</f>
        <v>0</v>
      </c>
    </row>
    <row r="737" spans="14:20" x14ac:dyDescent="0.25">
      <c r="N737" s="5" t="s">
        <v>492</v>
      </c>
      <c r="O737" s="36">
        <v>1</v>
      </c>
      <c r="P737" s="37">
        <v>0</v>
      </c>
      <c r="Q737" s="38">
        <v>0</v>
      </c>
      <c r="R737" s="38">
        <v>0</v>
      </c>
      <c r="S737" s="36">
        <f>IF(Tabel3[[#This Row],[N Adv
Nouveau]]=0,0,POWER(2,Tabel3[[#This Row],[N Adv
maintenant]]+Tabel3[[#This Row],[N Adv
Nouveau]]))</f>
        <v>0</v>
      </c>
      <c r="T737" s="37">
        <f>IF(Tabel3[[#This Row],[N CoE
Nouveau]]=0,0,POWER(2,Tabel3[[#This Row],[N CoE
maintenant]]+Tabel3[[#This Row],[N CoE
Nouveau]]))</f>
        <v>0</v>
      </c>
    </row>
    <row r="738" spans="14:20" x14ac:dyDescent="0.25">
      <c r="N738" s="5" t="s">
        <v>1168</v>
      </c>
      <c r="O738" s="36">
        <v>2</v>
      </c>
      <c r="P738" s="37">
        <v>1</v>
      </c>
      <c r="Q738" s="38">
        <v>0</v>
      </c>
      <c r="R738" s="38">
        <v>0</v>
      </c>
      <c r="S738" s="36">
        <f>IF(Tabel3[[#This Row],[N Adv
Nouveau]]=0,0,POWER(2,Tabel3[[#This Row],[N Adv
maintenant]]+Tabel3[[#This Row],[N Adv
Nouveau]]))</f>
        <v>0</v>
      </c>
      <c r="T738" s="37">
        <f>IF(Tabel3[[#This Row],[N CoE
Nouveau]]=0,0,POWER(2,Tabel3[[#This Row],[N CoE
maintenant]]+Tabel3[[#This Row],[N CoE
Nouveau]]))</f>
        <v>0</v>
      </c>
    </row>
    <row r="739" spans="14:20" x14ac:dyDescent="0.25">
      <c r="N739" s="5" t="s">
        <v>748</v>
      </c>
      <c r="O739" s="36">
        <v>2</v>
      </c>
      <c r="P739" s="37">
        <v>1</v>
      </c>
      <c r="Q739" s="38">
        <v>0</v>
      </c>
      <c r="R739" s="38">
        <v>0</v>
      </c>
      <c r="S739" s="36">
        <f>IF(Tabel3[[#This Row],[N Adv
Nouveau]]=0,0,POWER(2,Tabel3[[#This Row],[N Adv
maintenant]]+Tabel3[[#This Row],[N Adv
Nouveau]]))</f>
        <v>0</v>
      </c>
      <c r="T739" s="37">
        <f>IF(Tabel3[[#This Row],[N CoE
Nouveau]]=0,0,POWER(2,Tabel3[[#This Row],[N CoE
maintenant]]+Tabel3[[#This Row],[N CoE
Nouveau]]))</f>
        <v>0</v>
      </c>
    </row>
    <row r="740" spans="14:20" x14ac:dyDescent="0.25">
      <c r="N740" s="5" t="s">
        <v>1397</v>
      </c>
      <c r="O740" s="36">
        <v>3</v>
      </c>
      <c r="P740" s="37">
        <v>2</v>
      </c>
      <c r="Q740" s="38">
        <v>0</v>
      </c>
      <c r="R740" s="38">
        <v>0</v>
      </c>
      <c r="S740" s="36">
        <f>IF(Tabel3[[#This Row],[N Adv
Nouveau]]=0,0,POWER(2,Tabel3[[#This Row],[N Adv
maintenant]]+Tabel3[[#This Row],[N Adv
Nouveau]]))</f>
        <v>0</v>
      </c>
      <c r="T740" s="37">
        <f>IF(Tabel3[[#This Row],[N CoE
Nouveau]]=0,0,POWER(2,Tabel3[[#This Row],[N CoE
maintenant]]+Tabel3[[#This Row],[N CoE
Nouveau]]))</f>
        <v>0</v>
      </c>
    </row>
    <row r="741" spans="14:20" x14ac:dyDescent="0.25">
      <c r="N741" s="5" t="s">
        <v>912</v>
      </c>
      <c r="O741" s="36">
        <v>2</v>
      </c>
      <c r="P741" s="37">
        <v>1</v>
      </c>
      <c r="Q741" s="38">
        <v>0</v>
      </c>
      <c r="R741" s="38">
        <v>0</v>
      </c>
      <c r="S741" s="36">
        <f>IF(Tabel3[[#This Row],[N Adv
Nouveau]]=0,0,POWER(2,Tabel3[[#This Row],[N Adv
maintenant]]+Tabel3[[#This Row],[N Adv
Nouveau]]))</f>
        <v>0</v>
      </c>
      <c r="T741" s="37">
        <f>IF(Tabel3[[#This Row],[N CoE
Nouveau]]=0,0,POWER(2,Tabel3[[#This Row],[N CoE
maintenant]]+Tabel3[[#This Row],[N CoE
Nouveau]]))</f>
        <v>0</v>
      </c>
    </row>
    <row r="742" spans="14:20" x14ac:dyDescent="0.25">
      <c r="N742" s="5" t="s">
        <v>1264</v>
      </c>
      <c r="O742" s="36">
        <v>2</v>
      </c>
      <c r="P742" s="37">
        <v>1</v>
      </c>
      <c r="Q742" s="38">
        <v>0</v>
      </c>
      <c r="R742" s="38">
        <v>0</v>
      </c>
      <c r="S742" s="36">
        <f>IF(Tabel3[[#This Row],[N Adv
Nouveau]]=0,0,POWER(2,Tabel3[[#This Row],[N Adv
maintenant]]+Tabel3[[#This Row],[N Adv
Nouveau]]))</f>
        <v>0</v>
      </c>
      <c r="T742" s="37">
        <f>IF(Tabel3[[#This Row],[N CoE
Nouveau]]=0,0,POWER(2,Tabel3[[#This Row],[N CoE
maintenant]]+Tabel3[[#This Row],[N CoE
Nouveau]]))</f>
        <v>0</v>
      </c>
    </row>
    <row r="743" spans="14:20" x14ac:dyDescent="0.25">
      <c r="N743" s="5" t="s">
        <v>1021</v>
      </c>
      <c r="O743" s="36">
        <v>2</v>
      </c>
      <c r="P743" s="37">
        <v>1</v>
      </c>
      <c r="Q743" s="38">
        <v>0</v>
      </c>
      <c r="R743" s="38">
        <v>0</v>
      </c>
      <c r="S743" s="36">
        <f>IF(Tabel3[[#This Row],[N Adv
Nouveau]]=0,0,POWER(2,Tabel3[[#This Row],[N Adv
maintenant]]+Tabel3[[#This Row],[N Adv
Nouveau]]))</f>
        <v>0</v>
      </c>
      <c r="T743" s="37">
        <f>IF(Tabel3[[#This Row],[N CoE
Nouveau]]=0,0,POWER(2,Tabel3[[#This Row],[N CoE
maintenant]]+Tabel3[[#This Row],[N CoE
Nouveau]]))</f>
        <v>0</v>
      </c>
    </row>
    <row r="744" spans="14:20" x14ac:dyDescent="0.25">
      <c r="N744" s="5" t="s">
        <v>1339</v>
      </c>
      <c r="O744" s="36">
        <v>3</v>
      </c>
      <c r="P744" s="37">
        <v>1</v>
      </c>
      <c r="Q744" s="38">
        <v>0</v>
      </c>
      <c r="R744" s="38">
        <v>0</v>
      </c>
      <c r="S744" s="36">
        <f>IF(Tabel3[[#This Row],[N Adv
Nouveau]]=0,0,POWER(2,Tabel3[[#This Row],[N Adv
maintenant]]+Tabel3[[#This Row],[N Adv
Nouveau]]))</f>
        <v>0</v>
      </c>
      <c r="T744" s="37">
        <f>IF(Tabel3[[#This Row],[N CoE
Nouveau]]=0,0,POWER(2,Tabel3[[#This Row],[N CoE
maintenant]]+Tabel3[[#This Row],[N CoE
Nouveau]]))</f>
        <v>0</v>
      </c>
    </row>
    <row r="745" spans="14:20" x14ac:dyDescent="0.25">
      <c r="N745" s="5" t="s">
        <v>634</v>
      </c>
      <c r="O745" s="36">
        <v>0</v>
      </c>
      <c r="P745" s="37">
        <v>1</v>
      </c>
      <c r="Q745" s="38">
        <v>0</v>
      </c>
      <c r="R745" s="38">
        <v>0</v>
      </c>
      <c r="S745" s="36">
        <f>IF(Tabel3[[#This Row],[N Adv
Nouveau]]=0,0,POWER(2,Tabel3[[#This Row],[N Adv
maintenant]]+Tabel3[[#This Row],[N Adv
Nouveau]]))</f>
        <v>0</v>
      </c>
      <c r="T745" s="37">
        <f>IF(Tabel3[[#This Row],[N CoE
Nouveau]]=0,0,POWER(2,Tabel3[[#This Row],[N CoE
maintenant]]+Tabel3[[#This Row],[N CoE
Nouveau]]))</f>
        <v>0</v>
      </c>
    </row>
    <row r="746" spans="14:20" x14ac:dyDescent="0.25">
      <c r="N746" s="5" t="s">
        <v>718</v>
      </c>
      <c r="O746" s="36">
        <v>2</v>
      </c>
      <c r="P746" s="37">
        <v>1</v>
      </c>
      <c r="Q746" s="38">
        <v>0</v>
      </c>
      <c r="R746" s="38">
        <v>0</v>
      </c>
      <c r="S746" s="36">
        <f>IF(Tabel3[[#This Row],[N Adv
Nouveau]]=0,0,POWER(2,Tabel3[[#This Row],[N Adv
maintenant]]+Tabel3[[#This Row],[N Adv
Nouveau]]))</f>
        <v>0</v>
      </c>
      <c r="T746" s="37">
        <f>IF(Tabel3[[#This Row],[N CoE
Nouveau]]=0,0,POWER(2,Tabel3[[#This Row],[N CoE
maintenant]]+Tabel3[[#This Row],[N CoE
Nouveau]]))</f>
        <v>0</v>
      </c>
    </row>
    <row r="747" spans="14:20" x14ac:dyDescent="0.25">
      <c r="N747" s="5" t="s">
        <v>1254</v>
      </c>
      <c r="O747" s="36">
        <v>0</v>
      </c>
      <c r="P747" s="37">
        <v>0</v>
      </c>
      <c r="Q747" s="38">
        <v>0</v>
      </c>
      <c r="R747" s="38">
        <v>0</v>
      </c>
      <c r="S747" s="36">
        <f>IF(Tabel3[[#This Row],[N Adv
Nouveau]]=0,0,POWER(2,Tabel3[[#This Row],[N Adv
maintenant]]+Tabel3[[#This Row],[N Adv
Nouveau]]))</f>
        <v>0</v>
      </c>
      <c r="T747" s="37">
        <f>IF(Tabel3[[#This Row],[N CoE
Nouveau]]=0,0,POWER(2,Tabel3[[#This Row],[N CoE
maintenant]]+Tabel3[[#This Row],[N CoE
Nouveau]]))</f>
        <v>0</v>
      </c>
    </row>
    <row r="748" spans="14:20" x14ac:dyDescent="0.25">
      <c r="N748" s="5" t="s">
        <v>1233</v>
      </c>
      <c r="O748" s="36">
        <v>0</v>
      </c>
      <c r="P748" s="37">
        <v>1</v>
      </c>
      <c r="Q748" s="38">
        <v>0</v>
      </c>
      <c r="R748" s="38">
        <v>0</v>
      </c>
      <c r="S748" s="36">
        <f>IF(Tabel3[[#This Row],[N Adv
Nouveau]]=0,0,POWER(2,Tabel3[[#This Row],[N Adv
maintenant]]+Tabel3[[#This Row],[N Adv
Nouveau]]))</f>
        <v>0</v>
      </c>
      <c r="T748" s="37">
        <f>IF(Tabel3[[#This Row],[N CoE
Nouveau]]=0,0,POWER(2,Tabel3[[#This Row],[N CoE
maintenant]]+Tabel3[[#This Row],[N CoE
Nouveau]]))</f>
        <v>0</v>
      </c>
    </row>
    <row r="749" spans="14:20" x14ac:dyDescent="0.25">
      <c r="N749" s="5" t="s">
        <v>936</v>
      </c>
      <c r="O749" s="36">
        <v>1</v>
      </c>
      <c r="P749" s="37">
        <v>1</v>
      </c>
      <c r="Q749" s="38">
        <v>0</v>
      </c>
      <c r="R749" s="38">
        <v>0</v>
      </c>
      <c r="S749" s="36">
        <f>IF(Tabel3[[#This Row],[N Adv
Nouveau]]=0,0,POWER(2,Tabel3[[#This Row],[N Adv
maintenant]]+Tabel3[[#This Row],[N Adv
Nouveau]]))</f>
        <v>0</v>
      </c>
      <c r="T749" s="37">
        <f>IF(Tabel3[[#This Row],[N CoE
Nouveau]]=0,0,POWER(2,Tabel3[[#This Row],[N CoE
maintenant]]+Tabel3[[#This Row],[N CoE
Nouveau]]))</f>
        <v>0</v>
      </c>
    </row>
    <row r="750" spans="14:20" x14ac:dyDescent="0.25">
      <c r="N750" s="5" t="s">
        <v>961</v>
      </c>
      <c r="O750" s="36">
        <v>0</v>
      </c>
      <c r="P750" s="37">
        <v>0</v>
      </c>
      <c r="Q750" s="38">
        <v>0</v>
      </c>
      <c r="R750" s="38">
        <v>0</v>
      </c>
      <c r="S750" s="36">
        <f>IF(Tabel3[[#This Row],[N Adv
Nouveau]]=0,0,POWER(2,Tabel3[[#This Row],[N Adv
maintenant]]+Tabel3[[#This Row],[N Adv
Nouveau]]))</f>
        <v>0</v>
      </c>
      <c r="T750" s="37">
        <f>IF(Tabel3[[#This Row],[N CoE
Nouveau]]=0,0,POWER(2,Tabel3[[#This Row],[N CoE
maintenant]]+Tabel3[[#This Row],[N CoE
Nouveau]]))</f>
        <v>0</v>
      </c>
    </row>
    <row r="751" spans="14:20" x14ac:dyDescent="0.25">
      <c r="N751" s="5" t="s">
        <v>1295</v>
      </c>
      <c r="O751" s="36">
        <v>0</v>
      </c>
      <c r="P751" s="37">
        <v>0</v>
      </c>
      <c r="Q751" s="38">
        <v>0</v>
      </c>
      <c r="R751" s="38">
        <v>0</v>
      </c>
      <c r="S751" s="36">
        <f>IF(Tabel3[[#This Row],[N Adv
Nouveau]]=0,0,POWER(2,Tabel3[[#This Row],[N Adv
maintenant]]+Tabel3[[#This Row],[N Adv
Nouveau]]))</f>
        <v>0</v>
      </c>
      <c r="T751" s="37">
        <f>IF(Tabel3[[#This Row],[N CoE
Nouveau]]=0,0,POWER(2,Tabel3[[#This Row],[N CoE
maintenant]]+Tabel3[[#This Row],[N CoE
Nouveau]]))</f>
        <v>0</v>
      </c>
    </row>
    <row r="752" spans="14:20" x14ac:dyDescent="0.25">
      <c r="N752" s="5" t="s">
        <v>1395</v>
      </c>
      <c r="O752" s="36">
        <v>2</v>
      </c>
      <c r="P752" s="37">
        <v>1</v>
      </c>
      <c r="Q752" s="38">
        <v>0</v>
      </c>
      <c r="R752" s="38">
        <v>0</v>
      </c>
      <c r="S752" s="36">
        <f>IF(Tabel3[[#This Row],[N Adv
Nouveau]]=0,0,POWER(2,Tabel3[[#This Row],[N Adv
maintenant]]+Tabel3[[#This Row],[N Adv
Nouveau]]))</f>
        <v>0</v>
      </c>
      <c r="T752" s="37">
        <f>IF(Tabel3[[#This Row],[N CoE
Nouveau]]=0,0,POWER(2,Tabel3[[#This Row],[N CoE
maintenant]]+Tabel3[[#This Row],[N CoE
Nouveau]]))</f>
        <v>0</v>
      </c>
    </row>
    <row r="753" spans="14:20" x14ac:dyDescent="0.25">
      <c r="N753" s="5" t="s">
        <v>327</v>
      </c>
      <c r="O753" s="36">
        <v>2</v>
      </c>
      <c r="P753" s="37">
        <v>1</v>
      </c>
      <c r="Q753" s="38">
        <v>0</v>
      </c>
      <c r="R753" s="38">
        <v>0</v>
      </c>
      <c r="S753" s="36">
        <f>IF(Tabel3[[#This Row],[N Adv
Nouveau]]=0,0,POWER(2,Tabel3[[#This Row],[N Adv
maintenant]]+Tabel3[[#This Row],[N Adv
Nouveau]]))</f>
        <v>0</v>
      </c>
      <c r="T753" s="37">
        <f>IF(Tabel3[[#This Row],[N CoE
Nouveau]]=0,0,POWER(2,Tabel3[[#This Row],[N CoE
maintenant]]+Tabel3[[#This Row],[N CoE
Nouveau]]))</f>
        <v>0</v>
      </c>
    </row>
    <row r="754" spans="14:20" x14ac:dyDescent="0.25">
      <c r="N754" s="5" t="s">
        <v>716</v>
      </c>
      <c r="O754" s="36">
        <v>2</v>
      </c>
      <c r="P754" s="37">
        <v>1</v>
      </c>
      <c r="Q754" s="38">
        <v>0</v>
      </c>
      <c r="R754" s="38">
        <v>0</v>
      </c>
      <c r="S754" s="36">
        <f>IF(Tabel3[[#This Row],[N Adv
Nouveau]]=0,0,POWER(2,Tabel3[[#This Row],[N Adv
maintenant]]+Tabel3[[#This Row],[N Adv
Nouveau]]))</f>
        <v>0</v>
      </c>
      <c r="T754" s="37">
        <f>IF(Tabel3[[#This Row],[N CoE
Nouveau]]=0,0,POWER(2,Tabel3[[#This Row],[N CoE
maintenant]]+Tabel3[[#This Row],[N CoE
Nouveau]]))</f>
        <v>0</v>
      </c>
    </row>
    <row r="755" spans="14:20" x14ac:dyDescent="0.25">
      <c r="N755" s="5" t="s">
        <v>312</v>
      </c>
      <c r="O755" s="36">
        <v>2</v>
      </c>
      <c r="P755" s="37">
        <v>2</v>
      </c>
      <c r="Q755" s="38">
        <v>0</v>
      </c>
      <c r="R755" s="38">
        <v>0</v>
      </c>
      <c r="S755" s="36">
        <f>IF(Tabel3[[#This Row],[N Adv
Nouveau]]=0,0,POWER(2,Tabel3[[#This Row],[N Adv
maintenant]]+Tabel3[[#This Row],[N Adv
Nouveau]]))</f>
        <v>0</v>
      </c>
      <c r="T755" s="37">
        <f>IF(Tabel3[[#This Row],[N CoE
Nouveau]]=0,0,POWER(2,Tabel3[[#This Row],[N CoE
maintenant]]+Tabel3[[#This Row],[N CoE
Nouveau]]))</f>
        <v>0</v>
      </c>
    </row>
    <row r="756" spans="14:20" x14ac:dyDescent="0.25">
      <c r="N756" s="5" t="s">
        <v>972</v>
      </c>
      <c r="O756" s="36">
        <v>2</v>
      </c>
      <c r="P756" s="37">
        <v>2</v>
      </c>
      <c r="Q756" s="38">
        <v>0</v>
      </c>
      <c r="R756" s="38">
        <v>0</v>
      </c>
      <c r="S756" s="36">
        <f>IF(Tabel3[[#This Row],[N Adv
Nouveau]]=0,0,POWER(2,Tabel3[[#This Row],[N Adv
maintenant]]+Tabel3[[#This Row],[N Adv
Nouveau]]))</f>
        <v>0</v>
      </c>
      <c r="T756" s="37">
        <f>IF(Tabel3[[#This Row],[N CoE
Nouveau]]=0,0,POWER(2,Tabel3[[#This Row],[N CoE
maintenant]]+Tabel3[[#This Row],[N CoE
Nouveau]]))</f>
        <v>0</v>
      </c>
    </row>
    <row r="757" spans="14:20" x14ac:dyDescent="0.25">
      <c r="N757" s="5" t="s">
        <v>1292</v>
      </c>
      <c r="O757" s="36">
        <v>0</v>
      </c>
      <c r="P757" s="37">
        <v>0</v>
      </c>
      <c r="Q757" s="38">
        <v>0</v>
      </c>
      <c r="R757" s="38">
        <v>0</v>
      </c>
      <c r="S757" s="36">
        <f>IF(Tabel3[[#This Row],[N Adv
Nouveau]]=0,0,POWER(2,Tabel3[[#This Row],[N Adv
maintenant]]+Tabel3[[#This Row],[N Adv
Nouveau]]))</f>
        <v>0</v>
      </c>
      <c r="T757" s="37">
        <f>IF(Tabel3[[#This Row],[N CoE
Nouveau]]=0,0,POWER(2,Tabel3[[#This Row],[N CoE
maintenant]]+Tabel3[[#This Row],[N CoE
Nouveau]]))</f>
        <v>0</v>
      </c>
    </row>
    <row r="758" spans="14:20" x14ac:dyDescent="0.25">
      <c r="N758" s="5" t="s">
        <v>1178</v>
      </c>
      <c r="O758" s="36">
        <v>2</v>
      </c>
      <c r="P758" s="37">
        <v>1</v>
      </c>
      <c r="Q758" s="38">
        <v>0</v>
      </c>
      <c r="R758" s="38">
        <v>0</v>
      </c>
      <c r="S758" s="36">
        <f>IF(Tabel3[[#This Row],[N Adv
Nouveau]]=0,0,POWER(2,Tabel3[[#This Row],[N Adv
maintenant]]+Tabel3[[#This Row],[N Adv
Nouveau]]))</f>
        <v>0</v>
      </c>
      <c r="T758" s="37">
        <f>IF(Tabel3[[#This Row],[N CoE
Nouveau]]=0,0,POWER(2,Tabel3[[#This Row],[N CoE
maintenant]]+Tabel3[[#This Row],[N CoE
Nouveau]]))</f>
        <v>0</v>
      </c>
    </row>
    <row r="759" spans="14:20" x14ac:dyDescent="0.25">
      <c r="N759" s="5" t="s">
        <v>1194</v>
      </c>
      <c r="O759" s="36">
        <v>0</v>
      </c>
      <c r="P759" s="37">
        <v>0</v>
      </c>
      <c r="Q759" s="38">
        <v>0</v>
      </c>
      <c r="R759" s="38">
        <v>0</v>
      </c>
      <c r="S759" s="36">
        <f>IF(Tabel3[[#This Row],[N Adv
Nouveau]]=0,0,POWER(2,Tabel3[[#This Row],[N Adv
maintenant]]+Tabel3[[#This Row],[N Adv
Nouveau]]))</f>
        <v>0</v>
      </c>
      <c r="T759" s="37">
        <f>IF(Tabel3[[#This Row],[N CoE
Nouveau]]=0,0,POWER(2,Tabel3[[#This Row],[N CoE
maintenant]]+Tabel3[[#This Row],[N CoE
Nouveau]]))</f>
        <v>0</v>
      </c>
    </row>
    <row r="760" spans="14:20" x14ac:dyDescent="0.25">
      <c r="N760" s="5" t="s">
        <v>653</v>
      </c>
      <c r="O760" s="36">
        <v>1</v>
      </c>
      <c r="P760" s="37">
        <v>1</v>
      </c>
      <c r="Q760" s="38">
        <v>0</v>
      </c>
      <c r="R760" s="38">
        <v>0</v>
      </c>
      <c r="S760" s="36">
        <f>IF(Tabel3[[#This Row],[N Adv
Nouveau]]=0,0,POWER(2,Tabel3[[#This Row],[N Adv
maintenant]]+Tabel3[[#This Row],[N Adv
Nouveau]]))</f>
        <v>0</v>
      </c>
      <c r="T760" s="37">
        <f>IF(Tabel3[[#This Row],[N CoE
Nouveau]]=0,0,POWER(2,Tabel3[[#This Row],[N CoE
maintenant]]+Tabel3[[#This Row],[N CoE
Nouveau]]))</f>
        <v>0</v>
      </c>
    </row>
    <row r="761" spans="14:20" x14ac:dyDescent="0.25">
      <c r="N761" s="5" t="s">
        <v>616</v>
      </c>
      <c r="O761" s="36">
        <v>2</v>
      </c>
      <c r="P761" s="37">
        <v>1</v>
      </c>
      <c r="Q761" s="38">
        <v>0</v>
      </c>
      <c r="R761" s="38">
        <v>0</v>
      </c>
      <c r="S761" s="36">
        <f>IF(Tabel3[[#This Row],[N Adv
Nouveau]]=0,0,POWER(2,Tabel3[[#This Row],[N Adv
maintenant]]+Tabel3[[#This Row],[N Adv
Nouveau]]))</f>
        <v>0</v>
      </c>
      <c r="T761" s="37">
        <f>IF(Tabel3[[#This Row],[N CoE
Nouveau]]=0,0,POWER(2,Tabel3[[#This Row],[N CoE
maintenant]]+Tabel3[[#This Row],[N CoE
Nouveau]]))</f>
        <v>0</v>
      </c>
    </row>
    <row r="762" spans="14:20" x14ac:dyDescent="0.25">
      <c r="N762" s="5" t="s">
        <v>954</v>
      </c>
      <c r="O762" s="36">
        <v>2</v>
      </c>
      <c r="P762" s="37">
        <v>1</v>
      </c>
      <c r="Q762" s="38">
        <v>0</v>
      </c>
      <c r="R762" s="38">
        <v>0</v>
      </c>
      <c r="S762" s="36">
        <f>IF(Tabel3[[#This Row],[N Adv
Nouveau]]=0,0,POWER(2,Tabel3[[#This Row],[N Adv
maintenant]]+Tabel3[[#This Row],[N Adv
Nouveau]]))</f>
        <v>0</v>
      </c>
      <c r="T762" s="37">
        <f>IF(Tabel3[[#This Row],[N CoE
Nouveau]]=0,0,POWER(2,Tabel3[[#This Row],[N CoE
maintenant]]+Tabel3[[#This Row],[N CoE
Nouveau]]))</f>
        <v>0</v>
      </c>
    </row>
    <row r="763" spans="14:20" x14ac:dyDescent="0.25">
      <c r="N763" s="5" t="s">
        <v>1285</v>
      </c>
      <c r="O763" s="36">
        <v>0</v>
      </c>
      <c r="P763" s="37">
        <v>1</v>
      </c>
      <c r="Q763" s="38">
        <v>0</v>
      </c>
      <c r="R763" s="38">
        <v>0</v>
      </c>
      <c r="S763" s="36">
        <f>IF(Tabel3[[#This Row],[N Adv
Nouveau]]=0,0,POWER(2,Tabel3[[#This Row],[N Adv
maintenant]]+Tabel3[[#This Row],[N Adv
Nouveau]]))</f>
        <v>0</v>
      </c>
      <c r="T763" s="37">
        <f>IF(Tabel3[[#This Row],[N CoE
Nouveau]]=0,0,POWER(2,Tabel3[[#This Row],[N CoE
maintenant]]+Tabel3[[#This Row],[N CoE
Nouveau]]))</f>
        <v>0</v>
      </c>
    </row>
    <row r="764" spans="14:20" x14ac:dyDescent="0.25">
      <c r="N764" s="5" t="s">
        <v>821</v>
      </c>
      <c r="O764" s="36">
        <v>1</v>
      </c>
      <c r="P764" s="37">
        <v>1</v>
      </c>
      <c r="Q764" s="38">
        <v>0</v>
      </c>
      <c r="R764" s="38">
        <v>0</v>
      </c>
      <c r="S764" s="36">
        <f>IF(Tabel3[[#This Row],[N Adv
Nouveau]]=0,0,POWER(2,Tabel3[[#This Row],[N Adv
maintenant]]+Tabel3[[#This Row],[N Adv
Nouveau]]))</f>
        <v>0</v>
      </c>
      <c r="T764" s="37">
        <f>IF(Tabel3[[#This Row],[N CoE
Nouveau]]=0,0,POWER(2,Tabel3[[#This Row],[N CoE
maintenant]]+Tabel3[[#This Row],[N CoE
Nouveau]]))</f>
        <v>0</v>
      </c>
    </row>
    <row r="765" spans="14:20" x14ac:dyDescent="0.25">
      <c r="N765" s="5" t="s">
        <v>1390</v>
      </c>
      <c r="O765" s="36">
        <v>2</v>
      </c>
      <c r="P765" s="37">
        <v>1</v>
      </c>
      <c r="Q765" s="38">
        <v>0</v>
      </c>
      <c r="R765" s="38">
        <v>0</v>
      </c>
      <c r="S765" s="36">
        <f>IF(Tabel3[[#This Row],[N Adv
Nouveau]]=0,0,POWER(2,Tabel3[[#This Row],[N Adv
maintenant]]+Tabel3[[#This Row],[N Adv
Nouveau]]))</f>
        <v>0</v>
      </c>
      <c r="T765" s="37">
        <f>IF(Tabel3[[#This Row],[N CoE
Nouveau]]=0,0,POWER(2,Tabel3[[#This Row],[N CoE
maintenant]]+Tabel3[[#This Row],[N CoE
Nouveau]]))</f>
        <v>0</v>
      </c>
    </row>
    <row r="766" spans="14:20" x14ac:dyDescent="0.25">
      <c r="N766" s="5" t="s">
        <v>981</v>
      </c>
      <c r="O766" s="36">
        <v>3</v>
      </c>
      <c r="P766" s="37">
        <v>1</v>
      </c>
      <c r="Q766" s="38">
        <v>0</v>
      </c>
      <c r="R766" s="38">
        <v>0</v>
      </c>
      <c r="S766" s="36">
        <f>IF(Tabel3[[#This Row],[N Adv
Nouveau]]=0,0,POWER(2,Tabel3[[#This Row],[N Adv
maintenant]]+Tabel3[[#This Row],[N Adv
Nouveau]]))</f>
        <v>0</v>
      </c>
      <c r="T766" s="37">
        <f>IF(Tabel3[[#This Row],[N CoE
Nouveau]]=0,0,POWER(2,Tabel3[[#This Row],[N CoE
maintenant]]+Tabel3[[#This Row],[N CoE
Nouveau]]))</f>
        <v>0</v>
      </c>
    </row>
    <row r="767" spans="14:20" x14ac:dyDescent="0.25">
      <c r="N767" s="5" t="s">
        <v>695</v>
      </c>
      <c r="O767" s="36">
        <v>2</v>
      </c>
      <c r="P767" s="37">
        <v>1</v>
      </c>
      <c r="Q767" s="38">
        <v>0</v>
      </c>
      <c r="R767" s="38">
        <v>0</v>
      </c>
      <c r="S767" s="36">
        <f>IF(Tabel3[[#This Row],[N Adv
Nouveau]]=0,0,POWER(2,Tabel3[[#This Row],[N Adv
maintenant]]+Tabel3[[#This Row],[N Adv
Nouveau]]))</f>
        <v>0</v>
      </c>
      <c r="T767" s="37">
        <f>IF(Tabel3[[#This Row],[N CoE
Nouveau]]=0,0,POWER(2,Tabel3[[#This Row],[N CoE
maintenant]]+Tabel3[[#This Row],[N CoE
Nouveau]]))</f>
        <v>0</v>
      </c>
    </row>
    <row r="768" spans="14:20" x14ac:dyDescent="0.25">
      <c r="N768" s="5" t="s">
        <v>1057</v>
      </c>
      <c r="O768" s="36">
        <v>2</v>
      </c>
      <c r="P768" s="37">
        <v>1</v>
      </c>
      <c r="Q768" s="38">
        <v>0</v>
      </c>
      <c r="R768" s="38">
        <v>0</v>
      </c>
      <c r="S768" s="36">
        <f>IF(Tabel3[[#This Row],[N Adv
Nouveau]]=0,0,POWER(2,Tabel3[[#This Row],[N Adv
maintenant]]+Tabel3[[#This Row],[N Adv
Nouveau]]))</f>
        <v>0</v>
      </c>
      <c r="T768" s="37">
        <f>IF(Tabel3[[#This Row],[N CoE
Nouveau]]=0,0,POWER(2,Tabel3[[#This Row],[N CoE
maintenant]]+Tabel3[[#This Row],[N CoE
Nouveau]]))</f>
        <v>0</v>
      </c>
    </row>
    <row r="769" spans="14:20" x14ac:dyDescent="0.25">
      <c r="N769" s="5" t="s">
        <v>694</v>
      </c>
      <c r="O769" s="36">
        <v>2</v>
      </c>
      <c r="P769" s="37">
        <v>1</v>
      </c>
      <c r="Q769" s="38">
        <v>0</v>
      </c>
      <c r="R769" s="38">
        <v>0</v>
      </c>
      <c r="S769" s="36">
        <f>IF(Tabel3[[#This Row],[N Adv
Nouveau]]=0,0,POWER(2,Tabel3[[#This Row],[N Adv
maintenant]]+Tabel3[[#This Row],[N Adv
Nouveau]]))</f>
        <v>0</v>
      </c>
      <c r="T769" s="37">
        <f>IF(Tabel3[[#This Row],[N CoE
Nouveau]]=0,0,POWER(2,Tabel3[[#This Row],[N CoE
maintenant]]+Tabel3[[#This Row],[N CoE
Nouveau]]))</f>
        <v>0</v>
      </c>
    </row>
    <row r="770" spans="14:20" x14ac:dyDescent="0.25">
      <c r="N770" s="5" t="s">
        <v>364</v>
      </c>
      <c r="O770" s="36">
        <v>1</v>
      </c>
      <c r="P770" s="37">
        <v>0</v>
      </c>
      <c r="Q770" s="38">
        <v>0</v>
      </c>
      <c r="R770" s="38">
        <v>0</v>
      </c>
      <c r="S770" s="36">
        <f>IF(Tabel3[[#This Row],[N Adv
Nouveau]]=0,0,POWER(2,Tabel3[[#This Row],[N Adv
maintenant]]+Tabel3[[#This Row],[N Adv
Nouveau]]))</f>
        <v>0</v>
      </c>
      <c r="T770" s="37">
        <f>IF(Tabel3[[#This Row],[N CoE
Nouveau]]=0,0,POWER(2,Tabel3[[#This Row],[N CoE
maintenant]]+Tabel3[[#This Row],[N CoE
Nouveau]]))</f>
        <v>0</v>
      </c>
    </row>
    <row r="771" spans="14:20" x14ac:dyDescent="0.25">
      <c r="N771" s="5" t="s">
        <v>836</v>
      </c>
      <c r="O771" s="36">
        <v>2</v>
      </c>
      <c r="P771" s="37">
        <v>1</v>
      </c>
      <c r="Q771" s="38">
        <v>0</v>
      </c>
      <c r="R771" s="38">
        <v>0</v>
      </c>
      <c r="S771" s="36">
        <f>IF(Tabel3[[#This Row],[N Adv
Nouveau]]=0,0,POWER(2,Tabel3[[#This Row],[N Adv
maintenant]]+Tabel3[[#This Row],[N Adv
Nouveau]]))</f>
        <v>0</v>
      </c>
      <c r="T771" s="37">
        <f>IF(Tabel3[[#This Row],[N CoE
Nouveau]]=0,0,POWER(2,Tabel3[[#This Row],[N CoE
maintenant]]+Tabel3[[#This Row],[N CoE
Nouveau]]))</f>
        <v>0</v>
      </c>
    </row>
    <row r="772" spans="14:20" x14ac:dyDescent="0.25">
      <c r="N772" s="5" t="s">
        <v>413</v>
      </c>
      <c r="O772" s="36">
        <v>1</v>
      </c>
      <c r="P772" s="37">
        <v>1</v>
      </c>
      <c r="Q772" s="38">
        <v>0</v>
      </c>
      <c r="R772" s="38">
        <v>0</v>
      </c>
      <c r="S772" s="36">
        <f>IF(Tabel3[[#This Row],[N Adv
Nouveau]]=0,0,POWER(2,Tabel3[[#This Row],[N Adv
maintenant]]+Tabel3[[#This Row],[N Adv
Nouveau]]))</f>
        <v>0</v>
      </c>
      <c r="T772" s="37">
        <f>IF(Tabel3[[#This Row],[N CoE
Nouveau]]=0,0,POWER(2,Tabel3[[#This Row],[N CoE
maintenant]]+Tabel3[[#This Row],[N CoE
Nouveau]]))</f>
        <v>0</v>
      </c>
    </row>
    <row r="773" spans="14:20" x14ac:dyDescent="0.25">
      <c r="N773" s="5" t="s">
        <v>883</v>
      </c>
      <c r="O773" s="36">
        <v>1</v>
      </c>
      <c r="P773" s="37">
        <v>0</v>
      </c>
      <c r="Q773" s="38">
        <v>0</v>
      </c>
      <c r="R773" s="38">
        <v>0</v>
      </c>
      <c r="S773" s="36">
        <f>IF(Tabel3[[#This Row],[N Adv
Nouveau]]=0,0,POWER(2,Tabel3[[#This Row],[N Adv
maintenant]]+Tabel3[[#This Row],[N Adv
Nouveau]]))</f>
        <v>0</v>
      </c>
      <c r="T773" s="37">
        <f>IF(Tabel3[[#This Row],[N CoE
Nouveau]]=0,0,POWER(2,Tabel3[[#This Row],[N CoE
maintenant]]+Tabel3[[#This Row],[N CoE
Nouveau]]))</f>
        <v>0</v>
      </c>
    </row>
    <row r="774" spans="14:20" x14ac:dyDescent="0.25">
      <c r="N774" s="5" t="s">
        <v>739</v>
      </c>
      <c r="O774" s="36">
        <v>2</v>
      </c>
      <c r="P774" s="37">
        <v>1</v>
      </c>
      <c r="Q774" s="38">
        <v>0</v>
      </c>
      <c r="R774" s="38">
        <v>0</v>
      </c>
      <c r="S774" s="36">
        <f>IF(Tabel3[[#This Row],[N Adv
Nouveau]]=0,0,POWER(2,Tabel3[[#This Row],[N Adv
maintenant]]+Tabel3[[#This Row],[N Adv
Nouveau]]))</f>
        <v>0</v>
      </c>
      <c r="T774" s="37">
        <f>IF(Tabel3[[#This Row],[N CoE
Nouveau]]=0,0,POWER(2,Tabel3[[#This Row],[N CoE
maintenant]]+Tabel3[[#This Row],[N CoE
Nouveau]]))</f>
        <v>0</v>
      </c>
    </row>
    <row r="775" spans="14:20" x14ac:dyDescent="0.25">
      <c r="N775" s="5" t="s">
        <v>696</v>
      </c>
      <c r="O775" s="36">
        <v>2</v>
      </c>
      <c r="P775" s="37">
        <v>1</v>
      </c>
      <c r="Q775" s="38">
        <v>0</v>
      </c>
      <c r="R775" s="38">
        <v>0</v>
      </c>
      <c r="S775" s="36">
        <f>IF(Tabel3[[#This Row],[N Adv
Nouveau]]=0,0,POWER(2,Tabel3[[#This Row],[N Adv
maintenant]]+Tabel3[[#This Row],[N Adv
Nouveau]]))</f>
        <v>0</v>
      </c>
      <c r="T775" s="37">
        <f>IF(Tabel3[[#This Row],[N CoE
Nouveau]]=0,0,POWER(2,Tabel3[[#This Row],[N CoE
maintenant]]+Tabel3[[#This Row],[N CoE
Nouveau]]))</f>
        <v>0</v>
      </c>
    </row>
    <row r="776" spans="14:20" x14ac:dyDescent="0.25">
      <c r="N776" s="5" t="s">
        <v>509</v>
      </c>
      <c r="O776" s="36">
        <v>2</v>
      </c>
      <c r="P776" s="37">
        <v>1</v>
      </c>
      <c r="Q776" s="38">
        <v>0</v>
      </c>
      <c r="R776" s="38">
        <v>0</v>
      </c>
      <c r="S776" s="36">
        <f>IF(Tabel3[[#This Row],[N Adv
Nouveau]]=0,0,POWER(2,Tabel3[[#This Row],[N Adv
maintenant]]+Tabel3[[#This Row],[N Adv
Nouveau]]))</f>
        <v>0</v>
      </c>
      <c r="T776" s="37">
        <f>IF(Tabel3[[#This Row],[N CoE
Nouveau]]=0,0,POWER(2,Tabel3[[#This Row],[N CoE
maintenant]]+Tabel3[[#This Row],[N CoE
Nouveau]]))</f>
        <v>0</v>
      </c>
    </row>
    <row r="777" spans="14:20" x14ac:dyDescent="0.25">
      <c r="N777" s="5" t="s">
        <v>768</v>
      </c>
      <c r="O777" s="36">
        <v>3</v>
      </c>
      <c r="P777" s="37">
        <v>2</v>
      </c>
      <c r="Q777" s="38">
        <v>0</v>
      </c>
      <c r="R777" s="38">
        <v>0</v>
      </c>
      <c r="S777" s="36">
        <f>IF(Tabel3[[#This Row],[N Adv
Nouveau]]=0,0,POWER(2,Tabel3[[#This Row],[N Adv
maintenant]]+Tabel3[[#This Row],[N Adv
Nouveau]]))</f>
        <v>0</v>
      </c>
      <c r="T777" s="37">
        <f>IF(Tabel3[[#This Row],[N CoE
Nouveau]]=0,0,POWER(2,Tabel3[[#This Row],[N CoE
maintenant]]+Tabel3[[#This Row],[N CoE
Nouveau]]))</f>
        <v>0</v>
      </c>
    </row>
    <row r="778" spans="14:20" x14ac:dyDescent="0.25">
      <c r="N778" s="5" t="s">
        <v>1242</v>
      </c>
      <c r="O778" s="36">
        <v>1</v>
      </c>
      <c r="P778" s="37">
        <v>1</v>
      </c>
      <c r="Q778" s="38">
        <v>0</v>
      </c>
      <c r="R778" s="38">
        <v>0</v>
      </c>
      <c r="S778" s="36">
        <f>IF(Tabel3[[#This Row],[N Adv
Nouveau]]=0,0,POWER(2,Tabel3[[#This Row],[N Adv
maintenant]]+Tabel3[[#This Row],[N Adv
Nouveau]]))</f>
        <v>0</v>
      </c>
      <c r="T778" s="37">
        <f>IF(Tabel3[[#This Row],[N CoE
Nouveau]]=0,0,POWER(2,Tabel3[[#This Row],[N CoE
maintenant]]+Tabel3[[#This Row],[N CoE
Nouveau]]))</f>
        <v>0</v>
      </c>
    </row>
    <row r="779" spans="14:20" x14ac:dyDescent="0.25">
      <c r="N779" s="5" t="s">
        <v>370</v>
      </c>
      <c r="O779" s="36">
        <v>3</v>
      </c>
      <c r="P779" s="37">
        <v>1</v>
      </c>
      <c r="Q779" s="38">
        <v>0</v>
      </c>
      <c r="R779" s="38">
        <v>0</v>
      </c>
      <c r="S779" s="36">
        <f>IF(Tabel3[[#This Row],[N Adv
Nouveau]]=0,0,POWER(2,Tabel3[[#This Row],[N Adv
maintenant]]+Tabel3[[#This Row],[N Adv
Nouveau]]))</f>
        <v>0</v>
      </c>
      <c r="T779" s="37">
        <f>IF(Tabel3[[#This Row],[N CoE
Nouveau]]=0,0,POWER(2,Tabel3[[#This Row],[N CoE
maintenant]]+Tabel3[[#This Row],[N CoE
Nouveau]]))</f>
        <v>0</v>
      </c>
    </row>
    <row r="780" spans="14:20" x14ac:dyDescent="0.25">
      <c r="N780" s="5" t="s">
        <v>691</v>
      </c>
      <c r="O780" s="36">
        <v>3</v>
      </c>
      <c r="P780" s="37">
        <v>2</v>
      </c>
      <c r="Q780" s="38">
        <v>0</v>
      </c>
      <c r="R780" s="38">
        <v>0</v>
      </c>
      <c r="S780" s="36">
        <f>IF(Tabel3[[#This Row],[N Adv
Nouveau]]=0,0,POWER(2,Tabel3[[#This Row],[N Adv
maintenant]]+Tabel3[[#This Row],[N Adv
Nouveau]]))</f>
        <v>0</v>
      </c>
      <c r="T780" s="37">
        <f>IF(Tabel3[[#This Row],[N CoE
Nouveau]]=0,0,POWER(2,Tabel3[[#This Row],[N CoE
maintenant]]+Tabel3[[#This Row],[N CoE
Nouveau]]))</f>
        <v>0</v>
      </c>
    </row>
    <row r="781" spans="14:20" x14ac:dyDescent="0.25">
      <c r="N781" s="5" t="s">
        <v>862</v>
      </c>
      <c r="O781" s="36">
        <v>2</v>
      </c>
      <c r="P781" s="37">
        <v>1</v>
      </c>
      <c r="Q781" s="38">
        <v>0</v>
      </c>
      <c r="R781" s="38">
        <v>0</v>
      </c>
      <c r="S781" s="36">
        <f>IF(Tabel3[[#This Row],[N Adv
Nouveau]]=0,0,POWER(2,Tabel3[[#This Row],[N Adv
maintenant]]+Tabel3[[#This Row],[N Adv
Nouveau]]))</f>
        <v>0</v>
      </c>
      <c r="T781" s="37">
        <f>IF(Tabel3[[#This Row],[N CoE
Nouveau]]=0,0,POWER(2,Tabel3[[#This Row],[N CoE
maintenant]]+Tabel3[[#This Row],[N CoE
Nouveau]]))</f>
        <v>0</v>
      </c>
    </row>
    <row r="782" spans="14:20" x14ac:dyDescent="0.25">
      <c r="N782" s="5" t="s">
        <v>1379</v>
      </c>
      <c r="O782" s="36">
        <v>2</v>
      </c>
      <c r="P782" s="37">
        <v>1</v>
      </c>
      <c r="Q782" s="38">
        <v>0</v>
      </c>
      <c r="R782" s="38">
        <v>0</v>
      </c>
      <c r="S782" s="36">
        <f>IF(Tabel3[[#This Row],[N Adv
Nouveau]]=0,0,POWER(2,Tabel3[[#This Row],[N Adv
maintenant]]+Tabel3[[#This Row],[N Adv
Nouveau]]))</f>
        <v>0</v>
      </c>
      <c r="T782" s="37">
        <f>IF(Tabel3[[#This Row],[N CoE
Nouveau]]=0,0,POWER(2,Tabel3[[#This Row],[N CoE
maintenant]]+Tabel3[[#This Row],[N CoE
Nouveau]]))</f>
        <v>0</v>
      </c>
    </row>
    <row r="783" spans="14:20" x14ac:dyDescent="0.25">
      <c r="N783" s="5" t="s">
        <v>280</v>
      </c>
      <c r="O783" s="36">
        <v>1</v>
      </c>
      <c r="P783" s="37">
        <v>0</v>
      </c>
      <c r="Q783" s="38">
        <v>0</v>
      </c>
      <c r="R783" s="38">
        <v>0</v>
      </c>
      <c r="S783" s="36">
        <f>IF(Tabel3[[#This Row],[N Adv
Nouveau]]=0,0,POWER(2,Tabel3[[#This Row],[N Adv
maintenant]]+Tabel3[[#This Row],[N Adv
Nouveau]]))</f>
        <v>0</v>
      </c>
      <c r="T783" s="37">
        <f>IF(Tabel3[[#This Row],[N CoE
Nouveau]]=0,0,POWER(2,Tabel3[[#This Row],[N CoE
maintenant]]+Tabel3[[#This Row],[N CoE
Nouveau]]))</f>
        <v>0</v>
      </c>
    </row>
    <row r="784" spans="14:20" x14ac:dyDescent="0.25">
      <c r="N784" s="5" t="s">
        <v>845</v>
      </c>
      <c r="O784" s="36">
        <v>2</v>
      </c>
      <c r="P784" s="37">
        <v>2</v>
      </c>
      <c r="Q784" s="38">
        <v>0</v>
      </c>
      <c r="R784" s="38">
        <v>0</v>
      </c>
      <c r="S784" s="36">
        <f>IF(Tabel3[[#This Row],[N Adv
Nouveau]]=0,0,POWER(2,Tabel3[[#This Row],[N Adv
maintenant]]+Tabel3[[#This Row],[N Adv
Nouveau]]))</f>
        <v>0</v>
      </c>
      <c r="T784" s="37">
        <f>IF(Tabel3[[#This Row],[N CoE
Nouveau]]=0,0,POWER(2,Tabel3[[#This Row],[N CoE
maintenant]]+Tabel3[[#This Row],[N CoE
Nouveau]]))</f>
        <v>0</v>
      </c>
    </row>
    <row r="785" spans="14:20" x14ac:dyDescent="0.25">
      <c r="N785" s="5" t="s">
        <v>414</v>
      </c>
      <c r="O785" s="36">
        <v>2</v>
      </c>
      <c r="P785" s="37">
        <v>2</v>
      </c>
      <c r="Q785" s="38">
        <v>0</v>
      </c>
      <c r="R785" s="38">
        <v>0</v>
      </c>
      <c r="S785" s="36">
        <f>IF(Tabel3[[#This Row],[N Adv
Nouveau]]=0,0,POWER(2,Tabel3[[#This Row],[N Adv
maintenant]]+Tabel3[[#This Row],[N Adv
Nouveau]]))</f>
        <v>0</v>
      </c>
      <c r="T785" s="37">
        <f>IF(Tabel3[[#This Row],[N CoE
Nouveau]]=0,0,POWER(2,Tabel3[[#This Row],[N CoE
maintenant]]+Tabel3[[#This Row],[N CoE
Nouveau]]))</f>
        <v>0</v>
      </c>
    </row>
    <row r="786" spans="14:20" x14ac:dyDescent="0.25">
      <c r="N786" s="5" t="s">
        <v>1149</v>
      </c>
      <c r="O786" s="36">
        <v>3</v>
      </c>
      <c r="P786" s="37">
        <v>0</v>
      </c>
      <c r="Q786" s="38">
        <v>0</v>
      </c>
      <c r="R786" s="38">
        <v>0</v>
      </c>
      <c r="S786" s="36">
        <f>IF(Tabel3[[#This Row],[N Adv
Nouveau]]=0,0,POWER(2,Tabel3[[#This Row],[N Adv
maintenant]]+Tabel3[[#This Row],[N Adv
Nouveau]]))</f>
        <v>0</v>
      </c>
      <c r="T786" s="37">
        <f>IF(Tabel3[[#This Row],[N CoE
Nouveau]]=0,0,POWER(2,Tabel3[[#This Row],[N CoE
maintenant]]+Tabel3[[#This Row],[N CoE
Nouveau]]))</f>
        <v>0</v>
      </c>
    </row>
    <row r="787" spans="14:20" x14ac:dyDescent="0.25">
      <c r="N787" s="5" t="s">
        <v>685</v>
      </c>
      <c r="O787" s="36">
        <v>3</v>
      </c>
      <c r="P787" s="37">
        <v>1</v>
      </c>
      <c r="Q787" s="38">
        <v>0</v>
      </c>
      <c r="R787" s="38">
        <v>0</v>
      </c>
      <c r="S787" s="36">
        <f>IF(Tabel3[[#This Row],[N Adv
Nouveau]]=0,0,POWER(2,Tabel3[[#This Row],[N Adv
maintenant]]+Tabel3[[#This Row],[N Adv
Nouveau]]))</f>
        <v>0</v>
      </c>
      <c r="T787" s="37">
        <f>IF(Tabel3[[#This Row],[N CoE
Nouveau]]=0,0,POWER(2,Tabel3[[#This Row],[N CoE
maintenant]]+Tabel3[[#This Row],[N CoE
Nouveau]]))</f>
        <v>0</v>
      </c>
    </row>
    <row r="788" spans="14:20" x14ac:dyDescent="0.25">
      <c r="N788" s="5" t="s">
        <v>782</v>
      </c>
      <c r="O788" s="36">
        <v>2</v>
      </c>
      <c r="P788" s="37">
        <v>1</v>
      </c>
      <c r="Q788" s="38">
        <v>0</v>
      </c>
      <c r="R788" s="38">
        <v>0</v>
      </c>
      <c r="S788" s="36">
        <f>IF(Tabel3[[#This Row],[N Adv
Nouveau]]=0,0,POWER(2,Tabel3[[#This Row],[N Adv
maintenant]]+Tabel3[[#This Row],[N Adv
Nouveau]]))</f>
        <v>0</v>
      </c>
      <c r="T788" s="37">
        <f>IF(Tabel3[[#This Row],[N CoE
Nouveau]]=0,0,POWER(2,Tabel3[[#This Row],[N CoE
maintenant]]+Tabel3[[#This Row],[N CoE
Nouveau]]))</f>
        <v>0</v>
      </c>
    </row>
    <row r="789" spans="14:20" x14ac:dyDescent="0.25">
      <c r="N789" s="5" t="s">
        <v>497</v>
      </c>
      <c r="O789" s="36">
        <v>2</v>
      </c>
      <c r="P789" s="37">
        <v>1</v>
      </c>
      <c r="Q789" s="38">
        <v>0</v>
      </c>
      <c r="R789" s="38">
        <v>0</v>
      </c>
      <c r="S789" s="36">
        <f>IF(Tabel3[[#This Row],[N Adv
Nouveau]]=0,0,POWER(2,Tabel3[[#This Row],[N Adv
maintenant]]+Tabel3[[#This Row],[N Adv
Nouveau]]))</f>
        <v>0</v>
      </c>
      <c r="T789" s="37">
        <f>IF(Tabel3[[#This Row],[N CoE
Nouveau]]=0,0,POWER(2,Tabel3[[#This Row],[N CoE
maintenant]]+Tabel3[[#This Row],[N CoE
Nouveau]]))</f>
        <v>0</v>
      </c>
    </row>
    <row r="790" spans="14:20" x14ac:dyDescent="0.25">
      <c r="N790" s="5" t="s">
        <v>1223</v>
      </c>
      <c r="O790" s="36">
        <v>2</v>
      </c>
      <c r="P790" s="37">
        <v>1</v>
      </c>
      <c r="Q790" s="38">
        <v>0</v>
      </c>
      <c r="R790" s="38">
        <v>0</v>
      </c>
      <c r="S790" s="36">
        <f>IF(Tabel3[[#This Row],[N Adv
Nouveau]]=0,0,POWER(2,Tabel3[[#This Row],[N Adv
maintenant]]+Tabel3[[#This Row],[N Adv
Nouveau]]))</f>
        <v>0</v>
      </c>
      <c r="T790" s="37">
        <f>IF(Tabel3[[#This Row],[N CoE
Nouveau]]=0,0,POWER(2,Tabel3[[#This Row],[N CoE
maintenant]]+Tabel3[[#This Row],[N CoE
Nouveau]]))</f>
        <v>0</v>
      </c>
    </row>
    <row r="791" spans="14:20" x14ac:dyDescent="0.25">
      <c r="N791" s="5" t="s">
        <v>787</v>
      </c>
      <c r="O791" s="36">
        <v>2</v>
      </c>
      <c r="P791" s="37">
        <v>1</v>
      </c>
      <c r="Q791" s="38">
        <v>0</v>
      </c>
      <c r="R791" s="38">
        <v>0</v>
      </c>
      <c r="S791" s="36">
        <f>IF(Tabel3[[#This Row],[N Adv
Nouveau]]=0,0,POWER(2,Tabel3[[#This Row],[N Adv
maintenant]]+Tabel3[[#This Row],[N Adv
Nouveau]]))</f>
        <v>0</v>
      </c>
      <c r="T791" s="37">
        <f>IF(Tabel3[[#This Row],[N CoE
Nouveau]]=0,0,POWER(2,Tabel3[[#This Row],[N CoE
maintenant]]+Tabel3[[#This Row],[N CoE
Nouveau]]))</f>
        <v>0</v>
      </c>
    </row>
    <row r="792" spans="14:20" x14ac:dyDescent="0.25">
      <c r="N792" s="5" t="s">
        <v>1040</v>
      </c>
      <c r="O792" s="36">
        <v>2</v>
      </c>
      <c r="P792" s="37">
        <v>1</v>
      </c>
      <c r="Q792" s="38">
        <v>0</v>
      </c>
      <c r="R792" s="38">
        <v>0</v>
      </c>
      <c r="S792" s="36">
        <f>IF(Tabel3[[#This Row],[N Adv
Nouveau]]=0,0,POWER(2,Tabel3[[#This Row],[N Adv
maintenant]]+Tabel3[[#This Row],[N Adv
Nouveau]]))</f>
        <v>0</v>
      </c>
      <c r="T792" s="37">
        <f>IF(Tabel3[[#This Row],[N CoE
Nouveau]]=0,0,POWER(2,Tabel3[[#This Row],[N CoE
maintenant]]+Tabel3[[#This Row],[N CoE
Nouveau]]))</f>
        <v>0</v>
      </c>
    </row>
    <row r="793" spans="14:20" x14ac:dyDescent="0.25">
      <c r="N793" s="5" t="s">
        <v>1303</v>
      </c>
      <c r="O793" s="36">
        <v>0</v>
      </c>
      <c r="P793" s="37">
        <v>0</v>
      </c>
      <c r="Q793" s="38">
        <v>0</v>
      </c>
      <c r="R793" s="38">
        <v>0</v>
      </c>
      <c r="S793" s="36">
        <f>IF(Tabel3[[#This Row],[N Adv
Nouveau]]=0,0,POWER(2,Tabel3[[#This Row],[N Adv
maintenant]]+Tabel3[[#This Row],[N Adv
Nouveau]]))</f>
        <v>0</v>
      </c>
      <c r="T793" s="37">
        <f>IF(Tabel3[[#This Row],[N CoE
Nouveau]]=0,0,POWER(2,Tabel3[[#This Row],[N CoE
maintenant]]+Tabel3[[#This Row],[N CoE
Nouveau]]))</f>
        <v>0</v>
      </c>
    </row>
    <row r="794" spans="14:20" x14ac:dyDescent="0.25">
      <c r="N794" s="5" t="s">
        <v>1128</v>
      </c>
      <c r="O794" s="36">
        <v>0</v>
      </c>
      <c r="P794" s="37">
        <v>0</v>
      </c>
      <c r="Q794" s="38">
        <v>0</v>
      </c>
      <c r="R794" s="38">
        <v>0</v>
      </c>
      <c r="S794" s="36">
        <f>IF(Tabel3[[#This Row],[N Adv
Nouveau]]=0,0,POWER(2,Tabel3[[#This Row],[N Adv
maintenant]]+Tabel3[[#This Row],[N Adv
Nouveau]]))</f>
        <v>0</v>
      </c>
      <c r="T794" s="37">
        <f>IF(Tabel3[[#This Row],[N CoE
Nouveau]]=0,0,POWER(2,Tabel3[[#This Row],[N CoE
maintenant]]+Tabel3[[#This Row],[N CoE
Nouveau]]))</f>
        <v>0</v>
      </c>
    </row>
    <row r="795" spans="14:20" x14ac:dyDescent="0.25">
      <c r="N795" s="5" t="s">
        <v>1322</v>
      </c>
      <c r="O795" s="36">
        <v>0</v>
      </c>
      <c r="P795" s="37">
        <v>1</v>
      </c>
      <c r="Q795" s="38">
        <v>0</v>
      </c>
      <c r="R795" s="38">
        <v>0</v>
      </c>
      <c r="S795" s="36">
        <f>IF(Tabel3[[#This Row],[N Adv
Nouveau]]=0,0,POWER(2,Tabel3[[#This Row],[N Adv
maintenant]]+Tabel3[[#This Row],[N Adv
Nouveau]]))</f>
        <v>0</v>
      </c>
      <c r="T795" s="37">
        <f>IF(Tabel3[[#This Row],[N CoE
Nouveau]]=0,0,POWER(2,Tabel3[[#This Row],[N CoE
maintenant]]+Tabel3[[#This Row],[N CoE
Nouveau]]))</f>
        <v>0</v>
      </c>
    </row>
    <row r="796" spans="14:20" x14ac:dyDescent="0.25">
      <c r="N796" s="5" t="s">
        <v>1385</v>
      </c>
      <c r="O796" s="36">
        <v>1</v>
      </c>
      <c r="P796" s="37">
        <v>1</v>
      </c>
      <c r="Q796" s="38">
        <v>0</v>
      </c>
      <c r="R796" s="38">
        <v>0</v>
      </c>
      <c r="S796" s="36">
        <f>IF(Tabel3[[#This Row],[N Adv
Nouveau]]=0,0,POWER(2,Tabel3[[#This Row],[N Adv
maintenant]]+Tabel3[[#This Row],[N Adv
Nouveau]]))</f>
        <v>0</v>
      </c>
      <c r="T796" s="37">
        <f>IF(Tabel3[[#This Row],[N CoE
Nouveau]]=0,0,POWER(2,Tabel3[[#This Row],[N CoE
maintenant]]+Tabel3[[#This Row],[N CoE
Nouveau]]))</f>
        <v>0</v>
      </c>
    </row>
    <row r="797" spans="14:20" x14ac:dyDescent="0.25">
      <c r="N797" s="5" t="s">
        <v>1301</v>
      </c>
      <c r="O797" s="36">
        <v>1</v>
      </c>
      <c r="P797" s="37">
        <v>1</v>
      </c>
      <c r="Q797" s="38">
        <v>0</v>
      </c>
      <c r="R797" s="38">
        <v>0</v>
      </c>
      <c r="S797" s="36">
        <f>IF(Tabel3[[#This Row],[N Adv
Nouveau]]=0,0,POWER(2,Tabel3[[#This Row],[N Adv
maintenant]]+Tabel3[[#This Row],[N Adv
Nouveau]]))</f>
        <v>0</v>
      </c>
      <c r="T797" s="37">
        <f>IF(Tabel3[[#This Row],[N CoE
Nouveau]]=0,0,POWER(2,Tabel3[[#This Row],[N CoE
maintenant]]+Tabel3[[#This Row],[N CoE
Nouveau]]))</f>
        <v>0</v>
      </c>
    </row>
    <row r="798" spans="14:20" x14ac:dyDescent="0.25">
      <c r="N798" s="5" t="s">
        <v>252</v>
      </c>
      <c r="O798" s="36">
        <v>1</v>
      </c>
      <c r="P798" s="37">
        <v>1</v>
      </c>
      <c r="Q798" s="38">
        <v>0</v>
      </c>
      <c r="R798" s="38">
        <v>0</v>
      </c>
      <c r="S798" s="36">
        <f>IF(Tabel3[[#This Row],[N Adv
Nouveau]]=0,0,POWER(2,Tabel3[[#This Row],[N Adv
maintenant]]+Tabel3[[#This Row],[N Adv
Nouveau]]))</f>
        <v>0</v>
      </c>
      <c r="T798" s="37">
        <f>IF(Tabel3[[#This Row],[N CoE
Nouveau]]=0,0,POWER(2,Tabel3[[#This Row],[N CoE
maintenant]]+Tabel3[[#This Row],[N CoE
Nouveau]]))</f>
        <v>0</v>
      </c>
    </row>
    <row r="799" spans="14:20" x14ac:dyDescent="0.25">
      <c r="N799" s="5" t="s">
        <v>1247</v>
      </c>
      <c r="O799" s="36">
        <v>1</v>
      </c>
      <c r="P799" s="37">
        <v>0</v>
      </c>
      <c r="Q799" s="38">
        <v>0</v>
      </c>
      <c r="R799" s="38">
        <v>0</v>
      </c>
      <c r="S799" s="36">
        <f>IF(Tabel3[[#This Row],[N Adv
Nouveau]]=0,0,POWER(2,Tabel3[[#This Row],[N Adv
maintenant]]+Tabel3[[#This Row],[N Adv
Nouveau]]))</f>
        <v>0</v>
      </c>
      <c r="T799" s="37">
        <f>IF(Tabel3[[#This Row],[N CoE
Nouveau]]=0,0,POWER(2,Tabel3[[#This Row],[N CoE
maintenant]]+Tabel3[[#This Row],[N CoE
Nouveau]]))</f>
        <v>0</v>
      </c>
    </row>
    <row r="800" spans="14:20" x14ac:dyDescent="0.25">
      <c r="N800" s="5" t="s">
        <v>942</v>
      </c>
      <c r="O800" s="36">
        <v>0</v>
      </c>
      <c r="P800" s="37">
        <v>0</v>
      </c>
      <c r="Q800" s="38">
        <v>0</v>
      </c>
      <c r="R800" s="38">
        <v>0</v>
      </c>
      <c r="S800" s="36">
        <f>IF(Tabel3[[#This Row],[N Adv
Nouveau]]=0,0,POWER(2,Tabel3[[#This Row],[N Adv
maintenant]]+Tabel3[[#This Row],[N Adv
Nouveau]]))</f>
        <v>0</v>
      </c>
      <c r="T800" s="37">
        <f>IF(Tabel3[[#This Row],[N CoE
Nouveau]]=0,0,POWER(2,Tabel3[[#This Row],[N CoE
maintenant]]+Tabel3[[#This Row],[N CoE
Nouveau]]))</f>
        <v>0</v>
      </c>
    </row>
    <row r="801" spans="14:20" x14ac:dyDescent="0.25">
      <c r="N801" s="5" t="s">
        <v>1076</v>
      </c>
      <c r="O801" s="36">
        <v>2</v>
      </c>
      <c r="P801" s="37">
        <v>1</v>
      </c>
      <c r="Q801" s="38">
        <v>0</v>
      </c>
      <c r="R801" s="38">
        <v>0</v>
      </c>
      <c r="S801" s="36">
        <f>IF(Tabel3[[#This Row],[N Adv
Nouveau]]=0,0,POWER(2,Tabel3[[#This Row],[N Adv
maintenant]]+Tabel3[[#This Row],[N Adv
Nouveau]]))</f>
        <v>0</v>
      </c>
      <c r="T801" s="37">
        <f>IF(Tabel3[[#This Row],[N CoE
Nouveau]]=0,0,POWER(2,Tabel3[[#This Row],[N CoE
maintenant]]+Tabel3[[#This Row],[N CoE
Nouveau]]))</f>
        <v>0</v>
      </c>
    </row>
    <row r="802" spans="14:20" x14ac:dyDescent="0.25">
      <c r="N802" s="5" t="s">
        <v>747</v>
      </c>
      <c r="O802" s="36">
        <v>3</v>
      </c>
      <c r="P802" s="37">
        <v>1</v>
      </c>
      <c r="Q802" s="38">
        <v>0</v>
      </c>
      <c r="R802" s="38">
        <v>0</v>
      </c>
      <c r="S802" s="36">
        <f>IF(Tabel3[[#This Row],[N Adv
Nouveau]]=0,0,POWER(2,Tabel3[[#This Row],[N Adv
maintenant]]+Tabel3[[#This Row],[N Adv
Nouveau]]))</f>
        <v>0</v>
      </c>
      <c r="T802" s="37">
        <f>IF(Tabel3[[#This Row],[N CoE
Nouveau]]=0,0,POWER(2,Tabel3[[#This Row],[N CoE
maintenant]]+Tabel3[[#This Row],[N CoE
Nouveau]]))</f>
        <v>0</v>
      </c>
    </row>
    <row r="803" spans="14:20" x14ac:dyDescent="0.25">
      <c r="N803" s="5" t="s">
        <v>830</v>
      </c>
      <c r="O803" s="36">
        <v>2</v>
      </c>
      <c r="P803" s="37">
        <v>2</v>
      </c>
      <c r="Q803" s="38">
        <v>0</v>
      </c>
      <c r="R803" s="38">
        <v>0</v>
      </c>
      <c r="S803" s="36">
        <f>IF(Tabel3[[#This Row],[N Adv
Nouveau]]=0,0,POWER(2,Tabel3[[#This Row],[N Adv
maintenant]]+Tabel3[[#This Row],[N Adv
Nouveau]]))</f>
        <v>0</v>
      </c>
      <c r="T803" s="37">
        <f>IF(Tabel3[[#This Row],[N CoE
Nouveau]]=0,0,POWER(2,Tabel3[[#This Row],[N CoE
maintenant]]+Tabel3[[#This Row],[N CoE
Nouveau]]))</f>
        <v>0</v>
      </c>
    </row>
    <row r="804" spans="14:20" x14ac:dyDescent="0.25">
      <c r="N804" s="5" t="s">
        <v>1052</v>
      </c>
      <c r="O804" s="36">
        <v>0</v>
      </c>
      <c r="P804" s="37">
        <v>1</v>
      </c>
      <c r="Q804" s="38">
        <v>0</v>
      </c>
      <c r="R804" s="38">
        <v>0</v>
      </c>
      <c r="S804" s="36">
        <f>IF(Tabel3[[#This Row],[N Adv
Nouveau]]=0,0,POWER(2,Tabel3[[#This Row],[N Adv
maintenant]]+Tabel3[[#This Row],[N Adv
Nouveau]]))</f>
        <v>0</v>
      </c>
      <c r="T804" s="37">
        <f>IF(Tabel3[[#This Row],[N CoE
Nouveau]]=0,0,POWER(2,Tabel3[[#This Row],[N CoE
maintenant]]+Tabel3[[#This Row],[N CoE
Nouveau]]))</f>
        <v>0</v>
      </c>
    </row>
    <row r="805" spans="14:20" x14ac:dyDescent="0.25">
      <c r="N805" s="5" t="s">
        <v>1161</v>
      </c>
      <c r="O805" s="36">
        <v>2</v>
      </c>
      <c r="P805" s="37">
        <v>0</v>
      </c>
      <c r="Q805" s="38">
        <v>0</v>
      </c>
      <c r="R805" s="38">
        <v>0</v>
      </c>
      <c r="S805" s="36">
        <f>IF(Tabel3[[#This Row],[N Adv
Nouveau]]=0,0,POWER(2,Tabel3[[#This Row],[N Adv
maintenant]]+Tabel3[[#This Row],[N Adv
Nouveau]]))</f>
        <v>0</v>
      </c>
      <c r="T805" s="37">
        <f>IF(Tabel3[[#This Row],[N CoE
Nouveau]]=0,0,POWER(2,Tabel3[[#This Row],[N CoE
maintenant]]+Tabel3[[#This Row],[N CoE
Nouveau]]))</f>
        <v>0</v>
      </c>
    </row>
    <row r="806" spans="14:20" x14ac:dyDescent="0.25">
      <c r="N806" s="5" t="s">
        <v>1124</v>
      </c>
      <c r="O806" s="36">
        <v>1</v>
      </c>
      <c r="P806" s="37">
        <v>0</v>
      </c>
      <c r="Q806" s="38">
        <v>0</v>
      </c>
      <c r="R806" s="38">
        <v>0</v>
      </c>
      <c r="S806" s="36">
        <f>IF(Tabel3[[#This Row],[N Adv
Nouveau]]=0,0,POWER(2,Tabel3[[#This Row],[N Adv
maintenant]]+Tabel3[[#This Row],[N Adv
Nouveau]]))</f>
        <v>0</v>
      </c>
      <c r="T806" s="37">
        <f>IF(Tabel3[[#This Row],[N CoE
Nouveau]]=0,0,POWER(2,Tabel3[[#This Row],[N CoE
maintenant]]+Tabel3[[#This Row],[N CoE
Nouveau]]))</f>
        <v>0</v>
      </c>
    </row>
    <row r="807" spans="14:20" x14ac:dyDescent="0.25">
      <c r="N807" s="5" t="s">
        <v>1344</v>
      </c>
      <c r="O807" s="36">
        <v>0</v>
      </c>
      <c r="P807" s="37">
        <v>1</v>
      </c>
      <c r="Q807" s="38">
        <v>0</v>
      </c>
      <c r="R807" s="38">
        <v>0</v>
      </c>
      <c r="S807" s="36">
        <f>IF(Tabel3[[#This Row],[N Adv
Nouveau]]=0,0,POWER(2,Tabel3[[#This Row],[N Adv
maintenant]]+Tabel3[[#This Row],[N Adv
Nouveau]]))</f>
        <v>0</v>
      </c>
      <c r="T807" s="37">
        <f>IF(Tabel3[[#This Row],[N CoE
Nouveau]]=0,0,POWER(2,Tabel3[[#This Row],[N CoE
maintenant]]+Tabel3[[#This Row],[N CoE
Nouveau]]))</f>
        <v>0</v>
      </c>
    </row>
    <row r="808" spans="14:20" x14ac:dyDescent="0.25">
      <c r="N808" s="5" t="s">
        <v>1018</v>
      </c>
      <c r="O808" s="36">
        <v>3</v>
      </c>
      <c r="P808" s="37">
        <v>1</v>
      </c>
      <c r="Q808" s="38">
        <v>0</v>
      </c>
      <c r="R808" s="38">
        <v>0</v>
      </c>
      <c r="S808" s="36">
        <f>IF(Tabel3[[#This Row],[N Adv
Nouveau]]=0,0,POWER(2,Tabel3[[#This Row],[N Adv
maintenant]]+Tabel3[[#This Row],[N Adv
Nouveau]]))</f>
        <v>0</v>
      </c>
      <c r="T808" s="37">
        <f>IF(Tabel3[[#This Row],[N CoE
Nouveau]]=0,0,POWER(2,Tabel3[[#This Row],[N CoE
maintenant]]+Tabel3[[#This Row],[N CoE
Nouveau]]))</f>
        <v>0</v>
      </c>
    </row>
    <row r="809" spans="14:20" x14ac:dyDescent="0.25">
      <c r="N809" s="5" t="s">
        <v>411</v>
      </c>
      <c r="O809" s="36">
        <v>1</v>
      </c>
      <c r="P809" s="37">
        <v>1</v>
      </c>
      <c r="Q809" s="38">
        <v>0</v>
      </c>
      <c r="R809" s="38">
        <v>0</v>
      </c>
      <c r="S809" s="36">
        <f>IF(Tabel3[[#This Row],[N Adv
Nouveau]]=0,0,POWER(2,Tabel3[[#This Row],[N Adv
maintenant]]+Tabel3[[#This Row],[N Adv
Nouveau]]))</f>
        <v>0</v>
      </c>
      <c r="T809" s="37">
        <f>IF(Tabel3[[#This Row],[N CoE
Nouveau]]=0,0,POWER(2,Tabel3[[#This Row],[N CoE
maintenant]]+Tabel3[[#This Row],[N CoE
Nouveau]]))</f>
        <v>0</v>
      </c>
    </row>
    <row r="810" spans="14:20" x14ac:dyDescent="0.25">
      <c r="N810" s="5" t="s">
        <v>1309</v>
      </c>
      <c r="O810" s="36">
        <v>3</v>
      </c>
      <c r="P810" s="37">
        <v>1</v>
      </c>
      <c r="Q810" s="38">
        <v>0</v>
      </c>
      <c r="R810" s="38">
        <v>0</v>
      </c>
      <c r="S810" s="36">
        <f>IF(Tabel3[[#This Row],[N Adv
Nouveau]]=0,0,POWER(2,Tabel3[[#This Row],[N Adv
maintenant]]+Tabel3[[#This Row],[N Adv
Nouveau]]))</f>
        <v>0</v>
      </c>
      <c r="T810" s="37">
        <f>IF(Tabel3[[#This Row],[N CoE
Nouveau]]=0,0,POWER(2,Tabel3[[#This Row],[N CoE
maintenant]]+Tabel3[[#This Row],[N CoE
Nouveau]]))</f>
        <v>0</v>
      </c>
    </row>
    <row r="811" spans="14:20" x14ac:dyDescent="0.25">
      <c r="N811" s="5" t="s">
        <v>301</v>
      </c>
      <c r="O811" s="36">
        <v>2</v>
      </c>
      <c r="P811" s="37">
        <v>1</v>
      </c>
      <c r="Q811" s="38">
        <v>0</v>
      </c>
      <c r="R811" s="38">
        <v>0</v>
      </c>
      <c r="S811" s="36">
        <f>IF(Tabel3[[#This Row],[N Adv
Nouveau]]=0,0,POWER(2,Tabel3[[#This Row],[N Adv
maintenant]]+Tabel3[[#This Row],[N Adv
Nouveau]]))</f>
        <v>0</v>
      </c>
      <c r="T811" s="37">
        <f>IF(Tabel3[[#This Row],[N CoE
Nouveau]]=0,0,POWER(2,Tabel3[[#This Row],[N CoE
maintenant]]+Tabel3[[#This Row],[N CoE
Nouveau]]))</f>
        <v>0</v>
      </c>
    </row>
    <row r="812" spans="14:20" x14ac:dyDescent="0.25">
      <c r="N812" s="5" t="s">
        <v>952</v>
      </c>
      <c r="O812" s="36">
        <v>2</v>
      </c>
      <c r="P812" s="37">
        <v>1</v>
      </c>
      <c r="Q812" s="38">
        <v>0</v>
      </c>
      <c r="R812" s="38">
        <v>0</v>
      </c>
      <c r="S812" s="36">
        <f>IF(Tabel3[[#This Row],[N Adv
Nouveau]]=0,0,POWER(2,Tabel3[[#This Row],[N Adv
maintenant]]+Tabel3[[#This Row],[N Adv
Nouveau]]))</f>
        <v>0</v>
      </c>
      <c r="T812" s="37">
        <f>IF(Tabel3[[#This Row],[N CoE
Nouveau]]=0,0,POWER(2,Tabel3[[#This Row],[N CoE
maintenant]]+Tabel3[[#This Row],[N CoE
Nouveau]]))</f>
        <v>0</v>
      </c>
    </row>
    <row r="813" spans="14:20" x14ac:dyDescent="0.25">
      <c r="N813" s="5" t="s">
        <v>1143</v>
      </c>
      <c r="O813" s="36">
        <v>1</v>
      </c>
      <c r="P813" s="37">
        <v>1</v>
      </c>
      <c r="Q813" s="38">
        <v>0</v>
      </c>
      <c r="R813" s="38">
        <v>0</v>
      </c>
      <c r="S813" s="36">
        <f>IF(Tabel3[[#This Row],[N Adv
Nouveau]]=0,0,POWER(2,Tabel3[[#This Row],[N Adv
maintenant]]+Tabel3[[#This Row],[N Adv
Nouveau]]))</f>
        <v>0</v>
      </c>
      <c r="T813" s="37">
        <f>IF(Tabel3[[#This Row],[N CoE
Nouveau]]=0,0,POWER(2,Tabel3[[#This Row],[N CoE
maintenant]]+Tabel3[[#This Row],[N CoE
Nouveau]]))</f>
        <v>0</v>
      </c>
    </row>
    <row r="814" spans="14:20" x14ac:dyDescent="0.25">
      <c r="N814" s="5" t="s">
        <v>354</v>
      </c>
      <c r="O814" s="36">
        <v>1</v>
      </c>
      <c r="P814" s="37">
        <v>1</v>
      </c>
      <c r="Q814" s="38">
        <v>0</v>
      </c>
      <c r="R814" s="38">
        <v>0</v>
      </c>
      <c r="S814" s="36">
        <f>IF(Tabel3[[#This Row],[N Adv
Nouveau]]=0,0,POWER(2,Tabel3[[#This Row],[N Adv
maintenant]]+Tabel3[[#This Row],[N Adv
Nouveau]]))</f>
        <v>0</v>
      </c>
      <c r="T814" s="37">
        <f>IF(Tabel3[[#This Row],[N CoE
Nouveau]]=0,0,POWER(2,Tabel3[[#This Row],[N CoE
maintenant]]+Tabel3[[#This Row],[N CoE
Nouveau]]))</f>
        <v>0</v>
      </c>
    </row>
    <row r="815" spans="14:20" x14ac:dyDescent="0.25">
      <c r="N815" s="5" t="s">
        <v>1249</v>
      </c>
      <c r="O815" s="36">
        <v>2</v>
      </c>
      <c r="P815" s="37">
        <v>1</v>
      </c>
      <c r="Q815" s="38">
        <v>0</v>
      </c>
      <c r="R815" s="38">
        <v>0</v>
      </c>
      <c r="S815" s="36">
        <f>IF(Tabel3[[#This Row],[N Adv
Nouveau]]=0,0,POWER(2,Tabel3[[#This Row],[N Adv
maintenant]]+Tabel3[[#This Row],[N Adv
Nouveau]]))</f>
        <v>0</v>
      </c>
      <c r="T815" s="37">
        <f>IF(Tabel3[[#This Row],[N CoE
Nouveau]]=0,0,POWER(2,Tabel3[[#This Row],[N CoE
maintenant]]+Tabel3[[#This Row],[N CoE
Nouveau]]))</f>
        <v>0</v>
      </c>
    </row>
    <row r="816" spans="14:20" x14ac:dyDescent="0.25">
      <c r="N816" s="5" t="s">
        <v>429</v>
      </c>
      <c r="O816" s="36">
        <v>1</v>
      </c>
      <c r="P816" s="37">
        <v>1</v>
      </c>
      <c r="Q816" s="38">
        <v>0</v>
      </c>
      <c r="R816" s="38">
        <v>0</v>
      </c>
      <c r="S816" s="36">
        <f>IF(Tabel3[[#This Row],[N Adv
Nouveau]]=0,0,POWER(2,Tabel3[[#This Row],[N Adv
maintenant]]+Tabel3[[#This Row],[N Adv
Nouveau]]))</f>
        <v>0</v>
      </c>
      <c r="T816" s="37">
        <f>IF(Tabel3[[#This Row],[N CoE
Nouveau]]=0,0,POWER(2,Tabel3[[#This Row],[N CoE
maintenant]]+Tabel3[[#This Row],[N CoE
Nouveau]]))</f>
        <v>0</v>
      </c>
    </row>
    <row r="817" spans="14:20" x14ac:dyDescent="0.25">
      <c r="N817" s="5" t="s">
        <v>1272</v>
      </c>
      <c r="O817" s="36">
        <v>3</v>
      </c>
      <c r="P817" s="37">
        <v>1</v>
      </c>
      <c r="Q817" s="38">
        <v>0</v>
      </c>
      <c r="R817" s="38">
        <v>0</v>
      </c>
      <c r="S817" s="36">
        <f>IF(Tabel3[[#This Row],[N Adv
Nouveau]]=0,0,POWER(2,Tabel3[[#This Row],[N Adv
maintenant]]+Tabel3[[#This Row],[N Adv
Nouveau]]))</f>
        <v>0</v>
      </c>
      <c r="T817" s="37">
        <f>IF(Tabel3[[#This Row],[N CoE
Nouveau]]=0,0,POWER(2,Tabel3[[#This Row],[N CoE
maintenant]]+Tabel3[[#This Row],[N CoE
Nouveau]]))</f>
        <v>0</v>
      </c>
    </row>
    <row r="818" spans="14:20" x14ac:dyDescent="0.25">
      <c r="N818" s="5" t="s">
        <v>1101</v>
      </c>
      <c r="O818" s="36">
        <v>2</v>
      </c>
      <c r="P818" s="37">
        <v>1</v>
      </c>
      <c r="Q818" s="38">
        <v>0</v>
      </c>
      <c r="R818" s="38">
        <v>0</v>
      </c>
      <c r="S818" s="36">
        <f>IF(Tabel3[[#This Row],[N Adv
Nouveau]]=0,0,POWER(2,Tabel3[[#This Row],[N Adv
maintenant]]+Tabel3[[#This Row],[N Adv
Nouveau]]))</f>
        <v>0</v>
      </c>
      <c r="T818" s="37">
        <f>IF(Tabel3[[#This Row],[N CoE
Nouveau]]=0,0,POWER(2,Tabel3[[#This Row],[N CoE
maintenant]]+Tabel3[[#This Row],[N CoE
Nouveau]]))</f>
        <v>0</v>
      </c>
    </row>
    <row r="819" spans="14:20" x14ac:dyDescent="0.25">
      <c r="N819" s="5" t="s">
        <v>1271</v>
      </c>
      <c r="O819" s="36">
        <v>1</v>
      </c>
      <c r="P819" s="37">
        <v>2</v>
      </c>
      <c r="Q819" s="38">
        <v>0</v>
      </c>
      <c r="R819" s="38">
        <v>0</v>
      </c>
      <c r="S819" s="36">
        <f>IF(Tabel3[[#This Row],[N Adv
Nouveau]]=0,0,POWER(2,Tabel3[[#This Row],[N Adv
maintenant]]+Tabel3[[#This Row],[N Adv
Nouveau]]))</f>
        <v>0</v>
      </c>
      <c r="T819" s="37">
        <f>IF(Tabel3[[#This Row],[N CoE
Nouveau]]=0,0,POWER(2,Tabel3[[#This Row],[N CoE
maintenant]]+Tabel3[[#This Row],[N CoE
Nouveau]]))</f>
        <v>0</v>
      </c>
    </row>
    <row r="820" spans="14:20" x14ac:dyDescent="0.25">
      <c r="N820" s="5" t="s">
        <v>939</v>
      </c>
      <c r="O820" s="36">
        <v>2</v>
      </c>
      <c r="P820" s="37">
        <v>1</v>
      </c>
      <c r="Q820" s="38">
        <v>0</v>
      </c>
      <c r="R820" s="38">
        <v>0</v>
      </c>
      <c r="S820" s="36">
        <f>IF(Tabel3[[#This Row],[N Adv
Nouveau]]=0,0,POWER(2,Tabel3[[#This Row],[N Adv
maintenant]]+Tabel3[[#This Row],[N Adv
Nouveau]]))</f>
        <v>0</v>
      </c>
      <c r="T820" s="37">
        <f>IF(Tabel3[[#This Row],[N CoE
Nouveau]]=0,0,POWER(2,Tabel3[[#This Row],[N CoE
maintenant]]+Tabel3[[#This Row],[N CoE
Nouveau]]))</f>
        <v>0</v>
      </c>
    </row>
    <row r="821" spans="14:20" x14ac:dyDescent="0.25">
      <c r="N821" s="5" t="s">
        <v>888</v>
      </c>
      <c r="O821" s="36">
        <v>2</v>
      </c>
      <c r="P821" s="37">
        <v>1</v>
      </c>
      <c r="Q821" s="38">
        <v>0</v>
      </c>
      <c r="R821" s="38">
        <v>0</v>
      </c>
      <c r="S821" s="36">
        <f>IF(Tabel3[[#This Row],[N Adv
Nouveau]]=0,0,POWER(2,Tabel3[[#This Row],[N Adv
maintenant]]+Tabel3[[#This Row],[N Adv
Nouveau]]))</f>
        <v>0</v>
      </c>
      <c r="T821" s="37">
        <f>IF(Tabel3[[#This Row],[N CoE
Nouveau]]=0,0,POWER(2,Tabel3[[#This Row],[N CoE
maintenant]]+Tabel3[[#This Row],[N CoE
Nouveau]]))</f>
        <v>0</v>
      </c>
    </row>
    <row r="822" spans="14:20" x14ac:dyDescent="0.25">
      <c r="N822" s="5" t="s">
        <v>505</v>
      </c>
      <c r="O822" s="36">
        <v>2</v>
      </c>
      <c r="P822" s="37">
        <v>2</v>
      </c>
      <c r="Q822" s="38">
        <v>0</v>
      </c>
      <c r="R822" s="38">
        <v>0</v>
      </c>
      <c r="S822" s="36">
        <f>IF(Tabel3[[#This Row],[N Adv
Nouveau]]=0,0,POWER(2,Tabel3[[#This Row],[N Adv
maintenant]]+Tabel3[[#This Row],[N Adv
Nouveau]]))</f>
        <v>0</v>
      </c>
      <c r="T822" s="37">
        <f>IF(Tabel3[[#This Row],[N CoE
Nouveau]]=0,0,POWER(2,Tabel3[[#This Row],[N CoE
maintenant]]+Tabel3[[#This Row],[N CoE
Nouveau]]))</f>
        <v>0</v>
      </c>
    </row>
    <row r="823" spans="14:20" x14ac:dyDescent="0.25">
      <c r="N823" s="5" t="s">
        <v>1325</v>
      </c>
      <c r="O823" s="36">
        <v>0</v>
      </c>
      <c r="P823" s="37">
        <v>1</v>
      </c>
      <c r="Q823" s="38">
        <v>0</v>
      </c>
      <c r="R823" s="38">
        <v>0</v>
      </c>
      <c r="S823" s="36">
        <f>IF(Tabel3[[#This Row],[N Adv
Nouveau]]=0,0,POWER(2,Tabel3[[#This Row],[N Adv
maintenant]]+Tabel3[[#This Row],[N Adv
Nouveau]]))</f>
        <v>0</v>
      </c>
      <c r="T823" s="37">
        <f>IF(Tabel3[[#This Row],[N CoE
Nouveau]]=0,0,POWER(2,Tabel3[[#This Row],[N CoE
maintenant]]+Tabel3[[#This Row],[N CoE
Nouveau]]))</f>
        <v>0</v>
      </c>
    </row>
    <row r="824" spans="14:20" x14ac:dyDescent="0.25">
      <c r="N824" s="5" t="s">
        <v>1382</v>
      </c>
      <c r="O824" s="36">
        <v>2</v>
      </c>
      <c r="P824" s="37">
        <v>1</v>
      </c>
      <c r="Q824" s="38">
        <v>0</v>
      </c>
      <c r="R824" s="38">
        <v>0</v>
      </c>
      <c r="S824" s="36">
        <f>IF(Tabel3[[#This Row],[N Adv
Nouveau]]=0,0,POWER(2,Tabel3[[#This Row],[N Adv
maintenant]]+Tabel3[[#This Row],[N Adv
Nouveau]]))</f>
        <v>0</v>
      </c>
      <c r="T824" s="37">
        <f>IF(Tabel3[[#This Row],[N CoE
Nouveau]]=0,0,POWER(2,Tabel3[[#This Row],[N CoE
maintenant]]+Tabel3[[#This Row],[N CoE
Nouveau]]))</f>
        <v>0</v>
      </c>
    </row>
    <row r="825" spans="14:20" x14ac:dyDescent="0.25">
      <c r="N825" s="5" t="s">
        <v>320</v>
      </c>
      <c r="O825" s="36">
        <v>3</v>
      </c>
      <c r="P825" s="37">
        <v>1</v>
      </c>
      <c r="Q825" s="38">
        <v>0</v>
      </c>
      <c r="R825" s="38">
        <v>0</v>
      </c>
      <c r="S825" s="36">
        <f>IF(Tabel3[[#This Row],[N Adv
Nouveau]]=0,0,POWER(2,Tabel3[[#This Row],[N Adv
maintenant]]+Tabel3[[#This Row],[N Adv
Nouveau]]))</f>
        <v>0</v>
      </c>
      <c r="T825" s="37">
        <f>IF(Tabel3[[#This Row],[N CoE
Nouveau]]=0,0,POWER(2,Tabel3[[#This Row],[N CoE
maintenant]]+Tabel3[[#This Row],[N CoE
Nouveau]]))</f>
        <v>0</v>
      </c>
    </row>
    <row r="826" spans="14:20" x14ac:dyDescent="0.25">
      <c r="N826" s="5" t="s">
        <v>500</v>
      </c>
      <c r="O826" s="36">
        <v>1</v>
      </c>
      <c r="P826" s="37">
        <v>1</v>
      </c>
      <c r="Q826" s="38">
        <v>0</v>
      </c>
      <c r="R826" s="38">
        <v>0</v>
      </c>
      <c r="S826" s="36">
        <f>IF(Tabel3[[#This Row],[N Adv
Nouveau]]=0,0,POWER(2,Tabel3[[#This Row],[N Adv
maintenant]]+Tabel3[[#This Row],[N Adv
Nouveau]]))</f>
        <v>0</v>
      </c>
      <c r="T826" s="37">
        <f>IF(Tabel3[[#This Row],[N CoE
Nouveau]]=0,0,POWER(2,Tabel3[[#This Row],[N CoE
maintenant]]+Tabel3[[#This Row],[N CoE
Nouveau]]))</f>
        <v>0</v>
      </c>
    </row>
    <row r="827" spans="14:20" x14ac:dyDescent="0.25">
      <c r="N827" s="5" t="s">
        <v>1291</v>
      </c>
      <c r="O827" s="36">
        <v>2</v>
      </c>
      <c r="P827" s="37">
        <v>1</v>
      </c>
      <c r="Q827" s="38">
        <v>0</v>
      </c>
      <c r="R827" s="38">
        <v>0</v>
      </c>
      <c r="S827" s="36">
        <f>IF(Tabel3[[#This Row],[N Adv
Nouveau]]=0,0,POWER(2,Tabel3[[#This Row],[N Adv
maintenant]]+Tabel3[[#This Row],[N Adv
Nouveau]]))</f>
        <v>0</v>
      </c>
      <c r="T827" s="37">
        <f>IF(Tabel3[[#This Row],[N CoE
Nouveau]]=0,0,POWER(2,Tabel3[[#This Row],[N CoE
maintenant]]+Tabel3[[#This Row],[N CoE
Nouveau]]))</f>
        <v>0</v>
      </c>
    </row>
    <row r="828" spans="14:20" x14ac:dyDescent="0.25">
      <c r="N828" s="5" t="s">
        <v>1066</v>
      </c>
      <c r="O828" s="36">
        <v>1</v>
      </c>
      <c r="P828" s="37">
        <v>1</v>
      </c>
      <c r="Q828" s="38">
        <v>0</v>
      </c>
      <c r="R828" s="38">
        <v>0</v>
      </c>
      <c r="S828" s="36">
        <f>IF(Tabel3[[#This Row],[N Adv
Nouveau]]=0,0,POWER(2,Tabel3[[#This Row],[N Adv
maintenant]]+Tabel3[[#This Row],[N Adv
Nouveau]]))</f>
        <v>0</v>
      </c>
      <c r="T828" s="37">
        <f>IF(Tabel3[[#This Row],[N CoE
Nouveau]]=0,0,POWER(2,Tabel3[[#This Row],[N CoE
maintenant]]+Tabel3[[#This Row],[N CoE
Nouveau]]))</f>
        <v>0</v>
      </c>
    </row>
    <row r="829" spans="14:20" x14ac:dyDescent="0.25">
      <c r="N829" s="5" t="s">
        <v>1157</v>
      </c>
      <c r="O829" s="36">
        <v>2</v>
      </c>
      <c r="P829" s="37">
        <v>0</v>
      </c>
      <c r="Q829" s="38">
        <v>0</v>
      </c>
      <c r="R829" s="38">
        <v>0</v>
      </c>
      <c r="S829" s="36">
        <f>IF(Tabel3[[#This Row],[N Adv
Nouveau]]=0,0,POWER(2,Tabel3[[#This Row],[N Adv
maintenant]]+Tabel3[[#This Row],[N Adv
Nouveau]]))</f>
        <v>0</v>
      </c>
      <c r="T829" s="37">
        <f>IF(Tabel3[[#This Row],[N CoE
Nouveau]]=0,0,POWER(2,Tabel3[[#This Row],[N CoE
maintenant]]+Tabel3[[#This Row],[N CoE
Nouveau]]))</f>
        <v>0</v>
      </c>
    </row>
    <row r="830" spans="14:20" x14ac:dyDescent="0.25">
      <c r="N830" s="5" t="s">
        <v>670</v>
      </c>
      <c r="O830" s="36">
        <v>2</v>
      </c>
      <c r="P830" s="37">
        <v>1</v>
      </c>
      <c r="Q830" s="38">
        <v>0</v>
      </c>
      <c r="R830" s="38">
        <v>0</v>
      </c>
      <c r="S830" s="36">
        <f>IF(Tabel3[[#This Row],[N Adv
Nouveau]]=0,0,POWER(2,Tabel3[[#This Row],[N Adv
maintenant]]+Tabel3[[#This Row],[N Adv
Nouveau]]))</f>
        <v>0</v>
      </c>
      <c r="T830" s="37">
        <f>IF(Tabel3[[#This Row],[N CoE
Nouveau]]=0,0,POWER(2,Tabel3[[#This Row],[N CoE
maintenant]]+Tabel3[[#This Row],[N CoE
Nouveau]]))</f>
        <v>0</v>
      </c>
    </row>
    <row r="831" spans="14:20" x14ac:dyDescent="0.25">
      <c r="N831" s="5" t="s">
        <v>490</v>
      </c>
      <c r="O831" s="36">
        <v>0</v>
      </c>
      <c r="P831" s="37">
        <v>1</v>
      </c>
      <c r="Q831" s="38">
        <v>0</v>
      </c>
      <c r="R831" s="38">
        <v>0</v>
      </c>
      <c r="S831" s="36">
        <f>IF(Tabel3[[#This Row],[N Adv
Nouveau]]=0,0,POWER(2,Tabel3[[#This Row],[N Adv
maintenant]]+Tabel3[[#This Row],[N Adv
Nouveau]]))</f>
        <v>0</v>
      </c>
      <c r="T831" s="37">
        <f>IF(Tabel3[[#This Row],[N CoE
Nouveau]]=0,0,POWER(2,Tabel3[[#This Row],[N CoE
maintenant]]+Tabel3[[#This Row],[N CoE
Nouveau]]))</f>
        <v>0</v>
      </c>
    </row>
    <row r="832" spans="14:20" x14ac:dyDescent="0.25">
      <c r="N832" s="5" t="s">
        <v>398</v>
      </c>
      <c r="O832" s="36">
        <v>2</v>
      </c>
      <c r="P832" s="37">
        <v>1</v>
      </c>
      <c r="Q832" s="38">
        <v>0</v>
      </c>
      <c r="R832" s="38">
        <v>0</v>
      </c>
      <c r="S832" s="36">
        <f>IF(Tabel3[[#This Row],[N Adv
Nouveau]]=0,0,POWER(2,Tabel3[[#This Row],[N Adv
maintenant]]+Tabel3[[#This Row],[N Adv
Nouveau]]))</f>
        <v>0</v>
      </c>
      <c r="T832" s="37">
        <f>IF(Tabel3[[#This Row],[N CoE
Nouveau]]=0,0,POWER(2,Tabel3[[#This Row],[N CoE
maintenant]]+Tabel3[[#This Row],[N CoE
Nouveau]]))</f>
        <v>0</v>
      </c>
    </row>
    <row r="833" spans="14:20" x14ac:dyDescent="0.25">
      <c r="N833" s="5" t="s">
        <v>576</v>
      </c>
      <c r="O833" s="36">
        <v>1</v>
      </c>
      <c r="P833" s="37">
        <v>1</v>
      </c>
      <c r="Q833" s="38">
        <v>0</v>
      </c>
      <c r="R833" s="38">
        <v>0</v>
      </c>
      <c r="S833" s="36">
        <f>IF(Tabel3[[#This Row],[N Adv
Nouveau]]=0,0,POWER(2,Tabel3[[#This Row],[N Adv
maintenant]]+Tabel3[[#This Row],[N Adv
Nouveau]]))</f>
        <v>0</v>
      </c>
      <c r="T833" s="37">
        <f>IF(Tabel3[[#This Row],[N CoE
Nouveau]]=0,0,POWER(2,Tabel3[[#This Row],[N CoE
maintenant]]+Tabel3[[#This Row],[N CoE
Nouveau]]))</f>
        <v>0</v>
      </c>
    </row>
    <row r="834" spans="14:20" x14ac:dyDescent="0.25">
      <c r="N834" s="5" t="s">
        <v>593</v>
      </c>
      <c r="O834" s="36">
        <v>2</v>
      </c>
      <c r="P834" s="37">
        <v>0</v>
      </c>
      <c r="Q834" s="38">
        <v>0</v>
      </c>
      <c r="R834" s="38">
        <v>0</v>
      </c>
      <c r="S834" s="36">
        <f>IF(Tabel3[[#This Row],[N Adv
Nouveau]]=0,0,POWER(2,Tabel3[[#This Row],[N Adv
maintenant]]+Tabel3[[#This Row],[N Adv
Nouveau]]))</f>
        <v>0</v>
      </c>
      <c r="T834" s="37">
        <f>IF(Tabel3[[#This Row],[N CoE
Nouveau]]=0,0,POWER(2,Tabel3[[#This Row],[N CoE
maintenant]]+Tabel3[[#This Row],[N CoE
Nouveau]]))</f>
        <v>0</v>
      </c>
    </row>
    <row r="835" spans="14:20" x14ac:dyDescent="0.25">
      <c r="N835" s="5" t="s">
        <v>355</v>
      </c>
      <c r="O835" s="36">
        <v>1</v>
      </c>
      <c r="P835" s="37">
        <v>1</v>
      </c>
      <c r="Q835" s="38">
        <v>0</v>
      </c>
      <c r="R835" s="38">
        <v>0</v>
      </c>
      <c r="S835" s="36">
        <f>IF(Tabel3[[#This Row],[N Adv
Nouveau]]=0,0,POWER(2,Tabel3[[#This Row],[N Adv
maintenant]]+Tabel3[[#This Row],[N Adv
Nouveau]]))</f>
        <v>0</v>
      </c>
      <c r="T835" s="37">
        <f>IF(Tabel3[[#This Row],[N CoE
Nouveau]]=0,0,POWER(2,Tabel3[[#This Row],[N CoE
maintenant]]+Tabel3[[#This Row],[N CoE
Nouveau]]))</f>
        <v>0</v>
      </c>
    </row>
    <row r="836" spans="14:20" x14ac:dyDescent="0.25">
      <c r="N836" s="5" t="s">
        <v>1055</v>
      </c>
      <c r="O836" s="36">
        <v>1</v>
      </c>
      <c r="P836" s="37">
        <v>1</v>
      </c>
      <c r="Q836" s="38">
        <v>0</v>
      </c>
      <c r="R836" s="38">
        <v>0</v>
      </c>
      <c r="S836" s="36">
        <f>IF(Tabel3[[#This Row],[N Adv
Nouveau]]=0,0,POWER(2,Tabel3[[#This Row],[N Adv
maintenant]]+Tabel3[[#This Row],[N Adv
Nouveau]]))</f>
        <v>0</v>
      </c>
      <c r="T836" s="37">
        <f>IF(Tabel3[[#This Row],[N CoE
Nouveau]]=0,0,POWER(2,Tabel3[[#This Row],[N CoE
maintenant]]+Tabel3[[#This Row],[N CoE
Nouveau]]))</f>
        <v>0</v>
      </c>
    </row>
    <row r="837" spans="14:20" x14ac:dyDescent="0.25">
      <c r="N837" s="5" t="s">
        <v>1255</v>
      </c>
      <c r="O837" s="36">
        <v>0</v>
      </c>
      <c r="P837" s="37">
        <v>0</v>
      </c>
      <c r="Q837" s="38">
        <v>0</v>
      </c>
      <c r="R837" s="38">
        <v>0</v>
      </c>
      <c r="S837" s="36">
        <f>IF(Tabel3[[#This Row],[N Adv
Nouveau]]=0,0,POWER(2,Tabel3[[#This Row],[N Adv
maintenant]]+Tabel3[[#This Row],[N Adv
Nouveau]]))</f>
        <v>0</v>
      </c>
      <c r="T837" s="37">
        <f>IF(Tabel3[[#This Row],[N CoE
Nouveau]]=0,0,POWER(2,Tabel3[[#This Row],[N CoE
maintenant]]+Tabel3[[#This Row],[N CoE
Nouveau]]))</f>
        <v>0</v>
      </c>
    </row>
    <row r="838" spans="14:20" x14ac:dyDescent="0.25">
      <c r="N838" s="5" t="s">
        <v>1289</v>
      </c>
      <c r="O838" s="36">
        <v>0</v>
      </c>
      <c r="P838" s="37">
        <v>0</v>
      </c>
      <c r="Q838" s="38">
        <v>0</v>
      </c>
      <c r="R838" s="38">
        <v>0</v>
      </c>
      <c r="S838" s="36">
        <f>IF(Tabel3[[#This Row],[N Adv
Nouveau]]=0,0,POWER(2,Tabel3[[#This Row],[N Adv
maintenant]]+Tabel3[[#This Row],[N Adv
Nouveau]]))</f>
        <v>0</v>
      </c>
      <c r="T838" s="37">
        <f>IF(Tabel3[[#This Row],[N CoE
Nouveau]]=0,0,POWER(2,Tabel3[[#This Row],[N CoE
maintenant]]+Tabel3[[#This Row],[N CoE
Nouveau]]))</f>
        <v>0</v>
      </c>
    </row>
    <row r="839" spans="14:20" x14ac:dyDescent="0.25">
      <c r="N839" s="5" t="s">
        <v>949</v>
      </c>
      <c r="O839" s="36">
        <v>1</v>
      </c>
      <c r="P839" s="37">
        <v>1</v>
      </c>
      <c r="Q839" s="38">
        <v>0</v>
      </c>
      <c r="R839" s="38">
        <v>0</v>
      </c>
      <c r="S839" s="36">
        <f>IF(Tabel3[[#This Row],[N Adv
Nouveau]]=0,0,POWER(2,Tabel3[[#This Row],[N Adv
maintenant]]+Tabel3[[#This Row],[N Adv
Nouveau]]))</f>
        <v>0</v>
      </c>
      <c r="T839" s="37">
        <f>IF(Tabel3[[#This Row],[N CoE
Nouveau]]=0,0,POWER(2,Tabel3[[#This Row],[N CoE
maintenant]]+Tabel3[[#This Row],[N CoE
Nouveau]]))</f>
        <v>0</v>
      </c>
    </row>
    <row r="840" spans="14:20" x14ac:dyDescent="0.25">
      <c r="N840" s="5" t="s">
        <v>1244</v>
      </c>
      <c r="O840" s="36">
        <v>2</v>
      </c>
      <c r="P840" s="37">
        <v>1</v>
      </c>
      <c r="Q840" s="38">
        <v>0</v>
      </c>
      <c r="R840" s="38">
        <v>0</v>
      </c>
      <c r="S840" s="36">
        <f>IF(Tabel3[[#This Row],[N Adv
Nouveau]]=0,0,POWER(2,Tabel3[[#This Row],[N Adv
maintenant]]+Tabel3[[#This Row],[N Adv
Nouveau]]))</f>
        <v>0</v>
      </c>
      <c r="T840" s="37">
        <f>IF(Tabel3[[#This Row],[N CoE
Nouveau]]=0,0,POWER(2,Tabel3[[#This Row],[N CoE
maintenant]]+Tabel3[[#This Row],[N CoE
Nouveau]]))</f>
        <v>0</v>
      </c>
    </row>
    <row r="841" spans="14:20" x14ac:dyDescent="0.25">
      <c r="N841" s="5" t="s">
        <v>803</v>
      </c>
      <c r="O841" s="36">
        <v>3</v>
      </c>
      <c r="P841" s="37">
        <v>1</v>
      </c>
      <c r="Q841" s="38">
        <v>0</v>
      </c>
      <c r="R841" s="38">
        <v>0</v>
      </c>
      <c r="S841" s="36">
        <f>IF(Tabel3[[#This Row],[N Adv
Nouveau]]=0,0,POWER(2,Tabel3[[#This Row],[N Adv
maintenant]]+Tabel3[[#This Row],[N Adv
Nouveau]]))</f>
        <v>0</v>
      </c>
      <c r="T841" s="37">
        <f>IF(Tabel3[[#This Row],[N CoE
Nouveau]]=0,0,POWER(2,Tabel3[[#This Row],[N CoE
maintenant]]+Tabel3[[#This Row],[N CoE
Nouveau]]))</f>
        <v>0</v>
      </c>
    </row>
    <row r="842" spans="14:20" x14ac:dyDescent="0.25">
      <c r="N842" s="5" t="s">
        <v>520</v>
      </c>
      <c r="O842" s="36">
        <v>2</v>
      </c>
      <c r="P842" s="37">
        <v>1</v>
      </c>
      <c r="Q842" s="38">
        <v>0</v>
      </c>
      <c r="R842" s="38">
        <v>0</v>
      </c>
      <c r="S842" s="36">
        <f>IF(Tabel3[[#This Row],[N Adv
Nouveau]]=0,0,POWER(2,Tabel3[[#This Row],[N Adv
maintenant]]+Tabel3[[#This Row],[N Adv
Nouveau]]))</f>
        <v>0</v>
      </c>
      <c r="T842" s="37">
        <f>IF(Tabel3[[#This Row],[N CoE
Nouveau]]=0,0,POWER(2,Tabel3[[#This Row],[N CoE
maintenant]]+Tabel3[[#This Row],[N CoE
Nouveau]]))</f>
        <v>0</v>
      </c>
    </row>
    <row r="843" spans="14:20" x14ac:dyDescent="0.25">
      <c r="N843" s="5" t="s">
        <v>400</v>
      </c>
      <c r="O843" s="36">
        <v>2</v>
      </c>
      <c r="P843" s="37">
        <v>1</v>
      </c>
      <c r="Q843" s="38">
        <v>0</v>
      </c>
      <c r="R843" s="38">
        <v>0</v>
      </c>
      <c r="S843" s="36">
        <f>IF(Tabel3[[#This Row],[N Adv
Nouveau]]=0,0,POWER(2,Tabel3[[#This Row],[N Adv
maintenant]]+Tabel3[[#This Row],[N Adv
Nouveau]]))</f>
        <v>0</v>
      </c>
      <c r="T843" s="37">
        <f>IF(Tabel3[[#This Row],[N CoE
Nouveau]]=0,0,POWER(2,Tabel3[[#This Row],[N CoE
maintenant]]+Tabel3[[#This Row],[N CoE
Nouveau]]))</f>
        <v>0</v>
      </c>
    </row>
    <row r="844" spans="14:20" x14ac:dyDescent="0.25">
      <c r="N844" s="5" t="s">
        <v>423</v>
      </c>
      <c r="O844" s="36">
        <v>2</v>
      </c>
      <c r="P844" s="37">
        <v>1</v>
      </c>
      <c r="Q844" s="38">
        <v>0</v>
      </c>
      <c r="R844" s="38">
        <v>0</v>
      </c>
      <c r="S844" s="36">
        <f>IF(Tabel3[[#This Row],[N Adv
Nouveau]]=0,0,POWER(2,Tabel3[[#This Row],[N Adv
maintenant]]+Tabel3[[#This Row],[N Adv
Nouveau]]))</f>
        <v>0</v>
      </c>
      <c r="T844" s="37">
        <f>IF(Tabel3[[#This Row],[N CoE
Nouveau]]=0,0,POWER(2,Tabel3[[#This Row],[N CoE
maintenant]]+Tabel3[[#This Row],[N CoE
Nouveau]]))</f>
        <v>0</v>
      </c>
    </row>
    <row r="845" spans="14:20" x14ac:dyDescent="0.25">
      <c r="N845" s="5" t="s">
        <v>1393</v>
      </c>
      <c r="O845" s="36">
        <v>2</v>
      </c>
      <c r="P845" s="37">
        <v>1</v>
      </c>
      <c r="Q845" s="38">
        <v>0</v>
      </c>
      <c r="R845" s="38">
        <v>0</v>
      </c>
      <c r="S845" s="36">
        <f>IF(Tabel3[[#This Row],[N Adv
Nouveau]]=0,0,POWER(2,Tabel3[[#This Row],[N Adv
maintenant]]+Tabel3[[#This Row],[N Adv
Nouveau]]))</f>
        <v>0</v>
      </c>
      <c r="T845" s="37">
        <f>IF(Tabel3[[#This Row],[N CoE
Nouveau]]=0,0,POWER(2,Tabel3[[#This Row],[N CoE
maintenant]]+Tabel3[[#This Row],[N CoE
Nouveau]]))</f>
        <v>0</v>
      </c>
    </row>
    <row r="846" spans="14:20" x14ac:dyDescent="0.25">
      <c r="N846" s="5" t="s">
        <v>1204</v>
      </c>
      <c r="O846" s="36">
        <v>2</v>
      </c>
      <c r="P846" s="37">
        <v>1</v>
      </c>
      <c r="Q846" s="38">
        <v>0</v>
      </c>
      <c r="R846" s="38">
        <v>0</v>
      </c>
      <c r="S846" s="36">
        <f>IF(Tabel3[[#This Row],[N Adv
Nouveau]]=0,0,POWER(2,Tabel3[[#This Row],[N Adv
maintenant]]+Tabel3[[#This Row],[N Adv
Nouveau]]))</f>
        <v>0</v>
      </c>
      <c r="T846" s="37">
        <f>IF(Tabel3[[#This Row],[N CoE
Nouveau]]=0,0,POWER(2,Tabel3[[#This Row],[N CoE
maintenant]]+Tabel3[[#This Row],[N CoE
Nouveau]]))</f>
        <v>0</v>
      </c>
    </row>
    <row r="847" spans="14:20" x14ac:dyDescent="0.25">
      <c r="N847" s="5" t="s">
        <v>1203</v>
      </c>
      <c r="O847" s="36">
        <v>1</v>
      </c>
      <c r="P847" s="37">
        <v>1</v>
      </c>
      <c r="Q847" s="38">
        <v>0</v>
      </c>
      <c r="R847" s="38">
        <v>0</v>
      </c>
      <c r="S847" s="36">
        <f>IF(Tabel3[[#This Row],[N Adv
Nouveau]]=0,0,POWER(2,Tabel3[[#This Row],[N Adv
maintenant]]+Tabel3[[#This Row],[N Adv
Nouveau]]))</f>
        <v>0</v>
      </c>
      <c r="T847" s="37">
        <f>IF(Tabel3[[#This Row],[N CoE
Nouveau]]=0,0,POWER(2,Tabel3[[#This Row],[N CoE
maintenant]]+Tabel3[[#This Row],[N CoE
Nouveau]]))</f>
        <v>0</v>
      </c>
    </row>
    <row r="848" spans="14:20" x14ac:dyDescent="0.25">
      <c r="N848" s="5" t="s">
        <v>788</v>
      </c>
      <c r="O848" s="36">
        <v>3</v>
      </c>
      <c r="P848" s="37">
        <v>2</v>
      </c>
      <c r="Q848" s="38">
        <v>0</v>
      </c>
      <c r="R848" s="38">
        <v>0</v>
      </c>
      <c r="S848" s="36">
        <f>IF(Tabel3[[#This Row],[N Adv
Nouveau]]=0,0,POWER(2,Tabel3[[#This Row],[N Adv
maintenant]]+Tabel3[[#This Row],[N Adv
Nouveau]]))</f>
        <v>0</v>
      </c>
      <c r="T848" s="37">
        <f>IF(Tabel3[[#This Row],[N CoE
Nouveau]]=0,0,POWER(2,Tabel3[[#This Row],[N CoE
maintenant]]+Tabel3[[#This Row],[N CoE
Nouveau]]))</f>
        <v>0</v>
      </c>
    </row>
    <row r="849" spans="14:20" x14ac:dyDescent="0.25">
      <c r="N849" s="5" t="s">
        <v>1065</v>
      </c>
      <c r="O849" s="36">
        <v>2</v>
      </c>
      <c r="P849" s="37">
        <v>1</v>
      </c>
      <c r="Q849" s="38">
        <v>0</v>
      </c>
      <c r="R849" s="38">
        <v>0</v>
      </c>
      <c r="S849" s="36">
        <f>IF(Tabel3[[#This Row],[N Adv
Nouveau]]=0,0,POWER(2,Tabel3[[#This Row],[N Adv
maintenant]]+Tabel3[[#This Row],[N Adv
Nouveau]]))</f>
        <v>0</v>
      </c>
      <c r="T849" s="37">
        <f>IF(Tabel3[[#This Row],[N CoE
Nouveau]]=0,0,POWER(2,Tabel3[[#This Row],[N CoE
maintenant]]+Tabel3[[#This Row],[N CoE
Nouveau]]))</f>
        <v>0</v>
      </c>
    </row>
    <row r="850" spans="14:20" x14ac:dyDescent="0.25">
      <c r="N850" s="5" t="s">
        <v>941</v>
      </c>
      <c r="O850" s="36">
        <v>3</v>
      </c>
      <c r="P850" s="37">
        <v>1</v>
      </c>
      <c r="Q850" s="38">
        <v>0</v>
      </c>
      <c r="R850" s="38">
        <v>0</v>
      </c>
      <c r="S850" s="36">
        <f>IF(Tabel3[[#This Row],[N Adv
Nouveau]]=0,0,POWER(2,Tabel3[[#This Row],[N Adv
maintenant]]+Tabel3[[#This Row],[N Adv
Nouveau]]))</f>
        <v>0</v>
      </c>
      <c r="T850" s="37">
        <f>IF(Tabel3[[#This Row],[N CoE
Nouveau]]=0,0,POWER(2,Tabel3[[#This Row],[N CoE
maintenant]]+Tabel3[[#This Row],[N CoE
Nouveau]]))</f>
        <v>0</v>
      </c>
    </row>
    <row r="851" spans="14:20" x14ac:dyDescent="0.25">
      <c r="N851" s="5" t="s">
        <v>887</v>
      </c>
      <c r="O851" s="36">
        <v>2</v>
      </c>
      <c r="P851" s="37">
        <v>1</v>
      </c>
      <c r="Q851" s="38">
        <v>0</v>
      </c>
      <c r="R851" s="38">
        <v>0</v>
      </c>
      <c r="S851" s="36">
        <f>IF(Tabel3[[#This Row],[N Adv
Nouveau]]=0,0,POWER(2,Tabel3[[#This Row],[N Adv
maintenant]]+Tabel3[[#This Row],[N Adv
Nouveau]]))</f>
        <v>0</v>
      </c>
      <c r="T851" s="37">
        <f>IF(Tabel3[[#This Row],[N CoE
Nouveau]]=0,0,POWER(2,Tabel3[[#This Row],[N CoE
maintenant]]+Tabel3[[#This Row],[N CoE
Nouveau]]))</f>
        <v>0</v>
      </c>
    </row>
    <row r="852" spans="14:20" x14ac:dyDescent="0.25">
      <c r="N852" s="5" t="s">
        <v>1080</v>
      </c>
      <c r="O852" s="36">
        <v>3</v>
      </c>
      <c r="P852" s="37">
        <v>1</v>
      </c>
      <c r="Q852" s="38">
        <v>0</v>
      </c>
      <c r="R852" s="38">
        <v>0</v>
      </c>
      <c r="S852" s="36">
        <f>IF(Tabel3[[#This Row],[N Adv
Nouveau]]=0,0,POWER(2,Tabel3[[#This Row],[N Adv
maintenant]]+Tabel3[[#This Row],[N Adv
Nouveau]]))</f>
        <v>0</v>
      </c>
      <c r="T852" s="37">
        <f>IF(Tabel3[[#This Row],[N CoE
Nouveau]]=0,0,POWER(2,Tabel3[[#This Row],[N CoE
maintenant]]+Tabel3[[#This Row],[N CoE
Nouveau]]))</f>
        <v>0</v>
      </c>
    </row>
    <row r="853" spans="14:20" x14ac:dyDescent="0.25">
      <c r="N853" s="5" t="s">
        <v>749</v>
      </c>
      <c r="O853" s="36">
        <v>1</v>
      </c>
      <c r="P853" s="37">
        <v>1</v>
      </c>
      <c r="Q853" s="38">
        <v>0</v>
      </c>
      <c r="R853" s="38">
        <v>0</v>
      </c>
      <c r="S853" s="36">
        <f>IF(Tabel3[[#This Row],[N Adv
Nouveau]]=0,0,POWER(2,Tabel3[[#This Row],[N Adv
maintenant]]+Tabel3[[#This Row],[N Adv
Nouveau]]))</f>
        <v>0</v>
      </c>
      <c r="T853" s="37">
        <f>IF(Tabel3[[#This Row],[N CoE
Nouveau]]=0,0,POWER(2,Tabel3[[#This Row],[N CoE
maintenant]]+Tabel3[[#This Row],[N CoE
Nouveau]]))</f>
        <v>0</v>
      </c>
    </row>
    <row r="854" spans="14:20" x14ac:dyDescent="0.25">
      <c r="N854" s="5" t="s">
        <v>1297</v>
      </c>
      <c r="O854" s="36">
        <v>2</v>
      </c>
      <c r="P854" s="37">
        <v>1</v>
      </c>
      <c r="Q854" s="38">
        <v>0</v>
      </c>
      <c r="R854" s="38">
        <v>0</v>
      </c>
      <c r="S854" s="36">
        <f>IF(Tabel3[[#This Row],[N Adv
Nouveau]]=0,0,POWER(2,Tabel3[[#This Row],[N Adv
maintenant]]+Tabel3[[#This Row],[N Adv
Nouveau]]))</f>
        <v>0</v>
      </c>
      <c r="T854" s="37">
        <f>IF(Tabel3[[#This Row],[N CoE
Nouveau]]=0,0,POWER(2,Tabel3[[#This Row],[N CoE
maintenant]]+Tabel3[[#This Row],[N CoE
Nouveau]]))</f>
        <v>0</v>
      </c>
    </row>
    <row r="855" spans="14:20" x14ac:dyDescent="0.25">
      <c r="N855" s="5" t="s">
        <v>449</v>
      </c>
      <c r="O855" s="36">
        <v>2</v>
      </c>
      <c r="P855" s="37">
        <v>1</v>
      </c>
      <c r="Q855" s="38">
        <v>0</v>
      </c>
      <c r="R855" s="38">
        <v>0</v>
      </c>
      <c r="S855" s="36">
        <f>IF(Tabel3[[#This Row],[N Adv
Nouveau]]=0,0,POWER(2,Tabel3[[#This Row],[N Adv
maintenant]]+Tabel3[[#This Row],[N Adv
Nouveau]]))</f>
        <v>0</v>
      </c>
      <c r="T855" s="37">
        <f>IF(Tabel3[[#This Row],[N CoE
Nouveau]]=0,0,POWER(2,Tabel3[[#This Row],[N CoE
maintenant]]+Tabel3[[#This Row],[N CoE
Nouveau]]))</f>
        <v>0</v>
      </c>
    </row>
    <row r="856" spans="14:20" x14ac:dyDescent="0.25">
      <c r="N856" s="5" t="s">
        <v>614</v>
      </c>
      <c r="O856" s="36">
        <v>1</v>
      </c>
      <c r="P856" s="37">
        <v>1</v>
      </c>
      <c r="Q856" s="38">
        <v>0</v>
      </c>
      <c r="R856" s="38">
        <v>0</v>
      </c>
      <c r="S856" s="36">
        <f>IF(Tabel3[[#This Row],[N Adv
Nouveau]]=0,0,POWER(2,Tabel3[[#This Row],[N Adv
maintenant]]+Tabel3[[#This Row],[N Adv
Nouveau]]))</f>
        <v>0</v>
      </c>
      <c r="T856" s="37">
        <f>IF(Tabel3[[#This Row],[N CoE
Nouveau]]=0,0,POWER(2,Tabel3[[#This Row],[N CoE
maintenant]]+Tabel3[[#This Row],[N CoE
Nouveau]]))</f>
        <v>0</v>
      </c>
    </row>
    <row r="857" spans="14:20" x14ac:dyDescent="0.25">
      <c r="N857" s="5" t="s">
        <v>255</v>
      </c>
      <c r="O857" s="36">
        <v>1</v>
      </c>
      <c r="P857" s="37">
        <v>0</v>
      </c>
      <c r="Q857" s="38">
        <v>0</v>
      </c>
      <c r="R857" s="38">
        <v>0</v>
      </c>
      <c r="S857" s="36">
        <f>IF(Tabel3[[#This Row],[N Adv
Nouveau]]=0,0,POWER(2,Tabel3[[#This Row],[N Adv
maintenant]]+Tabel3[[#This Row],[N Adv
Nouveau]]))</f>
        <v>0</v>
      </c>
      <c r="T857" s="37">
        <f>IF(Tabel3[[#This Row],[N CoE
Nouveau]]=0,0,POWER(2,Tabel3[[#This Row],[N CoE
maintenant]]+Tabel3[[#This Row],[N CoE
Nouveau]]))</f>
        <v>0</v>
      </c>
    </row>
    <row r="858" spans="14:20" x14ac:dyDescent="0.25">
      <c r="N858" s="5" t="s">
        <v>1022</v>
      </c>
      <c r="O858" s="36">
        <v>2</v>
      </c>
      <c r="P858" s="37">
        <v>1</v>
      </c>
      <c r="Q858" s="38">
        <v>0</v>
      </c>
      <c r="R858" s="38">
        <v>0</v>
      </c>
      <c r="S858" s="36">
        <f>IF(Tabel3[[#This Row],[N Adv
Nouveau]]=0,0,POWER(2,Tabel3[[#This Row],[N Adv
maintenant]]+Tabel3[[#This Row],[N Adv
Nouveau]]))</f>
        <v>0</v>
      </c>
      <c r="T858" s="37">
        <f>IF(Tabel3[[#This Row],[N CoE
Nouveau]]=0,0,POWER(2,Tabel3[[#This Row],[N CoE
maintenant]]+Tabel3[[#This Row],[N CoE
Nouveau]]))</f>
        <v>0</v>
      </c>
    </row>
    <row r="859" spans="14:20" x14ac:dyDescent="0.25">
      <c r="N859" s="5" t="s">
        <v>1132</v>
      </c>
      <c r="O859" s="36">
        <v>2</v>
      </c>
      <c r="P859" s="37">
        <v>0</v>
      </c>
      <c r="Q859" s="38">
        <v>0</v>
      </c>
      <c r="R859" s="38">
        <v>0</v>
      </c>
      <c r="S859" s="36">
        <f>IF(Tabel3[[#This Row],[N Adv
Nouveau]]=0,0,POWER(2,Tabel3[[#This Row],[N Adv
maintenant]]+Tabel3[[#This Row],[N Adv
Nouveau]]))</f>
        <v>0</v>
      </c>
      <c r="T859" s="37">
        <f>IF(Tabel3[[#This Row],[N CoE
Nouveau]]=0,0,POWER(2,Tabel3[[#This Row],[N CoE
maintenant]]+Tabel3[[#This Row],[N CoE
Nouveau]]))</f>
        <v>0</v>
      </c>
    </row>
    <row r="860" spans="14:20" x14ac:dyDescent="0.25">
      <c r="N860" s="5" t="s">
        <v>1330</v>
      </c>
      <c r="O860" s="36">
        <v>0</v>
      </c>
      <c r="P860" s="37">
        <v>1</v>
      </c>
      <c r="Q860" s="38">
        <v>0</v>
      </c>
      <c r="R860" s="38">
        <v>0</v>
      </c>
      <c r="S860" s="36">
        <f>IF(Tabel3[[#This Row],[N Adv
Nouveau]]=0,0,POWER(2,Tabel3[[#This Row],[N Adv
maintenant]]+Tabel3[[#This Row],[N Adv
Nouveau]]))</f>
        <v>0</v>
      </c>
      <c r="T860" s="37">
        <f>IF(Tabel3[[#This Row],[N CoE
Nouveau]]=0,0,POWER(2,Tabel3[[#This Row],[N CoE
maintenant]]+Tabel3[[#This Row],[N CoE
Nouveau]]))</f>
        <v>0</v>
      </c>
    </row>
    <row r="861" spans="14:20" x14ac:dyDescent="0.25">
      <c r="N861" s="5" t="s">
        <v>1428</v>
      </c>
      <c r="O861" s="36">
        <v>2</v>
      </c>
      <c r="P861" s="37">
        <v>2</v>
      </c>
      <c r="Q861" s="38">
        <v>0</v>
      </c>
      <c r="R861" s="38">
        <v>0</v>
      </c>
      <c r="S861" s="36">
        <f>IF(Tabel3[[#This Row],[N Adv
Nouveau]]=0,0,POWER(2,Tabel3[[#This Row],[N Adv
maintenant]]+Tabel3[[#This Row],[N Adv
Nouveau]]))</f>
        <v>0</v>
      </c>
      <c r="T861" s="37">
        <f>IF(Tabel3[[#This Row],[N CoE
Nouveau]]=0,0,POWER(2,Tabel3[[#This Row],[N CoE
maintenant]]+Tabel3[[#This Row],[N CoE
Nouveau]]))</f>
        <v>0</v>
      </c>
    </row>
    <row r="862" spans="14:20" x14ac:dyDescent="0.25">
      <c r="N862" s="5" t="s">
        <v>817</v>
      </c>
      <c r="O862" s="36">
        <v>2</v>
      </c>
      <c r="P862" s="37">
        <v>1</v>
      </c>
      <c r="Q862" s="38">
        <v>0</v>
      </c>
      <c r="R862" s="38">
        <v>0</v>
      </c>
      <c r="S862" s="36">
        <f>IF(Tabel3[[#This Row],[N Adv
Nouveau]]=0,0,POWER(2,Tabel3[[#This Row],[N Adv
maintenant]]+Tabel3[[#This Row],[N Adv
Nouveau]]))</f>
        <v>0</v>
      </c>
      <c r="T862" s="37">
        <f>IF(Tabel3[[#This Row],[N CoE
Nouveau]]=0,0,POWER(2,Tabel3[[#This Row],[N CoE
maintenant]]+Tabel3[[#This Row],[N CoE
Nouveau]]))</f>
        <v>0</v>
      </c>
    </row>
    <row r="863" spans="14:20" x14ac:dyDescent="0.25">
      <c r="N863" s="5" t="s">
        <v>669</v>
      </c>
      <c r="O863" s="36">
        <v>2</v>
      </c>
      <c r="P863" s="37">
        <v>1</v>
      </c>
      <c r="Q863" s="38">
        <v>0</v>
      </c>
      <c r="R863" s="38">
        <v>0</v>
      </c>
      <c r="S863" s="36">
        <f>IF(Tabel3[[#This Row],[N Adv
Nouveau]]=0,0,POWER(2,Tabel3[[#This Row],[N Adv
maintenant]]+Tabel3[[#This Row],[N Adv
Nouveau]]))</f>
        <v>0</v>
      </c>
      <c r="T863" s="37">
        <f>IF(Tabel3[[#This Row],[N CoE
Nouveau]]=0,0,POWER(2,Tabel3[[#This Row],[N CoE
maintenant]]+Tabel3[[#This Row],[N CoE
Nouveau]]))</f>
        <v>0</v>
      </c>
    </row>
    <row r="864" spans="14:20" x14ac:dyDescent="0.25">
      <c r="N864" s="5" t="s">
        <v>1165</v>
      </c>
      <c r="O864" s="36">
        <v>1</v>
      </c>
      <c r="P864" s="37">
        <v>0</v>
      </c>
      <c r="Q864" s="38">
        <v>0</v>
      </c>
      <c r="R864" s="38">
        <v>0</v>
      </c>
      <c r="S864" s="36">
        <f>IF(Tabel3[[#This Row],[N Adv
Nouveau]]=0,0,POWER(2,Tabel3[[#This Row],[N Adv
maintenant]]+Tabel3[[#This Row],[N Adv
Nouveau]]))</f>
        <v>0</v>
      </c>
      <c r="T864" s="37">
        <f>IF(Tabel3[[#This Row],[N CoE
Nouveau]]=0,0,POWER(2,Tabel3[[#This Row],[N CoE
maintenant]]+Tabel3[[#This Row],[N CoE
Nouveau]]))</f>
        <v>0</v>
      </c>
    </row>
    <row r="865" spans="14:20" x14ac:dyDescent="0.25">
      <c r="N865" s="5" t="s">
        <v>476</v>
      </c>
      <c r="O865" s="36">
        <v>1</v>
      </c>
      <c r="P865" s="37">
        <v>1</v>
      </c>
      <c r="Q865" s="38">
        <v>0</v>
      </c>
      <c r="R865" s="38">
        <v>0</v>
      </c>
      <c r="S865" s="36">
        <f>IF(Tabel3[[#This Row],[N Adv
Nouveau]]=0,0,POWER(2,Tabel3[[#This Row],[N Adv
maintenant]]+Tabel3[[#This Row],[N Adv
Nouveau]]))</f>
        <v>0</v>
      </c>
      <c r="T865" s="37">
        <f>IF(Tabel3[[#This Row],[N CoE
Nouveau]]=0,0,POWER(2,Tabel3[[#This Row],[N CoE
maintenant]]+Tabel3[[#This Row],[N CoE
Nouveau]]))</f>
        <v>0</v>
      </c>
    </row>
    <row r="866" spans="14:20" x14ac:dyDescent="0.25">
      <c r="N866" s="5" t="s">
        <v>1127</v>
      </c>
      <c r="O866" s="36">
        <v>1</v>
      </c>
      <c r="P866" s="37">
        <v>1</v>
      </c>
      <c r="Q866" s="38">
        <v>0</v>
      </c>
      <c r="R866" s="38">
        <v>0</v>
      </c>
      <c r="S866" s="36">
        <f>IF(Tabel3[[#This Row],[N Adv
Nouveau]]=0,0,POWER(2,Tabel3[[#This Row],[N Adv
maintenant]]+Tabel3[[#This Row],[N Adv
Nouveau]]))</f>
        <v>0</v>
      </c>
      <c r="T866" s="37">
        <f>IF(Tabel3[[#This Row],[N CoE
Nouveau]]=0,0,POWER(2,Tabel3[[#This Row],[N CoE
maintenant]]+Tabel3[[#This Row],[N CoE
Nouveau]]))</f>
        <v>0</v>
      </c>
    </row>
    <row r="867" spans="14:20" x14ac:dyDescent="0.25">
      <c r="N867" s="5" t="s">
        <v>1248</v>
      </c>
      <c r="O867" s="36">
        <v>2</v>
      </c>
      <c r="P867" s="37">
        <v>1</v>
      </c>
      <c r="Q867" s="38">
        <v>0</v>
      </c>
      <c r="R867" s="38">
        <v>0</v>
      </c>
      <c r="S867" s="36">
        <f>IF(Tabel3[[#This Row],[N Adv
Nouveau]]=0,0,POWER(2,Tabel3[[#This Row],[N Adv
maintenant]]+Tabel3[[#This Row],[N Adv
Nouveau]]))</f>
        <v>0</v>
      </c>
      <c r="T867" s="37">
        <f>IF(Tabel3[[#This Row],[N CoE
Nouveau]]=0,0,POWER(2,Tabel3[[#This Row],[N CoE
maintenant]]+Tabel3[[#This Row],[N CoE
Nouveau]]))</f>
        <v>0</v>
      </c>
    </row>
    <row r="868" spans="14:20" x14ac:dyDescent="0.25">
      <c r="N868" s="5" t="s">
        <v>532</v>
      </c>
      <c r="O868" s="36">
        <v>2</v>
      </c>
      <c r="P868" s="37">
        <v>1</v>
      </c>
      <c r="Q868" s="38">
        <v>0</v>
      </c>
      <c r="R868" s="38">
        <v>0</v>
      </c>
      <c r="S868" s="36">
        <f>IF(Tabel3[[#This Row],[N Adv
Nouveau]]=0,0,POWER(2,Tabel3[[#This Row],[N Adv
maintenant]]+Tabel3[[#This Row],[N Adv
Nouveau]]))</f>
        <v>0</v>
      </c>
      <c r="T868" s="37">
        <f>IF(Tabel3[[#This Row],[N CoE
Nouveau]]=0,0,POWER(2,Tabel3[[#This Row],[N CoE
maintenant]]+Tabel3[[#This Row],[N CoE
Nouveau]]))</f>
        <v>0</v>
      </c>
    </row>
    <row r="869" spans="14:20" x14ac:dyDescent="0.25">
      <c r="N869" s="5" t="s">
        <v>840</v>
      </c>
      <c r="O869" s="36">
        <v>1</v>
      </c>
      <c r="P869" s="37">
        <v>1</v>
      </c>
      <c r="Q869" s="38">
        <v>0</v>
      </c>
      <c r="R869" s="38">
        <v>0</v>
      </c>
      <c r="S869" s="36">
        <f>IF(Tabel3[[#This Row],[N Adv
Nouveau]]=0,0,POWER(2,Tabel3[[#This Row],[N Adv
maintenant]]+Tabel3[[#This Row],[N Adv
Nouveau]]))</f>
        <v>0</v>
      </c>
      <c r="T869" s="37">
        <f>IF(Tabel3[[#This Row],[N CoE
Nouveau]]=0,0,POWER(2,Tabel3[[#This Row],[N CoE
maintenant]]+Tabel3[[#This Row],[N CoE
Nouveau]]))</f>
        <v>0</v>
      </c>
    </row>
    <row r="870" spans="14:20" x14ac:dyDescent="0.25">
      <c r="N870" s="5" t="s">
        <v>1400</v>
      </c>
      <c r="O870" s="36">
        <v>2</v>
      </c>
      <c r="P870" s="37">
        <v>1</v>
      </c>
      <c r="Q870" s="38">
        <v>0</v>
      </c>
      <c r="R870" s="38">
        <v>0</v>
      </c>
      <c r="S870" s="36">
        <f>IF(Tabel3[[#This Row],[N Adv
Nouveau]]=0,0,POWER(2,Tabel3[[#This Row],[N Adv
maintenant]]+Tabel3[[#This Row],[N Adv
Nouveau]]))</f>
        <v>0</v>
      </c>
      <c r="T870" s="37">
        <f>IF(Tabel3[[#This Row],[N CoE
Nouveau]]=0,0,POWER(2,Tabel3[[#This Row],[N CoE
maintenant]]+Tabel3[[#This Row],[N CoE
Nouveau]]))</f>
        <v>0</v>
      </c>
    </row>
    <row r="871" spans="14:20" x14ac:dyDescent="0.25">
      <c r="N871" s="5" t="s">
        <v>707</v>
      </c>
      <c r="O871" s="36">
        <v>2</v>
      </c>
      <c r="P871" s="37">
        <v>1</v>
      </c>
      <c r="Q871" s="38">
        <v>0</v>
      </c>
      <c r="R871" s="38">
        <v>0</v>
      </c>
      <c r="S871" s="36">
        <f>IF(Tabel3[[#This Row],[N Adv
Nouveau]]=0,0,POWER(2,Tabel3[[#This Row],[N Adv
maintenant]]+Tabel3[[#This Row],[N Adv
Nouveau]]))</f>
        <v>0</v>
      </c>
      <c r="T871" s="37">
        <f>IF(Tabel3[[#This Row],[N CoE
Nouveau]]=0,0,POWER(2,Tabel3[[#This Row],[N CoE
maintenant]]+Tabel3[[#This Row],[N CoE
Nouveau]]))</f>
        <v>0</v>
      </c>
    </row>
    <row r="872" spans="14:20" x14ac:dyDescent="0.25">
      <c r="N872" s="5" t="s">
        <v>1037</v>
      </c>
      <c r="O872" s="36">
        <v>1</v>
      </c>
      <c r="P872" s="37">
        <v>1</v>
      </c>
      <c r="Q872" s="38">
        <v>0</v>
      </c>
      <c r="R872" s="38">
        <v>0</v>
      </c>
      <c r="S872" s="36">
        <f>IF(Tabel3[[#This Row],[N Adv
Nouveau]]=0,0,POWER(2,Tabel3[[#This Row],[N Adv
maintenant]]+Tabel3[[#This Row],[N Adv
Nouveau]]))</f>
        <v>0</v>
      </c>
      <c r="T872" s="37">
        <f>IF(Tabel3[[#This Row],[N CoE
Nouveau]]=0,0,POWER(2,Tabel3[[#This Row],[N CoE
maintenant]]+Tabel3[[#This Row],[N CoE
Nouveau]]))</f>
        <v>0</v>
      </c>
    </row>
    <row r="873" spans="14:20" x14ac:dyDescent="0.25">
      <c r="N873" s="5" t="s">
        <v>1224</v>
      </c>
      <c r="O873" s="36">
        <v>3</v>
      </c>
      <c r="P873" s="37">
        <v>1</v>
      </c>
      <c r="Q873" s="38">
        <v>0</v>
      </c>
      <c r="R873" s="38">
        <v>0</v>
      </c>
      <c r="S873" s="36">
        <f>IF(Tabel3[[#This Row],[N Adv
Nouveau]]=0,0,POWER(2,Tabel3[[#This Row],[N Adv
maintenant]]+Tabel3[[#This Row],[N Adv
Nouveau]]))</f>
        <v>0</v>
      </c>
      <c r="T873" s="37">
        <f>IF(Tabel3[[#This Row],[N CoE
Nouveau]]=0,0,POWER(2,Tabel3[[#This Row],[N CoE
maintenant]]+Tabel3[[#This Row],[N CoE
Nouveau]]))</f>
        <v>0</v>
      </c>
    </row>
    <row r="874" spans="14:20" x14ac:dyDescent="0.25">
      <c r="N874" s="5" t="s">
        <v>522</v>
      </c>
      <c r="O874" s="36">
        <v>2</v>
      </c>
      <c r="P874" s="37">
        <v>1</v>
      </c>
      <c r="Q874" s="38">
        <v>0</v>
      </c>
      <c r="R874" s="38">
        <v>0</v>
      </c>
      <c r="S874" s="36">
        <f>IF(Tabel3[[#This Row],[N Adv
Nouveau]]=0,0,POWER(2,Tabel3[[#This Row],[N Adv
maintenant]]+Tabel3[[#This Row],[N Adv
Nouveau]]))</f>
        <v>0</v>
      </c>
      <c r="T874" s="37">
        <f>IF(Tabel3[[#This Row],[N CoE
Nouveau]]=0,0,POWER(2,Tabel3[[#This Row],[N CoE
maintenant]]+Tabel3[[#This Row],[N CoE
Nouveau]]))</f>
        <v>0</v>
      </c>
    </row>
    <row r="875" spans="14:20" x14ac:dyDescent="0.25">
      <c r="N875" s="5" t="s">
        <v>668</v>
      </c>
      <c r="O875" s="36">
        <v>2</v>
      </c>
      <c r="P875" s="37">
        <v>1</v>
      </c>
      <c r="Q875" s="38">
        <v>0</v>
      </c>
      <c r="R875" s="38">
        <v>0</v>
      </c>
      <c r="S875" s="36">
        <f>IF(Tabel3[[#This Row],[N Adv
Nouveau]]=0,0,POWER(2,Tabel3[[#This Row],[N Adv
maintenant]]+Tabel3[[#This Row],[N Adv
Nouveau]]))</f>
        <v>0</v>
      </c>
      <c r="T875" s="37">
        <f>IF(Tabel3[[#This Row],[N CoE
Nouveau]]=0,0,POWER(2,Tabel3[[#This Row],[N CoE
maintenant]]+Tabel3[[#This Row],[N CoE
Nouveau]]))</f>
        <v>0</v>
      </c>
    </row>
    <row r="876" spans="14:20" x14ac:dyDescent="0.25">
      <c r="N876" s="5" t="s">
        <v>856</v>
      </c>
      <c r="O876" s="36">
        <v>1</v>
      </c>
      <c r="P876" s="37">
        <v>1</v>
      </c>
      <c r="Q876" s="38">
        <v>0</v>
      </c>
      <c r="R876" s="38">
        <v>0</v>
      </c>
      <c r="S876" s="36">
        <f>IF(Tabel3[[#This Row],[N Adv
Nouveau]]=0,0,POWER(2,Tabel3[[#This Row],[N Adv
maintenant]]+Tabel3[[#This Row],[N Adv
Nouveau]]))</f>
        <v>0</v>
      </c>
      <c r="T876" s="37">
        <f>IF(Tabel3[[#This Row],[N CoE
Nouveau]]=0,0,POWER(2,Tabel3[[#This Row],[N CoE
maintenant]]+Tabel3[[#This Row],[N CoE
Nouveau]]))</f>
        <v>0</v>
      </c>
    </row>
    <row r="877" spans="14:20" x14ac:dyDescent="0.25">
      <c r="N877" s="5" t="s">
        <v>560</v>
      </c>
      <c r="O877" s="36">
        <v>1</v>
      </c>
      <c r="P877" s="37">
        <v>2</v>
      </c>
      <c r="Q877" s="38">
        <v>0</v>
      </c>
      <c r="R877" s="38">
        <v>0</v>
      </c>
      <c r="S877" s="36">
        <f>IF(Tabel3[[#This Row],[N Adv
Nouveau]]=0,0,POWER(2,Tabel3[[#This Row],[N Adv
maintenant]]+Tabel3[[#This Row],[N Adv
Nouveau]]))</f>
        <v>0</v>
      </c>
      <c r="T877" s="37">
        <f>IF(Tabel3[[#This Row],[N CoE
Nouveau]]=0,0,POWER(2,Tabel3[[#This Row],[N CoE
maintenant]]+Tabel3[[#This Row],[N CoE
Nouveau]]))</f>
        <v>0</v>
      </c>
    </row>
    <row r="878" spans="14:20" x14ac:dyDescent="0.25">
      <c r="N878" s="5" t="s">
        <v>1031</v>
      </c>
      <c r="O878" s="36">
        <v>1</v>
      </c>
      <c r="P878" s="37">
        <v>0</v>
      </c>
      <c r="Q878" s="38">
        <v>0</v>
      </c>
      <c r="R878" s="38">
        <v>0</v>
      </c>
      <c r="S878" s="36">
        <f>IF(Tabel3[[#This Row],[N Adv
Nouveau]]=0,0,POWER(2,Tabel3[[#This Row],[N Adv
maintenant]]+Tabel3[[#This Row],[N Adv
Nouveau]]))</f>
        <v>0</v>
      </c>
      <c r="T878" s="37">
        <f>IF(Tabel3[[#This Row],[N CoE
Nouveau]]=0,0,POWER(2,Tabel3[[#This Row],[N CoE
maintenant]]+Tabel3[[#This Row],[N CoE
Nouveau]]))</f>
        <v>0</v>
      </c>
    </row>
    <row r="879" spans="14:20" x14ac:dyDescent="0.25">
      <c r="N879" s="5" t="s">
        <v>893</v>
      </c>
      <c r="O879" s="36">
        <v>3</v>
      </c>
      <c r="P879" s="37">
        <v>1</v>
      </c>
      <c r="Q879" s="38">
        <v>0</v>
      </c>
      <c r="R879" s="38">
        <v>0</v>
      </c>
      <c r="S879" s="36">
        <f>IF(Tabel3[[#This Row],[N Adv
Nouveau]]=0,0,POWER(2,Tabel3[[#This Row],[N Adv
maintenant]]+Tabel3[[#This Row],[N Adv
Nouveau]]))</f>
        <v>0</v>
      </c>
      <c r="T879" s="37">
        <f>IF(Tabel3[[#This Row],[N CoE
Nouveau]]=0,0,POWER(2,Tabel3[[#This Row],[N CoE
maintenant]]+Tabel3[[#This Row],[N CoE
Nouveau]]))</f>
        <v>0</v>
      </c>
    </row>
    <row r="880" spans="14:20" x14ac:dyDescent="0.25">
      <c r="N880" s="5" t="s">
        <v>1235</v>
      </c>
      <c r="O880" s="36">
        <v>1</v>
      </c>
      <c r="P880" s="37">
        <v>1</v>
      </c>
      <c r="Q880" s="38">
        <v>0</v>
      </c>
      <c r="R880" s="38">
        <v>0</v>
      </c>
      <c r="S880" s="36">
        <f>IF(Tabel3[[#This Row],[N Adv
Nouveau]]=0,0,POWER(2,Tabel3[[#This Row],[N Adv
maintenant]]+Tabel3[[#This Row],[N Adv
Nouveau]]))</f>
        <v>0</v>
      </c>
      <c r="T880" s="37">
        <f>IF(Tabel3[[#This Row],[N CoE
Nouveau]]=0,0,POWER(2,Tabel3[[#This Row],[N CoE
maintenant]]+Tabel3[[#This Row],[N CoE
Nouveau]]))</f>
        <v>0</v>
      </c>
    </row>
    <row r="881" spans="14:20" x14ac:dyDescent="0.25">
      <c r="N881" s="5" t="s">
        <v>483</v>
      </c>
      <c r="O881" s="36">
        <v>2</v>
      </c>
      <c r="P881" s="37">
        <v>1</v>
      </c>
      <c r="Q881" s="38">
        <v>0</v>
      </c>
      <c r="R881" s="38">
        <v>0</v>
      </c>
      <c r="S881" s="36">
        <f>IF(Tabel3[[#This Row],[N Adv
Nouveau]]=0,0,POWER(2,Tabel3[[#This Row],[N Adv
maintenant]]+Tabel3[[#This Row],[N Adv
Nouveau]]))</f>
        <v>0</v>
      </c>
      <c r="T881" s="37">
        <f>IF(Tabel3[[#This Row],[N CoE
Nouveau]]=0,0,POWER(2,Tabel3[[#This Row],[N CoE
maintenant]]+Tabel3[[#This Row],[N CoE
Nouveau]]))</f>
        <v>0</v>
      </c>
    </row>
    <row r="882" spans="14:20" x14ac:dyDescent="0.25">
      <c r="N882" s="5" t="s">
        <v>1010</v>
      </c>
      <c r="O882" s="36">
        <v>2</v>
      </c>
      <c r="P882" s="37">
        <v>1</v>
      </c>
      <c r="Q882" s="38">
        <v>0</v>
      </c>
      <c r="R882" s="38">
        <v>0</v>
      </c>
      <c r="S882" s="36">
        <f>IF(Tabel3[[#This Row],[N Adv
Nouveau]]=0,0,POWER(2,Tabel3[[#This Row],[N Adv
maintenant]]+Tabel3[[#This Row],[N Adv
Nouveau]]))</f>
        <v>0</v>
      </c>
      <c r="T882" s="37">
        <f>IF(Tabel3[[#This Row],[N CoE
Nouveau]]=0,0,POWER(2,Tabel3[[#This Row],[N CoE
maintenant]]+Tabel3[[#This Row],[N CoE
Nouveau]]))</f>
        <v>0</v>
      </c>
    </row>
    <row r="883" spans="14:20" x14ac:dyDescent="0.25">
      <c r="N883" s="5" t="s">
        <v>935</v>
      </c>
      <c r="O883" s="36">
        <v>2</v>
      </c>
      <c r="P883" s="37">
        <v>1</v>
      </c>
      <c r="Q883" s="38">
        <v>0</v>
      </c>
      <c r="R883" s="38">
        <v>0</v>
      </c>
      <c r="S883" s="36">
        <f>IF(Tabel3[[#This Row],[N Adv
Nouveau]]=0,0,POWER(2,Tabel3[[#This Row],[N Adv
maintenant]]+Tabel3[[#This Row],[N Adv
Nouveau]]))</f>
        <v>0</v>
      </c>
      <c r="T883" s="37">
        <f>IF(Tabel3[[#This Row],[N CoE
Nouveau]]=0,0,POWER(2,Tabel3[[#This Row],[N CoE
maintenant]]+Tabel3[[#This Row],[N CoE
Nouveau]]))</f>
        <v>0</v>
      </c>
    </row>
    <row r="884" spans="14:20" x14ac:dyDescent="0.25">
      <c r="N884" s="5" t="s">
        <v>1033</v>
      </c>
      <c r="O884" s="36">
        <v>0</v>
      </c>
      <c r="P884" s="37">
        <v>0</v>
      </c>
      <c r="Q884" s="38">
        <v>0</v>
      </c>
      <c r="R884" s="38">
        <v>0</v>
      </c>
      <c r="S884" s="36">
        <f>IF(Tabel3[[#This Row],[N Adv
Nouveau]]=0,0,POWER(2,Tabel3[[#This Row],[N Adv
maintenant]]+Tabel3[[#This Row],[N Adv
Nouveau]]))</f>
        <v>0</v>
      </c>
      <c r="T884" s="37">
        <f>IF(Tabel3[[#This Row],[N CoE
Nouveau]]=0,0,POWER(2,Tabel3[[#This Row],[N CoE
maintenant]]+Tabel3[[#This Row],[N CoE
Nouveau]]))</f>
        <v>0</v>
      </c>
    </row>
    <row r="885" spans="14:20" x14ac:dyDescent="0.25">
      <c r="N885" s="5" t="s">
        <v>930</v>
      </c>
      <c r="O885" s="36">
        <v>1</v>
      </c>
      <c r="P885" s="37">
        <v>0</v>
      </c>
      <c r="Q885" s="38">
        <v>0</v>
      </c>
      <c r="R885" s="38">
        <v>0</v>
      </c>
      <c r="S885" s="36">
        <f>IF(Tabel3[[#This Row],[N Adv
Nouveau]]=0,0,POWER(2,Tabel3[[#This Row],[N Adv
maintenant]]+Tabel3[[#This Row],[N Adv
Nouveau]]))</f>
        <v>0</v>
      </c>
      <c r="T885" s="37">
        <f>IF(Tabel3[[#This Row],[N CoE
Nouveau]]=0,0,POWER(2,Tabel3[[#This Row],[N CoE
maintenant]]+Tabel3[[#This Row],[N CoE
Nouveau]]))</f>
        <v>0</v>
      </c>
    </row>
    <row r="886" spans="14:20" x14ac:dyDescent="0.25">
      <c r="N886" s="5" t="s">
        <v>1225</v>
      </c>
      <c r="O886" s="36">
        <v>1</v>
      </c>
      <c r="P886" s="37">
        <v>1</v>
      </c>
      <c r="Q886" s="38">
        <v>0</v>
      </c>
      <c r="R886" s="38">
        <v>0</v>
      </c>
      <c r="S886" s="36">
        <f>IF(Tabel3[[#This Row],[N Adv
Nouveau]]=0,0,POWER(2,Tabel3[[#This Row],[N Adv
maintenant]]+Tabel3[[#This Row],[N Adv
Nouveau]]))</f>
        <v>0</v>
      </c>
      <c r="T886" s="37">
        <f>IF(Tabel3[[#This Row],[N CoE
Nouveau]]=0,0,POWER(2,Tabel3[[#This Row],[N CoE
maintenant]]+Tabel3[[#This Row],[N CoE
Nouveau]]))</f>
        <v>0</v>
      </c>
    </row>
    <row r="887" spans="14:20" x14ac:dyDescent="0.25">
      <c r="N887" s="5" t="s">
        <v>1086</v>
      </c>
      <c r="O887" s="36">
        <v>2</v>
      </c>
      <c r="P887" s="37">
        <v>2</v>
      </c>
      <c r="Q887" s="38">
        <v>0</v>
      </c>
      <c r="R887" s="38">
        <v>0</v>
      </c>
      <c r="S887" s="36">
        <f>IF(Tabel3[[#This Row],[N Adv
Nouveau]]=0,0,POWER(2,Tabel3[[#This Row],[N Adv
maintenant]]+Tabel3[[#This Row],[N Adv
Nouveau]]))</f>
        <v>0</v>
      </c>
      <c r="T887" s="37">
        <f>IF(Tabel3[[#This Row],[N CoE
Nouveau]]=0,0,POWER(2,Tabel3[[#This Row],[N CoE
maintenant]]+Tabel3[[#This Row],[N CoE
Nouveau]]))</f>
        <v>0</v>
      </c>
    </row>
    <row r="888" spans="14:20" x14ac:dyDescent="0.25">
      <c r="N888" s="5" t="s">
        <v>367</v>
      </c>
      <c r="O888" s="36">
        <v>1</v>
      </c>
      <c r="P888" s="37">
        <v>1</v>
      </c>
      <c r="Q888" s="38">
        <v>0</v>
      </c>
      <c r="R888" s="38">
        <v>0</v>
      </c>
      <c r="S888" s="36">
        <f>IF(Tabel3[[#This Row],[N Adv
Nouveau]]=0,0,POWER(2,Tabel3[[#This Row],[N Adv
maintenant]]+Tabel3[[#This Row],[N Adv
Nouveau]]))</f>
        <v>0</v>
      </c>
      <c r="T888" s="37">
        <f>IF(Tabel3[[#This Row],[N CoE
Nouveau]]=0,0,POWER(2,Tabel3[[#This Row],[N CoE
maintenant]]+Tabel3[[#This Row],[N CoE
Nouveau]]))</f>
        <v>0</v>
      </c>
    </row>
    <row r="889" spans="14:20" x14ac:dyDescent="0.25">
      <c r="N889" s="5" t="s">
        <v>812</v>
      </c>
      <c r="O889" s="36">
        <v>2</v>
      </c>
      <c r="P889" s="37">
        <v>1</v>
      </c>
      <c r="Q889" s="38">
        <v>0</v>
      </c>
      <c r="R889" s="38">
        <v>0</v>
      </c>
      <c r="S889" s="36">
        <f>IF(Tabel3[[#This Row],[N Adv
Nouveau]]=0,0,POWER(2,Tabel3[[#This Row],[N Adv
maintenant]]+Tabel3[[#This Row],[N Adv
Nouveau]]))</f>
        <v>0</v>
      </c>
      <c r="T889" s="37">
        <f>IF(Tabel3[[#This Row],[N CoE
Nouveau]]=0,0,POWER(2,Tabel3[[#This Row],[N CoE
maintenant]]+Tabel3[[#This Row],[N CoE
Nouveau]]))</f>
        <v>0</v>
      </c>
    </row>
    <row r="890" spans="14:20" x14ac:dyDescent="0.25">
      <c r="N890" s="5" t="s">
        <v>1250</v>
      </c>
      <c r="O890" s="36">
        <v>2</v>
      </c>
      <c r="P890" s="37">
        <v>1</v>
      </c>
      <c r="Q890" s="38">
        <v>0</v>
      </c>
      <c r="R890" s="38">
        <v>0</v>
      </c>
      <c r="S890" s="36">
        <f>IF(Tabel3[[#This Row],[N Adv
Nouveau]]=0,0,POWER(2,Tabel3[[#This Row],[N Adv
maintenant]]+Tabel3[[#This Row],[N Adv
Nouveau]]))</f>
        <v>0</v>
      </c>
      <c r="T890" s="37">
        <f>IF(Tabel3[[#This Row],[N CoE
Nouveau]]=0,0,POWER(2,Tabel3[[#This Row],[N CoE
maintenant]]+Tabel3[[#This Row],[N CoE
Nouveau]]))</f>
        <v>0</v>
      </c>
    </row>
    <row r="891" spans="14:20" x14ac:dyDescent="0.25">
      <c r="N891" s="5" t="s">
        <v>1064</v>
      </c>
      <c r="O891" s="36">
        <v>3</v>
      </c>
      <c r="P891" s="37">
        <v>1</v>
      </c>
      <c r="Q891" s="38">
        <v>0</v>
      </c>
      <c r="R891" s="38">
        <v>0</v>
      </c>
      <c r="S891" s="36">
        <f>IF(Tabel3[[#This Row],[N Adv
Nouveau]]=0,0,POWER(2,Tabel3[[#This Row],[N Adv
maintenant]]+Tabel3[[#This Row],[N Adv
Nouveau]]))</f>
        <v>0</v>
      </c>
      <c r="T891" s="37">
        <f>IF(Tabel3[[#This Row],[N CoE
Nouveau]]=0,0,POWER(2,Tabel3[[#This Row],[N CoE
maintenant]]+Tabel3[[#This Row],[N CoE
Nouveau]]))</f>
        <v>0</v>
      </c>
    </row>
    <row r="892" spans="14:20" x14ac:dyDescent="0.25">
      <c r="N892" s="5" t="s">
        <v>1116</v>
      </c>
      <c r="O892" s="36">
        <v>1</v>
      </c>
      <c r="P892" s="37">
        <v>0</v>
      </c>
      <c r="Q892" s="38">
        <v>0</v>
      </c>
      <c r="R892" s="38">
        <v>0</v>
      </c>
      <c r="S892" s="36">
        <f>IF(Tabel3[[#This Row],[N Adv
Nouveau]]=0,0,POWER(2,Tabel3[[#This Row],[N Adv
maintenant]]+Tabel3[[#This Row],[N Adv
Nouveau]]))</f>
        <v>0</v>
      </c>
      <c r="T892" s="37">
        <f>IF(Tabel3[[#This Row],[N CoE
Nouveau]]=0,0,POWER(2,Tabel3[[#This Row],[N CoE
maintenant]]+Tabel3[[#This Row],[N CoE
Nouveau]]))</f>
        <v>0</v>
      </c>
    </row>
    <row r="893" spans="14:20" x14ac:dyDescent="0.25">
      <c r="N893" s="5" t="s">
        <v>604</v>
      </c>
      <c r="O893" s="36">
        <v>2</v>
      </c>
      <c r="P893" s="37">
        <v>1</v>
      </c>
      <c r="Q893" s="38">
        <v>0</v>
      </c>
      <c r="R893" s="38">
        <v>0</v>
      </c>
      <c r="S893" s="36">
        <f>IF(Tabel3[[#This Row],[N Adv
Nouveau]]=0,0,POWER(2,Tabel3[[#This Row],[N Adv
maintenant]]+Tabel3[[#This Row],[N Adv
Nouveau]]))</f>
        <v>0</v>
      </c>
      <c r="T893" s="37">
        <f>IF(Tabel3[[#This Row],[N CoE
Nouveau]]=0,0,POWER(2,Tabel3[[#This Row],[N CoE
maintenant]]+Tabel3[[#This Row],[N CoE
Nouveau]]))</f>
        <v>0</v>
      </c>
    </row>
    <row r="894" spans="14:20" x14ac:dyDescent="0.25">
      <c r="N894" s="5" t="s">
        <v>561</v>
      </c>
      <c r="O894" s="36">
        <v>2</v>
      </c>
      <c r="P894" s="37">
        <v>1</v>
      </c>
      <c r="Q894" s="38">
        <v>0</v>
      </c>
      <c r="R894" s="38">
        <v>0</v>
      </c>
      <c r="S894" s="36">
        <f>IF(Tabel3[[#This Row],[N Adv
Nouveau]]=0,0,POWER(2,Tabel3[[#This Row],[N Adv
maintenant]]+Tabel3[[#This Row],[N Adv
Nouveau]]))</f>
        <v>0</v>
      </c>
      <c r="T894" s="37">
        <f>IF(Tabel3[[#This Row],[N CoE
Nouveau]]=0,0,POWER(2,Tabel3[[#This Row],[N CoE
maintenant]]+Tabel3[[#This Row],[N CoE
Nouveau]]))</f>
        <v>0</v>
      </c>
    </row>
    <row r="895" spans="14:20" x14ac:dyDescent="0.25">
      <c r="N895" s="5" t="s">
        <v>363</v>
      </c>
      <c r="O895" s="36">
        <v>2</v>
      </c>
      <c r="P895" s="37">
        <v>1</v>
      </c>
      <c r="Q895" s="38">
        <v>0</v>
      </c>
      <c r="R895" s="38">
        <v>0</v>
      </c>
      <c r="S895" s="36">
        <f>IF(Tabel3[[#This Row],[N Adv
Nouveau]]=0,0,POWER(2,Tabel3[[#This Row],[N Adv
maintenant]]+Tabel3[[#This Row],[N Adv
Nouveau]]))</f>
        <v>0</v>
      </c>
      <c r="T895" s="37">
        <f>IF(Tabel3[[#This Row],[N CoE
Nouveau]]=0,0,POWER(2,Tabel3[[#This Row],[N CoE
maintenant]]+Tabel3[[#This Row],[N CoE
Nouveau]]))</f>
        <v>0</v>
      </c>
    </row>
    <row r="896" spans="14:20" x14ac:dyDescent="0.25">
      <c r="N896" s="5" t="s">
        <v>540</v>
      </c>
      <c r="O896" s="36">
        <v>1</v>
      </c>
      <c r="P896" s="37">
        <v>1</v>
      </c>
      <c r="Q896" s="38">
        <v>0</v>
      </c>
      <c r="R896" s="38">
        <v>0</v>
      </c>
      <c r="S896" s="36">
        <f>IF(Tabel3[[#This Row],[N Adv
Nouveau]]=0,0,POWER(2,Tabel3[[#This Row],[N Adv
maintenant]]+Tabel3[[#This Row],[N Adv
Nouveau]]))</f>
        <v>0</v>
      </c>
      <c r="T896" s="37">
        <f>IF(Tabel3[[#This Row],[N CoE
Nouveau]]=0,0,POWER(2,Tabel3[[#This Row],[N CoE
maintenant]]+Tabel3[[#This Row],[N CoE
Nouveau]]))</f>
        <v>0</v>
      </c>
    </row>
    <row r="897" spans="14:20" x14ac:dyDescent="0.25">
      <c r="N897" s="5" t="s">
        <v>430</v>
      </c>
      <c r="O897" s="36">
        <v>2</v>
      </c>
      <c r="P897" s="37">
        <v>0</v>
      </c>
      <c r="Q897" s="38">
        <v>0</v>
      </c>
      <c r="R897" s="38">
        <v>0</v>
      </c>
      <c r="S897" s="36">
        <f>IF(Tabel3[[#This Row],[N Adv
Nouveau]]=0,0,POWER(2,Tabel3[[#This Row],[N Adv
maintenant]]+Tabel3[[#This Row],[N Adv
Nouveau]]))</f>
        <v>0</v>
      </c>
      <c r="T897" s="37">
        <f>IF(Tabel3[[#This Row],[N CoE
Nouveau]]=0,0,POWER(2,Tabel3[[#This Row],[N CoE
maintenant]]+Tabel3[[#This Row],[N CoE
Nouveau]]))</f>
        <v>0</v>
      </c>
    </row>
    <row r="898" spans="14:20" x14ac:dyDescent="0.25">
      <c r="N898" s="5" t="s">
        <v>1288</v>
      </c>
      <c r="O898" s="36">
        <v>2</v>
      </c>
      <c r="P898" s="37">
        <v>1</v>
      </c>
      <c r="Q898" s="38">
        <v>0</v>
      </c>
      <c r="R898" s="38">
        <v>0</v>
      </c>
      <c r="S898" s="36">
        <f>IF(Tabel3[[#This Row],[N Adv
Nouveau]]=0,0,POWER(2,Tabel3[[#This Row],[N Adv
maintenant]]+Tabel3[[#This Row],[N Adv
Nouveau]]))</f>
        <v>0</v>
      </c>
      <c r="T898" s="37">
        <f>IF(Tabel3[[#This Row],[N CoE
Nouveau]]=0,0,POWER(2,Tabel3[[#This Row],[N CoE
maintenant]]+Tabel3[[#This Row],[N CoE
Nouveau]]))</f>
        <v>0</v>
      </c>
    </row>
    <row r="899" spans="14:20" x14ac:dyDescent="0.25">
      <c r="N899" s="5" t="s">
        <v>789</v>
      </c>
      <c r="O899" s="36">
        <v>1</v>
      </c>
      <c r="P899" s="37">
        <v>1</v>
      </c>
      <c r="Q899" s="38">
        <v>0</v>
      </c>
      <c r="R899" s="38">
        <v>0</v>
      </c>
      <c r="S899" s="36">
        <f>IF(Tabel3[[#This Row],[N Adv
Nouveau]]=0,0,POWER(2,Tabel3[[#This Row],[N Adv
maintenant]]+Tabel3[[#This Row],[N Adv
Nouveau]]))</f>
        <v>0</v>
      </c>
      <c r="T899" s="37">
        <f>IF(Tabel3[[#This Row],[N CoE
Nouveau]]=0,0,POWER(2,Tabel3[[#This Row],[N CoE
maintenant]]+Tabel3[[#This Row],[N CoE
Nouveau]]))</f>
        <v>0</v>
      </c>
    </row>
    <row r="900" spans="14:20" x14ac:dyDescent="0.25">
      <c r="N900" s="5" t="s">
        <v>842</v>
      </c>
      <c r="O900" s="36">
        <v>2</v>
      </c>
      <c r="P900" s="37">
        <v>1</v>
      </c>
      <c r="Q900" s="38">
        <v>0</v>
      </c>
      <c r="R900" s="38">
        <v>0</v>
      </c>
      <c r="S900" s="36">
        <f>IF(Tabel3[[#This Row],[N Adv
Nouveau]]=0,0,POWER(2,Tabel3[[#This Row],[N Adv
maintenant]]+Tabel3[[#This Row],[N Adv
Nouveau]]))</f>
        <v>0</v>
      </c>
      <c r="T900" s="37">
        <f>IF(Tabel3[[#This Row],[N CoE
Nouveau]]=0,0,POWER(2,Tabel3[[#This Row],[N CoE
maintenant]]+Tabel3[[#This Row],[N CoE
Nouveau]]))</f>
        <v>0</v>
      </c>
    </row>
    <row r="901" spans="14:20" x14ac:dyDescent="0.25">
      <c r="N901" s="5" t="s">
        <v>537</v>
      </c>
      <c r="O901" s="36">
        <v>2</v>
      </c>
      <c r="P901" s="37">
        <v>1</v>
      </c>
      <c r="Q901" s="38">
        <v>0</v>
      </c>
      <c r="R901" s="38">
        <v>0</v>
      </c>
      <c r="S901" s="36">
        <f>IF(Tabel3[[#This Row],[N Adv
Nouveau]]=0,0,POWER(2,Tabel3[[#This Row],[N Adv
maintenant]]+Tabel3[[#This Row],[N Adv
Nouveau]]))</f>
        <v>0</v>
      </c>
      <c r="T901" s="37">
        <f>IF(Tabel3[[#This Row],[N CoE
Nouveau]]=0,0,POWER(2,Tabel3[[#This Row],[N CoE
maintenant]]+Tabel3[[#This Row],[N CoE
Nouveau]]))</f>
        <v>0</v>
      </c>
    </row>
    <row r="902" spans="14:20" x14ac:dyDescent="0.25">
      <c r="N902" s="5" t="s">
        <v>1208</v>
      </c>
      <c r="O902" s="36">
        <v>0</v>
      </c>
      <c r="P902" s="37">
        <v>1</v>
      </c>
      <c r="Q902" s="38">
        <v>0</v>
      </c>
      <c r="R902" s="38">
        <v>0</v>
      </c>
      <c r="S902" s="36">
        <f>IF(Tabel3[[#This Row],[N Adv
Nouveau]]=0,0,POWER(2,Tabel3[[#This Row],[N Adv
maintenant]]+Tabel3[[#This Row],[N Adv
Nouveau]]))</f>
        <v>0</v>
      </c>
      <c r="T902" s="37">
        <f>IF(Tabel3[[#This Row],[N CoE
Nouveau]]=0,0,POWER(2,Tabel3[[#This Row],[N CoE
maintenant]]+Tabel3[[#This Row],[N CoE
Nouveau]]))</f>
        <v>0</v>
      </c>
    </row>
    <row r="903" spans="14:20" x14ac:dyDescent="0.25">
      <c r="N903" s="5" t="s">
        <v>1304</v>
      </c>
      <c r="O903" s="36">
        <v>2</v>
      </c>
      <c r="P903" s="37">
        <v>1</v>
      </c>
      <c r="Q903" s="38">
        <v>0</v>
      </c>
      <c r="R903" s="38">
        <v>0</v>
      </c>
      <c r="S903" s="36">
        <f>IF(Tabel3[[#This Row],[N Adv
Nouveau]]=0,0,POWER(2,Tabel3[[#This Row],[N Adv
maintenant]]+Tabel3[[#This Row],[N Adv
Nouveau]]))</f>
        <v>0</v>
      </c>
      <c r="T903" s="37">
        <f>IF(Tabel3[[#This Row],[N CoE
Nouveau]]=0,0,POWER(2,Tabel3[[#This Row],[N CoE
maintenant]]+Tabel3[[#This Row],[N CoE
Nouveau]]))</f>
        <v>0</v>
      </c>
    </row>
    <row r="904" spans="14:20" x14ac:dyDescent="0.25">
      <c r="N904" s="5" t="s">
        <v>1213</v>
      </c>
      <c r="O904" s="36">
        <v>2</v>
      </c>
      <c r="P904" s="37">
        <v>1</v>
      </c>
      <c r="Q904" s="38">
        <v>0</v>
      </c>
      <c r="R904" s="38">
        <v>0</v>
      </c>
      <c r="S904" s="36">
        <f>IF(Tabel3[[#This Row],[N Adv
Nouveau]]=0,0,POWER(2,Tabel3[[#This Row],[N Adv
maintenant]]+Tabel3[[#This Row],[N Adv
Nouveau]]))</f>
        <v>0</v>
      </c>
      <c r="T904" s="37">
        <f>IF(Tabel3[[#This Row],[N CoE
Nouveau]]=0,0,POWER(2,Tabel3[[#This Row],[N CoE
maintenant]]+Tabel3[[#This Row],[N CoE
Nouveau]]))</f>
        <v>0</v>
      </c>
    </row>
    <row r="905" spans="14:20" x14ac:dyDescent="0.25">
      <c r="N905" s="5" t="s">
        <v>453</v>
      </c>
      <c r="O905" s="36">
        <v>3</v>
      </c>
      <c r="P905" s="37">
        <v>1</v>
      </c>
      <c r="Q905" s="38">
        <v>0</v>
      </c>
      <c r="R905" s="38">
        <v>0</v>
      </c>
      <c r="S905" s="36">
        <f>IF(Tabel3[[#This Row],[N Adv
Nouveau]]=0,0,POWER(2,Tabel3[[#This Row],[N Adv
maintenant]]+Tabel3[[#This Row],[N Adv
Nouveau]]))</f>
        <v>0</v>
      </c>
      <c r="T905" s="37">
        <f>IF(Tabel3[[#This Row],[N CoE
Nouveau]]=0,0,POWER(2,Tabel3[[#This Row],[N CoE
maintenant]]+Tabel3[[#This Row],[N CoE
Nouveau]]))</f>
        <v>0</v>
      </c>
    </row>
    <row r="906" spans="14:20" x14ac:dyDescent="0.25">
      <c r="N906" s="5" t="s">
        <v>1406</v>
      </c>
      <c r="O906" s="36">
        <v>3</v>
      </c>
      <c r="P906" s="37">
        <v>1</v>
      </c>
      <c r="Q906" s="38">
        <v>0</v>
      </c>
      <c r="R906" s="38">
        <v>0</v>
      </c>
      <c r="S906" s="36">
        <f>IF(Tabel3[[#This Row],[N Adv
Nouveau]]=0,0,POWER(2,Tabel3[[#This Row],[N Adv
maintenant]]+Tabel3[[#This Row],[N Adv
Nouveau]]))</f>
        <v>0</v>
      </c>
      <c r="T906" s="37">
        <f>IF(Tabel3[[#This Row],[N CoE
Nouveau]]=0,0,POWER(2,Tabel3[[#This Row],[N CoE
maintenant]]+Tabel3[[#This Row],[N CoE
Nouveau]]))</f>
        <v>0</v>
      </c>
    </row>
    <row r="907" spans="14:20" x14ac:dyDescent="0.25">
      <c r="N907" s="5" t="s">
        <v>1044</v>
      </c>
      <c r="O907" s="36">
        <v>2</v>
      </c>
      <c r="P907" s="37">
        <v>1</v>
      </c>
      <c r="Q907" s="38">
        <v>0</v>
      </c>
      <c r="R907" s="38">
        <v>0</v>
      </c>
      <c r="S907" s="36">
        <f>IF(Tabel3[[#This Row],[N Adv
Nouveau]]=0,0,POWER(2,Tabel3[[#This Row],[N Adv
maintenant]]+Tabel3[[#This Row],[N Adv
Nouveau]]))</f>
        <v>0</v>
      </c>
      <c r="T907" s="37">
        <f>IF(Tabel3[[#This Row],[N CoE
Nouveau]]=0,0,POWER(2,Tabel3[[#This Row],[N CoE
maintenant]]+Tabel3[[#This Row],[N CoE
Nouveau]]))</f>
        <v>0</v>
      </c>
    </row>
    <row r="908" spans="14:20" x14ac:dyDescent="0.25">
      <c r="N908" s="5" t="s">
        <v>1262</v>
      </c>
      <c r="O908" s="36">
        <v>2</v>
      </c>
      <c r="P908" s="37">
        <v>1</v>
      </c>
      <c r="Q908" s="38">
        <v>0</v>
      </c>
      <c r="R908" s="38">
        <v>0</v>
      </c>
      <c r="S908" s="36">
        <f>IF(Tabel3[[#This Row],[N Adv
Nouveau]]=0,0,POWER(2,Tabel3[[#This Row],[N Adv
maintenant]]+Tabel3[[#This Row],[N Adv
Nouveau]]))</f>
        <v>0</v>
      </c>
      <c r="T908" s="37">
        <f>IF(Tabel3[[#This Row],[N CoE
Nouveau]]=0,0,POWER(2,Tabel3[[#This Row],[N CoE
maintenant]]+Tabel3[[#This Row],[N CoE
Nouveau]]))</f>
        <v>0</v>
      </c>
    </row>
    <row r="909" spans="14:20" x14ac:dyDescent="0.25">
      <c r="N909" s="5" t="s">
        <v>1421</v>
      </c>
      <c r="O909" s="36">
        <v>2</v>
      </c>
      <c r="P909" s="37">
        <v>1</v>
      </c>
      <c r="Q909" s="38">
        <v>0</v>
      </c>
      <c r="R909" s="38">
        <v>0</v>
      </c>
      <c r="S909" s="36">
        <f>IF(Tabel3[[#This Row],[N Adv
Nouveau]]=0,0,POWER(2,Tabel3[[#This Row],[N Adv
maintenant]]+Tabel3[[#This Row],[N Adv
Nouveau]]))</f>
        <v>0</v>
      </c>
      <c r="T909" s="37">
        <f>IF(Tabel3[[#This Row],[N CoE
Nouveau]]=0,0,POWER(2,Tabel3[[#This Row],[N CoE
maintenant]]+Tabel3[[#This Row],[N CoE
Nouveau]]))</f>
        <v>0</v>
      </c>
    </row>
    <row r="910" spans="14:20" x14ac:dyDescent="0.25">
      <c r="N910" s="5" t="s">
        <v>531</v>
      </c>
      <c r="O910" s="36">
        <v>2</v>
      </c>
      <c r="P910" s="37">
        <v>1</v>
      </c>
      <c r="Q910" s="38">
        <v>0</v>
      </c>
      <c r="R910" s="38">
        <v>0</v>
      </c>
      <c r="S910" s="36">
        <f>IF(Tabel3[[#This Row],[N Adv
Nouveau]]=0,0,POWER(2,Tabel3[[#This Row],[N Adv
maintenant]]+Tabel3[[#This Row],[N Adv
Nouveau]]))</f>
        <v>0</v>
      </c>
      <c r="T910" s="37">
        <f>IF(Tabel3[[#This Row],[N CoE
Nouveau]]=0,0,POWER(2,Tabel3[[#This Row],[N CoE
maintenant]]+Tabel3[[#This Row],[N CoE
Nouveau]]))</f>
        <v>0</v>
      </c>
    </row>
    <row r="911" spans="14:20" x14ac:dyDescent="0.25">
      <c r="N911" s="5" t="s">
        <v>366</v>
      </c>
      <c r="O911" s="36">
        <v>2</v>
      </c>
      <c r="P911" s="37">
        <v>1</v>
      </c>
      <c r="Q911" s="38">
        <v>0</v>
      </c>
      <c r="R911" s="38">
        <v>0</v>
      </c>
      <c r="S911" s="36">
        <f>IF(Tabel3[[#This Row],[N Adv
Nouveau]]=0,0,POWER(2,Tabel3[[#This Row],[N Adv
maintenant]]+Tabel3[[#This Row],[N Adv
Nouveau]]))</f>
        <v>0</v>
      </c>
      <c r="T911" s="37">
        <f>IF(Tabel3[[#This Row],[N CoE
Nouveau]]=0,0,POWER(2,Tabel3[[#This Row],[N CoE
maintenant]]+Tabel3[[#This Row],[N CoE
Nouveau]]))</f>
        <v>0</v>
      </c>
    </row>
    <row r="912" spans="14:20" x14ac:dyDescent="0.25">
      <c r="N912" s="5" t="s">
        <v>347</v>
      </c>
      <c r="O912" s="36">
        <v>2</v>
      </c>
      <c r="P912" s="37">
        <v>1</v>
      </c>
      <c r="Q912" s="38">
        <v>0</v>
      </c>
      <c r="R912" s="38">
        <v>0</v>
      </c>
      <c r="S912" s="36">
        <f>IF(Tabel3[[#This Row],[N Adv
Nouveau]]=0,0,POWER(2,Tabel3[[#This Row],[N Adv
maintenant]]+Tabel3[[#This Row],[N Adv
Nouveau]]))</f>
        <v>0</v>
      </c>
      <c r="T912" s="37">
        <f>IF(Tabel3[[#This Row],[N CoE
Nouveau]]=0,0,POWER(2,Tabel3[[#This Row],[N CoE
maintenant]]+Tabel3[[#This Row],[N CoE
Nouveau]]))</f>
        <v>0</v>
      </c>
    </row>
    <row r="913" spans="14:20" x14ac:dyDescent="0.25">
      <c r="N913" s="5" t="s">
        <v>1187</v>
      </c>
      <c r="O913" s="36">
        <v>1</v>
      </c>
      <c r="P913" s="37">
        <v>0</v>
      </c>
      <c r="Q913" s="38">
        <v>0</v>
      </c>
      <c r="R913" s="38">
        <v>0</v>
      </c>
      <c r="S913" s="36">
        <f>IF(Tabel3[[#This Row],[N Adv
Nouveau]]=0,0,POWER(2,Tabel3[[#This Row],[N Adv
maintenant]]+Tabel3[[#This Row],[N Adv
Nouveau]]))</f>
        <v>0</v>
      </c>
      <c r="T913" s="37">
        <f>IF(Tabel3[[#This Row],[N CoE
Nouveau]]=0,0,POWER(2,Tabel3[[#This Row],[N CoE
maintenant]]+Tabel3[[#This Row],[N CoE
Nouveau]]))</f>
        <v>0</v>
      </c>
    </row>
    <row r="914" spans="14:20" x14ac:dyDescent="0.25">
      <c r="N914" s="5" t="s">
        <v>1172</v>
      </c>
      <c r="O914" s="36">
        <v>0</v>
      </c>
      <c r="P914" s="37">
        <v>1</v>
      </c>
      <c r="Q914" s="38">
        <v>0</v>
      </c>
      <c r="R914" s="38">
        <v>0</v>
      </c>
      <c r="S914" s="36">
        <f>IF(Tabel3[[#This Row],[N Adv
Nouveau]]=0,0,POWER(2,Tabel3[[#This Row],[N Adv
maintenant]]+Tabel3[[#This Row],[N Adv
Nouveau]]))</f>
        <v>0</v>
      </c>
      <c r="T914" s="37">
        <f>IF(Tabel3[[#This Row],[N CoE
Nouveau]]=0,0,POWER(2,Tabel3[[#This Row],[N CoE
maintenant]]+Tabel3[[#This Row],[N CoE
Nouveau]]))</f>
        <v>0</v>
      </c>
    </row>
    <row r="915" spans="14:20" x14ac:dyDescent="0.25">
      <c r="N915" s="5" t="s">
        <v>1416</v>
      </c>
      <c r="O915" s="36">
        <v>2</v>
      </c>
      <c r="P915" s="37">
        <v>1</v>
      </c>
      <c r="Q915" s="38">
        <v>0</v>
      </c>
      <c r="R915" s="38">
        <v>0</v>
      </c>
      <c r="S915" s="36">
        <f>IF(Tabel3[[#This Row],[N Adv
Nouveau]]=0,0,POWER(2,Tabel3[[#This Row],[N Adv
maintenant]]+Tabel3[[#This Row],[N Adv
Nouveau]]))</f>
        <v>0</v>
      </c>
      <c r="T915" s="37">
        <f>IF(Tabel3[[#This Row],[N CoE
Nouveau]]=0,0,POWER(2,Tabel3[[#This Row],[N CoE
maintenant]]+Tabel3[[#This Row],[N CoE
Nouveau]]))</f>
        <v>0</v>
      </c>
    </row>
    <row r="916" spans="14:20" x14ac:dyDescent="0.25">
      <c r="N916" s="5" t="s">
        <v>1342</v>
      </c>
      <c r="O916" s="36">
        <v>2</v>
      </c>
      <c r="P916" s="37">
        <v>1</v>
      </c>
      <c r="Q916" s="38">
        <v>0</v>
      </c>
      <c r="R916" s="38">
        <v>0</v>
      </c>
      <c r="S916" s="36">
        <f>IF(Tabel3[[#This Row],[N Adv
Nouveau]]=0,0,POWER(2,Tabel3[[#This Row],[N Adv
maintenant]]+Tabel3[[#This Row],[N Adv
Nouveau]]))</f>
        <v>0</v>
      </c>
      <c r="T916" s="37">
        <f>IF(Tabel3[[#This Row],[N CoE
Nouveau]]=0,0,POWER(2,Tabel3[[#This Row],[N CoE
maintenant]]+Tabel3[[#This Row],[N CoE
Nouveau]]))</f>
        <v>0</v>
      </c>
    </row>
    <row r="917" spans="14:20" x14ac:dyDescent="0.25">
      <c r="N917" s="5" t="s">
        <v>776</v>
      </c>
      <c r="O917" s="36">
        <v>1</v>
      </c>
      <c r="P917" s="37">
        <v>1</v>
      </c>
      <c r="Q917" s="38">
        <v>0</v>
      </c>
      <c r="R917" s="38">
        <v>0</v>
      </c>
      <c r="S917" s="36">
        <f>IF(Tabel3[[#This Row],[N Adv
Nouveau]]=0,0,POWER(2,Tabel3[[#This Row],[N Adv
maintenant]]+Tabel3[[#This Row],[N Adv
Nouveau]]))</f>
        <v>0</v>
      </c>
      <c r="T917" s="37">
        <f>IF(Tabel3[[#This Row],[N CoE
Nouveau]]=0,0,POWER(2,Tabel3[[#This Row],[N CoE
maintenant]]+Tabel3[[#This Row],[N CoE
Nouveau]]))</f>
        <v>0</v>
      </c>
    </row>
    <row r="918" spans="14:20" x14ac:dyDescent="0.25">
      <c r="N918" s="5" t="s">
        <v>1175</v>
      </c>
      <c r="O918" s="36">
        <v>1</v>
      </c>
      <c r="P918" s="37">
        <v>1</v>
      </c>
      <c r="Q918" s="38">
        <v>0</v>
      </c>
      <c r="R918" s="38">
        <v>0</v>
      </c>
      <c r="S918" s="36">
        <f>IF(Tabel3[[#This Row],[N Adv
Nouveau]]=0,0,POWER(2,Tabel3[[#This Row],[N Adv
maintenant]]+Tabel3[[#This Row],[N Adv
Nouveau]]))</f>
        <v>0</v>
      </c>
      <c r="T918" s="37">
        <f>IF(Tabel3[[#This Row],[N CoE
Nouveau]]=0,0,POWER(2,Tabel3[[#This Row],[N CoE
maintenant]]+Tabel3[[#This Row],[N CoE
Nouveau]]))</f>
        <v>0</v>
      </c>
    </row>
    <row r="919" spans="14:20" x14ac:dyDescent="0.25">
      <c r="N919" s="5" t="s">
        <v>1205</v>
      </c>
      <c r="O919" s="36">
        <v>1</v>
      </c>
      <c r="P919" s="37">
        <v>1</v>
      </c>
      <c r="Q919" s="38">
        <v>0</v>
      </c>
      <c r="R919" s="38">
        <v>0</v>
      </c>
      <c r="S919" s="36">
        <f>IF(Tabel3[[#This Row],[N Adv
Nouveau]]=0,0,POWER(2,Tabel3[[#This Row],[N Adv
maintenant]]+Tabel3[[#This Row],[N Adv
Nouveau]]))</f>
        <v>0</v>
      </c>
      <c r="T919" s="37">
        <f>IF(Tabel3[[#This Row],[N CoE
Nouveau]]=0,0,POWER(2,Tabel3[[#This Row],[N CoE
maintenant]]+Tabel3[[#This Row],[N CoE
Nouveau]]))</f>
        <v>0</v>
      </c>
    </row>
    <row r="920" spans="14:20" x14ac:dyDescent="0.25">
      <c r="N920" s="5" t="s">
        <v>447</v>
      </c>
      <c r="O920" s="36">
        <v>2</v>
      </c>
      <c r="P920" s="37">
        <v>2</v>
      </c>
      <c r="Q920" s="38">
        <v>0</v>
      </c>
      <c r="R920" s="38">
        <v>0</v>
      </c>
      <c r="S920" s="36">
        <f>IF(Tabel3[[#This Row],[N Adv
Nouveau]]=0,0,POWER(2,Tabel3[[#This Row],[N Adv
maintenant]]+Tabel3[[#This Row],[N Adv
Nouveau]]))</f>
        <v>0</v>
      </c>
      <c r="T920" s="37">
        <f>IF(Tabel3[[#This Row],[N CoE
Nouveau]]=0,0,POWER(2,Tabel3[[#This Row],[N CoE
maintenant]]+Tabel3[[#This Row],[N CoE
Nouveau]]))</f>
        <v>0</v>
      </c>
    </row>
    <row r="921" spans="14:20" x14ac:dyDescent="0.25">
      <c r="N921" s="5" t="s">
        <v>1350</v>
      </c>
      <c r="O921" s="36">
        <v>0</v>
      </c>
      <c r="P921" s="37">
        <v>0</v>
      </c>
      <c r="Q921" s="38">
        <v>0</v>
      </c>
      <c r="R921" s="38">
        <v>0</v>
      </c>
      <c r="S921" s="36">
        <f>IF(Tabel3[[#This Row],[N Adv
Nouveau]]=0,0,POWER(2,Tabel3[[#This Row],[N Adv
maintenant]]+Tabel3[[#This Row],[N Adv
Nouveau]]))</f>
        <v>0</v>
      </c>
      <c r="T921" s="37">
        <f>IF(Tabel3[[#This Row],[N CoE
Nouveau]]=0,0,POWER(2,Tabel3[[#This Row],[N CoE
maintenant]]+Tabel3[[#This Row],[N CoE
Nouveau]]))</f>
        <v>0</v>
      </c>
    </row>
    <row r="922" spans="14:20" x14ac:dyDescent="0.25">
      <c r="N922" s="5" t="s">
        <v>296</v>
      </c>
      <c r="O922" s="36">
        <v>3</v>
      </c>
      <c r="P922" s="37">
        <v>1</v>
      </c>
      <c r="Q922" s="38">
        <v>0</v>
      </c>
      <c r="R922" s="38">
        <v>0</v>
      </c>
      <c r="S922" s="36">
        <f>IF(Tabel3[[#This Row],[N Adv
Nouveau]]=0,0,POWER(2,Tabel3[[#This Row],[N Adv
maintenant]]+Tabel3[[#This Row],[N Adv
Nouveau]]))</f>
        <v>0</v>
      </c>
      <c r="T922" s="37">
        <f>IF(Tabel3[[#This Row],[N CoE
Nouveau]]=0,0,POWER(2,Tabel3[[#This Row],[N CoE
maintenant]]+Tabel3[[#This Row],[N CoE
Nouveau]]))</f>
        <v>0</v>
      </c>
    </row>
    <row r="923" spans="14:20" x14ac:dyDescent="0.25">
      <c r="N923" s="5" t="s">
        <v>753</v>
      </c>
      <c r="O923" s="36">
        <v>2</v>
      </c>
      <c r="P923" s="37">
        <v>1</v>
      </c>
      <c r="Q923" s="38">
        <v>0</v>
      </c>
      <c r="R923" s="38">
        <v>0</v>
      </c>
      <c r="S923" s="36">
        <f>IF(Tabel3[[#This Row],[N Adv
Nouveau]]=0,0,POWER(2,Tabel3[[#This Row],[N Adv
maintenant]]+Tabel3[[#This Row],[N Adv
Nouveau]]))</f>
        <v>0</v>
      </c>
      <c r="T923" s="37">
        <f>IF(Tabel3[[#This Row],[N CoE
Nouveau]]=0,0,POWER(2,Tabel3[[#This Row],[N CoE
maintenant]]+Tabel3[[#This Row],[N CoE
Nouveau]]))</f>
        <v>0</v>
      </c>
    </row>
    <row r="924" spans="14:20" x14ac:dyDescent="0.25">
      <c r="N924" s="5" t="s">
        <v>396</v>
      </c>
      <c r="O924" s="36">
        <v>1</v>
      </c>
      <c r="P924" s="37">
        <v>1</v>
      </c>
      <c r="Q924" s="38">
        <v>0</v>
      </c>
      <c r="R924" s="38">
        <v>0</v>
      </c>
      <c r="S924" s="36">
        <f>IF(Tabel3[[#This Row],[N Adv
Nouveau]]=0,0,POWER(2,Tabel3[[#This Row],[N Adv
maintenant]]+Tabel3[[#This Row],[N Adv
Nouveau]]))</f>
        <v>0</v>
      </c>
      <c r="T924" s="37">
        <f>IF(Tabel3[[#This Row],[N CoE
Nouveau]]=0,0,POWER(2,Tabel3[[#This Row],[N CoE
maintenant]]+Tabel3[[#This Row],[N CoE
Nouveau]]))</f>
        <v>0</v>
      </c>
    </row>
    <row r="925" spans="14:20" x14ac:dyDescent="0.25">
      <c r="N925" s="5" t="s">
        <v>1159</v>
      </c>
      <c r="O925" s="36">
        <v>2</v>
      </c>
      <c r="P925" s="37">
        <v>1</v>
      </c>
      <c r="Q925" s="38">
        <v>0</v>
      </c>
      <c r="R925" s="38">
        <v>0</v>
      </c>
      <c r="S925" s="36">
        <f>IF(Tabel3[[#This Row],[N Adv
Nouveau]]=0,0,POWER(2,Tabel3[[#This Row],[N Adv
maintenant]]+Tabel3[[#This Row],[N Adv
Nouveau]]))</f>
        <v>0</v>
      </c>
      <c r="T925" s="37">
        <f>IF(Tabel3[[#This Row],[N CoE
Nouveau]]=0,0,POWER(2,Tabel3[[#This Row],[N CoE
maintenant]]+Tabel3[[#This Row],[N CoE
Nouveau]]))</f>
        <v>0</v>
      </c>
    </row>
    <row r="926" spans="14:20" x14ac:dyDescent="0.25">
      <c r="N926" s="5" t="s">
        <v>1088</v>
      </c>
      <c r="O926" s="36">
        <v>0</v>
      </c>
      <c r="P926" s="37">
        <v>0</v>
      </c>
      <c r="Q926" s="38">
        <v>0</v>
      </c>
      <c r="R926" s="38">
        <v>0</v>
      </c>
      <c r="S926" s="36">
        <f>IF(Tabel3[[#This Row],[N Adv
Nouveau]]=0,0,POWER(2,Tabel3[[#This Row],[N Adv
maintenant]]+Tabel3[[#This Row],[N Adv
Nouveau]]))</f>
        <v>0</v>
      </c>
      <c r="T926" s="37">
        <f>IF(Tabel3[[#This Row],[N CoE
Nouveau]]=0,0,POWER(2,Tabel3[[#This Row],[N CoE
maintenant]]+Tabel3[[#This Row],[N CoE
Nouveau]]))</f>
        <v>0</v>
      </c>
    </row>
    <row r="927" spans="14:20" x14ac:dyDescent="0.25">
      <c r="N927" s="5" t="s">
        <v>1335</v>
      </c>
      <c r="O927" s="36">
        <v>0</v>
      </c>
      <c r="P927" s="37">
        <v>1</v>
      </c>
      <c r="Q927" s="38">
        <v>0</v>
      </c>
      <c r="R927" s="38">
        <v>0</v>
      </c>
      <c r="S927" s="36">
        <f>IF(Tabel3[[#This Row],[N Adv
Nouveau]]=0,0,POWER(2,Tabel3[[#This Row],[N Adv
maintenant]]+Tabel3[[#This Row],[N Adv
Nouveau]]))</f>
        <v>0</v>
      </c>
      <c r="T927" s="37">
        <f>IF(Tabel3[[#This Row],[N CoE
Nouveau]]=0,0,POWER(2,Tabel3[[#This Row],[N CoE
maintenant]]+Tabel3[[#This Row],[N CoE
Nouveau]]))</f>
        <v>0</v>
      </c>
    </row>
    <row r="928" spans="14:20" x14ac:dyDescent="0.25">
      <c r="N928" s="5" t="s">
        <v>714</v>
      </c>
      <c r="O928" s="36">
        <v>2</v>
      </c>
      <c r="P928" s="37">
        <v>1</v>
      </c>
      <c r="Q928" s="38">
        <v>0</v>
      </c>
      <c r="R928" s="38">
        <v>0</v>
      </c>
      <c r="S928" s="36">
        <f>IF(Tabel3[[#This Row],[N Adv
Nouveau]]=0,0,POWER(2,Tabel3[[#This Row],[N Adv
maintenant]]+Tabel3[[#This Row],[N Adv
Nouveau]]))</f>
        <v>0</v>
      </c>
      <c r="T928" s="37">
        <f>IF(Tabel3[[#This Row],[N CoE
Nouveau]]=0,0,POWER(2,Tabel3[[#This Row],[N CoE
maintenant]]+Tabel3[[#This Row],[N CoE
Nouveau]]))</f>
        <v>0</v>
      </c>
    </row>
    <row r="929" spans="14:20" x14ac:dyDescent="0.25">
      <c r="N929" s="5" t="s">
        <v>1418</v>
      </c>
      <c r="O929" s="36">
        <v>1</v>
      </c>
      <c r="P929" s="37">
        <v>0</v>
      </c>
      <c r="Q929" s="38">
        <v>0</v>
      </c>
      <c r="R929" s="38">
        <v>0</v>
      </c>
      <c r="S929" s="36">
        <f>IF(Tabel3[[#This Row],[N Adv
Nouveau]]=0,0,POWER(2,Tabel3[[#This Row],[N Adv
maintenant]]+Tabel3[[#This Row],[N Adv
Nouveau]]))</f>
        <v>0</v>
      </c>
      <c r="T929" s="37">
        <f>IF(Tabel3[[#This Row],[N CoE
Nouveau]]=0,0,POWER(2,Tabel3[[#This Row],[N CoE
maintenant]]+Tabel3[[#This Row],[N CoE
Nouveau]]))</f>
        <v>0</v>
      </c>
    </row>
    <row r="930" spans="14:20" x14ac:dyDescent="0.25">
      <c r="N930" s="5" t="s">
        <v>600</v>
      </c>
      <c r="O930" s="36">
        <v>3</v>
      </c>
      <c r="P930" s="37">
        <v>1</v>
      </c>
      <c r="Q930" s="38">
        <v>0</v>
      </c>
      <c r="R930" s="38">
        <v>0</v>
      </c>
      <c r="S930" s="36">
        <f>IF(Tabel3[[#This Row],[N Adv
Nouveau]]=0,0,POWER(2,Tabel3[[#This Row],[N Adv
maintenant]]+Tabel3[[#This Row],[N Adv
Nouveau]]))</f>
        <v>0</v>
      </c>
      <c r="T930" s="37">
        <f>IF(Tabel3[[#This Row],[N CoE
Nouveau]]=0,0,POWER(2,Tabel3[[#This Row],[N CoE
maintenant]]+Tabel3[[#This Row],[N CoE
Nouveau]]))</f>
        <v>0</v>
      </c>
    </row>
    <row r="931" spans="14:20" x14ac:dyDescent="0.25">
      <c r="N931" s="5" t="s">
        <v>588</v>
      </c>
      <c r="O931" s="36">
        <v>2</v>
      </c>
      <c r="P931" s="37">
        <v>1</v>
      </c>
      <c r="Q931" s="38">
        <v>0</v>
      </c>
      <c r="R931" s="38">
        <v>0</v>
      </c>
      <c r="S931" s="36">
        <f>IF(Tabel3[[#This Row],[N Adv
Nouveau]]=0,0,POWER(2,Tabel3[[#This Row],[N Adv
maintenant]]+Tabel3[[#This Row],[N Adv
Nouveau]]))</f>
        <v>0</v>
      </c>
      <c r="T931" s="37">
        <f>IF(Tabel3[[#This Row],[N CoE
Nouveau]]=0,0,POWER(2,Tabel3[[#This Row],[N CoE
maintenant]]+Tabel3[[#This Row],[N CoE
Nouveau]]))</f>
        <v>0</v>
      </c>
    </row>
    <row r="932" spans="14:20" x14ac:dyDescent="0.25">
      <c r="N932" s="5" t="s">
        <v>1404</v>
      </c>
      <c r="O932" s="36">
        <v>1</v>
      </c>
      <c r="P932" s="37">
        <v>1</v>
      </c>
      <c r="Q932" s="38">
        <v>0</v>
      </c>
      <c r="R932" s="38">
        <v>0</v>
      </c>
      <c r="S932" s="36">
        <f>IF(Tabel3[[#This Row],[N Adv
Nouveau]]=0,0,POWER(2,Tabel3[[#This Row],[N Adv
maintenant]]+Tabel3[[#This Row],[N Adv
Nouveau]]))</f>
        <v>0</v>
      </c>
      <c r="T932" s="37">
        <f>IF(Tabel3[[#This Row],[N CoE
Nouveau]]=0,0,POWER(2,Tabel3[[#This Row],[N CoE
maintenant]]+Tabel3[[#This Row],[N CoE
Nouveau]]))</f>
        <v>0</v>
      </c>
    </row>
    <row r="933" spans="14:20" x14ac:dyDescent="0.25">
      <c r="N933" s="5" t="s">
        <v>1179</v>
      </c>
      <c r="O933" s="36">
        <v>1</v>
      </c>
      <c r="P933" s="37">
        <v>0</v>
      </c>
      <c r="Q933" s="38">
        <v>0</v>
      </c>
      <c r="R933" s="38">
        <v>0</v>
      </c>
      <c r="S933" s="36">
        <f>IF(Tabel3[[#This Row],[N Adv
Nouveau]]=0,0,POWER(2,Tabel3[[#This Row],[N Adv
maintenant]]+Tabel3[[#This Row],[N Adv
Nouveau]]))</f>
        <v>0</v>
      </c>
      <c r="T933" s="37">
        <f>IF(Tabel3[[#This Row],[N CoE
Nouveau]]=0,0,POWER(2,Tabel3[[#This Row],[N CoE
maintenant]]+Tabel3[[#This Row],[N CoE
Nouveau]]))</f>
        <v>0</v>
      </c>
    </row>
    <row r="934" spans="14:20" x14ac:dyDescent="0.25">
      <c r="N934" s="5" t="s">
        <v>1005</v>
      </c>
      <c r="O934" s="36">
        <v>1</v>
      </c>
      <c r="P934" s="37">
        <v>1</v>
      </c>
      <c r="Q934" s="38">
        <v>0</v>
      </c>
      <c r="R934" s="38">
        <v>0</v>
      </c>
      <c r="S934" s="36">
        <f>IF(Tabel3[[#This Row],[N Adv
Nouveau]]=0,0,POWER(2,Tabel3[[#This Row],[N Adv
maintenant]]+Tabel3[[#This Row],[N Adv
Nouveau]]))</f>
        <v>0</v>
      </c>
      <c r="T934" s="37">
        <f>IF(Tabel3[[#This Row],[N CoE
Nouveau]]=0,0,POWER(2,Tabel3[[#This Row],[N CoE
maintenant]]+Tabel3[[#This Row],[N CoE
Nouveau]]))</f>
        <v>0</v>
      </c>
    </row>
    <row r="935" spans="14:20" x14ac:dyDescent="0.25">
      <c r="N935" s="5" t="s">
        <v>944</v>
      </c>
      <c r="O935" s="36">
        <v>2</v>
      </c>
      <c r="P935" s="37">
        <v>1</v>
      </c>
      <c r="Q935" s="38">
        <v>0</v>
      </c>
      <c r="R935" s="38">
        <v>0</v>
      </c>
      <c r="S935" s="36">
        <f>IF(Tabel3[[#This Row],[N Adv
Nouveau]]=0,0,POWER(2,Tabel3[[#This Row],[N Adv
maintenant]]+Tabel3[[#This Row],[N Adv
Nouveau]]))</f>
        <v>0</v>
      </c>
      <c r="T935" s="37">
        <f>IF(Tabel3[[#This Row],[N CoE
Nouveau]]=0,0,POWER(2,Tabel3[[#This Row],[N CoE
maintenant]]+Tabel3[[#This Row],[N CoE
Nouveau]]))</f>
        <v>0</v>
      </c>
    </row>
    <row r="936" spans="14:20" x14ac:dyDescent="0.25">
      <c r="N936" s="5" t="s">
        <v>1422</v>
      </c>
      <c r="O936" s="36">
        <v>2</v>
      </c>
      <c r="P936" s="37">
        <v>2</v>
      </c>
      <c r="Q936" s="38">
        <v>0</v>
      </c>
      <c r="R936" s="38">
        <v>0</v>
      </c>
      <c r="S936" s="36">
        <f>IF(Tabel3[[#This Row],[N Adv
Nouveau]]=0,0,POWER(2,Tabel3[[#This Row],[N Adv
maintenant]]+Tabel3[[#This Row],[N Adv
Nouveau]]))</f>
        <v>0</v>
      </c>
      <c r="T936" s="37">
        <f>IF(Tabel3[[#This Row],[N CoE
Nouveau]]=0,0,POWER(2,Tabel3[[#This Row],[N CoE
maintenant]]+Tabel3[[#This Row],[N CoE
Nouveau]]))</f>
        <v>0</v>
      </c>
    </row>
    <row r="937" spans="14:20" x14ac:dyDescent="0.25">
      <c r="N937" s="5" t="s">
        <v>1424</v>
      </c>
      <c r="O937" s="36">
        <v>1</v>
      </c>
      <c r="P937" s="37">
        <v>1</v>
      </c>
      <c r="Q937" s="38">
        <v>0</v>
      </c>
      <c r="R937" s="38">
        <v>0</v>
      </c>
      <c r="S937" s="36">
        <f>IF(Tabel3[[#This Row],[N Adv
Nouveau]]=0,0,POWER(2,Tabel3[[#This Row],[N Adv
maintenant]]+Tabel3[[#This Row],[N Adv
Nouveau]]))</f>
        <v>0</v>
      </c>
      <c r="T937" s="37">
        <f>IF(Tabel3[[#This Row],[N CoE
Nouveau]]=0,0,POWER(2,Tabel3[[#This Row],[N CoE
maintenant]]+Tabel3[[#This Row],[N CoE
Nouveau]]))</f>
        <v>0</v>
      </c>
    </row>
    <row r="938" spans="14:20" x14ac:dyDescent="0.25">
      <c r="N938" s="5" t="s">
        <v>598</v>
      </c>
      <c r="O938" s="36">
        <v>1</v>
      </c>
      <c r="P938" s="37">
        <v>0</v>
      </c>
      <c r="Q938" s="38">
        <v>0</v>
      </c>
      <c r="R938" s="38">
        <v>0</v>
      </c>
      <c r="S938" s="36">
        <f>IF(Tabel3[[#This Row],[N Adv
Nouveau]]=0,0,POWER(2,Tabel3[[#This Row],[N Adv
maintenant]]+Tabel3[[#This Row],[N Adv
Nouveau]]))</f>
        <v>0</v>
      </c>
      <c r="T938" s="37">
        <f>IF(Tabel3[[#This Row],[N CoE
Nouveau]]=0,0,POWER(2,Tabel3[[#This Row],[N CoE
maintenant]]+Tabel3[[#This Row],[N CoE
Nouveau]]))</f>
        <v>0</v>
      </c>
    </row>
    <row r="939" spans="14:20" x14ac:dyDescent="0.25">
      <c r="N939" s="5" t="s">
        <v>628</v>
      </c>
      <c r="O939" s="36">
        <v>2</v>
      </c>
      <c r="P939" s="37">
        <v>2</v>
      </c>
      <c r="Q939" s="38">
        <v>0</v>
      </c>
      <c r="R939" s="38">
        <v>0</v>
      </c>
      <c r="S939" s="36">
        <f>IF(Tabel3[[#This Row],[N Adv
Nouveau]]=0,0,POWER(2,Tabel3[[#This Row],[N Adv
maintenant]]+Tabel3[[#This Row],[N Adv
Nouveau]]))</f>
        <v>0</v>
      </c>
      <c r="T939" s="37">
        <f>IF(Tabel3[[#This Row],[N CoE
Nouveau]]=0,0,POWER(2,Tabel3[[#This Row],[N CoE
maintenant]]+Tabel3[[#This Row],[N CoE
Nouveau]]))</f>
        <v>0</v>
      </c>
    </row>
    <row r="940" spans="14:20" x14ac:dyDescent="0.25">
      <c r="N940" s="5" t="s">
        <v>1419</v>
      </c>
      <c r="O940" s="36">
        <v>2</v>
      </c>
      <c r="P940" s="37">
        <v>1</v>
      </c>
      <c r="Q940" s="38">
        <v>0</v>
      </c>
      <c r="R940" s="38">
        <v>0</v>
      </c>
      <c r="S940" s="36">
        <f>IF(Tabel3[[#This Row],[N Adv
Nouveau]]=0,0,POWER(2,Tabel3[[#This Row],[N Adv
maintenant]]+Tabel3[[#This Row],[N Adv
Nouveau]]))</f>
        <v>0</v>
      </c>
      <c r="T940" s="37">
        <f>IF(Tabel3[[#This Row],[N CoE
Nouveau]]=0,0,POWER(2,Tabel3[[#This Row],[N CoE
maintenant]]+Tabel3[[#This Row],[N CoE
Nouveau]]))</f>
        <v>0</v>
      </c>
    </row>
    <row r="941" spans="14:20" x14ac:dyDescent="0.25">
      <c r="N941" s="5" t="s">
        <v>1134</v>
      </c>
      <c r="O941" s="36">
        <v>3</v>
      </c>
      <c r="P941" s="37">
        <v>1</v>
      </c>
      <c r="Q941" s="38">
        <v>0</v>
      </c>
      <c r="R941" s="38">
        <v>0</v>
      </c>
      <c r="S941" s="36">
        <f>IF(Tabel3[[#This Row],[N Adv
Nouveau]]=0,0,POWER(2,Tabel3[[#This Row],[N Adv
maintenant]]+Tabel3[[#This Row],[N Adv
Nouveau]]))</f>
        <v>0</v>
      </c>
      <c r="T941" s="37">
        <f>IF(Tabel3[[#This Row],[N CoE
Nouveau]]=0,0,POWER(2,Tabel3[[#This Row],[N CoE
maintenant]]+Tabel3[[#This Row],[N CoE
Nouveau]]))</f>
        <v>0</v>
      </c>
    </row>
    <row r="942" spans="14:20" x14ac:dyDescent="0.25">
      <c r="N942" s="5" t="s">
        <v>1413</v>
      </c>
      <c r="O942" s="36">
        <v>3</v>
      </c>
      <c r="P942" s="37">
        <v>1</v>
      </c>
      <c r="Q942" s="38">
        <v>0</v>
      </c>
      <c r="R942" s="38">
        <v>0</v>
      </c>
      <c r="S942" s="36">
        <f>IF(Tabel3[[#This Row],[N Adv
Nouveau]]=0,0,POWER(2,Tabel3[[#This Row],[N Adv
maintenant]]+Tabel3[[#This Row],[N Adv
Nouveau]]))</f>
        <v>0</v>
      </c>
      <c r="T942" s="37">
        <f>IF(Tabel3[[#This Row],[N CoE
Nouveau]]=0,0,POWER(2,Tabel3[[#This Row],[N CoE
maintenant]]+Tabel3[[#This Row],[N CoE
Nouveau]]))</f>
        <v>0</v>
      </c>
    </row>
    <row r="943" spans="14:20" x14ac:dyDescent="0.25">
      <c r="N943" s="5" t="s">
        <v>552</v>
      </c>
      <c r="O943" s="36">
        <v>2</v>
      </c>
      <c r="P943" s="37">
        <v>1</v>
      </c>
      <c r="Q943" s="38">
        <v>0</v>
      </c>
      <c r="R943" s="38">
        <v>0</v>
      </c>
      <c r="S943" s="36">
        <f>IF(Tabel3[[#This Row],[N Adv
Nouveau]]=0,0,POWER(2,Tabel3[[#This Row],[N Adv
maintenant]]+Tabel3[[#This Row],[N Adv
Nouveau]]))</f>
        <v>0</v>
      </c>
      <c r="T943" s="37">
        <f>IF(Tabel3[[#This Row],[N CoE
Nouveau]]=0,0,POWER(2,Tabel3[[#This Row],[N CoE
maintenant]]+Tabel3[[#This Row],[N CoE
Nouveau]]))</f>
        <v>0</v>
      </c>
    </row>
    <row r="944" spans="14:20" x14ac:dyDescent="0.25">
      <c r="N944" s="5" t="s">
        <v>971</v>
      </c>
      <c r="O944" s="36">
        <v>2</v>
      </c>
      <c r="P944" s="37">
        <v>1</v>
      </c>
      <c r="Q944" s="38">
        <v>0</v>
      </c>
      <c r="R944" s="38">
        <v>0</v>
      </c>
      <c r="S944" s="36">
        <f>IF(Tabel3[[#This Row],[N Adv
Nouveau]]=0,0,POWER(2,Tabel3[[#This Row],[N Adv
maintenant]]+Tabel3[[#This Row],[N Adv
Nouveau]]))</f>
        <v>0</v>
      </c>
      <c r="T944" s="37">
        <f>IF(Tabel3[[#This Row],[N CoE
Nouveau]]=0,0,POWER(2,Tabel3[[#This Row],[N CoE
maintenant]]+Tabel3[[#This Row],[N CoE
Nouveau]]))</f>
        <v>0</v>
      </c>
    </row>
    <row r="945" spans="14:20" x14ac:dyDescent="0.25">
      <c r="N945" s="5" t="s">
        <v>463</v>
      </c>
      <c r="O945" s="36">
        <v>2</v>
      </c>
      <c r="P945" s="37">
        <v>1</v>
      </c>
      <c r="Q945" s="38">
        <v>0</v>
      </c>
      <c r="R945" s="38">
        <v>0</v>
      </c>
      <c r="S945" s="36">
        <f>IF(Tabel3[[#This Row],[N Adv
Nouveau]]=0,0,POWER(2,Tabel3[[#This Row],[N Adv
maintenant]]+Tabel3[[#This Row],[N Adv
Nouveau]]))</f>
        <v>0</v>
      </c>
      <c r="T945" s="37">
        <f>IF(Tabel3[[#This Row],[N CoE
Nouveau]]=0,0,POWER(2,Tabel3[[#This Row],[N CoE
maintenant]]+Tabel3[[#This Row],[N CoE
Nouveau]]))</f>
        <v>0</v>
      </c>
    </row>
    <row r="946" spans="14:20" x14ac:dyDescent="0.25">
      <c r="N946" s="5" t="s">
        <v>738</v>
      </c>
      <c r="O946" s="36">
        <v>2</v>
      </c>
      <c r="P946" s="37">
        <v>1</v>
      </c>
      <c r="Q946" s="38">
        <v>0</v>
      </c>
      <c r="R946" s="38">
        <v>0</v>
      </c>
      <c r="S946" s="36">
        <f>IF(Tabel3[[#This Row],[N Adv
Nouveau]]=0,0,POWER(2,Tabel3[[#This Row],[N Adv
maintenant]]+Tabel3[[#This Row],[N Adv
Nouveau]]))</f>
        <v>0</v>
      </c>
      <c r="T946" s="37">
        <f>IF(Tabel3[[#This Row],[N CoE
Nouveau]]=0,0,POWER(2,Tabel3[[#This Row],[N CoE
maintenant]]+Tabel3[[#This Row],[N CoE
Nouveau]]))</f>
        <v>0</v>
      </c>
    </row>
    <row r="947" spans="14:20" x14ac:dyDescent="0.25">
      <c r="N947" s="5" t="s">
        <v>507</v>
      </c>
      <c r="O947" s="36">
        <v>2</v>
      </c>
      <c r="P947" s="37">
        <v>1</v>
      </c>
      <c r="Q947" s="38">
        <v>0</v>
      </c>
      <c r="R947" s="38">
        <v>0</v>
      </c>
      <c r="S947" s="36">
        <f>IF(Tabel3[[#This Row],[N Adv
Nouveau]]=0,0,POWER(2,Tabel3[[#This Row],[N Adv
maintenant]]+Tabel3[[#This Row],[N Adv
Nouveau]]))</f>
        <v>0</v>
      </c>
      <c r="T947" s="37">
        <f>IF(Tabel3[[#This Row],[N CoE
Nouveau]]=0,0,POWER(2,Tabel3[[#This Row],[N CoE
maintenant]]+Tabel3[[#This Row],[N CoE
Nouveau]]))</f>
        <v>0</v>
      </c>
    </row>
    <row r="948" spans="14:20" x14ac:dyDescent="0.25">
      <c r="N948" s="5" t="s">
        <v>626</v>
      </c>
      <c r="O948" s="36">
        <v>2</v>
      </c>
      <c r="P948" s="37">
        <v>2</v>
      </c>
      <c r="Q948" s="38">
        <v>0</v>
      </c>
      <c r="R948" s="38">
        <v>0</v>
      </c>
      <c r="S948" s="36">
        <f>IF(Tabel3[[#This Row],[N Adv
Nouveau]]=0,0,POWER(2,Tabel3[[#This Row],[N Adv
maintenant]]+Tabel3[[#This Row],[N Adv
Nouveau]]))</f>
        <v>0</v>
      </c>
      <c r="T948" s="37">
        <f>IF(Tabel3[[#This Row],[N CoE
Nouveau]]=0,0,POWER(2,Tabel3[[#This Row],[N CoE
maintenant]]+Tabel3[[#This Row],[N CoE
Nouveau]]))</f>
        <v>0</v>
      </c>
    </row>
    <row r="949" spans="14:20" x14ac:dyDescent="0.25">
      <c r="N949" s="5" t="s">
        <v>365</v>
      </c>
      <c r="O949" s="36">
        <v>0</v>
      </c>
      <c r="P949" s="37">
        <v>0</v>
      </c>
      <c r="Q949" s="38">
        <v>0</v>
      </c>
      <c r="R949" s="38">
        <v>0</v>
      </c>
      <c r="S949" s="36">
        <f>IF(Tabel3[[#This Row],[N Adv
Nouveau]]=0,0,POWER(2,Tabel3[[#This Row],[N Adv
maintenant]]+Tabel3[[#This Row],[N Adv
Nouveau]]))</f>
        <v>0</v>
      </c>
      <c r="T949" s="37">
        <f>IF(Tabel3[[#This Row],[N CoE
Nouveau]]=0,0,POWER(2,Tabel3[[#This Row],[N CoE
maintenant]]+Tabel3[[#This Row],[N CoE
Nouveau]]))</f>
        <v>0</v>
      </c>
    </row>
    <row r="950" spans="14:20" x14ac:dyDescent="0.25">
      <c r="N950" s="5" t="s">
        <v>1202</v>
      </c>
      <c r="O950" s="36">
        <v>0</v>
      </c>
      <c r="P950" s="37">
        <v>1</v>
      </c>
      <c r="Q950" s="38">
        <v>0</v>
      </c>
      <c r="R950" s="38">
        <v>0</v>
      </c>
      <c r="S950" s="36">
        <f>IF(Tabel3[[#This Row],[N Adv
Nouveau]]=0,0,POWER(2,Tabel3[[#This Row],[N Adv
maintenant]]+Tabel3[[#This Row],[N Adv
Nouveau]]))</f>
        <v>0</v>
      </c>
      <c r="T950" s="37">
        <f>IF(Tabel3[[#This Row],[N CoE
Nouveau]]=0,0,POWER(2,Tabel3[[#This Row],[N CoE
maintenant]]+Tabel3[[#This Row],[N CoE
Nouveau]]))</f>
        <v>0</v>
      </c>
    </row>
    <row r="951" spans="14:20" x14ac:dyDescent="0.25">
      <c r="N951" s="5" t="s">
        <v>339</v>
      </c>
      <c r="O951" s="36">
        <v>2</v>
      </c>
      <c r="P951" s="37">
        <v>1</v>
      </c>
      <c r="Q951" s="38">
        <v>0</v>
      </c>
      <c r="R951" s="38">
        <v>0</v>
      </c>
      <c r="S951" s="36">
        <f>IF(Tabel3[[#This Row],[N Adv
Nouveau]]=0,0,POWER(2,Tabel3[[#This Row],[N Adv
maintenant]]+Tabel3[[#This Row],[N Adv
Nouveau]]))</f>
        <v>0</v>
      </c>
      <c r="T951" s="37">
        <f>IF(Tabel3[[#This Row],[N CoE
Nouveau]]=0,0,POWER(2,Tabel3[[#This Row],[N CoE
maintenant]]+Tabel3[[#This Row],[N CoE
Nouveau]]))</f>
        <v>0</v>
      </c>
    </row>
    <row r="952" spans="14:20" x14ac:dyDescent="0.25">
      <c r="N952" s="5" t="s">
        <v>1268</v>
      </c>
      <c r="O952" s="36">
        <v>2</v>
      </c>
      <c r="P952" s="37">
        <v>1</v>
      </c>
      <c r="Q952" s="38">
        <v>0</v>
      </c>
      <c r="R952" s="38">
        <v>0</v>
      </c>
      <c r="S952" s="36">
        <f>IF(Tabel3[[#This Row],[N Adv
Nouveau]]=0,0,POWER(2,Tabel3[[#This Row],[N Adv
maintenant]]+Tabel3[[#This Row],[N Adv
Nouveau]]))</f>
        <v>0</v>
      </c>
      <c r="T952" s="37">
        <f>IF(Tabel3[[#This Row],[N CoE
Nouveau]]=0,0,POWER(2,Tabel3[[#This Row],[N CoE
maintenant]]+Tabel3[[#This Row],[N CoE
Nouveau]]))</f>
        <v>0</v>
      </c>
    </row>
    <row r="953" spans="14:20" x14ac:dyDescent="0.25">
      <c r="N953" s="5" t="s">
        <v>1394</v>
      </c>
      <c r="O953" s="36">
        <v>1</v>
      </c>
      <c r="P953" s="37">
        <v>1</v>
      </c>
      <c r="Q953" s="38">
        <v>0</v>
      </c>
      <c r="R953" s="38">
        <v>0</v>
      </c>
      <c r="S953" s="36">
        <f>IF(Tabel3[[#This Row],[N Adv
Nouveau]]=0,0,POWER(2,Tabel3[[#This Row],[N Adv
maintenant]]+Tabel3[[#This Row],[N Adv
Nouveau]]))</f>
        <v>0</v>
      </c>
      <c r="T953" s="37">
        <f>IF(Tabel3[[#This Row],[N CoE
Nouveau]]=0,0,POWER(2,Tabel3[[#This Row],[N CoE
maintenant]]+Tabel3[[#This Row],[N CoE
Nouveau]]))</f>
        <v>0</v>
      </c>
    </row>
    <row r="954" spans="14:20" x14ac:dyDescent="0.25">
      <c r="N954" s="5" t="s">
        <v>744</v>
      </c>
      <c r="O954" s="36">
        <v>1</v>
      </c>
      <c r="P954" s="37">
        <v>0</v>
      </c>
      <c r="Q954" s="38">
        <v>0</v>
      </c>
      <c r="R954" s="38">
        <v>0</v>
      </c>
      <c r="S954" s="36">
        <f>IF(Tabel3[[#This Row],[N Adv
Nouveau]]=0,0,POWER(2,Tabel3[[#This Row],[N Adv
maintenant]]+Tabel3[[#This Row],[N Adv
Nouveau]]))</f>
        <v>0</v>
      </c>
      <c r="T954" s="37">
        <f>IF(Tabel3[[#This Row],[N CoE
Nouveau]]=0,0,POWER(2,Tabel3[[#This Row],[N CoE
maintenant]]+Tabel3[[#This Row],[N CoE
Nouveau]]))</f>
        <v>0</v>
      </c>
    </row>
    <row r="955" spans="14:20" x14ac:dyDescent="0.25">
      <c r="N955" s="5" t="s">
        <v>931</v>
      </c>
      <c r="O955" s="36">
        <v>2</v>
      </c>
      <c r="P955" s="37">
        <v>0</v>
      </c>
      <c r="Q955" s="38">
        <v>0</v>
      </c>
      <c r="R955" s="38">
        <v>0</v>
      </c>
      <c r="S955" s="36">
        <f>IF(Tabel3[[#This Row],[N Adv
Nouveau]]=0,0,POWER(2,Tabel3[[#This Row],[N Adv
maintenant]]+Tabel3[[#This Row],[N Adv
Nouveau]]))</f>
        <v>0</v>
      </c>
      <c r="T955" s="37">
        <f>IF(Tabel3[[#This Row],[N CoE
Nouveau]]=0,0,POWER(2,Tabel3[[#This Row],[N CoE
maintenant]]+Tabel3[[#This Row],[N CoE
Nouveau]]))</f>
        <v>0</v>
      </c>
    </row>
    <row r="956" spans="14:20" x14ac:dyDescent="0.25">
      <c r="N956" s="5" t="s">
        <v>992</v>
      </c>
      <c r="O956" s="36">
        <v>2</v>
      </c>
      <c r="P956" s="37">
        <v>0</v>
      </c>
      <c r="Q956" s="38">
        <v>0</v>
      </c>
      <c r="R956" s="38">
        <v>0</v>
      </c>
      <c r="S956" s="36">
        <f>IF(Tabel3[[#This Row],[N Adv
Nouveau]]=0,0,POWER(2,Tabel3[[#This Row],[N Adv
maintenant]]+Tabel3[[#This Row],[N Adv
Nouveau]]))</f>
        <v>0</v>
      </c>
      <c r="T956" s="37">
        <f>IF(Tabel3[[#This Row],[N CoE
Nouveau]]=0,0,POWER(2,Tabel3[[#This Row],[N CoE
maintenant]]+Tabel3[[#This Row],[N CoE
Nouveau]]))</f>
        <v>0</v>
      </c>
    </row>
    <row r="957" spans="14:20" x14ac:dyDescent="0.25">
      <c r="N957" s="5" t="s">
        <v>699</v>
      </c>
      <c r="O957" s="36">
        <v>2</v>
      </c>
      <c r="P957" s="37">
        <v>1</v>
      </c>
      <c r="Q957" s="38">
        <v>0</v>
      </c>
      <c r="R957" s="38">
        <v>0</v>
      </c>
      <c r="S957" s="36">
        <f>IF(Tabel3[[#This Row],[N Adv
Nouveau]]=0,0,POWER(2,Tabel3[[#This Row],[N Adv
maintenant]]+Tabel3[[#This Row],[N Adv
Nouveau]]))</f>
        <v>0</v>
      </c>
      <c r="T957" s="37">
        <f>IF(Tabel3[[#This Row],[N CoE
Nouveau]]=0,0,POWER(2,Tabel3[[#This Row],[N CoE
maintenant]]+Tabel3[[#This Row],[N CoE
Nouveau]]))</f>
        <v>0</v>
      </c>
    </row>
    <row r="958" spans="14:20" x14ac:dyDescent="0.25">
      <c r="N958" s="5" t="s">
        <v>1415</v>
      </c>
      <c r="O958" s="36">
        <v>2</v>
      </c>
      <c r="P958" s="37">
        <v>2</v>
      </c>
      <c r="Q958" s="38">
        <v>0</v>
      </c>
      <c r="R958" s="38">
        <v>0</v>
      </c>
      <c r="S958" s="36">
        <f>IF(Tabel3[[#This Row],[N Adv
Nouveau]]=0,0,POWER(2,Tabel3[[#This Row],[N Adv
maintenant]]+Tabel3[[#This Row],[N Adv
Nouveau]]))</f>
        <v>0</v>
      </c>
      <c r="T958" s="37">
        <f>IF(Tabel3[[#This Row],[N CoE
Nouveau]]=0,0,POWER(2,Tabel3[[#This Row],[N CoE
maintenant]]+Tabel3[[#This Row],[N CoE
Nouveau]]))</f>
        <v>0</v>
      </c>
    </row>
    <row r="959" spans="14:20" x14ac:dyDescent="0.25">
      <c r="N959" s="5" t="s">
        <v>705</v>
      </c>
      <c r="O959" s="36">
        <v>2</v>
      </c>
      <c r="P959" s="37">
        <v>1</v>
      </c>
      <c r="Q959" s="38">
        <v>0</v>
      </c>
      <c r="R959" s="38">
        <v>0</v>
      </c>
      <c r="S959" s="36">
        <f>IF(Tabel3[[#This Row],[N Adv
Nouveau]]=0,0,POWER(2,Tabel3[[#This Row],[N Adv
maintenant]]+Tabel3[[#This Row],[N Adv
Nouveau]]))</f>
        <v>0</v>
      </c>
      <c r="T959" s="37">
        <f>IF(Tabel3[[#This Row],[N CoE
Nouveau]]=0,0,POWER(2,Tabel3[[#This Row],[N CoE
maintenant]]+Tabel3[[#This Row],[N CoE
Nouveau]]))</f>
        <v>0</v>
      </c>
    </row>
    <row r="960" spans="14:20" x14ac:dyDescent="0.25">
      <c r="N960" s="5" t="s">
        <v>1012</v>
      </c>
      <c r="O960" s="36">
        <v>2</v>
      </c>
      <c r="P960" s="37">
        <v>1</v>
      </c>
      <c r="Q960" s="38">
        <v>0</v>
      </c>
      <c r="R960" s="38">
        <v>0</v>
      </c>
      <c r="S960" s="36">
        <f>IF(Tabel3[[#This Row],[N Adv
Nouveau]]=0,0,POWER(2,Tabel3[[#This Row],[N Adv
maintenant]]+Tabel3[[#This Row],[N Adv
Nouveau]]))</f>
        <v>0</v>
      </c>
      <c r="T960" s="37">
        <f>IF(Tabel3[[#This Row],[N CoE
Nouveau]]=0,0,POWER(2,Tabel3[[#This Row],[N CoE
maintenant]]+Tabel3[[#This Row],[N CoE
Nouveau]]))</f>
        <v>0</v>
      </c>
    </row>
    <row r="961" spans="14:20" x14ac:dyDescent="0.25">
      <c r="N961" s="5" t="s">
        <v>853</v>
      </c>
      <c r="O961" s="36">
        <v>1</v>
      </c>
      <c r="P961" s="37">
        <v>1</v>
      </c>
      <c r="Q961" s="38">
        <v>0</v>
      </c>
      <c r="R961" s="38">
        <v>0</v>
      </c>
      <c r="S961" s="36">
        <f>IF(Tabel3[[#This Row],[N Adv
Nouveau]]=0,0,POWER(2,Tabel3[[#This Row],[N Adv
maintenant]]+Tabel3[[#This Row],[N Adv
Nouveau]]))</f>
        <v>0</v>
      </c>
      <c r="T961" s="37">
        <f>IF(Tabel3[[#This Row],[N CoE
Nouveau]]=0,0,POWER(2,Tabel3[[#This Row],[N CoE
maintenant]]+Tabel3[[#This Row],[N CoE
Nouveau]]))</f>
        <v>0</v>
      </c>
    </row>
    <row r="962" spans="14:20" x14ac:dyDescent="0.25">
      <c r="N962" s="5" t="s">
        <v>645</v>
      </c>
      <c r="O962" s="36">
        <v>2</v>
      </c>
      <c r="P962" s="37">
        <v>1</v>
      </c>
      <c r="Q962" s="38">
        <v>0</v>
      </c>
      <c r="R962" s="38">
        <v>0</v>
      </c>
      <c r="S962" s="36">
        <f>IF(Tabel3[[#This Row],[N Adv
Nouveau]]=0,0,POWER(2,Tabel3[[#This Row],[N Adv
maintenant]]+Tabel3[[#This Row],[N Adv
Nouveau]]))</f>
        <v>0</v>
      </c>
      <c r="T962" s="37">
        <f>IF(Tabel3[[#This Row],[N CoE
Nouveau]]=0,0,POWER(2,Tabel3[[#This Row],[N CoE
maintenant]]+Tabel3[[#This Row],[N CoE
Nouveau]]))</f>
        <v>0</v>
      </c>
    </row>
    <row r="963" spans="14:20" x14ac:dyDescent="0.25">
      <c r="N963" s="5" t="s">
        <v>1417</v>
      </c>
      <c r="O963" s="36">
        <v>2</v>
      </c>
      <c r="P963" s="37">
        <v>1</v>
      </c>
      <c r="Q963" s="38">
        <v>0</v>
      </c>
      <c r="R963" s="38">
        <v>0</v>
      </c>
      <c r="S963" s="36">
        <f>IF(Tabel3[[#This Row],[N Adv
Nouveau]]=0,0,POWER(2,Tabel3[[#This Row],[N Adv
maintenant]]+Tabel3[[#This Row],[N Adv
Nouveau]]))</f>
        <v>0</v>
      </c>
      <c r="T963" s="37">
        <f>IF(Tabel3[[#This Row],[N CoE
Nouveau]]=0,0,POWER(2,Tabel3[[#This Row],[N CoE
maintenant]]+Tabel3[[#This Row],[N CoE
Nouveau]]))</f>
        <v>0</v>
      </c>
    </row>
    <row r="964" spans="14:20" x14ac:dyDescent="0.25">
      <c r="N964" s="5" t="s">
        <v>997</v>
      </c>
      <c r="O964" s="36">
        <v>1</v>
      </c>
      <c r="P964" s="37">
        <v>0</v>
      </c>
      <c r="Q964" s="38">
        <v>0</v>
      </c>
      <c r="R964" s="38">
        <v>0</v>
      </c>
      <c r="S964" s="36">
        <f>IF(Tabel3[[#This Row],[N Adv
Nouveau]]=0,0,POWER(2,Tabel3[[#This Row],[N Adv
maintenant]]+Tabel3[[#This Row],[N Adv
Nouveau]]))</f>
        <v>0</v>
      </c>
      <c r="T964" s="37">
        <f>IF(Tabel3[[#This Row],[N CoE
Nouveau]]=0,0,POWER(2,Tabel3[[#This Row],[N CoE
maintenant]]+Tabel3[[#This Row],[N CoE
Nouveau]]))</f>
        <v>0</v>
      </c>
    </row>
    <row r="965" spans="14:20" x14ac:dyDescent="0.25">
      <c r="N965" s="5" t="s">
        <v>647</v>
      </c>
      <c r="O965" s="36">
        <v>3</v>
      </c>
      <c r="P965" s="37">
        <v>1</v>
      </c>
      <c r="Q965" s="38">
        <v>0</v>
      </c>
      <c r="R965" s="38">
        <v>0</v>
      </c>
      <c r="S965" s="36">
        <f>IF(Tabel3[[#This Row],[N Adv
Nouveau]]=0,0,POWER(2,Tabel3[[#This Row],[N Adv
maintenant]]+Tabel3[[#This Row],[N Adv
Nouveau]]))</f>
        <v>0</v>
      </c>
      <c r="T965" s="37">
        <f>IF(Tabel3[[#This Row],[N CoE
Nouveau]]=0,0,POWER(2,Tabel3[[#This Row],[N CoE
maintenant]]+Tabel3[[#This Row],[N CoE
Nouveau]]))</f>
        <v>0</v>
      </c>
    </row>
    <row r="966" spans="14:20" x14ac:dyDescent="0.25">
      <c r="N966" s="5" t="s">
        <v>995</v>
      </c>
      <c r="O966" s="36">
        <v>2</v>
      </c>
      <c r="P966" s="37">
        <v>1</v>
      </c>
      <c r="Q966" s="38">
        <v>0</v>
      </c>
      <c r="R966" s="38">
        <v>0</v>
      </c>
      <c r="S966" s="36">
        <f>IF(Tabel3[[#This Row],[N Adv
Nouveau]]=0,0,POWER(2,Tabel3[[#This Row],[N Adv
maintenant]]+Tabel3[[#This Row],[N Adv
Nouveau]]))</f>
        <v>0</v>
      </c>
      <c r="T966" s="37">
        <f>IF(Tabel3[[#This Row],[N CoE
Nouveau]]=0,0,POWER(2,Tabel3[[#This Row],[N CoE
maintenant]]+Tabel3[[#This Row],[N CoE
Nouveau]]))</f>
        <v>0</v>
      </c>
    </row>
    <row r="967" spans="14:20" x14ac:dyDescent="0.25">
      <c r="N967" s="5" t="s">
        <v>832</v>
      </c>
      <c r="O967" s="36">
        <v>1</v>
      </c>
      <c r="P967" s="37">
        <v>1</v>
      </c>
      <c r="Q967" s="38">
        <v>0</v>
      </c>
      <c r="R967" s="38">
        <v>0</v>
      </c>
      <c r="S967" s="36">
        <f>IF(Tabel3[[#This Row],[N Adv
Nouveau]]=0,0,POWER(2,Tabel3[[#This Row],[N Adv
maintenant]]+Tabel3[[#This Row],[N Adv
Nouveau]]))</f>
        <v>0</v>
      </c>
      <c r="T967" s="37">
        <f>IF(Tabel3[[#This Row],[N CoE
Nouveau]]=0,0,POWER(2,Tabel3[[#This Row],[N CoE
maintenant]]+Tabel3[[#This Row],[N CoE
Nouveau]]))</f>
        <v>0</v>
      </c>
    </row>
    <row r="968" spans="14:20" x14ac:dyDescent="0.25">
      <c r="N968" s="5" t="s">
        <v>915</v>
      </c>
      <c r="O968" s="36">
        <v>2</v>
      </c>
      <c r="P968" s="37">
        <v>1</v>
      </c>
      <c r="Q968" s="38">
        <v>0</v>
      </c>
      <c r="R968" s="38">
        <v>0</v>
      </c>
      <c r="S968" s="36">
        <f>IF(Tabel3[[#This Row],[N Adv
Nouveau]]=0,0,POWER(2,Tabel3[[#This Row],[N Adv
maintenant]]+Tabel3[[#This Row],[N Adv
Nouveau]]))</f>
        <v>0</v>
      </c>
      <c r="T968" s="37">
        <f>IF(Tabel3[[#This Row],[N CoE
Nouveau]]=0,0,POWER(2,Tabel3[[#This Row],[N CoE
maintenant]]+Tabel3[[#This Row],[N CoE
Nouveau]]))</f>
        <v>0</v>
      </c>
    </row>
    <row r="969" spans="14:20" x14ac:dyDescent="0.25">
      <c r="N969" s="5" t="s">
        <v>1218</v>
      </c>
      <c r="O969" s="36">
        <v>3</v>
      </c>
      <c r="P969" s="37">
        <v>1</v>
      </c>
      <c r="Q969" s="38">
        <v>0</v>
      </c>
      <c r="R969" s="38">
        <v>0</v>
      </c>
      <c r="S969" s="36">
        <f>IF(Tabel3[[#This Row],[N Adv
Nouveau]]=0,0,POWER(2,Tabel3[[#This Row],[N Adv
maintenant]]+Tabel3[[#This Row],[N Adv
Nouveau]]))</f>
        <v>0</v>
      </c>
      <c r="T969" s="37">
        <f>IF(Tabel3[[#This Row],[N CoE
Nouveau]]=0,0,POWER(2,Tabel3[[#This Row],[N CoE
maintenant]]+Tabel3[[#This Row],[N CoE
Nouveau]]))</f>
        <v>0</v>
      </c>
    </row>
    <row r="970" spans="14:20" x14ac:dyDescent="0.25">
      <c r="N970" s="5" t="s">
        <v>1148</v>
      </c>
      <c r="O970" s="36">
        <v>3</v>
      </c>
      <c r="P970" s="37">
        <v>1</v>
      </c>
      <c r="Q970" s="38">
        <v>0</v>
      </c>
      <c r="R970" s="38">
        <v>0</v>
      </c>
      <c r="S970" s="36">
        <f>IF(Tabel3[[#This Row],[N Adv
Nouveau]]=0,0,POWER(2,Tabel3[[#This Row],[N Adv
maintenant]]+Tabel3[[#This Row],[N Adv
Nouveau]]))</f>
        <v>0</v>
      </c>
      <c r="T970" s="37">
        <f>IF(Tabel3[[#This Row],[N CoE
Nouveau]]=0,0,POWER(2,Tabel3[[#This Row],[N CoE
maintenant]]+Tabel3[[#This Row],[N CoE
Nouveau]]))</f>
        <v>0</v>
      </c>
    </row>
    <row r="971" spans="14:20" x14ac:dyDescent="0.25">
      <c r="N971" s="5" t="s">
        <v>436</v>
      </c>
      <c r="O971" s="36">
        <v>2</v>
      </c>
      <c r="P971" s="37">
        <v>1</v>
      </c>
      <c r="Q971" s="38">
        <v>0</v>
      </c>
      <c r="R971" s="38">
        <v>0</v>
      </c>
      <c r="S971" s="36">
        <f>IF(Tabel3[[#This Row],[N Adv
Nouveau]]=0,0,POWER(2,Tabel3[[#This Row],[N Adv
maintenant]]+Tabel3[[#This Row],[N Adv
Nouveau]]))</f>
        <v>0</v>
      </c>
      <c r="T971" s="37">
        <f>IF(Tabel3[[#This Row],[N CoE
Nouveau]]=0,0,POWER(2,Tabel3[[#This Row],[N CoE
maintenant]]+Tabel3[[#This Row],[N CoE
Nouveau]]))</f>
        <v>0</v>
      </c>
    </row>
    <row r="972" spans="14:20" x14ac:dyDescent="0.25">
      <c r="N972" s="5" t="s">
        <v>813</v>
      </c>
      <c r="O972" s="36">
        <v>2</v>
      </c>
      <c r="P972" s="37">
        <v>1</v>
      </c>
      <c r="Q972" s="38">
        <v>0</v>
      </c>
      <c r="R972" s="38">
        <v>0</v>
      </c>
      <c r="S972" s="36">
        <f>IF(Tabel3[[#This Row],[N Adv
Nouveau]]=0,0,POWER(2,Tabel3[[#This Row],[N Adv
maintenant]]+Tabel3[[#This Row],[N Adv
Nouveau]]))</f>
        <v>0</v>
      </c>
      <c r="T972" s="37">
        <f>IF(Tabel3[[#This Row],[N CoE
Nouveau]]=0,0,POWER(2,Tabel3[[#This Row],[N CoE
maintenant]]+Tabel3[[#This Row],[N CoE
Nouveau]]))</f>
        <v>0</v>
      </c>
    </row>
    <row r="973" spans="14:20" x14ac:dyDescent="0.25">
      <c r="N973" s="5" t="s">
        <v>1105</v>
      </c>
      <c r="O973" s="36">
        <v>2</v>
      </c>
      <c r="P973" s="37">
        <v>1</v>
      </c>
      <c r="Q973" s="38">
        <v>0</v>
      </c>
      <c r="R973" s="38">
        <v>0</v>
      </c>
      <c r="S973" s="36">
        <f>IF(Tabel3[[#This Row],[N Adv
Nouveau]]=0,0,POWER(2,Tabel3[[#This Row],[N Adv
maintenant]]+Tabel3[[#This Row],[N Adv
Nouveau]]))</f>
        <v>0</v>
      </c>
      <c r="T973" s="37">
        <f>IF(Tabel3[[#This Row],[N CoE
Nouveau]]=0,0,POWER(2,Tabel3[[#This Row],[N CoE
maintenant]]+Tabel3[[#This Row],[N CoE
Nouveau]]))</f>
        <v>0</v>
      </c>
    </row>
    <row r="974" spans="14:20" x14ac:dyDescent="0.25">
      <c r="N974" s="5" t="s">
        <v>781</v>
      </c>
      <c r="O974" s="36">
        <v>2</v>
      </c>
      <c r="P974" s="37">
        <v>1</v>
      </c>
      <c r="Q974" s="38">
        <v>0</v>
      </c>
      <c r="R974" s="38">
        <v>0</v>
      </c>
      <c r="S974" s="36">
        <f>IF(Tabel3[[#This Row],[N Adv
Nouveau]]=0,0,POWER(2,Tabel3[[#This Row],[N Adv
maintenant]]+Tabel3[[#This Row],[N Adv
Nouveau]]))</f>
        <v>0</v>
      </c>
      <c r="T974" s="37">
        <f>IF(Tabel3[[#This Row],[N CoE
Nouveau]]=0,0,POWER(2,Tabel3[[#This Row],[N CoE
maintenant]]+Tabel3[[#This Row],[N CoE
Nouveau]]))</f>
        <v>0</v>
      </c>
    </row>
    <row r="975" spans="14:20" x14ac:dyDescent="0.25">
      <c r="N975" s="5" t="s">
        <v>438</v>
      </c>
      <c r="O975" s="36">
        <v>2</v>
      </c>
      <c r="P975" s="37">
        <v>1</v>
      </c>
      <c r="Q975" s="38">
        <v>0</v>
      </c>
      <c r="R975" s="38">
        <v>0</v>
      </c>
      <c r="S975" s="36">
        <f>IF(Tabel3[[#This Row],[N Adv
Nouveau]]=0,0,POWER(2,Tabel3[[#This Row],[N Adv
maintenant]]+Tabel3[[#This Row],[N Adv
Nouveau]]))</f>
        <v>0</v>
      </c>
      <c r="T975" s="37">
        <f>IF(Tabel3[[#This Row],[N CoE
Nouveau]]=0,0,POWER(2,Tabel3[[#This Row],[N CoE
maintenant]]+Tabel3[[#This Row],[N CoE
Nouveau]]))</f>
        <v>0</v>
      </c>
    </row>
    <row r="976" spans="14:20" x14ac:dyDescent="0.25">
      <c r="N976" s="5" t="s">
        <v>605</v>
      </c>
      <c r="O976" s="36">
        <v>2</v>
      </c>
      <c r="P976" s="37">
        <v>1</v>
      </c>
      <c r="Q976" s="38">
        <v>0</v>
      </c>
      <c r="R976" s="38">
        <v>0</v>
      </c>
      <c r="S976" s="36">
        <f>IF(Tabel3[[#This Row],[N Adv
Nouveau]]=0,0,POWER(2,Tabel3[[#This Row],[N Adv
maintenant]]+Tabel3[[#This Row],[N Adv
Nouveau]]))</f>
        <v>0</v>
      </c>
      <c r="T976" s="37">
        <f>IF(Tabel3[[#This Row],[N CoE
Nouveau]]=0,0,POWER(2,Tabel3[[#This Row],[N CoE
maintenant]]+Tabel3[[#This Row],[N CoE
Nouveau]]))</f>
        <v>0</v>
      </c>
    </row>
    <row r="977" spans="14:20" x14ac:dyDescent="0.25">
      <c r="N977" s="5" t="s">
        <v>613</v>
      </c>
      <c r="O977" s="36">
        <v>2</v>
      </c>
      <c r="P977" s="37">
        <v>2</v>
      </c>
      <c r="Q977" s="38">
        <v>0</v>
      </c>
      <c r="R977" s="38">
        <v>0</v>
      </c>
      <c r="S977" s="36">
        <f>IF(Tabel3[[#This Row],[N Adv
Nouveau]]=0,0,POWER(2,Tabel3[[#This Row],[N Adv
maintenant]]+Tabel3[[#This Row],[N Adv
Nouveau]]))</f>
        <v>0</v>
      </c>
      <c r="T977" s="37">
        <f>IF(Tabel3[[#This Row],[N CoE
Nouveau]]=0,0,POWER(2,Tabel3[[#This Row],[N CoE
maintenant]]+Tabel3[[#This Row],[N CoE
Nouveau]]))</f>
        <v>0</v>
      </c>
    </row>
    <row r="978" spans="14:20" x14ac:dyDescent="0.25">
      <c r="N978" s="5" t="s">
        <v>1098</v>
      </c>
      <c r="O978" s="36">
        <v>3</v>
      </c>
      <c r="P978" s="37">
        <v>1</v>
      </c>
      <c r="Q978" s="38">
        <v>0</v>
      </c>
      <c r="R978" s="38">
        <v>0</v>
      </c>
      <c r="S978" s="36">
        <f>IF(Tabel3[[#This Row],[N Adv
Nouveau]]=0,0,POWER(2,Tabel3[[#This Row],[N Adv
maintenant]]+Tabel3[[#This Row],[N Adv
Nouveau]]))</f>
        <v>0</v>
      </c>
      <c r="T978" s="37">
        <f>IF(Tabel3[[#This Row],[N CoE
Nouveau]]=0,0,POWER(2,Tabel3[[#This Row],[N CoE
maintenant]]+Tabel3[[#This Row],[N CoE
Nouveau]]))</f>
        <v>0</v>
      </c>
    </row>
    <row r="979" spans="14:20" x14ac:dyDescent="0.25">
      <c r="N979" s="5" t="s">
        <v>633</v>
      </c>
      <c r="O979" s="36">
        <v>2</v>
      </c>
      <c r="P979" s="37">
        <v>1</v>
      </c>
      <c r="Q979" s="38">
        <v>0</v>
      </c>
      <c r="R979" s="38">
        <v>0</v>
      </c>
      <c r="S979" s="36">
        <f>IF(Tabel3[[#This Row],[N Adv
Nouveau]]=0,0,POWER(2,Tabel3[[#This Row],[N Adv
maintenant]]+Tabel3[[#This Row],[N Adv
Nouveau]]))</f>
        <v>0</v>
      </c>
      <c r="T979" s="37">
        <f>IF(Tabel3[[#This Row],[N CoE
Nouveau]]=0,0,POWER(2,Tabel3[[#This Row],[N CoE
maintenant]]+Tabel3[[#This Row],[N CoE
Nouveau]]))</f>
        <v>0</v>
      </c>
    </row>
    <row r="980" spans="14:20" x14ac:dyDescent="0.25">
      <c r="N980" s="5" t="s">
        <v>1426</v>
      </c>
      <c r="O980" s="36">
        <v>2</v>
      </c>
      <c r="P980" s="37">
        <v>1</v>
      </c>
      <c r="Q980" s="38">
        <v>0</v>
      </c>
      <c r="R980" s="38">
        <v>0</v>
      </c>
      <c r="S980" s="36">
        <f>IF(Tabel3[[#This Row],[N Adv
Nouveau]]=0,0,POWER(2,Tabel3[[#This Row],[N Adv
maintenant]]+Tabel3[[#This Row],[N Adv
Nouveau]]))</f>
        <v>0</v>
      </c>
      <c r="T980" s="37">
        <f>IF(Tabel3[[#This Row],[N CoE
Nouveau]]=0,0,POWER(2,Tabel3[[#This Row],[N CoE
maintenant]]+Tabel3[[#This Row],[N CoE
Nouveau]]))</f>
        <v>0</v>
      </c>
    </row>
    <row r="981" spans="14:20" x14ac:dyDescent="0.25">
      <c r="N981" s="5" t="s">
        <v>371</v>
      </c>
      <c r="O981" s="36">
        <v>2</v>
      </c>
      <c r="P981" s="37">
        <v>1</v>
      </c>
      <c r="Q981" s="38">
        <v>0</v>
      </c>
      <c r="R981" s="38">
        <v>0</v>
      </c>
      <c r="S981" s="36">
        <f>IF(Tabel3[[#This Row],[N Adv
Nouveau]]=0,0,POWER(2,Tabel3[[#This Row],[N Adv
maintenant]]+Tabel3[[#This Row],[N Adv
Nouveau]]))</f>
        <v>0</v>
      </c>
      <c r="T981" s="37">
        <f>IF(Tabel3[[#This Row],[N CoE
Nouveau]]=0,0,POWER(2,Tabel3[[#This Row],[N CoE
maintenant]]+Tabel3[[#This Row],[N CoE
Nouveau]]))</f>
        <v>0</v>
      </c>
    </row>
    <row r="982" spans="14:20" x14ac:dyDescent="0.25">
      <c r="N982" s="5" t="s">
        <v>896</v>
      </c>
      <c r="O982" s="36">
        <v>2</v>
      </c>
      <c r="P982" s="37">
        <v>1</v>
      </c>
      <c r="Q982" s="38">
        <v>0</v>
      </c>
      <c r="R982" s="38">
        <v>0</v>
      </c>
      <c r="S982" s="36">
        <f>IF(Tabel3[[#This Row],[N Adv
Nouveau]]=0,0,POWER(2,Tabel3[[#This Row],[N Adv
maintenant]]+Tabel3[[#This Row],[N Adv
Nouveau]]))</f>
        <v>0</v>
      </c>
      <c r="T982" s="37">
        <f>IF(Tabel3[[#This Row],[N CoE
Nouveau]]=0,0,POWER(2,Tabel3[[#This Row],[N CoE
maintenant]]+Tabel3[[#This Row],[N CoE
Nouveau]]))</f>
        <v>0</v>
      </c>
    </row>
    <row r="983" spans="14:20" x14ac:dyDescent="0.25">
      <c r="N983" s="5" t="s">
        <v>530</v>
      </c>
      <c r="O983" s="36">
        <v>3</v>
      </c>
      <c r="P983" s="37">
        <v>1</v>
      </c>
      <c r="Q983" s="38">
        <v>0</v>
      </c>
      <c r="R983" s="38">
        <v>0</v>
      </c>
      <c r="S983" s="36">
        <f>IF(Tabel3[[#This Row],[N Adv
Nouveau]]=0,0,POWER(2,Tabel3[[#This Row],[N Adv
maintenant]]+Tabel3[[#This Row],[N Adv
Nouveau]]))</f>
        <v>0</v>
      </c>
      <c r="T983" s="37">
        <f>IF(Tabel3[[#This Row],[N CoE
Nouveau]]=0,0,POWER(2,Tabel3[[#This Row],[N CoE
maintenant]]+Tabel3[[#This Row],[N CoE
Nouveau]]))</f>
        <v>0</v>
      </c>
    </row>
    <row r="984" spans="14:20" x14ac:dyDescent="0.25">
      <c r="N984" s="5" t="s">
        <v>444</v>
      </c>
      <c r="O984" s="36">
        <v>2</v>
      </c>
      <c r="P984" s="37">
        <v>2</v>
      </c>
      <c r="Q984" s="38">
        <v>0</v>
      </c>
      <c r="R984" s="38">
        <v>0</v>
      </c>
      <c r="S984" s="36">
        <f>IF(Tabel3[[#This Row],[N Adv
Nouveau]]=0,0,POWER(2,Tabel3[[#This Row],[N Adv
maintenant]]+Tabel3[[#This Row],[N Adv
Nouveau]]))</f>
        <v>0</v>
      </c>
      <c r="T984" s="37">
        <f>IF(Tabel3[[#This Row],[N CoE
Nouveau]]=0,0,POWER(2,Tabel3[[#This Row],[N CoE
maintenant]]+Tabel3[[#This Row],[N CoE
Nouveau]]))</f>
        <v>0</v>
      </c>
    </row>
    <row r="985" spans="14:20" x14ac:dyDescent="0.25">
      <c r="N985" s="5" t="s">
        <v>850</v>
      </c>
      <c r="O985" s="36">
        <v>3</v>
      </c>
      <c r="P985" s="37">
        <v>2</v>
      </c>
      <c r="Q985" s="38">
        <v>0</v>
      </c>
      <c r="R985" s="38">
        <v>0</v>
      </c>
      <c r="S985" s="36">
        <f>IF(Tabel3[[#This Row],[N Adv
Nouveau]]=0,0,POWER(2,Tabel3[[#This Row],[N Adv
maintenant]]+Tabel3[[#This Row],[N Adv
Nouveau]]))</f>
        <v>0</v>
      </c>
      <c r="T985" s="37">
        <f>IF(Tabel3[[#This Row],[N CoE
Nouveau]]=0,0,POWER(2,Tabel3[[#This Row],[N CoE
maintenant]]+Tabel3[[#This Row],[N CoE
Nouveau]]))</f>
        <v>0</v>
      </c>
    </row>
    <row r="986" spans="14:20" x14ac:dyDescent="0.25">
      <c r="N986" s="5" t="s">
        <v>1062</v>
      </c>
      <c r="O986" s="36">
        <v>1</v>
      </c>
      <c r="P986" s="37">
        <v>1</v>
      </c>
      <c r="Q986" s="38">
        <v>0</v>
      </c>
      <c r="R986" s="38">
        <v>0</v>
      </c>
      <c r="S986" s="36">
        <f>IF(Tabel3[[#This Row],[N Adv
Nouveau]]=0,0,POWER(2,Tabel3[[#This Row],[N Adv
maintenant]]+Tabel3[[#This Row],[N Adv
Nouveau]]))</f>
        <v>0</v>
      </c>
      <c r="T986" s="37">
        <f>IF(Tabel3[[#This Row],[N CoE
Nouveau]]=0,0,POWER(2,Tabel3[[#This Row],[N CoE
maintenant]]+Tabel3[[#This Row],[N CoE
Nouveau]]))</f>
        <v>0</v>
      </c>
    </row>
    <row r="987" spans="14:20" x14ac:dyDescent="0.25">
      <c r="N987" s="5" t="s">
        <v>1041</v>
      </c>
      <c r="O987" s="36">
        <v>4</v>
      </c>
      <c r="P987" s="37">
        <v>2</v>
      </c>
      <c r="Q987" s="38">
        <v>0</v>
      </c>
      <c r="R987" s="38">
        <v>0</v>
      </c>
      <c r="S987" s="36">
        <f>IF(Tabel3[[#This Row],[N Adv
Nouveau]]=0,0,POWER(2,Tabel3[[#This Row],[N Adv
maintenant]]+Tabel3[[#This Row],[N Adv
Nouveau]]))</f>
        <v>0</v>
      </c>
      <c r="T987" s="37">
        <f>IF(Tabel3[[#This Row],[N CoE
Nouveau]]=0,0,POWER(2,Tabel3[[#This Row],[N CoE
maintenant]]+Tabel3[[#This Row],[N CoE
Nouveau]]))</f>
        <v>0</v>
      </c>
    </row>
    <row r="988" spans="14:20" x14ac:dyDescent="0.25">
      <c r="N988" s="5" t="s">
        <v>724</v>
      </c>
      <c r="O988" s="36">
        <v>3</v>
      </c>
      <c r="P988" s="37">
        <v>2</v>
      </c>
      <c r="Q988" s="38">
        <v>0</v>
      </c>
      <c r="R988" s="38">
        <v>0</v>
      </c>
      <c r="S988" s="36">
        <f>IF(Tabel3[[#This Row],[N Adv
Nouveau]]=0,0,POWER(2,Tabel3[[#This Row],[N Adv
maintenant]]+Tabel3[[#This Row],[N Adv
Nouveau]]))</f>
        <v>0</v>
      </c>
      <c r="T988" s="37">
        <f>IF(Tabel3[[#This Row],[N CoE
Nouveau]]=0,0,POWER(2,Tabel3[[#This Row],[N CoE
maintenant]]+Tabel3[[#This Row],[N CoE
Nouveau]]))</f>
        <v>0</v>
      </c>
    </row>
    <row r="989" spans="14:20" x14ac:dyDescent="0.25">
      <c r="N989" s="5" t="s">
        <v>512</v>
      </c>
      <c r="O989" s="36">
        <v>3</v>
      </c>
      <c r="P989" s="37">
        <v>1</v>
      </c>
      <c r="Q989" s="38">
        <v>0</v>
      </c>
      <c r="R989" s="38">
        <v>0</v>
      </c>
      <c r="S989" s="36">
        <f>IF(Tabel3[[#This Row],[N Adv
Nouveau]]=0,0,POWER(2,Tabel3[[#This Row],[N Adv
maintenant]]+Tabel3[[#This Row],[N Adv
Nouveau]]))</f>
        <v>0</v>
      </c>
      <c r="T989" s="37">
        <f>IF(Tabel3[[#This Row],[N CoE
Nouveau]]=0,0,POWER(2,Tabel3[[#This Row],[N CoE
maintenant]]+Tabel3[[#This Row],[N CoE
Nouveau]]))</f>
        <v>0</v>
      </c>
    </row>
    <row r="990" spans="14:20" x14ac:dyDescent="0.25">
      <c r="N990" s="5" t="s">
        <v>407</v>
      </c>
      <c r="O990" s="36">
        <v>1</v>
      </c>
      <c r="P990" s="37">
        <v>0</v>
      </c>
      <c r="Q990" s="38">
        <v>0</v>
      </c>
      <c r="R990" s="38">
        <v>0</v>
      </c>
      <c r="S990" s="36">
        <f>IF(Tabel3[[#This Row],[N Adv
Nouveau]]=0,0,POWER(2,Tabel3[[#This Row],[N Adv
maintenant]]+Tabel3[[#This Row],[N Adv
Nouveau]]))</f>
        <v>0</v>
      </c>
      <c r="T990" s="37">
        <f>IF(Tabel3[[#This Row],[N CoE
Nouveau]]=0,0,POWER(2,Tabel3[[#This Row],[N CoE
maintenant]]+Tabel3[[#This Row],[N CoE
Nouveau]]))</f>
        <v>0</v>
      </c>
    </row>
    <row r="991" spans="14:20" x14ac:dyDescent="0.25">
      <c r="N991" s="5" t="s">
        <v>805</v>
      </c>
      <c r="O991" s="36">
        <v>2</v>
      </c>
      <c r="P991" s="37">
        <v>1</v>
      </c>
      <c r="Q991" s="38">
        <v>0</v>
      </c>
      <c r="R991" s="38">
        <v>0</v>
      </c>
      <c r="S991" s="36">
        <f>IF(Tabel3[[#This Row],[N Adv
Nouveau]]=0,0,POWER(2,Tabel3[[#This Row],[N Adv
maintenant]]+Tabel3[[#This Row],[N Adv
Nouveau]]))</f>
        <v>0</v>
      </c>
      <c r="T991" s="37">
        <f>IF(Tabel3[[#This Row],[N CoE
Nouveau]]=0,0,POWER(2,Tabel3[[#This Row],[N CoE
maintenant]]+Tabel3[[#This Row],[N CoE
Nouveau]]))</f>
        <v>0</v>
      </c>
    </row>
    <row r="992" spans="14:20" x14ac:dyDescent="0.25">
      <c r="N992" s="5" t="s">
        <v>1125</v>
      </c>
      <c r="O992" s="36">
        <v>1</v>
      </c>
      <c r="P992" s="37">
        <v>1</v>
      </c>
      <c r="Q992" s="38">
        <v>0</v>
      </c>
      <c r="R992" s="38">
        <v>0</v>
      </c>
      <c r="S992" s="36">
        <f>IF(Tabel3[[#This Row],[N Adv
Nouveau]]=0,0,POWER(2,Tabel3[[#This Row],[N Adv
maintenant]]+Tabel3[[#This Row],[N Adv
Nouveau]]))</f>
        <v>0</v>
      </c>
      <c r="T992" s="37">
        <f>IF(Tabel3[[#This Row],[N CoE
Nouveau]]=0,0,POWER(2,Tabel3[[#This Row],[N CoE
maintenant]]+Tabel3[[#This Row],[N CoE
Nouveau]]))</f>
        <v>0</v>
      </c>
    </row>
    <row r="993" spans="14:20" x14ac:dyDescent="0.25">
      <c r="N993" s="5" t="s">
        <v>1079</v>
      </c>
      <c r="O993" s="36">
        <v>1</v>
      </c>
      <c r="P993" s="37">
        <v>1</v>
      </c>
      <c r="Q993" s="38">
        <v>0</v>
      </c>
      <c r="R993" s="38">
        <v>0</v>
      </c>
      <c r="S993" s="36">
        <f>IF(Tabel3[[#This Row],[N Adv
Nouveau]]=0,0,POWER(2,Tabel3[[#This Row],[N Adv
maintenant]]+Tabel3[[#This Row],[N Adv
Nouveau]]))</f>
        <v>0</v>
      </c>
      <c r="T993" s="37">
        <f>IF(Tabel3[[#This Row],[N CoE
Nouveau]]=0,0,POWER(2,Tabel3[[#This Row],[N CoE
maintenant]]+Tabel3[[#This Row],[N CoE
Nouveau]]))</f>
        <v>0</v>
      </c>
    </row>
    <row r="994" spans="14:20" x14ac:dyDescent="0.25">
      <c r="N994" s="5" t="s">
        <v>538</v>
      </c>
      <c r="O994" s="36">
        <v>2</v>
      </c>
      <c r="P994" s="37">
        <v>1</v>
      </c>
      <c r="Q994" s="38">
        <v>0</v>
      </c>
      <c r="R994" s="38">
        <v>0</v>
      </c>
      <c r="S994" s="36">
        <f>IF(Tabel3[[#This Row],[N Adv
Nouveau]]=0,0,POWER(2,Tabel3[[#This Row],[N Adv
maintenant]]+Tabel3[[#This Row],[N Adv
Nouveau]]))</f>
        <v>0</v>
      </c>
      <c r="T994" s="37">
        <f>IF(Tabel3[[#This Row],[N CoE
Nouveau]]=0,0,POWER(2,Tabel3[[#This Row],[N CoE
maintenant]]+Tabel3[[#This Row],[N CoE
Nouveau]]))</f>
        <v>0</v>
      </c>
    </row>
    <row r="995" spans="14:20" x14ac:dyDescent="0.25">
      <c r="N995" s="5" t="s">
        <v>1293</v>
      </c>
      <c r="O995" s="36">
        <v>1</v>
      </c>
      <c r="P995" s="37">
        <v>1</v>
      </c>
      <c r="Q995" s="38">
        <v>0</v>
      </c>
      <c r="R995" s="38">
        <v>0</v>
      </c>
      <c r="S995" s="36">
        <f>IF(Tabel3[[#This Row],[N Adv
Nouveau]]=0,0,POWER(2,Tabel3[[#This Row],[N Adv
maintenant]]+Tabel3[[#This Row],[N Adv
Nouveau]]))</f>
        <v>0</v>
      </c>
      <c r="T995" s="37">
        <f>IF(Tabel3[[#This Row],[N CoE
Nouveau]]=0,0,POWER(2,Tabel3[[#This Row],[N CoE
maintenant]]+Tabel3[[#This Row],[N CoE
Nouveau]]))</f>
        <v>0</v>
      </c>
    </row>
    <row r="996" spans="14:20" x14ac:dyDescent="0.25">
      <c r="N996" s="5" t="s">
        <v>1146</v>
      </c>
      <c r="O996" s="36">
        <v>3</v>
      </c>
      <c r="P996" s="37">
        <v>1</v>
      </c>
      <c r="Q996" s="38">
        <v>0</v>
      </c>
      <c r="R996" s="38">
        <v>0</v>
      </c>
      <c r="S996" s="36">
        <f>IF(Tabel3[[#This Row],[N Adv
Nouveau]]=0,0,POWER(2,Tabel3[[#This Row],[N Adv
maintenant]]+Tabel3[[#This Row],[N Adv
Nouveau]]))</f>
        <v>0</v>
      </c>
      <c r="T996" s="37">
        <f>IF(Tabel3[[#This Row],[N CoE
Nouveau]]=0,0,POWER(2,Tabel3[[#This Row],[N CoE
maintenant]]+Tabel3[[#This Row],[N CoE
Nouveau]]))</f>
        <v>0</v>
      </c>
    </row>
    <row r="997" spans="14:20" x14ac:dyDescent="0.25">
      <c r="N997" s="5" t="s">
        <v>811</v>
      </c>
      <c r="O997" s="36">
        <v>2</v>
      </c>
      <c r="P997" s="37">
        <v>2</v>
      </c>
      <c r="Q997" s="38">
        <v>0</v>
      </c>
      <c r="R997" s="38">
        <v>0</v>
      </c>
      <c r="S997" s="36">
        <f>IF(Tabel3[[#This Row],[N Adv
Nouveau]]=0,0,POWER(2,Tabel3[[#This Row],[N Adv
maintenant]]+Tabel3[[#This Row],[N Adv
Nouveau]]))</f>
        <v>0</v>
      </c>
      <c r="T997" s="37">
        <f>IF(Tabel3[[#This Row],[N CoE
Nouveau]]=0,0,POWER(2,Tabel3[[#This Row],[N CoE
maintenant]]+Tabel3[[#This Row],[N CoE
Nouveau]]))</f>
        <v>0</v>
      </c>
    </row>
    <row r="998" spans="14:20" x14ac:dyDescent="0.25">
      <c r="N998" s="5" t="s">
        <v>293</v>
      </c>
      <c r="O998" s="36">
        <v>2</v>
      </c>
      <c r="P998" s="37">
        <v>1</v>
      </c>
      <c r="Q998" s="38">
        <v>0</v>
      </c>
      <c r="R998" s="38">
        <v>0</v>
      </c>
      <c r="S998" s="36">
        <f>IF(Tabel3[[#This Row],[N Adv
Nouveau]]=0,0,POWER(2,Tabel3[[#This Row],[N Adv
maintenant]]+Tabel3[[#This Row],[N Adv
Nouveau]]))</f>
        <v>0</v>
      </c>
      <c r="T998" s="37">
        <f>IF(Tabel3[[#This Row],[N CoE
Nouveau]]=0,0,POWER(2,Tabel3[[#This Row],[N CoE
maintenant]]+Tabel3[[#This Row],[N CoE
Nouveau]]))</f>
        <v>0</v>
      </c>
    </row>
    <row r="999" spans="14:20" x14ac:dyDescent="0.25">
      <c r="N999" s="5" t="s">
        <v>372</v>
      </c>
      <c r="O999" s="36">
        <v>2</v>
      </c>
      <c r="P999" s="37">
        <v>1</v>
      </c>
      <c r="Q999" s="38">
        <v>0</v>
      </c>
      <c r="R999" s="38">
        <v>0</v>
      </c>
      <c r="S999" s="36">
        <f>IF(Tabel3[[#This Row],[N Adv
Nouveau]]=0,0,POWER(2,Tabel3[[#This Row],[N Adv
maintenant]]+Tabel3[[#This Row],[N Adv
Nouveau]]))</f>
        <v>0</v>
      </c>
      <c r="T999" s="37">
        <f>IF(Tabel3[[#This Row],[N CoE
Nouveau]]=0,0,POWER(2,Tabel3[[#This Row],[N CoE
maintenant]]+Tabel3[[#This Row],[N CoE
Nouveau]]))</f>
        <v>0</v>
      </c>
    </row>
    <row r="1000" spans="14:20" x14ac:dyDescent="0.25">
      <c r="N1000" s="5" t="s">
        <v>867</v>
      </c>
      <c r="O1000" s="36">
        <v>2</v>
      </c>
      <c r="P1000" s="37">
        <v>2</v>
      </c>
      <c r="Q1000" s="38">
        <v>0</v>
      </c>
      <c r="R1000" s="38">
        <v>0</v>
      </c>
      <c r="S1000" s="36">
        <f>IF(Tabel3[[#This Row],[N Adv
Nouveau]]=0,0,POWER(2,Tabel3[[#This Row],[N Adv
maintenant]]+Tabel3[[#This Row],[N Adv
Nouveau]]))</f>
        <v>0</v>
      </c>
      <c r="T1000" s="37">
        <f>IF(Tabel3[[#This Row],[N CoE
Nouveau]]=0,0,POWER(2,Tabel3[[#This Row],[N CoE
maintenant]]+Tabel3[[#This Row],[N CoE
Nouveau]]))</f>
        <v>0</v>
      </c>
    </row>
    <row r="1001" spans="14:20" x14ac:dyDescent="0.25">
      <c r="N1001" s="5" t="s">
        <v>542</v>
      </c>
      <c r="O1001" s="36">
        <v>2</v>
      </c>
      <c r="P1001" s="37">
        <v>1</v>
      </c>
      <c r="Q1001" s="38">
        <v>0</v>
      </c>
      <c r="R1001" s="38">
        <v>0</v>
      </c>
      <c r="S1001" s="36">
        <f>IF(Tabel3[[#This Row],[N Adv
Nouveau]]=0,0,POWER(2,Tabel3[[#This Row],[N Adv
maintenant]]+Tabel3[[#This Row],[N Adv
Nouveau]]))</f>
        <v>0</v>
      </c>
      <c r="T1001" s="37">
        <f>IF(Tabel3[[#This Row],[N CoE
Nouveau]]=0,0,POWER(2,Tabel3[[#This Row],[N CoE
maintenant]]+Tabel3[[#This Row],[N CoE
Nouveau]]))</f>
        <v>0</v>
      </c>
    </row>
    <row r="1002" spans="14:20" x14ac:dyDescent="0.25">
      <c r="N1002" s="5" t="s">
        <v>783</v>
      </c>
      <c r="O1002" s="36">
        <v>2</v>
      </c>
      <c r="P1002" s="37">
        <v>1</v>
      </c>
      <c r="Q1002" s="38">
        <v>0</v>
      </c>
      <c r="R1002" s="38">
        <v>0</v>
      </c>
      <c r="S1002" s="36">
        <f>IF(Tabel3[[#This Row],[N Adv
Nouveau]]=0,0,POWER(2,Tabel3[[#This Row],[N Adv
maintenant]]+Tabel3[[#This Row],[N Adv
Nouveau]]))</f>
        <v>0</v>
      </c>
      <c r="T1002" s="37">
        <f>IF(Tabel3[[#This Row],[N CoE
Nouveau]]=0,0,POWER(2,Tabel3[[#This Row],[N CoE
maintenant]]+Tabel3[[#This Row],[N CoE
Nouveau]]))</f>
        <v>0</v>
      </c>
    </row>
    <row r="1003" spans="14:20" x14ac:dyDescent="0.25">
      <c r="N1003" s="5" t="s">
        <v>1414</v>
      </c>
      <c r="O1003" s="36">
        <v>2</v>
      </c>
      <c r="P1003" s="37">
        <v>1</v>
      </c>
      <c r="Q1003" s="38">
        <v>0</v>
      </c>
      <c r="R1003" s="38">
        <v>0</v>
      </c>
      <c r="S1003" s="36">
        <f>IF(Tabel3[[#This Row],[N Adv
Nouveau]]=0,0,POWER(2,Tabel3[[#This Row],[N Adv
maintenant]]+Tabel3[[#This Row],[N Adv
Nouveau]]))</f>
        <v>0</v>
      </c>
      <c r="T1003" s="37">
        <f>IF(Tabel3[[#This Row],[N CoE
Nouveau]]=0,0,POWER(2,Tabel3[[#This Row],[N CoE
maintenant]]+Tabel3[[#This Row],[N CoE
Nouveau]]))</f>
        <v>0</v>
      </c>
    </row>
    <row r="1004" spans="14:20" x14ac:dyDescent="0.25">
      <c r="N1004" s="5" t="s">
        <v>1189</v>
      </c>
      <c r="O1004" s="36">
        <v>2</v>
      </c>
      <c r="P1004" s="37">
        <v>1</v>
      </c>
      <c r="Q1004" s="38">
        <v>0</v>
      </c>
      <c r="R1004" s="38">
        <v>0</v>
      </c>
      <c r="S1004" s="36">
        <f>IF(Tabel3[[#This Row],[N Adv
Nouveau]]=0,0,POWER(2,Tabel3[[#This Row],[N Adv
maintenant]]+Tabel3[[#This Row],[N Adv
Nouveau]]))</f>
        <v>0</v>
      </c>
      <c r="T1004" s="37">
        <f>IF(Tabel3[[#This Row],[N CoE
Nouveau]]=0,0,POWER(2,Tabel3[[#This Row],[N CoE
maintenant]]+Tabel3[[#This Row],[N CoE
Nouveau]]))</f>
        <v>0</v>
      </c>
    </row>
    <row r="1005" spans="14:20" x14ac:dyDescent="0.25">
      <c r="N1005" s="5" t="s">
        <v>1427</v>
      </c>
      <c r="O1005" s="36">
        <v>0</v>
      </c>
      <c r="P1005" s="37">
        <v>0</v>
      </c>
      <c r="Q1005" s="38">
        <v>0</v>
      </c>
      <c r="R1005" s="38">
        <v>0</v>
      </c>
      <c r="S1005" s="36">
        <f>IF(Tabel3[[#This Row],[N Adv
Nouveau]]=0,0,POWER(2,Tabel3[[#This Row],[N Adv
maintenant]]+Tabel3[[#This Row],[N Adv
Nouveau]]))</f>
        <v>0</v>
      </c>
      <c r="T1005" s="37">
        <f>IF(Tabel3[[#This Row],[N CoE
Nouveau]]=0,0,POWER(2,Tabel3[[#This Row],[N CoE
maintenant]]+Tabel3[[#This Row],[N CoE
Nouveau]]))</f>
        <v>0</v>
      </c>
    </row>
    <row r="1006" spans="14:20" x14ac:dyDescent="0.25">
      <c r="N1006" s="5" t="s">
        <v>923</v>
      </c>
      <c r="O1006" s="36">
        <v>3</v>
      </c>
      <c r="P1006" s="37">
        <v>1</v>
      </c>
      <c r="Q1006" s="38">
        <v>0</v>
      </c>
      <c r="R1006" s="38">
        <v>0</v>
      </c>
      <c r="S1006" s="36">
        <f>IF(Tabel3[[#This Row],[N Adv
Nouveau]]=0,0,POWER(2,Tabel3[[#This Row],[N Adv
maintenant]]+Tabel3[[#This Row],[N Adv
Nouveau]]))</f>
        <v>0</v>
      </c>
      <c r="T1006" s="37">
        <f>IF(Tabel3[[#This Row],[N CoE
Nouveau]]=0,0,POWER(2,Tabel3[[#This Row],[N CoE
maintenant]]+Tabel3[[#This Row],[N CoE
Nouveau]]))</f>
        <v>0</v>
      </c>
    </row>
    <row r="1007" spans="14:20" x14ac:dyDescent="0.25">
      <c r="N1007" s="5" t="s">
        <v>546</v>
      </c>
      <c r="O1007" s="36">
        <v>2</v>
      </c>
      <c r="P1007" s="37">
        <v>1</v>
      </c>
      <c r="Q1007" s="38">
        <v>0</v>
      </c>
      <c r="R1007" s="38">
        <v>0</v>
      </c>
      <c r="S1007" s="36">
        <f>IF(Tabel3[[#This Row],[N Adv
Nouveau]]=0,0,POWER(2,Tabel3[[#This Row],[N Adv
maintenant]]+Tabel3[[#This Row],[N Adv
Nouveau]]))</f>
        <v>0</v>
      </c>
      <c r="T1007" s="37">
        <f>IF(Tabel3[[#This Row],[N CoE
Nouveau]]=0,0,POWER(2,Tabel3[[#This Row],[N CoE
maintenant]]+Tabel3[[#This Row],[N CoE
Nouveau]]))</f>
        <v>0</v>
      </c>
    </row>
    <row r="1008" spans="14:20" x14ac:dyDescent="0.25">
      <c r="N1008" s="5" t="s">
        <v>1121</v>
      </c>
      <c r="O1008" s="36">
        <v>1</v>
      </c>
      <c r="P1008" s="37">
        <v>0</v>
      </c>
      <c r="Q1008" s="38">
        <v>0</v>
      </c>
      <c r="R1008" s="38">
        <v>0</v>
      </c>
      <c r="S1008" s="36">
        <f>IF(Tabel3[[#This Row],[N Adv
Nouveau]]=0,0,POWER(2,Tabel3[[#This Row],[N Adv
maintenant]]+Tabel3[[#This Row],[N Adv
Nouveau]]))</f>
        <v>0</v>
      </c>
      <c r="T1008" s="37">
        <f>IF(Tabel3[[#This Row],[N CoE
Nouveau]]=0,0,POWER(2,Tabel3[[#This Row],[N CoE
maintenant]]+Tabel3[[#This Row],[N CoE
Nouveau]]))</f>
        <v>0</v>
      </c>
    </row>
    <row r="1009" spans="14:20" x14ac:dyDescent="0.25">
      <c r="N1009" s="5" t="s">
        <v>376</v>
      </c>
      <c r="O1009" s="36">
        <v>2</v>
      </c>
      <c r="P1009" s="37">
        <v>1</v>
      </c>
      <c r="Q1009" s="38">
        <v>0</v>
      </c>
      <c r="R1009" s="38">
        <v>0</v>
      </c>
      <c r="S1009" s="36">
        <f>IF(Tabel3[[#This Row],[N Adv
Nouveau]]=0,0,POWER(2,Tabel3[[#This Row],[N Adv
maintenant]]+Tabel3[[#This Row],[N Adv
Nouveau]]))</f>
        <v>0</v>
      </c>
      <c r="T1009" s="37">
        <f>IF(Tabel3[[#This Row],[N CoE
Nouveau]]=0,0,POWER(2,Tabel3[[#This Row],[N CoE
maintenant]]+Tabel3[[#This Row],[N CoE
Nouveau]]))</f>
        <v>0</v>
      </c>
    </row>
    <row r="1010" spans="14:20" x14ac:dyDescent="0.25">
      <c r="N1010" s="5" t="s">
        <v>1008</v>
      </c>
      <c r="O1010" s="36">
        <v>2</v>
      </c>
      <c r="P1010" s="37">
        <v>1</v>
      </c>
      <c r="Q1010" s="38">
        <v>0</v>
      </c>
      <c r="R1010" s="38">
        <v>0</v>
      </c>
      <c r="S1010" s="36">
        <f>IF(Tabel3[[#This Row],[N Adv
Nouveau]]=0,0,POWER(2,Tabel3[[#This Row],[N Adv
maintenant]]+Tabel3[[#This Row],[N Adv
Nouveau]]))</f>
        <v>0</v>
      </c>
      <c r="T1010" s="37">
        <f>IF(Tabel3[[#This Row],[N CoE
Nouveau]]=0,0,POWER(2,Tabel3[[#This Row],[N CoE
maintenant]]+Tabel3[[#This Row],[N CoE
Nouveau]]))</f>
        <v>0</v>
      </c>
    </row>
    <row r="1011" spans="14:20" x14ac:dyDescent="0.25">
      <c r="N1011" s="5" t="s">
        <v>652</v>
      </c>
      <c r="O1011" s="36">
        <v>2</v>
      </c>
      <c r="P1011" s="37">
        <v>1</v>
      </c>
      <c r="Q1011" s="38">
        <v>0</v>
      </c>
      <c r="R1011" s="38">
        <v>0</v>
      </c>
      <c r="S1011" s="36">
        <f>IF(Tabel3[[#This Row],[N Adv
Nouveau]]=0,0,POWER(2,Tabel3[[#This Row],[N Adv
maintenant]]+Tabel3[[#This Row],[N Adv
Nouveau]]))</f>
        <v>0</v>
      </c>
      <c r="T1011" s="37">
        <f>IF(Tabel3[[#This Row],[N CoE
Nouveau]]=0,0,POWER(2,Tabel3[[#This Row],[N CoE
maintenant]]+Tabel3[[#This Row],[N CoE
Nouveau]]))</f>
        <v>0</v>
      </c>
    </row>
    <row r="1012" spans="14:20" x14ac:dyDescent="0.25">
      <c r="N1012" s="5" t="s">
        <v>1145</v>
      </c>
      <c r="O1012" s="36">
        <v>2</v>
      </c>
      <c r="P1012" s="37">
        <v>1</v>
      </c>
      <c r="Q1012" s="38">
        <v>0</v>
      </c>
      <c r="R1012" s="38">
        <v>0</v>
      </c>
      <c r="S1012" s="36">
        <f>IF(Tabel3[[#This Row],[N Adv
Nouveau]]=0,0,POWER(2,Tabel3[[#This Row],[N Adv
maintenant]]+Tabel3[[#This Row],[N Adv
Nouveau]]))</f>
        <v>0</v>
      </c>
      <c r="T1012" s="37">
        <f>IF(Tabel3[[#This Row],[N CoE
Nouveau]]=0,0,POWER(2,Tabel3[[#This Row],[N CoE
maintenant]]+Tabel3[[#This Row],[N CoE
Nouveau]]))</f>
        <v>0</v>
      </c>
    </row>
    <row r="1013" spans="14:20" x14ac:dyDescent="0.25">
      <c r="N1013" s="5" t="s">
        <v>878</v>
      </c>
      <c r="O1013" s="36">
        <v>2</v>
      </c>
      <c r="P1013" s="37">
        <v>1</v>
      </c>
      <c r="Q1013" s="38">
        <v>0</v>
      </c>
      <c r="R1013" s="38">
        <v>0</v>
      </c>
      <c r="S1013" s="36">
        <f>IF(Tabel3[[#This Row],[N Adv
Nouveau]]=0,0,POWER(2,Tabel3[[#This Row],[N Adv
maintenant]]+Tabel3[[#This Row],[N Adv
Nouveau]]))</f>
        <v>0</v>
      </c>
      <c r="T1013" s="37">
        <f>IF(Tabel3[[#This Row],[N CoE
Nouveau]]=0,0,POWER(2,Tabel3[[#This Row],[N CoE
maintenant]]+Tabel3[[#This Row],[N CoE
Nouveau]]))</f>
        <v>0</v>
      </c>
    </row>
    <row r="1014" spans="14:20" x14ac:dyDescent="0.25">
      <c r="N1014" s="5" t="s">
        <v>603</v>
      </c>
      <c r="O1014" s="36">
        <v>3</v>
      </c>
      <c r="P1014" s="37">
        <v>2</v>
      </c>
      <c r="Q1014" s="38">
        <v>0</v>
      </c>
      <c r="R1014" s="38">
        <v>0</v>
      </c>
      <c r="S1014" s="36">
        <f>IF(Tabel3[[#This Row],[N Adv
Nouveau]]=0,0,POWER(2,Tabel3[[#This Row],[N Adv
maintenant]]+Tabel3[[#This Row],[N Adv
Nouveau]]))</f>
        <v>0</v>
      </c>
      <c r="T1014" s="37">
        <f>IF(Tabel3[[#This Row],[N CoE
Nouveau]]=0,0,POWER(2,Tabel3[[#This Row],[N CoE
maintenant]]+Tabel3[[#This Row],[N CoE
Nouveau]]))</f>
        <v>0</v>
      </c>
    </row>
    <row r="1015" spans="14:20" x14ac:dyDescent="0.25">
      <c r="N1015" s="5" t="s">
        <v>1216</v>
      </c>
      <c r="O1015" s="36">
        <v>1</v>
      </c>
      <c r="P1015" s="37">
        <v>0</v>
      </c>
      <c r="Q1015" s="38">
        <v>0</v>
      </c>
      <c r="R1015" s="38">
        <v>0</v>
      </c>
      <c r="S1015" s="36">
        <f>IF(Tabel3[[#This Row],[N Adv
Nouveau]]=0,0,POWER(2,Tabel3[[#This Row],[N Adv
maintenant]]+Tabel3[[#This Row],[N Adv
Nouveau]]))</f>
        <v>0</v>
      </c>
      <c r="T1015" s="37">
        <f>IF(Tabel3[[#This Row],[N CoE
Nouveau]]=0,0,POWER(2,Tabel3[[#This Row],[N CoE
maintenant]]+Tabel3[[#This Row],[N CoE
Nouveau]]))</f>
        <v>0</v>
      </c>
    </row>
    <row r="1016" spans="14:20" x14ac:dyDescent="0.25">
      <c r="N1016" s="5" t="s">
        <v>801</v>
      </c>
      <c r="O1016" s="36">
        <v>3</v>
      </c>
      <c r="P1016" s="37">
        <v>2</v>
      </c>
      <c r="Q1016" s="38">
        <v>0</v>
      </c>
      <c r="R1016" s="38">
        <v>0</v>
      </c>
      <c r="S1016" s="36">
        <f>IF(Tabel3[[#This Row],[N Adv
Nouveau]]=0,0,POWER(2,Tabel3[[#This Row],[N Adv
maintenant]]+Tabel3[[#This Row],[N Adv
Nouveau]]))</f>
        <v>0</v>
      </c>
      <c r="T1016" s="37">
        <f>IF(Tabel3[[#This Row],[N CoE
Nouveau]]=0,0,POWER(2,Tabel3[[#This Row],[N CoE
maintenant]]+Tabel3[[#This Row],[N CoE
Nouveau]]))</f>
        <v>0</v>
      </c>
    </row>
    <row r="1017" spans="14:20" x14ac:dyDescent="0.25">
      <c r="N1017" s="5" t="s">
        <v>1411</v>
      </c>
      <c r="O1017" s="36">
        <v>3</v>
      </c>
      <c r="P1017" s="37">
        <v>1</v>
      </c>
      <c r="Q1017" s="38">
        <v>0</v>
      </c>
      <c r="R1017" s="38">
        <v>0</v>
      </c>
      <c r="S1017" s="36">
        <f>IF(Tabel3[[#This Row],[N Adv
Nouveau]]=0,0,POWER(2,Tabel3[[#This Row],[N Adv
maintenant]]+Tabel3[[#This Row],[N Adv
Nouveau]]))</f>
        <v>0</v>
      </c>
      <c r="T1017" s="37">
        <f>IF(Tabel3[[#This Row],[N CoE
Nouveau]]=0,0,POWER(2,Tabel3[[#This Row],[N CoE
maintenant]]+Tabel3[[#This Row],[N CoE
Nouveau]]))</f>
        <v>0</v>
      </c>
    </row>
    <row r="1018" spans="14:20" x14ac:dyDescent="0.25">
      <c r="N1018" s="5" t="s">
        <v>766</v>
      </c>
      <c r="O1018" s="36">
        <v>3</v>
      </c>
      <c r="P1018" s="37">
        <v>1</v>
      </c>
      <c r="Q1018" s="38">
        <v>0</v>
      </c>
      <c r="R1018" s="38">
        <v>0</v>
      </c>
      <c r="S1018" s="36">
        <f>IF(Tabel3[[#This Row],[N Adv
Nouveau]]=0,0,POWER(2,Tabel3[[#This Row],[N Adv
maintenant]]+Tabel3[[#This Row],[N Adv
Nouveau]]))</f>
        <v>0</v>
      </c>
      <c r="T1018" s="37">
        <f>IF(Tabel3[[#This Row],[N CoE
Nouveau]]=0,0,POWER(2,Tabel3[[#This Row],[N CoE
maintenant]]+Tabel3[[#This Row],[N CoE
Nouveau]]))</f>
        <v>0</v>
      </c>
    </row>
    <row r="1019" spans="14:20" x14ac:dyDescent="0.25">
      <c r="N1019" s="5" t="s">
        <v>901</v>
      </c>
      <c r="O1019" s="36">
        <v>2</v>
      </c>
      <c r="P1019" s="37">
        <v>2</v>
      </c>
      <c r="Q1019" s="38">
        <v>0</v>
      </c>
      <c r="R1019" s="38">
        <v>0</v>
      </c>
      <c r="S1019" s="36">
        <f>IF(Tabel3[[#This Row],[N Adv
Nouveau]]=0,0,POWER(2,Tabel3[[#This Row],[N Adv
maintenant]]+Tabel3[[#This Row],[N Adv
Nouveau]]))</f>
        <v>0</v>
      </c>
      <c r="T1019" s="37">
        <f>IF(Tabel3[[#This Row],[N CoE
Nouveau]]=0,0,POWER(2,Tabel3[[#This Row],[N CoE
maintenant]]+Tabel3[[#This Row],[N CoE
Nouveau]]))</f>
        <v>0</v>
      </c>
    </row>
    <row r="1020" spans="14:20" x14ac:dyDescent="0.25">
      <c r="N1020" s="5" t="s">
        <v>780</v>
      </c>
      <c r="O1020" s="36">
        <v>3</v>
      </c>
      <c r="P1020" s="37">
        <v>1</v>
      </c>
      <c r="Q1020" s="38">
        <v>0</v>
      </c>
      <c r="R1020" s="38">
        <v>0</v>
      </c>
      <c r="S1020" s="36">
        <f>IF(Tabel3[[#This Row],[N Adv
Nouveau]]=0,0,POWER(2,Tabel3[[#This Row],[N Adv
maintenant]]+Tabel3[[#This Row],[N Adv
Nouveau]]))</f>
        <v>0</v>
      </c>
      <c r="T1020" s="37">
        <f>IF(Tabel3[[#This Row],[N CoE
Nouveau]]=0,0,POWER(2,Tabel3[[#This Row],[N CoE
maintenant]]+Tabel3[[#This Row],[N CoE
Nouveau]]))</f>
        <v>0</v>
      </c>
    </row>
    <row r="1021" spans="14:20" x14ac:dyDescent="0.25">
      <c r="N1021" s="5" t="s">
        <v>570</v>
      </c>
      <c r="O1021" s="36">
        <v>2</v>
      </c>
      <c r="P1021" s="37">
        <v>1</v>
      </c>
      <c r="Q1021" s="38">
        <v>0</v>
      </c>
      <c r="R1021" s="38">
        <v>0</v>
      </c>
      <c r="S1021" s="36">
        <f>IF(Tabel3[[#This Row],[N Adv
Nouveau]]=0,0,POWER(2,Tabel3[[#This Row],[N Adv
maintenant]]+Tabel3[[#This Row],[N Adv
Nouveau]]))</f>
        <v>0</v>
      </c>
      <c r="T1021" s="37">
        <f>IF(Tabel3[[#This Row],[N CoE
Nouveau]]=0,0,POWER(2,Tabel3[[#This Row],[N CoE
maintenant]]+Tabel3[[#This Row],[N CoE
Nouveau]]))</f>
        <v>0</v>
      </c>
    </row>
    <row r="1022" spans="14:20" x14ac:dyDescent="0.25">
      <c r="N1022" s="5" t="s">
        <v>1280</v>
      </c>
      <c r="O1022" s="36">
        <v>2</v>
      </c>
      <c r="P1022" s="37">
        <v>1</v>
      </c>
      <c r="Q1022" s="38">
        <v>0</v>
      </c>
      <c r="R1022" s="38">
        <v>0</v>
      </c>
      <c r="S1022" s="36">
        <f>IF(Tabel3[[#This Row],[N Adv
Nouveau]]=0,0,POWER(2,Tabel3[[#This Row],[N Adv
maintenant]]+Tabel3[[#This Row],[N Adv
Nouveau]]))</f>
        <v>0</v>
      </c>
      <c r="T1022" s="37">
        <f>IF(Tabel3[[#This Row],[N CoE
Nouveau]]=0,0,POWER(2,Tabel3[[#This Row],[N CoE
maintenant]]+Tabel3[[#This Row],[N CoE
Nouveau]]))</f>
        <v>0</v>
      </c>
    </row>
    <row r="1023" spans="14:20" x14ac:dyDescent="0.25">
      <c r="N1023" s="5" t="s">
        <v>804</v>
      </c>
      <c r="O1023" s="36">
        <v>2</v>
      </c>
      <c r="P1023" s="37">
        <v>1</v>
      </c>
      <c r="Q1023" s="38">
        <v>0</v>
      </c>
      <c r="R1023" s="38">
        <v>0</v>
      </c>
      <c r="S1023" s="36">
        <f>IF(Tabel3[[#This Row],[N Adv
Nouveau]]=0,0,POWER(2,Tabel3[[#This Row],[N Adv
maintenant]]+Tabel3[[#This Row],[N Adv
Nouveau]]))</f>
        <v>0</v>
      </c>
      <c r="T1023" s="37">
        <f>IF(Tabel3[[#This Row],[N CoE
Nouveau]]=0,0,POWER(2,Tabel3[[#This Row],[N CoE
maintenant]]+Tabel3[[#This Row],[N CoE
Nouveau]]))</f>
        <v>0</v>
      </c>
    </row>
    <row r="1024" spans="14:20" x14ac:dyDescent="0.25">
      <c r="N1024" s="5" t="s">
        <v>855</v>
      </c>
      <c r="O1024" s="36">
        <v>2</v>
      </c>
      <c r="P1024" s="37">
        <v>1</v>
      </c>
      <c r="Q1024" s="38">
        <v>0</v>
      </c>
      <c r="R1024" s="38">
        <v>0</v>
      </c>
      <c r="S1024" s="36">
        <f>IF(Tabel3[[#This Row],[N Adv
Nouveau]]=0,0,POWER(2,Tabel3[[#This Row],[N Adv
maintenant]]+Tabel3[[#This Row],[N Adv
Nouveau]]))</f>
        <v>0</v>
      </c>
      <c r="T1024" s="37">
        <f>IF(Tabel3[[#This Row],[N CoE
Nouveau]]=0,0,POWER(2,Tabel3[[#This Row],[N CoE
maintenant]]+Tabel3[[#This Row],[N CoE
Nouveau]]))</f>
        <v>0</v>
      </c>
    </row>
    <row r="1025" spans="14:20" x14ac:dyDescent="0.25">
      <c r="N1025" s="5" t="s">
        <v>1048</v>
      </c>
      <c r="O1025" s="36">
        <v>1</v>
      </c>
      <c r="P1025" s="37">
        <v>1</v>
      </c>
      <c r="Q1025" s="38">
        <v>0</v>
      </c>
      <c r="R1025" s="38">
        <v>0</v>
      </c>
      <c r="S1025" s="36">
        <f>IF(Tabel3[[#This Row],[N Adv
Nouveau]]=0,0,POWER(2,Tabel3[[#This Row],[N Adv
maintenant]]+Tabel3[[#This Row],[N Adv
Nouveau]]))</f>
        <v>0</v>
      </c>
      <c r="T1025" s="37">
        <f>IF(Tabel3[[#This Row],[N CoE
Nouveau]]=0,0,POWER(2,Tabel3[[#This Row],[N CoE
maintenant]]+Tabel3[[#This Row],[N CoE
Nouveau]]))</f>
        <v>0</v>
      </c>
    </row>
    <row r="1026" spans="14:20" x14ac:dyDescent="0.25">
      <c r="N1026" s="5" t="s">
        <v>459</v>
      </c>
      <c r="O1026" s="36">
        <v>4</v>
      </c>
      <c r="P1026" s="37">
        <v>1</v>
      </c>
      <c r="Q1026" s="38">
        <v>0</v>
      </c>
      <c r="R1026" s="38">
        <v>0</v>
      </c>
      <c r="S1026" s="36">
        <f>IF(Tabel3[[#This Row],[N Adv
Nouveau]]=0,0,POWER(2,Tabel3[[#This Row],[N Adv
maintenant]]+Tabel3[[#This Row],[N Adv
Nouveau]]))</f>
        <v>0</v>
      </c>
      <c r="T1026" s="37">
        <f>IF(Tabel3[[#This Row],[N CoE
Nouveau]]=0,0,POWER(2,Tabel3[[#This Row],[N CoE
maintenant]]+Tabel3[[#This Row],[N CoE
Nouveau]]))</f>
        <v>0</v>
      </c>
    </row>
    <row r="1027" spans="14:20" x14ac:dyDescent="0.25">
      <c r="N1027" s="5" t="s">
        <v>975</v>
      </c>
      <c r="O1027" s="36">
        <v>3</v>
      </c>
      <c r="P1027" s="37">
        <v>0</v>
      </c>
      <c r="Q1027" s="38">
        <v>0</v>
      </c>
      <c r="R1027" s="38">
        <v>0</v>
      </c>
      <c r="S1027" s="36">
        <f>IF(Tabel3[[#This Row],[N Adv
Nouveau]]=0,0,POWER(2,Tabel3[[#This Row],[N Adv
maintenant]]+Tabel3[[#This Row],[N Adv
Nouveau]]))</f>
        <v>0</v>
      </c>
      <c r="T1027" s="37">
        <f>IF(Tabel3[[#This Row],[N CoE
Nouveau]]=0,0,POWER(2,Tabel3[[#This Row],[N CoE
maintenant]]+Tabel3[[#This Row],[N CoE
Nouveau]]))</f>
        <v>0</v>
      </c>
    </row>
    <row r="1028" spans="14:20" x14ac:dyDescent="0.25">
      <c r="N1028" s="5" t="s">
        <v>1469</v>
      </c>
      <c r="O1028" s="36">
        <v>1</v>
      </c>
      <c r="P1028" s="37">
        <v>1</v>
      </c>
      <c r="Q1028" s="38">
        <v>0</v>
      </c>
      <c r="R1028" s="38">
        <v>0</v>
      </c>
      <c r="S1028" s="36">
        <f>IF(Tabel3[[#This Row],[N Adv
Nouveau]]=0,0,POWER(2,Tabel3[[#This Row],[N Adv
maintenant]]+Tabel3[[#This Row],[N Adv
Nouveau]]))</f>
        <v>0</v>
      </c>
      <c r="T1028" s="37">
        <f>IF(Tabel3[[#This Row],[N CoE
Nouveau]]=0,0,POWER(2,Tabel3[[#This Row],[N CoE
maintenant]]+Tabel3[[#This Row],[N CoE
Nouveau]]))</f>
        <v>0</v>
      </c>
    </row>
    <row r="1029" spans="14:20" x14ac:dyDescent="0.25">
      <c r="N1029" s="5" t="s">
        <v>1462</v>
      </c>
      <c r="O1029" s="36">
        <v>1</v>
      </c>
      <c r="P1029" s="37">
        <v>1</v>
      </c>
      <c r="Q1029" s="38">
        <v>0</v>
      </c>
      <c r="R1029" s="38">
        <v>0</v>
      </c>
      <c r="S1029" s="36">
        <f>IF(Tabel3[[#This Row],[N Adv
Nouveau]]=0,0,POWER(2,Tabel3[[#This Row],[N Adv
maintenant]]+Tabel3[[#This Row],[N Adv
Nouveau]]))</f>
        <v>0</v>
      </c>
      <c r="T1029" s="37">
        <f>IF(Tabel3[[#This Row],[N CoE
Nouveau]]=0,0,POWER(2,Tabel3[[#This Row],[N CoE
maintenant]]+Tabel3[[#This Row],[N CoE
Nouveau]]))</f>
        <v>0</v>
      </c>
    </row>
    <row r="1030" spans="14:20" x14ac:dyDescent="0.25">
      <c r="N1030" s="5" t="s">
        <v>1473</v>
      </c>
      <c r="O1030" s="36">
        <v>1</v>
      </c>
      <c r="P1030" s="37">
        <v>0</v>
      </c>
      <c r="Q1030" s="38">
        <v>0</v>
      </c>
      <c r="R1030" s="38">
        <v>0</v>
      </c>
      <c r="S1030" s="36">
        <f>IF(Tabel3[[#This Row],[N Adv
Nouveau]]=0,0,POWER(2,Tabel3[[#This Row],[N Adv
maintenant]]+Tabel3[[#This Row],[N Adv
Nouveau]]))</f>
        <v>0</v>
      </c>
      <c r="T1030" s="37">
        <f>IF(Tabel3[[#This Row],[N CoE
Nouveau]]=0,0,POWER(2,Tabel3[[#This Row],[N CoE
maintenant]]+Tabel3[[#This Row],[N CoE
Nouveau]]))</f>
        <v>0</v>
      </c>
    </row>
    <row r="1031" spans="14:20" x14ac:dyDescent="0.25">
      <c r="N1031" s="5" t="s">
        <v>689</v>
      </c>
      <c r="O1031" s="36">
        <v>1</v>
      </c>
      <c r="P1031" s="37">
        <v>1</v>
      </c>
      <c r="Q1031" s="38">
        <v>0</v>
      </c>
      <c r="R1031" s="38">
        <v>0</v>
      </c>
      <c r="S1031" s="36">
        <f>IF(Tabel3[[#This Row],[N Adv
Nouveau]]=0,0,POWER(2,Tabel3[[#This Row],[N Adv
maintenant]]+Tabel3[[#This Row],[N Adv
Nouveau]]))</f>
        <v>0</v>
      </c>
      <c r="T1031" s="37">
        <f>IF(Tabel3[[#This Row],[N CoE
Nouveau]]=0,0,POWER(2,Tabel3[[#This Row],[N CoE
maintenant]]+Tabel3[[#This Row],[N CoE
Nouveau]]))</f>
        <v>0</v>
      </c>
    </row>
    <row r="1032" spans="14:20" x14ac:dyDescent="0.25">
      <c r="N1032" s="5" t="s">
        <v>1407</v>
      </c>
      <c r="O1032" s="36">
        <v>2</v>
      </c>
      <c r="P1032" s="37">
        <v>2</v>
      </c>
      <c r="Q1032" s="38">
        <v>0</v>
      </c>
      <c r="R1032" s="38">
        <v>0</v>
      </c>
      <c r="S1032" s="36">
        <f>IF(Tabel3[[#This Row],[N Adv
Nouveau]]=0,0,POWER(2,Tabel3[[#This Row],[N Adv
maintenant]]+Tabel3[[#This Row],[N Adv
Nouveau]]))</f>
        <v>0</v>
      </c>
      <c r="T1032" s="37">
        <f>IF(Tabel3[[#This Row],[N CoE
Nouveau]]=0,0,POWER(2,Tabel3[[#This Row],[N CoE
maintenant]]+Tabel3[[#This Row],[N CoE
Nouveau]]))</f>
        <v>0</v>
      </c>
    </row>
    <row r="1033" spans="14:20" x14ac:dyDescent="0.25">
      <c r="N1033" s="5" t="s">
        <v>1034</v>
      </c>
      <c r="O1033" s="36">
        <v>2</v>
      </c>
      <c r="P1033" s="37">
        <v>1</v>
      </c>
      <c r="Q1033" s="38">
        <v>0</v>
      </c>
      <c r="R1033" s="38">
        <v>0</v>
      </c>
      <c r="S1033" s="36">
        <f>IF(Tabel3[[#This Row],[N Adv
Nouveau]]=0,0,POWER(2,Tabel3[[#This Row],[N Adv
maintenant]]+Tabel3[[#This Row],[N Adv
Nouveau]]))</f>
        <v>0</v>
      </c>
      <c r="T1033" s="37">
        <f>IF(Tabel3[[#This Row],[N CoE
Nouveau]]=0,0,POWER(2,Tabel3[[#This Row],[N CoE
maintenant]]+Tabel3[[#This Row],[N CoE
Nouveau]]))</f>
        <v>0</v>
      </c>
    </row>
    <row r="1034" spans="14:20" x14ac:dyDescent="0.25">
      <c r="N1034" s="5" t="s">
        <v>325</v>
      </c>
      <c r="O1034" s="36">
        <v>2</v>
      </c>
      <c r="P1034" s="37">
        <v>1</v>
      </c>
      <c r="Q1034" s="38">
        <v>0</v>
      </c>
      <c r="R1034" s="38">
        <v>0</v>
      </c>
      <c r="S1034" s="36">
        <f>IF(Tabel3[[#This Row],[N Adv
Nouveau]]=0,0,POWER(2,Tabel3[[#This Row],[N Adv
maintenant]]+Tabel3[[#This Row],[N Adv
Nouveau]]))</f>
        <v>0</v>
      </c>
      <c r="T1034" s="37">
        <f>IF(Tabel3[[#This Row],[N CoE
Nouveau]]=0,0,POWER(2,Tabel3[[#This Row],[N CoE
maintenant]]+Tabel3[[#This Row],[N CoE
Nouveau]]))</f>
        <v>0</v>
      </c>
    </row>
    <row r="1035" spans="14:20" x14ac:dyDescent="0.25">
      <c r="N1035" s="5" t="s">
        <v>1436</v>
      </c>
      <c r="O1035" s="36">
        <v>2</v>
      </c>
      <c r="P1035" s="37">
        <v>1</v>
      </c>
      <c r="Q1035" s="38">
        <v>0</v>
      </c>
      <c r="R1035" s="38">
        <v>0</v>
      </c>
      <c r="S1035" s="36">
        <f>IF(Tabel3[[#This Row],[N Adv
Nouveau]]=0,0,POWER(2,Tabel3[[#This Row],[N Adv
maintenant]]+Tabel3[[#This Row],[N Adv
Nouveau]]))</f>
        <v>0</v>
      </c>
      <c r="T1035" s="37">
        <f>IF(Tabel3[[#This Row],[N CoE
Nouveau]]=0,0,POWER(2,Tabel3[[#This Row],[N CoE
maintenant]]+Tabel3[[#This Row],[N CoE
Nouveau]]))</f>
        <v>0</v>
      </c>
    </row>
    <row r="1036" spans="14:20" x14ac:dyDescent="0.25">
      <c r="N1036" s="5" t="s">
        <v>1015</v>
      </c>
      <c r="O1036" s="36">
        <v>2</v>
      </c>
      <c r="P1036" s="37">
        <v>2</v>
      </c>
      <c r="Q1036" s="38">
        <v>0</v>
      </c>
      <c r="R1036" s="38">
        <v>0</v>
      </c>
      <c r="S1036" s="36">
        <f>IF(Tabel3[[#This Row],[N Adv
Nouveau]]=0,0,POWER(2,Tabel3[[#This Row],[N Adv
maintenant]]+Tabel3[[#This Row],[N Adv
Nouveau]]))</f>
        <v>0</v>
      </c>
      <c r="T1036" s="37">
        <f>IF(Tabel3[[#This Row],[N CoE
Nouveau]]=0,0,POWER(2,Tabel3[[#This Row],[N CoE
maintenant]]+Tabel3[[#This Row],[N CoE
Nouveau]]))</f>
        <v>0</v>
      </c>
    </row>
    <row r="1037" spans="14:20" x14ac:dyDescent="0.25">
      <c r="N1037" s="5" t="s">
        <v>1442</v>
      </c>
      <c r="O1037" s="36">
        <v>2</v>
      </c>
      <c r="P1037" s="37">
        <v>1</v>
      </c>
      <c r="Q1037" s="38">
        <v>0</v>
      </c>
      <c r="R1037" s="38">
        <v>0</v>
      </c>
      <c r="S1037" s="36">
        <f>IF(Tabel3[[#This Row],[N Adv
Nouveau]]=0,0,POWER(2,Tabel3[[#This Row],[N Adv
maintenant]]+Tabel3[[#This Row],[N Adv
Nouveau]]))</f>
        <v>0</v>
      </c>
      <c r="T1037" s="37">
        <f>IF(Tabel3[[#This Row],[N CoE
Nouveau]]=0,0,POWER(2,Tabel3[[#This Row],[N CoE
maintenant]]+Tabel3[[#This Row],[N CoE
Nouveau]]))</f>
        <v>0</v>
      </c>
    </row>
    <row r="1038" spans="14:20" x14ac:dyDescent="0.25">
      <c r="N1038" s="5" t="s">
        <v>623</v>
      </c>
      <c r="O1038" s="36">
        <v>2</v>
      </c>
      <c r="P1038" s="37">
        <v>1</v>
      </c>
      <c r="Q1038" s="38">
        <v>0</v>
      </c>
      <c r="R1038" s="38">
        <v>0</v>
      </c>
      <c r="S1038" s="36">
        <f>IF(Tabel3[[#This Row],[N Adv
Nouveau]]=0,0,POWER(2,Tabel3[[#This Row],[N Adv
maintenant]]+Tabel3[[#This Row],[N Adv
Nouveau]]))</f>
        <v>0</v>
      </c>
      <c r="T1038" s="37">
        <f>IF(Tabel3[[#This Row],[N CoE
Nouveau]]=0,0,POWER(2,Tabel3[[#This Row],[N CoE
maintenant]]+Tabel3[[#This Row],[N CoE
Nouveau]]))</f>
        <v>0</v>
      </c>
    </row>
    <row r="1039" spans="14:20" x14ac:dyDescent="0.25">
      <c r="N1039" s="5" t="s">
        <v>1467</v>
      </c>
      <c r="O1039" s="36">
        <v>1</v>
      </c>
      <c r="P1039" s="37">
        <v>1</v>
      </c>
      <c r="Q1039" s="38">
        <v>0</v>
      </c>
      <c r="R1039" s="38">
        <v>0</v>
      </c>
      <c r="S1039" s="36">
        <f>IF(Tabel3[[#This Row],[N Adv
Nouveau]]=0,0,POWER(2,Tabel3[[#This Row],[N Adv
maintenant]]+Tabel3[[#This Row],[N Adv
Nouveau]]))</f>
        <v>0</v>
      </c>
      <c r="T1039" s="37">
        <f>IF(Tabel3[[#This Row],[N CoE
Nouveau]]=0,0,POWER(2,Tabel3[[#This Row],[N CoE
maintenant]]+Tabel3[[#This Row],[N CoE
Nouveau]]))</f>
        <v>0</v>
      </c>
    </row>
    <row r="1040" spans="14:20" x14ac:dyDescent="0.25">
      <c r="N1040" s="5" t="s">
        <v>1359</v>
      </c>
      <c r="O1040" s="36">
        <v>1</v>
      </c>
      <c r="P1040" s="37">
        <v>1</v>
      </c>
      <c r="Q1040" s="38">
        <v>0</v>
      </c>
      <c r="R1040" s="38">
        <v>0</v>
      </c>
      <c r="S1040" s="36">
        <f>IF(Tabel3[[#This Row],[N Adv
Nouveau]]=0,0,POWER(2,Tabel3[[#This Row],[N Adv
maintenant]]+Tabel3[[#This Row],[N Adv
Nouveau]]))</f>
        <v>0</v>
      </c>
      <c r="T1040" s="37">
        <f>IF(Tabel3[[#This Row],[N CoE
Nouveau]]=0,0,POWER(2,Tabel3[[#This Row],[N CoE
maintenant]]+Tabel3[[#This Row],[N CoE
Nouveau]]))</f>
        <v>0</v>
      </c>
    </row>
    <row r="1041" spans="14:20" x14ac:dyDescent="0.25">
      <c r="N1041" s="5" t="s">
        <v>1453</v>
      </c>
      <c r="O1041" s="36">
        <v>3</v>
      </c>
      <c r="P1041" s="37">
        <v>1</v>
      </c>
      <c r="Q1041" s="38">
        <v>0</v>
      </c>
      <c r="R1041" s="38">
        <v>0</v>
      </c>
      <c r="S1041" s="36">
        <f>IF(Tabel3[[#This Row],[N Adv
Nouveau]]=0,0,POWER(2,Tabel3[[#This Row],[N Adv
maintenant]]+Tabel3[[#This Row],[N Adv
Nouveau]]))</f>
        <v>0</v>
      </c>
      <c r="T1041" s="37">
        <f>IF(Tabel3[[#This Row],[N CoE
Nouveau]]=0,0,POWER(2,Tabel3[[#This Row],[N CoE
maintenant]]+Tabel3[[#This Row],[N CoE
Nouveau]]))</f>
        <v>0</v>
      </c>
    </row>
    <row r="1042" spans="14:20" x14ac:dyDescent="0.25">
      <c r="N1042" s="5" t="s">
        <v>1160</v>
      </c>
      <c r="O1042" s="36">
        <v>2</v>
      </c>
      <c r="P1042" s="37">
        <v>1</v>
      </c>
      <c r="Q1042" s="38">
        <v>0</v>
      </c>
      <c r="R1042" s="38">
        <v>0</v>
      </c>
      <c r="S1042" s="36">
        <f>IF(Tabel3[[#This Row],[N Adv
Nouveau]]=0,0,POWER(2,Tabel3[[#This Row],[N Adv
maintenant]]+Tabel3[[#This Row],[N Adv
Nouveau]]))</f>
        <v>0</v>
      </c>
      <c r="T1042" s="37">
        <f>IF(Tabel3[[#This Row],[N CoE
Nouveau]]=0,0,POWER(2,Tabel3[[#This Row],[N CoE
maintenant]]+Tabel3[[#This Row],[N CoE
Nouveau]]))</f>
        <v>0</v>
      </c>
    </row>
    <row r="1043" spans="14:20" x14ac:dyDescent="0.25">
      <c r="N1043" s="5" t="s">
        <v>1039</v>
      </c>
      <c r="O1043" s="36">
        <v>1</v>
      </c>
      <c r="P1043" s="37">
        <v>1</v>
      </c>
      <c r="Q1043" s="38">
        <v>0</v>
      </c>
      <c r="R1043" s="38">
        <v>0</v>
      </c>
      <c r="S1043" s="36">
        <f>IF(Tabel3[[#This Row],[N Adv
Nouveau]]=0,0,POWER(2,Tabel3[[#This Row],[N Adv
maintenant]]+Tabel3[[#This Row],[N Adv
Nouveau]]))</f>
        <v>0</v>
      </c>
      <c r="T1043" s="37">
        <f>IF(Tabel3[[#This Row],[N CoE
Nouveau]]=0,0,POWER(2,Tabel3[[#This Row],[N CoE
maintenant]]+Tabel3[[#This Row],[N CoE
Nouveau]]))</f>
        <v>0</v>
      </c>
    </row>
    <row r="1044" spans="14:20" x14ac:dyDescent="0.25">
      <c r="N1044" s="5" t="s">
        <v>725</v>
      </c>
      <c r="O1044" s="36">
        <v>3</v>
      </c>
      <c r="P1044" s="37">
        <v>1</v>
      </c>
      <c r="Q1044" s="38">
        <v>0</v>
      </c>
      <c r="R1044" s="38">
        <v>0</v>
      </c>
      <c r="S1044" s="36">
        <f>IF(Tabel3[[#This Row],[N Adv
Nouveau]]=0,0,POWER(2,Tabel3[[#This Row],[N Adv
maintenant]]+Tabel3[[#This Row],[N Adv
Nouveau]]))</f>
        <v>0</v>
      </c>
      <c r="T1044" s="37">
        <f>IF(Tabel3[[#This Row],[N CoE
Nouveau]]=0,0,POWER(2,Tabel3[[#This Row],[N CoE
maintenant]]+Tabel3[[#This Row],[N CoE
Nouveau]]))</f>
        <v>0</v>
      </c>
    </row>
    <row r="1045" spans="14:20" x14ac:dyDescent="0.25">
      <c r="N1045" s="5" t="s">
        <v>338</v>
      </c>
      <c r="O1045" s="36">
        <v>3</v>
      </c>
      <c r="P1045" s="37">
        <v>1</v>
      </c>
      <c r="Q1045" s="38">
        <v>0</v>
      </c>
      <c r="R1045" s="38">
        <v>0</v>
      </c>
      <c r="S1045" s="36">
        <f>IF(Tabel3[[#This Row],[N Adv
Nouveau]]=0,0,POWER(2,Tabel3[[#This Row],[N Adv
maintenant]]+Tabel3[[#This Row],[N Adv
Nouveau]]))</f>
        <v>0</v>
      </c>
      <c r="T1045" s="37">
        <f>IF(Tabel3[[#This Row],[N CoE
Nouveau]]=0,0,POWER(2,Tabel3[[#This Row],[N CoE
maintenant]]+Tabel3[[#This Row],[N CoE
Nouveau]]))</f>
        <v>0</v>
      </c>
    </row>
    <row r="1046" spans="14:20" x14ac:dyDescent="0.25">
      <c r="N1046" s="5" t="s">
        <v>446</v>
      </c>
      <c r="O1046" s="36">
        <v>3</v>
      </c>
      <c r="P1046" s="37">
        <v>1</v>
      </c>
      <c r="Q1046" s="38">
        <v>0</v>
      </c>
      <c r="R1046" s="38">
        <v>0</v>
      </c>
      <c r="S1046" s="36">
        <f>IF(Tabel3[[#This Row],[N Adv
Nouveau]]=0,0,POWER(2,Tabel3[[#This Row],[N Adv
maintenant]]+Tabel3[[#This Row],[N Adv
Nouveau]]))</f>
        <v>0</v>
      </c>
      <c r="T1046" s="37">
        <f>IF(Tabel3[[#This Row],[N CoE
Nouveau]]=0,0,POWER(2,Tabel3[[#This Row],[N CoE
maintenant]]+Tabel3[[#This Row],[N CoE
Nouveau]]))</f>
        <v>0</v>
      </c>
    </row>
    <row r="1047" spans="14:20" x14ac:dyDescent="0.25">
      <c r="N1047" s="5" t="s">
        <v>1474</v>
      </c>
      <c r="O1047" s="36">
        <v>2</v>
      </c>
      <c r="P1047" s="37">
        <v>1</v>
      </c>
      <c r="Q1047" s="38">
        <v>0</v>
      </c>
      <c r="R1047" s="38">
        <v>0</v>
      </c>
      <c r="S1047" s="36">
        <f>IF(Tabel3[[#This Row],[N Adv
Nouveau]]=0,0,POWER(2,Tabel3[[#This Row],[N Adv
maintenant]]+Tabel3[[#This Row],[N Adv
Nouveau]]))</f>
        <v>0</v>
      </c>
      <c r="T1047" s="37">
        <f>IF(Tabel3[[#This Row],[N CoE
Nouveau]]=0,0,POWER(2,Tabel3[[#This Row],[N CoE
maintenant]]+Tabel3[[#This Row],[N CoE
Nouveau]]))</f>
        <v>0</v>
      </c>
    </row>
    <row r="1048" spans="14:20" x14ac:dyDescent="0.25">
      <c r="N1048" s="5" t="s">
        <v>1440</v>
      </c>
      <c r="O1048" s="36">
        <v>1</v>
      </c>
      <c r="P1048" s="37">
        <v>0</v>
      </c>
      <c r="Q1048" s="38">
        <v>0</v>
      </c>
      <c r="R1048" s="38">
        <v>0</v>
      </c>
      <c r="S1048" s="36">
        <f>IF(Tabel3[[#This Row],[N Adv
Nouveau]]=0,0,POWER(2,Tabel3[[#This Row],[N Adv
maintenant]]+Tabel3[[#This Row],[N Adv
Nouveau]]))</f>
        <v>0</v>
      </c>
      <c r="T1048" s="37">
        <f>IF(Tabel3[[#This Row],[N CoE
Nouveau]]=0,0,POWER(2,Tabel3[[#This Row],[N CoE
maintenant]]+Tabel3[[#This Row],[N CoE
Nouveau]]))</f>
        <v>0</v>
      </c>
    </row>
    <row r="1049" spans="14:20" x14ac:dyDescent="0.25">
      <c r="N1049" s="5" t="s">
        <v>1448</v>
      </c>
      <c r="O1049" s="36">
        <v>3</v>
      </c>
      <c r="P1049" s="37">
        <v>1</v>
      </c>
      <c r="Q1049" s="38">
        <v>0</v>
      </c>
      <c r="R1049" s="38">
        <v>0</v>
      </c>
      <c r="S1049" s="36">
        <f>IF(Tabel3[[#This Row],[N Adv
Nouveau]]=0,0,POWER(2,Tabel3[[#This Row],[N Adv
maintenant]]+Tabel3[[#This Row],[N Adv
Nouveau]]))</f>
        <v>0</v>
      </c>
      <c r="T1049" s="37">
        <f>IF(Tabel3[[#This Row],[N CoE
Nouveau]]=0,0,POWER(2,Tabel3[[#This Row],[N CoE
maintenant]]+Tabel3[[#This Row],[N CoE
Nouveau]]))</f>
        <v>0</v>
      </c>
    </row>
    <row r="1050" spans="14:20" x14ac:dyDescent="0.25">
      <c r="N1050" s="5" t="s">
        <v>1446</v>
      </c>
      <c r="O1050" s="36">
        <v>2</v>
      </c>
      <c r="P1050" s="37">
        <v>1</v>
      </c>
      <c r="Q1050" s="38">
        <v>0</v>
      </c>
      <c r="R1050" s="38">
        <v>0</v>
      </c>
      <c r="S1050" s="36">
        <f>IF(Tabel3[[#This Row],[N Adv
Nouveau]]=0,0,POWER(2,Tabel3[[#This Row],[N Adv
maintenant]]+Tabel3[[#This Row],[N Adv
Nouveau]]))</f>
        <v>0</v>
      </c>
      <c r="T1050" s="37">
        <f>IF(Tabel3[[#This Row],[N CoE
Nouveau]]=0,0,POWER(2,Tabel3[[#This Row],[N CoE
maintenant]]+Tabel3[[#This Row],[N CoE
Nouveau]]))</f>
        <v>0</v>
      </c>
    </row>
    <row r="1051" spans="14:20" x14ac:dyDescent="0.25">
      <c r="N1051" s="5" t="s">
        <v>471</v>
      </c>
      <c r="O1051" s="36">
        <v>0</v>
      </c>
      <c r="P1051" s="37">
        <v>1</v>
      </c>
      <c r="Q1051" s="38">
        <v>0</v>
      </c>
      <c r="R1051" s="38">
        <v>0</v>
      </c>
      <c r="S1051" s="36">
        <f>IF(Tabel3[[#This Row],[N Adv
Nouveau]]=0,0,POWER(2,Tabel3[[#This Row],[N Adv
maintenant]]+Tabel3[[#This Row],[N Adv
Nouveau]]))</f>
        <v>0</v>
      </c>
      <c r="T1051" s="37">
        <f>IF(Tabel3[[#This Row],[N CoE
Nouveau]]=0,0,POWER(2,Tabel3[[#This Row],[N CoE
maintenant]]+Tabel3[[#This Row],[N CoE
Nouveau]]))</f>
        <v>0</v>
      </c>
    </row>
    <row r="1052" spans="14:20" x14ac:dyDescent="0.25">
      <c r="N1052" s="5" t="s">
        <v>1014</v>
      </c>
      <c r="O1052" s="36">
        <v>1</v>
      </c>
      <c r="P1052" s="37">
        <v>1</v>
      </c>
      <c r="Q1052" s="38">
        <v>0</v>
      </c>
      <c r="R1052" s="38">
        <v>0</v>
      </c>
      <c r="S1052" s="36">
        <f>IF(Tabel3[[#This Row],[N Adv
Nouveau]]=0,0,POWER(2,Tabel3[[#This Row],[N Adv
maintenant]]+Tabel3[[#This Row],[N Adv
Nouveau]]))</f>
        <v>0</v>
      </c>
      <c r="T1052" s="37">
        <f>IF(Tabel3[[#This Row],[N CoE
Nouveau]]=0,0,POWER(2,Tabel3[[#This Row],[N CoE
maintenant]]+Tabel3[[#This Row],[N CoE
Nouveau]]))</f>
        <v>0</v>
      </c>
    </row>
    <row r="1053" spans="14:20" x14ac:dyDescent="0.25">
      <c r="N1053" s="5" t="s">
        <v>1151</v>
      </c>
      <c r="O1053" s="36">
        <v>2</v>
      </c>
      <c r="P1053" s="37">
        <v>2</v>
      </c>
      <c r="Q1053" s="38">
        <v>0</v>
      </c>
      <c r="R1053" s="38">
        <v>0</v>
      </c>
      <c r="S1053" s="36">
        <f>IF(Tabel3[[#This Row],[N Adv
Nouveau]]=0,0,POWER(2,Tabel3[[#This Row],[N Adv
maintenant]]+Tabel3[[#This Row],[N Adv
Nouveau]]))</f>
        <v>0</v>
      </c>
      <c r="T1053" s="37">
        <f>IF(Tabel3[[#This Row],[N CoE
Nouveau]]=0,0,POWER(2,Tabel3[[#This Row],[N CoE
maintenant]]+Tabel3[[#This Row],[N CoE
Nouveau]]))</f>
        <v>0</v>
      </c>
    </row>
    <row r="1054" spans="14:20" x14ac:dyDescent="0.25">
      <c r="N1054" s="5" t="s">
        <v>1437</v>
      </c>
      <c r="O1054" s="36">
        <v>1</v>
      </c>
      <c r="P1054" s="37">
        <v>0</v>
      </c>
      <c r="Q1054" s="38">
        <v>0</v>
      </c>
      <c r="R1054" s="38">
        <v>0</v>
      </c>
      <c r="S1054" s="36">
        <f>IF(Tabel3[[#This Row],[N Adv
Nouveau]]=0,0,POWER(2,Tabel3[[#This Row],[N Adv
maintenant]]+Tabel3[[#This Row],[N Adv
Nouveau]]))</f>
        <v>0</v>
      </c>
      <c r="T1054" s="37">
        <f>IF(Tabel3[[#This Row],[N CoE
Nouveau]]=0,0,POWER(2,Tabel3[[#This Row],[N CoE
maintenant]]+Tabel3[[#This Row],[N CoE
Nouveau]]))</f>
        <v>0</v>
      </c>
    </row>
    <row r="1055" spans="14:20" x14ac:dyDescent="0.25">
      <c r="N1055" s="5" t="s">
        <v>254</v>
      </c>
      <c r="O1055" s="36">
        <v>2</v>
      </c>
      <c r="P1055" s="37">
        <v>1</v>
      </c>
      <c r="Q1055" s="38">
        <v>0</v>
      </c>
      <c r="R1055" s="38">
        <v>0</v>
      </c>
      <c r="S1055" s="36">
        <f>IF(Tabel3[[#This Row],[N Adv
Nouveau]]=0,0,POWER(2,Tabel3[[#This Row],[N Adv
maintenant]]+Tabel3[[#This Row],[N Adv
Nouveau]]))</f>
        <v>0</v>
      </c>
      <c r="T1055" s="37">
        <f>IF(Tabel3[[#This Row],[N CoE
Nouveau]]=0,0,POWER(2,Tabel3[[#This Row],[N CoE
maintenant]]+Tabel3[[#This Row],[N CoE
Nouveau]]))</f>
        <v>0</v>
      </c>
    </row>
    <row r="1056" spans="14:20" x14ac:dyDescent="0.25">
      <c r="N1056" s="5" t="s">
        <v>1464</v>
      </c>
      <c r="O1056" s="36">
        <v>2</v>
      </c>
      <c r="P1056" s="37">
        <v>1</v>
      </c>
      <c r="Q1056" s="38">
        <v>0</v>
      </c>
      <c r="R1056" s="38">
        <v>0</v>
      </c>
      <c r="S1056" s="36">
        <f>IF(Tabel3[[#This Row],[N Adv
Nouveau]]=0,0,POWER(2,Tabel3[[#This Row],[N Adv
maintenant]]+Tabel3[[#This Row],[N Adv
Nouveau]]))</f>
        <v>0</v>
      </c>
      <c r="T1056" s="37">
        <f>IF(Tabel3[[#This Row],[N CoE
Nouveau]]=0,0,POWER(2,Tabel3[[#This Row],[N CoE
maintenant]]+Tabel3[[#This Row],[N CoE
Nouveau]]))</f>
        <v>0</v>
      </c>
    </row>
    <row r="1057" spans="14:20" x14ac:dyDescent="0.25">
      <c r="N1057" s="5" t="s">
        <v>1468</v>
      </c>
      <c r="O1057" s="36">
        <v>2</v>
      </c>
      <c r="P1057" s="37">
        <v>1</v>
      </c>
      <c r="Q1057" s="38">
        <v>0</v>
      </c>
      <c r="R1057" s="38">
        <v>0</v>
      </c>
      <c r="S1057" s="36">
        <f>IF(Tabel3[[#This Row],[N Adv
Nouveau]]=0,0,POWER(2,Tabel3[[#This Row],[N Adv
maintenant]]+Tabel3[[#This Row],[N Adv
Nouveau]]))</f>
        <v>0</v>
      </c>
      <c r="T1057" s="37">
        <f>IF(Tabel3[[#This Row],[N CoE
Nouveau]]=0,0,POWER(2,Tabel3[[#This Row],[N CoE
maintenant]]+Tabel3[[#This Row],[N CoE
Nouveau]]))</f>
        <v>0</v>
      </c>
    </row>
    <row r="1058" spans="14:20" x14ac:dyDescent="0.25">
      <c r="N1058" s="5" t="s">
        <v>827</v>
      </c>
      <c r="O1058" s="36">
        <v>2</v>
      </c>
      <c r="P1058" s="37">
        <v>1</v>
      </c>
      <c r="Q1058" s="38">
        <v>0</v>
      </c>
      <c r="R1058" s="38">
        <v>0</v>
      </c>
      <c r="S1058" s="36">
        <f>IF(Tabel3[[#This Row],[N Adv
Nouveau]]=0,0,POWER(2,Tabel3[[#This Row],[N Adv
maintenant]]+Tabel3[[#This Row],[N Adv
Nouveau]]))</f>
        <v>0</v>
      </c>
      <c r="T1058" s="37">
        <f>IF(Tabel3[[#This Row],[N CoE
Nouveau]]=0,0,POWER(2,Tabel3[[#This Row],[N CoE
maintenant]]+Tabel3[[#This Row],[N CoE
Nouveau]]))</f>
        <v>0</v>
      </c>
    </row>
    <row r="1059" spans="14:20" x14ac:dyDescent="0.25">
      <c r="N1059" s="5" t="s">
        <v>1447</v>
      </c>
      <c r="O1059" s="36">
        <v>2</v>
      </c>
      <c r="P1059" s="37">
        <v>1</v>
      </c>
      <c r="Q1059" s="38">
        <v>0</v>
      </c>
      <c r="R1059" s="38">
        <v>0</v>
      </c>
      <c r="S1059" s="36">
        <f>IF(Tabel3[[#This Row],[N Adv
Nouveau]]=0,0,POWER(2,Tabel3[[#This Row],[N Adv
maintenant]]+Tabel3[[#This Row],[N Adv
Nouveau]]))</f>
        <v>0</v>
      </c>
      <c r="T1059" s="37">
        <f>IF(Tabel3[[#This Row],[N CoE
Nouveau]]=0,0,POWER(2,Tabel3[[#This Row],[N CoE
maintenant]]+Tabel3[[#This Row],[N CoE
Nouveau]]))</f>
        <v>0</v>
      </c>
    </row>
    <row r="1060" spans="14:20" x14ac:dyDescent="0.25">
      <c r="N1060" s="5" t="s">
        <v>846</v>
      </c>
      <c r="O1060" s="36">
        <v>2</v>
      </c>
      <c r="P1060" s="37">
        <v>1</v>
      </c>
      <c r="Q1060" s="38">
        <v>0</v>
      </c>
      <c r="R1060" s="38">
        <v>0</v>
      </c>
      <c r="S1060" s="36">
        <f>IF(Tabel3[[#This Row],[N Adv
Nouveau]]=0,0,POWER(2,Tabel3[[#This Row],[N Adv
maintenant]]+Tabel3[[#This Row],[N Adv
Nouveau]]))</f>
        <v>0</v>
      </c>
      <c r="T1060" s="37">
        <f>IF(Tabel3[[#This Row],[N CoE
Nouveau]]=0,0,POWER(2,Tabel3[[#This Row],[N CoE
maintenant]]+Tabel3[[#This Row],[N CoE
Nouveau]]))</f>
        <v>0</v>
      </c>
    </row>
    <row r="1061" spans="14:20" x14ac:dyDescent="0.25">
      <c r="N1061" s="5" t="s">
        <v>983</v>
      </c>
      <c r="O1061" s="36">
        <v>1</v>
      </c>
      <c r="P1061" s="37">
        <v>1</v>
      </c>
      <c r="Q1061" s="38">
        <v>0</v>
      </c>
      <c r="R1061" s="38">
        <v>0</v>
      </c>
      <c r="S1061" s="36">
        <f>IF(Tabel3[[#This Row],[N Adv
Nouveau]]=0,0,POWER(2,Tabel3[[#This Row],[N Adv
maintenant]]+Tabel3[[#This Row],[N Adv
Nouveau]]))</f>
        <v>0</v>
      </c>
      <c r="T1061" s="37">
        <f>IF(Tabel3[[#This Row],[N CoE
Nouveau]]=0,0,POWER(2,Tabel3[[#This Row],[N CoE
maintenant]]+Tabel3[[#This Row],[N CoE
Nouveau]]))</f>
        <v>0</v>
      </c>
    </row>
    <row r="1062" spans="14:20" x14ac:dyDescent="0.25">
      <c r="N1062" s="5" t="s">
        <v>690</v>
      </c>
      <c r="O1062" s="36">
        <v>2</v>
      </c>
      <c r="P1062" s="37">
        <v>1</v>
      </c>
      <c r="Q1062" s="38">
        <v>0</v>
      </c>
      <c r="R1062" s="38">
        <v>0</v>
      </c>
      <c r="S1062" s="36">
        <f>IF(Tabel3[[#This Row],[N Adv
Nouveau]]=0,0,POWER(2,Tabel3[[#This Row],[N Adv
maintenant]]+Tabel3[[#This Row],[N Adv
Nouveau]]))</f>
        <v>0</v>
      </c>
      <c r="T1062" s="37">
        <f>IF(Tabel3[[#This Row],[N CoE
Nouveau]]=0,0,POWER(2,Tabel3[[#This Row],[N CoE
maintenant]]+Tabel3[[#This Row],[N CoE
Nouveau]]))</f>
        <v>0</v>
      </c>
    </row>
    <row r="1063" spans="14:20" x14ac:dyDescent="0.25">
      <c r="N1063" s="5" t="s">
        <v>1451</v>
      </c>
      <c r="O1063" s="36">
        <v>2</v>
      </c>
      <c r="P1063" s="37">
        <v>1</v>
      </c>
      <c r="Q1063" s="38">
        <v>0</v>
      </c>
      <c r="R1063" s="38">
        <v>0</v>
      </c>
      <c r="S1063" s="36">
        <f>IF(Tabel3[[#This Row],[N Adv
Nouveau]]=0,0,POWER(2,Tabel3[[#This Row],[N Adv
maintenant]]+Tabel3[[#This Row],[N Adv
Nouveau]]))</f>
        <v>0</v>
      </c>
      <c r="T1063" s="37">
        <f>IF(Tabel3[[#This Row],[N CoE
Nouveau]]=0,0,POWER(2,Tabel3[[#This Row],[N CoE
maintenant]]+Tabel3[[#This Row],[N CoE
Nouveau]]))</f>
        <v>0</v>
      </c>
    </row>
    <row r="1064" spans="14:20" x14ac:dyDescent="0.25">
      <c r="N1064" s="5" t="s">
        <v>1246</v>
      </c>
      <c r="O1064" s="36">
        <v>1</v>
      </c>
      <c r="P1064" s="37">
        <v>1</v>
      </c>
      <c r="Q1064" s="38">
        <v>0</v>
      </c>
      <c r="R1064" s="38">
        <v>0</v>
      </c>
      <c r="S1064" s="36">
        <f>IF(Tabel3[[#This Row],[N Adv
Nouveau]]=0,0,POWER(2,Tabel3[[#This Row],[N Adv
maintenant]]+Tabel3[[#This Row],[N Adv
Nouveau]]))</f>
        <v>0</v>
      </c>
      <c r="T1064" s="37">
        <f>IF(Tabel3[[#This Row],[N CoE
Nouveau]]=0,0,POWER(2,Tabel3[[#This Row],[N CoE
maintenant]]+Tabel3[[#This Row],[N CoE
Nouveau]]))</f>
        <v>0</v>
      </c>
    </row>
    <row r="1065" spans="14:20" x14ac:dyDescent="0.25">
      <c r="N1065" s="5" t="s">
        <v>970</v>
      </c>
      <c r="O1065" s="36">
        <v>2</v>
      </c>
      <c r="P1065" s="37">
        <v>0</v>
      </c>
      <c r="Q1065" s="38">
        <v>0</v>
      </c>
      <c r="R1065" s="38">
        <v>0</v>
      </c>
      <c r="S1065" s="36">
        <f>IF(Tabel3[[#This Row],[N Adv
Nouveau]]=0,0,POWER(2,Tabel3[[#This Row],[N Adv
maintenant]]+Tabel3[[#This Row],[N Adv
Nouveau]]))</f>
        <v>0</v>
      </c>
      <c r="T1065" s="37">
        <f>IF(Tabel3[[#This Row],[N CoE
Nouveau]]=0,0,POWER(2,Tabel3[[#This Row],[N CoE
maintenant]]+Tabel3[[#This Row],[N CoE
Nouveau]]))</f>
        <v>0</v>
      </c>
    </row>
    <row r="1066" spans="14:20" x14ac:dyDescent="0.25">
      <c r="N1066" s="5" t="s">
        <v>665</v>
      </c>
      <c r="O1066" s="36">
        <v>1</v>
      </c>
      <c r="P1066" s="37">
        <v>0</v>
      </c>
      <c r="Q1066" s="38">
        <v>0</v>
      </c>
      <c r="R1066" s="38">
        <v>0</v>
      </c>
      <c r="S1066" s="36">
        <f>IF(Tabel3[[#This Row],[N Adv
Nouveau]]=0,0,POWER(2,Tabel3[[#This Row],[N Adv
maintenant]]+Tabel3[[#This Row],[N Adv
Nouveau]]))</f>
        <v>0</v>
      </c>
      <c r="T1066" s="37">
        <f>IF(Tabel3[[#This Row],[N CoE
Nouveau]]=0,0,POWER(2,Tabel3[[#This Row],[N CoE
maintenant]]+Tabel3[[#This Row],[N CoE
Nouveau]]))</f>
        <v>0</v>
      </c>
    </row>
    <row r="1067" spans="14:20" x14ac:dyDescent="0.25">
      <c r="N1067" s="5" t="s">
        <v>256</v>
      </c>
      <c r="O1067" s="36">
        <v>0</v>
      </c>
      <c r="P1067" s="37">
        <v>0</v>
      </c>
      <c r="Q1067" s="38">
        <v>0</v>
      </c>
      <c r="R1067" s="38">
        <v>0</v>
      </c>
      <c r="S1067" s="36">
        <f>IF(Tabel3[[#This Row],[N Adv
Nouveau]]=0,0,POWER(2,Tabel3[[#This Row],[N Adv
maintenant]]+Tabel3[[#This Row],[N Adv
Nouveau]]))</f>
        <v>0</v>
      </c>
      <c r="T1067" s="37">
        <f>IF(Tabel3[[#This Row],[N CoE
Nouveau]]=0,0,POWER(2,Tabel3[[#This Row],[N CoE
maintenant]]+Tabel3[[#This Row],[N CoE
Nouveau]]))</f>
        <v>0</v>
      </c>
    </row>
    <row r="1068" spans="14:20" x14ac:dyDescent="0.25">
      <c r="N1068" s="5" t="s">
        <v>1023</v>
      </c>
      <c r="O1068" s="36">
        <v>2</v>
      </c>
      <c r="P1068" s="37">
        <v>2</v>
      </c>
      <c r="Q1068" s="38">
        <v>0</v>
      </c>
      <c r="R1068" s="38">
        <v>0</v>
      </c>
      <c r="S1068" s="36">
        <f>IF(Tabel3[[#This Row],[N Adv
Nouveau]]=0,0,POWER(2,Tabel3[[#This Row],[N Adv
maintenant]]+Tabel3[[#This Row],[N Adv
Nouveau]]))</f>
        <v>0</v>
      </c>
      <c r="T1068" s="37">
        <f>IF(Tabel3[[#This Row],[N CoE
Nouveau]]=0,0,POWER(2,Tabel3[[#This Row],[N CoE
maintenant]]+Tabel3[[#This Row],[N CoE
Nouveau]]))</f>
        <v>0</v>
      </c>
    </row>
    <row r="1069" spans="14:20" x14ac:dyDescent="0.25">
      <c r="N1069" s="5" t="s">
        <v>1051</v>
      </c>
      <c r="O1069" s="36">
        <v>2</v>
      </c>
      <c r="P1069" s="37">
        <v>1</v>
      </c>
      <c r="Q1069" s="38">
        <v>0</v>
      </c>
      <c r="R1069" s="38">
        <v>0</v>
      </c>
      <c r="S1069" s="36">
        <f>IF(Tabel3[[#This Row],[N Adv
Nouveau]]=0,0,POWER(2,Tabel3[[#This Row],[N Adv
maintenant]]+Tabel3[[#This Row],[N Adv
Nouveau]]))</f>
        <v>0</v>
      </c>
      <c r="T1069" s="37">
        <f>IF(Tabel3[[#This Row],[N CoE
Nouveau]]=0,0,POWER(2,Tabel3[[#This Row],[N CoE
maintenant]]+Tabel3[[#This Row],[N CoE
Nouveau]]))</f>
        <v>0</v>
      </c>
    </row>
    <row r="1070" spans="14:20" x14ac:dyDescent="0.25">
      <c r="N1070" s="5" t="s">
        <v>847</v>
      </c>
      <c r="O1070" s="36">
        <v>2</v>
      </c>
      <c r="P1070" s="37">
        <v>1</v>
      </c>
      <c r="Q1070" s="38">
        <v>0</v>
      </c>
      <c r="R1070" s="38">
        <v>0</v>
      </c>
      <c r="S1070" s="36">
        <f>IF(Tabel3[[#This Row],[N Adv
Nouveau]]=0,0,POWER(2,Tabel3[[#This Row],[N Adv
maintenant]]+Tabel3[[#This Row],[N Adv
Nouveau]]))</f>
        <v>0</v>
      </c>
      <c r="T1070" s="37">
        <f>IF(Tabel3[[#This Row],[N CoE
Nouveau]]=0,0,POWER(2,Tabel3[[#This Row],[N CoE
maintenant]]+Tabel3[[#This Row],[N CoE
Nouveau]]))</f>
        <v>0</v>
      </c>
    </row>
    <row r="1071" spans="14:20" x14ac:dyDescent="0.25">
      <c r="N1071" s="5" t="s">
        <v>1377</v>
      </c>
      <c r="O1071" s="36">
        <v>2</v>
      </c>
      <c r="P1071" s="37">
        <v>1</v>
      </c>
      <c r="Q1071" s="38">
        <v>0</v>
      </c>
      <c r="R1071" s="38">
        <v>0</v>
      </c>
      <c r="S1071" s="36">
        <f>IF(Tabel3[[#This Row],[N Adv
Nouveau]]=0,0,POWER(2,Tabel3[[#This Row],[N Adv
maintenant]]+Tabel3[[#This Row],[N Adv
Nouveau]]))</f>
        <v>0</v>
      </c>
      <c r="T1071" s="37">
        <f>IF(Tabel3[[#This Row],[N CoE
Nouveau]]=0,0,POWER(2,Tabel3[[#This Row],[N CoE
maintenant]]+Tabel3[[#This Row],[N CoE
Nouveau]]))</f>
        <v>0</v>
      </c>
    </row>
    <row r="1072" spans="14:20" x14ac:dyDescent="0.25">
      <c r="N1072" s="5" t="s">
        <v>1465</v>
      </c>
      <c r="O1072" s="36">
        <v>1</v>
      </c>
      <c r="P1072" s="37">
        <v>1</v>
      </c>
      <c r="Q1072" s="38">
        <v>0</v>
      </c>
      <c r="R1072" s="38">
        <v>0</v>
      </c>
      <c r="S1072" s="36">
        <f>IF(Tabel3[[#This Row],[N Adv
Nouveau]]=0,0,POWER(2,Tabel3[[#This Row],[N Adv
maintenant]]+Tabel3[[#This Row],[N Adv
Nouveau]]))</f>
        <v>0</v>
      </c>
      <c r="T1072" s="37">
        <f>IF(Tabel3[[#This Row],[N CoE
Nouveau]]=0,0,POWER(2,Tabel3[[#This Row],[N CoE
maintenant]]+Tabel3[[#This Row],[N CoE
Nouveau]]))</f>
        <v>0</v>
      </c>
    </row>
    <row r="1073" spans="14:20" x14ac:dyDescent="0.25">
      <c r="N1073" s="5" t="s">
        <v>1061</v>
      </c>
      <c r="O1073" s="36">
        <v>1</v>
      </c>
      <c r="P1073" s="37">
        <v>0</v>
      </c>
      <c r="Q1073" s="38">
        <v>0</v>
      </c>
      <c r="R1073" s="38">
        <v>0</v>
      </c>
      <c r="S1073" s="36">
        <f>IF(Tabel3[[#This Row],[N Adv
Nouveau]]=0,0,POWER(2,Tabel3[[#This Row],[N Adv
maintenant]]+Tabel3[[#This Row],[N Adv
Nouveau]]))</f>
        <v>0</v>
      </c>
      <c r="T1073" s="37">
        <f>IF(Tabel3[[#This Row],[N CoE
Nouveau]]=0,0,POWER(2,Tabel3[[#This Row],[N CoE
maintenant]]+Tabel3[[#This Row],[N CoE
Nouveau]]))</f>
        <v>0</v>
      </c>
    </row>
    <row r="1074" spans="14:20" x14ac:dyDescent="0.25">
      <c r="N1074" s="5" t="s">
        <v>1471</v>
      </c>
      <c r="O1074" s="36">
        <v>2</v>
      </c>
      <c r="P1074" s="37">
        <v>1</v>
      </c>
      <c r="Q1074" s="38">
        <v>0</v>
      </c>
      <c r="R1074" s="38">
        <v>0</v>
      </c>
      <c r="S1074" s="36">
        <f>IF(Tabel3[[#This Row],[N Adv
Nouveau]]=0,0,POWER(2,Tabel3[[#This Row],[N Adv
maintenant]]+Tabel3[[#This Row],[N Adv
Nouveau]]))</f>
        <v>0</v>
      </c>
      <c r="T1074" s="37">
        <f>IF(Tabel3[[#This Row],[N CoE
Nouveau]]=0,0,POWER(2,Tabel3[[#This Row],[N CoE
maintenant]]+Tabel3[[#This Row],[N CoE
Nouveau]]))</f>
        <v>0</v>
      </c>
    </row>
    <row r="1075" spans="14:20" x14ac:dyDescent="0.25">
      <c r="N1075" s="5" t="s">
        <v>682</v>
      </c>
      <c r="O1075" s="36">
        <v>2</v>
      </c>
      <c r="P1075" s="37">
        <v>1</v>
      </c>
      <c r="Q1075" s="38">
        <v>0</v>
      </c>
      <c r="R1075" s="38">
        <v>0</v>
      </c>
      <c r="S1075" s="36">
        <f>IF(Tabel3[[#This Row],[N Adv
Nouveau]]=0,0,POWER(2,Tabel3[[#This Row],[N Adv
maintenant]]+Tabel3[[#This Row],[N Adv
Nouveau]]))</f>
        <v>0</v>
      </c>
      <c r="T1075" s="37">
        <f>IF(Tabel3[[#This Row],[N CoE
Nouveau]]=0,0,POWER(2,Tabel3[[#This Row],[N CoE
maintenant]]+Tabel3[[#This Row],[N CoE
Nouveau]]))</f>
        <v>0</v>
      </c>
    </row>
    <row r="1076" spans="14:20" x14ac:dyDescent="0.25">
      <c r="N1076" s="5" t="s">
        <v>1090</v>
      </c>
      <c r="O1076" s="36">
        <v>2</v>
      </c>
      <c r="P1076" s="37">
        <v>1</v>
      </c>
      <c r="Q1076" s="38">
        <v>0</v>
      </c>
      <c r="R1076" s="38">
        <v>0</v>
      </c>
      <c r="S1076" s="36">
        <f>IF(Tabel3[[#This Row],[N Adv
Nouveau]]=0,0,POWER(2,Tabel3[[#This Row],[N Adv
maintenant]]+Tabel3[[#This Row],[N Adv
Nouveau]]))</f>
        <v>0</v>
      </c>
      <c r="T1076" s="37">
        <f>IF(Tabel3[[#This Row],[N CoE
Nouveau]]=0,0,POWER(2,Tabel3[[#This Row],[N CoE
maintenant]]+Tabel3[[#This Row],[N CoE
Nouveau]]))</f>
        <v>0</v>
      </c>
    </row>
    <row r="1077" spans="14:20" x14ac:dyDescent="0.25">
      <c r="N1077" s="5" t="s">
        <v>1444</v>
      </c>
      <c r="O1077" s="36">
        <v>1</v>
      </c>
      <c r="P1077" s="37">
        <v>1</v>
      </c>
      <c r="Q1077" s="38">
        <v>0</v>
      </c>
      <c r="R1077" s="38">
        <v>0</v>
      </c>
      <c r="S1077" s="36">
        <f>IF(Tabel3[[#This Row],[N Adv
Nouveau]]=0,0,POWER(2,Tabel3[[#This Row],[N Adv
maintenant]]+Tabel3[[#This Row],[N Adv
Nouveau]]))</f>
        <v>0</v>
      </c>
      <c r="T1077" s="37">
        <f>IF(Tabel3[[#This Row],[N CoE
Nouveau]]=0,0,POWER(2,Tabel3[[#This Row],[N CoE
maintenant]]+Tabel3[[#This Row],[N CoE
Nouveau]]))</f>
        <v>0</v>
      </c>
    </row>
    <row r="1078" spans="14:20" x14ac:dyDescent="0.25">
      <c r="N1078" s="5" t="s">
        <v>1211</v>
      </c>
      <c r="O1078" s="36">
        <v>0</v>
      </c>
      <c r="P1078" s="37">
        <v>1</v>
      </c>
      <c r="Q1078" s="38">
        <v>0</v>
      </c>
      <c r="R1078" s="38">
        <v>0</v>
      </c>
      <c r="S1078" s="36">
        <f>IF(Tabel3[[#This Row],[N Adv
Nouveau]]=0,0,POWER(2,Tabel3[[#This Row],[N Adv
maintenant]]+Tabel3[[#This Row],[N Adv
Nouveau]]))</f>
        <v>0</v>
      </c>
      <c r="T1078" s="37">
        <f>IF(Tabel3[[#This Row],[N CoE
Nouveau]]=0,0,POWER(2,Tabel3[[#This Row],[N CoE
maintenant]]+Tabel3[[#This Row],[N CoE
Nouveau]]))</f>
        <v>0</v>
      </c>
    </row>
    <row r="1079" spans="14:20" x14ac:dyDescent="0.25">
      <c r="N1079" s="5" t="s">
        <v>1472</v>
      </c>
      <c r="O1079" s="36">
        <v>1</v>
      </c>
      <c r="P1079" s="37">
        <v>1</v>
      </c>
      <c r="Q1079" s="38">
        <v>0</v>
      </c>
      <c r="R1079" s="38">
        <v>0</v>
      </c>
      <c r="S1079" s="36">
        <f>IF(Tabel3[[#This Row],[N Adv
Nouveau]]=0,0,POWER(2,Tabel3[[#This Row],[N Adv
maintenant]]+Tabel3[[#This Row],[N Adv
Nouveau]]))</f>
        <v>0</v>
      </c>
      <c r="T1079" s="37">
        <f>IF(Tabel3[[#This Row],[N CoE
Nouveau]]=0,0,POWER(2,Tabel3[[#This Row],[N CoE
maintenant]]+Tabel3[[#This Row],[N CoE
Nouveau]]))</f>
        <v>0</v>
      </c>
    </row>
    <row r="1080" spans="14:20" x14ac:dyDescent="0.25">
      <c r="N1080" s="5" t="s">
        <v>1452</v>
      </c>
      <c r="O1080" s="36">
        <v>2</v>
      </c>
      <c r="P1080" s="37">
        <v>1</v>
      </c>
      <c r="Q1080" s="38">
        <v>0</v>
      </c>
      <c r="R1080" s="38">
        <v>0</v>
      </c>
      <c r="S1080" s="36">
        <f>IF(Tabel3[[#This Row],[N Adv
Nouveau]]=0,0,POWER(2,Tabel3[[#This Row],[N Adv
maintenant]]+Tabel3[[#This Row],[N Adv
Nouveau]]))</f>
        <v>0</v>
      </c>
      <c r="T1080" s="37">
        <f>IF(Tabel3[[#This Row],[N CoE
Nouveau]]=0,0,POWER(2,Tabel3[[#This Row],[N CoE
maintenant]]+Tabel3[[#This Row],[N CoE
Nouveau]]))</f>
        <v>0</v>
      </c>
    </row>
    <row r="1081" spans="14:20" x14ac:dyDescent="0.25">
      <c r="N1081" s="5" t="s">
        <v>1435</v>
      </c>
      <c r="O1081" s="36">
        <v>3</v>
      </c>
      <c r="P1081" s="37">
        <v>1</v>
      </c>
      <c r="Q1081" s="38">
        <v>0</v>
      </c>
      <c r="R1081" s="38">
        <v>0</v>
      </c>
      <c r="S1081" s="36">
        <f>IF(Tabel3[[#This Row],[N Adv
Nouveau]]=0,0,POWER(2,Tabel3[[#This Row],[N Adv
maintenant]]+Tabel3[[#This Row],[N Adv
Nouveau]]))</f>
        <v>0</v>
      </c>
      <c r="T1081" s="37">
        <f>IF(Tabel3[[#This Row],[N CoE
Nouveau]]=0,0,POWER(2,Tabel3[[#This Row],[N CoE
maintenant]]+Tabel3[[#This Row],[N CoE
Nouveau]]))</f>
        <v>0</v>
      </c>
    </row>
    <row r="1082" spans="14:20" x14ac:dyDescent="0.25">
      <c r="N1082" s="5" t="s">
        <v>1430</v>
      </c>
      <c r="O1082" s="36">
        <v>0</v>
      </c>
      <c r="P1082" s="37">
        <v>0</v>
      </c>
      <c r="Q1082" s="38">
        <v>0</v>
      </c>
      <c r="R1082" s="38">
        <v>0</v>
      </c>
      <c r="S1082" s="36">
        <f>IF(Tabel3[[#This Row],[N Adv
Nouveau]]=0,0,POWER(2,Tabel3[[#This Row],[N Adv
maintenant]]+Tabel3[[#This Row],[N Adv
Nouveau]]))</f>
        <v>0</v>
      </c>
      <c r="T1082" s="37">
        <f>IF(Tabel3[[#This Row],[N CoE
Nouveau]]=0,0,POWER(2,Tabel3[[#This Row],[N CoE
maintenant]]+Tabel3[[#This Row],[N CoE
Nouveau]]))</f>
        <v>0</v>
      </c>
    </row>
    <row r="1083" spans="14:20" x14ac:dyDescent="0.25">
      <c r="N1083" s="5" t="s">
        <v>1461</v>
      </c>
      <c r="O1083" s="36">
        <v>0</v>
      </c>
      <c r="P1083" s="37">
        <v>0</v>
      </c>
      <c r="Q1083" s="38">
        <v>0</v>
      </c>
      <c r="R1083" s="38">
        <v>0</v>
      </c>
      <c r="S1083" s="36">
        <f>IF(Tabel3[[#This Row],[N Adv
Nouveau]]=0,0,POWER(2,Tabel3[[#This Row],[N Adv
maintenant]]+Tabel3[[#This Row],[N Adv
Nouveau]]))</f>
        <v>0</v>
      </c>
      <c r="T1083" s="37">
        <f>IF(Tabel3[[#This Row],[N CoE
Nouveau]]=0,0,POWER(2,Tabel3[[#This Row],[N CoE
maintenant]]+Tabel3[[#This Row],[N CoE
Nouveau]]))</f>
        <v>0</v>
      </c>
    </row>
    <row r="1084" spans="14:20" x14ac:dyDescent="0.25">
      <c r="N1084" s="5" t="s">
        <v>1457</v>
      </c>
      <c r="O1084" s="36">
        <v>1</v>
      </c>
      <c r="P1084" s="37">
        <v>0</v>
      </c>
      <c r="Q1084" s="38">
        <v>0</v>
      </c>
      <c r="R1084" s="38">
        <v>0</v>
      </c>
      <c r="S1084" s="36">
        <f>IF(Tabel3[[#This Row],[N Adv
Nouveau]]=0,0,POWER(2,Tabel3[[#This Row],[N Adv
maintenant]]+Tabel3[[#This Row],[N Adv
Nouveau]]))</f>
        <v>0</v>
      </c>
      <c r="T1084" s="37">
        <f>IF(Tabel3[[#This Row],[N CoE
Nouveau]]=0,0,POWER(2,Tabel3[[#This Row],[N CoE
maintenant]]+Tabel3[[#This Row],[N CoE
Nouveau]]))</f>
        <v>0</v>
      </c>
    </row>
    <row r="1085" spans="14:20" x14ac:dyDescent="0.25">
      <c r="N1085" s="5" t="s">
        <v>415</v>
      </c>
      <c r="O1085" s="36">
        <v>1</v>
      </c>
      <c r="P1085" s="37">
        <v>1</v>
      </c>
      <c r="Q1085" s="38">
        <v>0</v>
      </c>
      <c r="R1085" s="38">
        <v>0</v>
      </c>
      <c r="S1085" s="36">
        <f>IF(Tabel3[[#This Row],[N Adv
Nouveau]]=0,0,POWER(2,Tabel3[[#This Row],[N Adv
maintenant]]+Tabel3[[#This Row],[N Adv
Nouveau]]))</f>
        <v>0</v>
      </c>
      <c r="T1085" s="37">
        <f>IF(Tabel3[[#This Row],[N CoE
Nouveau]]=0,0,POWER(2,Tabel3[[#This Row],[N CoE
maintenant]]+Tabel3[[#This Row],[N CoE
Nouveau]]))</f>
        <v>0</v>
      </c>
    </row>
    <row r="1086" spans="14:20" x14ac:dyDescent="0.25">
      <c r="N1086" s="5" t="s">
        <v>1341</v>
      </c>
      <c r="O1086" s="36">
        <v>2</v>
      </c>
      <c r="P1086" s="37">
        <v>1</v>
      </c>
      <c r="Q1086" s="38">
        <v>0</v>
      </c>
      <c r="R1086" s="38">
        <v>0</v>
      </c>
      <c r="S1086" s="36">
        <f>IF(Tabel3[[#This Row],[N Adv
Nouveau]]=0,0,POWER(2,Tabel3[[#This Row],[N Adv
maintenant]]+Tabel3[[#This Row],[N Adv
Nouveau]]))</f>
        <v>0</v>
      </c>
      <c r="T1086" s="37">
        <f>IF(Tabel3[[#This Row],[N CoE
Nouveau]]=0,0,POWER(2,Tabel3[[#This Row],[N CoE
maintenant]]+Tabel3[[#This Row],[N CoE
Nouveau]]))</f>
        <v>0</v>
      </c>
    </row>
    <row r="1087" spans="14:20" x14ac:dyDescent="0.25">
      <c r="N1087" s="5" t="s">
        <v>1102</v>
      </c>
      <c r="O1087" s="36">
        <v>2</v>
      </c>
      <c r="P1087" s="37">
        <v>2</v>
      </c>
      <c r="Q1087" s="38">
        <v>0</v>
      </c>
      <c r="R1087" s="38">
        <v>0</v>
      </c>
      <c r="S1087" s="36">
        <f>IF(Tabel3[[#This Row],[N Adv
Nouveau]]=0,0,POWER(2,Tabel3[[#This Row],[N Adv
maintenant]]+Tabel3[[#This Row],[N Adv
Nouveau]]))</f>
        <v>0</v>
      </c>
      <c r="T1087" s="37">
        <f>IF(Tabel3[[#This Row],[N CoE
Nouveau]]=0,0,POWER(2,Tabel3[[#This Row],[N CoE
maintenant]]+Tabel3[[#This Row],[N CoE
Nouveau]]))</f>
        <v>0</v>
      </c>
    </row>
    <row r="1088" spans="14:20" x14ac:dyDescent="0.25">
      <c r="N1088" s="5" t="s">
        <v>710</v>
      </c>
      <c r="O1088" s="36">
        <v>2</v>
      </c>
      <c r="P1088" s="37">
        <v>1</v>
      </c>
      <c r="Q1088" s="38">
        <v>0</v>
      </c>
      <c r="R1088" s="38">
        <v>0</v>
      </c>
      <c r="S1088" s="36">
        <f>IF(Tabel3[[#This Row],[N Adv
Nouveau]]=0,0,POWER(2,Tabel3[[#This Row],[N Adv
maintenant]]+Tabel3[[#This Row],[N Adv
Nouveau]]))</f>
        <v>0</v>
      </c>
      <c r="T1088" s="37">
        <f>IF(Tabel3[[#This Row],[N CoE
Nouveau]]=0,0,POWER(2,Tabel3[[#This Row],[N CoE
maintenant]]+Tabel3[[#This Row],[N CoE
Nouveau]]))</f>
        <v>0</v>
      </c>
    </row>
    <row r="1089" spans="14:20" x14ac:dyDescent="0.25">
      <c r="N1089" s="5" t="s">
        <v>374</v>
      </c>
      <c r="O1089" s="36">
        <v>2</v>
      </c>
      <c r="P1089" s="37">
        <v>1</v>
      </c>
      <c r="Q1089" s="38">
        <v>0</v>
      </c>
      <c r="R1089" s="38">
        <v>0</v>
      </c>
      <c r="S1089" s="36">
        <f>IF(Tabel3[[#This Row],[N Adv
Nouveau]]=0,0,POWER(2,Tabel3[[#This Row],[N Adv
maintenant]]+Tabel3[[#This Row],[N Adv
Nouveau]]))</f>
        <v>0</v>
      </c>
      <c r="T1089" s="37">
        <f>IF(Tabel3[[#This Row],[N CoE
Nouveau]]=0,0,POWER(2,Tabel3[[#This Row],[N CoE
maintenant]]+Tabel3[[#This Row],[N CoE
Nouveau]]))</f>
        <v>0</v>
      </c>
    </row>
    <row r="1090" spans="14:20" x14ac:dyDescent="0.25">
      <c r="N1090" s="5" t="s">
        <v>1279</v>
      </c>
      <c r="O1090" s="36">
        <v>2</v>
      </c>
      <c r="P1090" s="37">
        <v>2</v>
      </c>
      <c r="Q1090" s="38">
        <v>0</v>
      </c>
      <c r="R1090" s="38">
        <v>0</v>
      </c>
      <c r="S1090" s="36">
        <f>IF(Tabel3[[#This Row],[N Adv
Nouveau]]=0,0,POWER(2,Tabel3[[#This Row],[N Adv
maintenant]]+Tabel3[[#This Row],[N Adv
Nouveau]]))</f>
        <v>0</v>
      </c>
      <c r="T1090" s="37">
        <f>IF(Tabel3[[#This Row],[N CoE
Nouveau]]=0,0,POWER(2,Tabel3[[#This Row],[N CoE
maintenant]]+Tabel3[[#This Row],[N CoE
Nouveau]]))</f>
        <v>0</v>
      </c>
    </row>
    <row r="1091" spans="14:20" x14ac:dyDescent="0.25">
      <c r="N1091" s="5" t="s">
        <v>468</v>
      </c>
      <c r="O1091" s="36">
        <v>3</v>
      </c>
      <c r="P1091" s="37">
        <v>1</v>
      </c>
      <c r="Q1091" s="38">
        <v>0</v>
      </c>
      <c r="R1091" s="38">
        <v>0</v>
      </c>
      <c r="S1091" s="36">
        <f>IF(Tabel3[[#This Row],[N Adv
Nouveau]]=0,0,POWER(2,Tabel3[[#This Row],[N Adv
maintenant]]+Tabel3[[#This Row],[N Adv
Nouveau]]))</f>
        <v>0</v>
      </c>
      <c r="T1091" s="37">
        <f>IF(Tabel3[[#This Row],[N CoE
Nouveau]]=0,0,POWER(2,Tabel3[[#This Row],[N CoE
maintenant]]+Tabel3[[#This Row],[N CoE
Nouveau]]))</f>
        <v>0</v>
      </c>
    </row>
    <row r="1092" spans="14:20" x14ac:dyDescent="0.25">
      <c r="N1092" s="5" t="s">
        <v>1270</v>
      </c>
      <c r="O1092" s="36">
        <v>2</v>
      </c>
      <c r="P1092" s="37">
        <v>0</v>
      </c>
      <c r="Q1092" s="38">
        <v>0</v>
      </c>
      <c r="R1092" s="38">
        <v>0</v>
      </c>
      <c r="S1092" s="36">
        <f>IF(Tabel3[[#This Row],[N Adv
Nouveau]]=0,0,POWER(2,Tabel3[[#This Row],[N Adv
maintenant]]+Tabel3[[#This Row],[N Adv
Nouveau]]))</f>
        <v>0</v>
      </c>
      <c r="T1092" s="37">
        <f>IF(Tabel3[[#This Row],[N CoE
Nouveau]]=0,0,POWER(2,Tabel3[[#This Row],[N CoE
maintenant]]+Tabel3[[#This Row],[N CoE
Nouveau]]))</f>
        <v>0</v>
      </c>
    </row>
    <row r="1093" spans="14:20" x14ac:dyDescent="0.25">
      <c r="N1093" s="5" t="s">
        <v>1443</v>
      </c>
      <c r="O1093" s="36">
        <v>2</v>
      </c>
      <c r="P1093" s="37">
        <v>1</v>
      </c>
      <c r="Q1093" s="38">
        <v>0</v>
      </c>
      <c r="R1093" s="38">
        <v>0</v>
      </c>
      <c r="S1093" s="36">
        <f>IF(Tabel3[[#This Row],[N Adv
Nouveau]]=0,0,POWER(2,Tabel3[[#This Row],[N Adv
maintenant]]+Tabel3[[#This Row],[N Adv
Nouveau]]))</f>
        <v>0</v>
      </c>
      <c r="T1093" s="37">
        <f>IF(Tabel3[[#This Row],[N CoE
Nouveau]]=0,0,POWER(2,Tabel3[[#This Row],[N CoE
maintenant]]+Tabel3[[#This Row],[N CoE
Nouveau]]))</f>
        <v>0</v>
      </c>
    </row>
    <row r="1094" spans="14:20" x14ac:dyDescent="0.25">
      <c r="N1094" s="5" t="s">
        <v>687</v>
      </c>
      <c r="O1094" s="36">
        <v>0</v>
      </c>
      <c r="P1094" s="37">
        <v>0</v>
      </c>
      <c r="Q1094" s="38">
        <v>0</v>
      </c>
      <c r="R1094" s="38">
        <v>0</v>
      </c>
      <c r="S1094" s="36">
        <f>IF(Tabel3[[#This Row],[N Adv
Nouveau]]=0,0,POWER(2,Tabel3[[#This Row],[N Adv
maintenant]]+Tabel3[[#This Row],[N Adv
Nouveau]]))</f>
        <v>0</v>
      </c>
      <c r="T1094" s="37">
        <f>IF(Tabel3[[#This Row],[N CoE
Nouveau]]=0,0,POWER(2,Tabel3[[#This Row],[N CoE
maintenant]]+Tabel3[[#This Row],[N CoE
Nouveau]]))</f>
        <v>0</v>
      </c>
    </row>
    <row r="1095" spans="14:20" x14ac:dyDescent="0.25">
      <c r="N1095" s="5" t="s">
        <v>945</v>
      </c>
      <c r="O1095" s="36">
        <v>2</v>
      </c>
      <c r="P1095" s="37">
        <v>1</v>
      </c>
      <c r="Q1095" s="38">
        <v>0</v>
      </c>
      <c r="R1095" s="38">
        <v>0</v>
      </c>
      <c r="S1095" s="36">
        <f>IF(Tabel3[[#This Row],[N Adv
Nouveau]]=0,0,POWER(2,Tabel3[[#This Row],[N Adv
maintenant]]+Tabel3[[#This Row],[N Adv
Nouveau]]))</f>
        <v>0</v>
      </c>
      <c r="T1095" s="37">
        <f>IF(Tabel3[[#This Row],[N CoE
Nouveau]]=0,0,POWER(2,Tabel3[[#This Row],[N CoE
maintenant]]+Tabel3[[#This Row],[N CoE
Nouveau]]))</f>
        <v>0</v>
      </c>
    </row>
    <row r="1096" spans="14:20" x14ac:dyDescent="0.25">
      <c r="N1096" s="5" t="s">
        <v>1103</v>
      </c>
      <c r="O1096" s="36">
        <v>1</v>
      </c>
      <c r="P1096" s="37">
        <v>1</v>
      </c>
      <c r="Q1096" s="38">
        <v>0</v>
      </c>
      <c r="R1096" s="38">
        <v>0</v>
      </c>
      <c r="S1096" s="36">
        <f>IF(Tabel3[[#This Row],[N Adv
Nouveau]]=0,0,POWER(2,Tabel3[[#This Row],[N Adv
maintenant]]+Tabel3[[#This Row],[N Adv
Nouveau]]))</f>
        <v>0</v>
      </c>
      <c r="T1096" s="37">
        <f>IF(Tabel3[[#This Row],[N CoE
Nouveau]]=0,0,POWER(2,Tabel3[[#This Row],[N CoE
maintenant]]+Tabel3[[#This Row],[N CoE
Nouveau]]))</f>
        <v>0</v>
      </c>
    </row>
    <row r="1097" spans="14:20" x14ac:dyDescent="0.25">
      <c r="N1097" s="5" t="s">
        <v>264</v>
      </c>
      <c r="O1097" s="36">
        <v>1</v>
      </c>
      <c r="P1097" s="37">
        <v>1</v>
      </c>
      <c r="Q1097" s="38">
        <v>0</v>
      </c>
      <c r="R1097" s="38">
        <v>0</v>
      </c>
      <c r="S1097" s="36">
        <f>IF(Tabel3[[#This Row],[N Adv
Nouveau]]=0,0,POWER(2,Tabel3[[#This Row],[N Adv
maintenant]]+Tabel3[[#This Row],[N Adv
Nouveau]]))</f>
        <v>0</v>
      </c>
      <c r="T1097" s="37">
        <f>IF(Tabel3[[#This Row],[N CoE
Nouveau]]=0,0,POWER(2,Tabel3[[#This Row],[N CoE
maintenant]]+Tabel3[[#This Row],[N CoE
Nouveau]]))</f>
        <v>0</v>
      </c>
    </row>
    <row r="1098" spans="14:20" x14ac:dyDescent="0.25">
      <c r="N1098" s="5" t="s">
        <v>1432</v>
      </c>
      <c r="O1098" s="36">
        <v>2</v>
      </c>
      <c r="P1098" s="37">
        <v>1</v>
      </c>
      <c r="Q1098" s="38">
        <v>0</v>
      </c>
      <c r="R1098" s="38">
        <v>0</v>
      </c>
      <c r="S1098" s="36">
        <f>IF(Tabel3[[#This Row],[N Adv
Nouveau]]=0,0,POWER(2,Tabel3[[#This Row],[N Adv
maintenant]]+Tabel3[[#This Row],[N Adv
Nouveau]]))</f>
        <v>0</v>
      </c>
      <c r="T1098" s="37">
        <f>IF(Tabel3[[#This Row],[N CoE
Nouveau]]=0,0,POWER(2,Tabel3[[#This Row],[N CoE
maintenant]]+Tabel3[[#This Row],[N CoE
Nouveau]]))</f>
        <v>0</v>
      </c>
    </row>
    <row r="1099" spans="14:20" x14ac:dyDescent="0.25">
      <c r="N1099" s="5" t="s">
        <v>1434</v>
      </c>
      <c r="O1099" s="36">
        <v>1</v>
      </c>
      <c r="P1099" s="37">
        <v>0</v>
      </c>
      <c r="Q1099" s="38">
        <v>0</v>
      </c>
      <c r="R1099" s="38">
        <v>0</v>
      </c>
      <c r="S1099" s="36">
        <f>IF(Tabel3[[#This Row],[N Adv
Nouveau]]=0,0,POWER(2,Tabel3[[#This Row],[N Adv
maintenant]]+Tabel3[[#This Row],[N Adv
Nouveau]]))</f>
        <v>0</v>
      </c>
      <c r="T1099" s="37">
        <f>IF(Tabel3[[#This Row],[N CoE
Nouveau]]=0,0,POWER(2,Tabel3[[#This Row],[N CoE
maintenant]]+Tabel3[[#This Row],[N CoE
Nouveau]]))</f>
        <v>0</v>
      </c>
    </row>
    <row r="1100" spans="14:20" x14ac:dyDescent="0.25">
      <c r="N1100" s="5" t="s">
        <v>461</v>
      </c>
      <c r="O1100" s="36">
        <v>2</v>
      </c>
      <c r="P1100" s="37">
        <v>1</v>
      </c>
      <c r="Q1100" s="38">
        <v>0</v>
      </c>
      <c r="R1100" s="38">
        <v>0</v>
      </c>
      <c r="S1100" s="36">
        <f>IF(Tabel3[[#This Row],[N Adv
Nouveau]]=0,0,POWER(2,Tabel3[[#This Row],[N Adv
maintenant]]+Tabel3[[#This Row],[N Adv
Nouveau]]))</f>
        <v>0</v>
      </c>
      <c r="T1100" s="37">
        <f>IF(Tabel3[[#This Row],[N CoE
Nouveau]]=0,0,POWER(2,Tabel3[[#This Row],[N CoE
maintenant]]+Tabel3[[#This Row],[N CoE
Nouveau]]))</f>
        <v>0</v>
      </c>
    </row>
    <row r="1101" spans="14:20" x14ac:dyDescent="0.25">
      <c r="N1101" s="5" t="s">
        <v>1425</v>
      </c>
      <c r="O1101" s="36">
        <v>0</v>
      </c>
      <c r="P1101" s="37">
        <v>0</v>
      </c>
      <c r="Q1101" s="38">
        <v>0</v>
      </c>
      <c r="R1101" s="38">
        <v>0</v>
      </c>
      <c r="S1101" s="36">
        <f>IF(Tabel3[[#This Row],[N Adv
Nouveau]]=0,0,POWER(2,Tabel3[[#This Row],[N Adv
maintenant]]+Tabel3[[#This Row],[N Adv
Nouveau]]))</f>
        <v>0</v>
      </c>
      <c r="T1101" s="37">
        <f>IF(Tabel3[[#This Row],[N CoE
Nouveau]]=0,0,POWER(2,Tabel3[[#This Row],[N CoE
maintenant]]+Tabel3[[#This Row],[N CoE
Nouveau]]))</f>
        <v>0</v>
      </c>
    </row>
    <row r="1102" spans="14:20" x14ac:dyDescent="0.25">
      <c r="N1102" s="5" t="s">
        <v>976</v>
      </c>
      <c r="O1102" s="36">
        <v>3</v>
      </c>
      <c r="P1102" s="37">
        <v>1</v>
      </c>
      <c r="Q1102" s="38">
        <v>0</v>
      </c>
      <c r="R1102" s="38">
        <v>0</v>
      </c>
      <c r="S1102" s="36">
        <f>IF(Tabel3[[#This Row],[N Adv
Nouveau]]=0,0,POWER(2,Tabel3[[#This Row],[N Adv
maintenant]]+Tabel3[[#This Row],[N Adv
Nouveau]]))</f>
        <v>0</v>
      </c>
      <c r="T1102" s="37">
        <f>IF(Tabel3[[#This Row],[N CoE
Nouveau]]=0,0,POWER(2,Tabel3[[#This Row],[N CoE
maintenant]]+Tabel3[[#This Row],[N CoE
Nouveau]]))</f>
        <v>0</v>
      </c>
    </row>
    <row r="1103" spans="14:20" x14ac:dyDescent="0.25">
      <c r="N1103" s="5" t="s">
        <v>445</v>
      </c>
      <c r="O1103" s="36">
        <v>2</v>
      </c>
      <c r="P1103" s="37">
        <v>1</v>
      </c>
      <c r="Q1103" s="38">
        <v>0</v>
      </c>
      <c r="R1103" s="38">
        <v>0</v>
      </c>
      <c r="S1103" s="36">
        <f>IF(Tabel3[[#This Row],[N Adv
Nouveau]]=0,0,POWER(2,Tabel3[[#This Row],[N Adv
maintenant]]+Tabel3[[#This Row],[N Adv
Nouveau]]))</f>
        <v>0</v>
      </c>
      <c r="T1103" s="37">
        <f>IF(Tabel3[[#This Row],[N CoE
Nouveau]]=0,0,POWER(2,Tabel3[[#This Row],[N CoE
maintenant]]+Tabel3[[#This Row],[N CoE
Nouveau]]))</f>
        <v>0</v>
      </c>
    </row>
    <row r="1104" spans="14:20" x14ac:dyDescent="0.25">
      <c r="N1104" s="5" t="s">
        <v>419</v>
      </c>
      <c r="O1104" s="36">
        <v>2</v>
      </c>
      <c r="P1104" s="37">
        <v>0</v>
      </c>
      <c r="Q1104" s="38">
        <v>0</v>
      </c>
      <c r="R1104" s="38">
        <v>0</v>
      </c>
      <c r="S1104" s="36">
        <f>IF(Tabel3[[#This Row],[N Adv
Nouveau]]=0,0,POWER(2,Tabel3[[#This Row],[N Adv
maintenant]]+Tabel3[[#This Row],[N Adv
Nouveau]]))</f>
        <v>0</v>
      </c>
      <c r="T1104" s="37">
        <f>IF(Tabel3[[#This Row],[N CoE
Nouveau]]=0,0,POWER(2,Tabel3[[#This Row],[N CoE
maintenant]]+Tabel3[[#This Row],[N CoE
Nouveau]]))</f>
        <v>0</v>
      </c>
    </row>
    <row r="1105" spans="14:20" x14ac:dyDescent="0.25">
      <c r="N1105" s="5" t="s">
        <v>825</v>
      </c>
      <c r="O1105" s="36">
        <v>1</v>
      </c>
      <c r="P1105" s="37">
        <v>1</v>
      </c>
      <c r="Q1105" s="38">
        <v>0</v>
      </c>
      <c r="R1105" s="38">
        <v>0</v>
      </c>
      <c r="S1105" s="36">
        <f>IF(Tabel3[[#This Row],[N Adv
Nouveau]]=0,0,POWER(2,Tabel3[[#This Row],[N Adv
maintenant]]+Tabel3[[#This Row],[N Adv
Nouveau]]))</f>
        <v>0</v>
      </c>
      <c r="T1105" s="37">
        <f>IF(Tabel3[[#This Row],[N CoE
Nouveau]]=0,0,POWER(2,Tabel3[[#This Row],[N CoE
maintenant]]+Tabel3[[#This Row],[N CoE
Nouveau]]))</f>
        <v>0</v>
      </c>
    </row>
    <row r="1106" spans="14:20" x14ac:dyDescent="0.25">
      <c r="N1106" s="5" t="s">
        <v>1450</v>
      </c>
      <c r="O1106" s="36">
        <v>1</v>
      </c>
      <c r="P1106" s="37">
        <v>1</v>
      </c>
      <c r="Q1106" s="38">
        <v>0</v>
      </c>
      <c r="R1106" s="38">
        <v>0</v>
      </c>
      <c r="S1106" s="36">
        <f>IF(Tabel3[[#This Row],[N Adv
Nouveau]]=0,0,POWER(2,Tabel3[[#This Row],[N Adv
maintenant]]+Tabel3[[#This Row],[N Adv
Nouveau]]))</f>
        <v>0</v>
      </c>
      <c r="T1106" s="37">
        <f>IF(Tabel3[[#This Row],[N CoE
Nouveau]]=0,0,POWER(2,Tabel3[[#This Row],[N CoE
maintenant]]+Tabel3[[#This Row],[N CoE
Nouveau]]))</f>
        <v>0</v>
      </c>
    </row>
    <row r="1107" spans="14:20" x14ac:dyDescent="0.25">
      <c r="N1107" s="5" t="s">
        <v>1433</v>
      </c>
      <c r="O1107" s="36">
        <v>1</v>
      </c>
      <c r="P1107" s="37">
        <v>1</v>
      </c>
      <c r="Q1107" s="38">
        <v>0</v>
      </c>
      <c r="R1107" s="38">
        <v>0</v>
      </c>
      <c r="S1107" s="36">
        <f>IF(Tabel3[[#This Row],[N Adv
Nouveau]]=0,0,POWER(2,Tabel3[[#This Row],[N Adv
maintenant]]+Tabel3[[#This Row],[N Adv
Nouveau]]))</f>
        <v>0</v>
      </c>
      <c r="T1107" s="37">
        <f>IF(Tabel3[[#This Row],[N CoE
Nouveau]]=0,0,POWER(2,Tabel3[[#This Row],[N CoE
maintenant]]+Tabel3[[#This Row],[N CoE
Nouveau]]))</f>
        <v>0</v>
      </c>
    </row>
    <row r="1108" spans="14:20" x14ac:dyDescent="0.25">
      <c r="N1108" s="5" t="s">
        <v>1439</v>
      </c>
      <c r="O1108" s="36">
        <v>0</v>
      </c>
      <c r="P1108" s="37">
        <v>0</v>
      </c>
      <c r="Q1108" s="38">
        <v>0</v>
      </c>
      <c r="R1108" s="38">
        <v>0</v>
      </c>
      <c r="S1108" s="36">
        <f>IF(Tabel3[[#This Row],[N Adv
Nouveau]]=0,0,POWER(2,Tabel3[[#This Row],[N Adv
maintenant]]+Tabel3[[#This Row],[N Adv
Nouveau]]))</f>
        <v>0</v>
      </c>
      <c r="T1108" s="37">
        <f>IF(Tabel3[[#This Row],[N CoE
Nouveau]]=0,0,POWER(2,Tabel3[[#This Row],[N CoE
maintenant]]+Tabel3[[#This Row],[N CoE
Nouveau]]))</f>
        <v>0</v>
      </c>
    </row>
    <row r="1109" spans="14:20" x14ac:dyDescent="0.25">
      <c r="N1109" s="5" t="s">
        <v>656</v>
      </c>
      <c r="O1109" s="36">
        <v>2</v>
      </c>
      <c r="P1109" s="37">
        <v>1</v>
      </c>
      <c r="Q1109" s="38">
        <v>0</v>
      </c>
      <c r="R1109" s="38">
        <v>0</v>
      </c>
      <c r="S1109" s="36">
        <f>IF(Tabel3[[#This Row],[N Adv
Nouveau]]=0,0,POWER(2,Tabel3[[#This Row],[N Adv
maintenant]]+Tabel3[[#This Row],[N Adv
Nouveau]]))</f>
        <v>0</v>
      </c>
      <c r="T1109" s="37">
        <f>IF(Tabel3[[#This Row],[N CoE
Nouveau]]=0,0,POWER(2,Tabel3[[#This Row],[N CoE
maintenant]]+Tabel3[[#This Row],[N CoE
Nouveau]]))</f>
        <v>0</v>
      </c>
    </row>
    <row r="1110" spans="14:20" x14ac:dyDescent="0.25">
      <c r="N1110" s="5" t="s">
        <v>1459</v>
      </c>
      <c r="O1110" s="36">
        <v>2</v>
      </c>
      <c r="P1110" s="37">
        <v>1</v>
      </c>
      <c r="Q1110" s="38">
        <v>0</v>
      </c>
      <c r="R1110" s="38">
        <v>0</v>
      </c>
      <c r="S1110" s="36">
        <f>IF(Tabel3[[#This Row],[N Adv
Nouveau]]=0,0,POWER(2,Tabel3[[#This Row],[N Adv
maintenant]]+Tabel3[[#This Row],[N Adv
Nouveau]]))</f>
        <v>0</v>
      </c>
      <c r="T1110" s="37">
        <f>IF(Tabel3[[#This Row],[N CoE
Nouveau]]=0,0,POWER(2,Tabel3[[#This Row],[N CoE
maintenant]]+Tabel3[[#This Row],[N CoE
Nouveau]]))</f>
        <v>0</v>
      </c>
    </row>
    <row r="1111" spans="14:20" x14ac:dyDescent="0.25">
      <c r="N1111" s="5" t="s">
        <v>1460</v>
      </c>
      <c r="O1111" s="36">
        <v>2</v>
      </c>
      <c r="P1111" s="37">
        <v>1</v>
      </c>
      <c r="Q1111" s="38">
        <v>0</v>
      </c>
      <c r="R1111" s="38">
        <v>0</v>
      </c>
      <c r="S1111" s="36">
        <f>IF(Tabel3[[#This Row],[N Adv
Nouveau]]=0,0,POWER(2,Tabel3[[#This Row],[N Adv
maintenant]]+Tabel3[[#This Row],[N Adv
Nouveau]]))</f>
        <v>0</v>
      </c>
      <c r="T1111" s="37">
        <f>IF(Tabel3[[#This Row],[N CoE
Nouveau]]=0,0,POWER(2,Tabel3[[#This Row],[N CoE
maintenant]]+Tabel3[[#This Row],[N CoE
Nouveau]]))</f>
        <v>0</v>
      </c>
    </row>
    <row r="1112" spans="14:20" x14ac:dyDescent="0.25">
      <c r="N1112" s="5" t="s">
        <v>1445</v>
      </c>
      <c r="O1112" s="36">
        <v>1</v>
      </c>
      <c r="P1112" s="37">
        <v>1</v>
      </c>
      <c r="Q1112" s="38">
        <v>0</v>
      </c>
      <c r="R1112" s="38">
        <v>0</v>
      </c>
      <c r="S1112" s="36">
        <f>IF(Tabel3[[#This Row],[N Adv
Nouveau]]=0,0,POWER(2,Tabel3[[#This Row],[N Adv
maintenant]]+Tabel3[[#This Row],[N Adv
Nouveau]]))</f>
        <v>0</v>
      </c>
      <c r="T1112" s="37">
        <f>IF(Tabel3[[#This Row],[N CoE
Nouveau]]=0,0,POWER(2,Tabel3[[#This Row],[N CoE
maintenant]]+Tabel3[[#This Row],[N CoE
Nouveau]]))</f>
        <v>0</v>
      </c>
    </row>
    <row r="1113" spans="14:20" x14ac:dyDescent="0.25">
      <c r="N1113" s="5" t="s">
        <v>1431</v>
      </c>
      <c r="O1113" s="36">
        <v>2</v>
      </c>
      <c r="P1113" s="37">
        <v>1</v>
      </c>
      <c r="Q1113" s="38">
        <v>0</v>
      </c>
      <c r="R1113" s="38">
        <v>0</v>
      </c>
      <c r="S1113" s="36">
        <f>IF(Tabel3[[#This Row],[N Adv
Nouveau]]=0,0,POWER(2,Tabel3[[#This Row],[N Adv
maintenant]]+Tabel3[[#This Row],[N Adv
Nouveau]]))</f>
        <v>0</v>
      </c>
      <c r="T1113" s="37">
        <f>IF(Tabel3[[#This Row],[N CoE
Nouveau]]=0,0,POWER(2,Tabel3[[#This Row],[N CoE
maintenant]]+Tabel3[[#This Row],[N CoE
Nouveau]]))</f>
        <v>0</v>
      </c>
    </row>
    <row r="1114" spans="14:20" x14ac:dyDescent="0.25">
      <c r="N1114" s="5" t="s">
        <v>1257</v>
      </c>
      <c r="O1114" s="36">
        <v>1</v>
      </c>
      <c r="P1114" s="37">
        <v>1</v>
      </c>
      <c r="Q1114" s="38">
        <v>0</v>
      </c>
      <c r="R1114" s="38">
        <v>0</v>
      </c>
      <c r="S1114" s="36">
        <f>IF(Tabel3[[#This Row],[N Adv
Nouveau]]=0,0,POWER(2,Tabel3[[#This Row],[N Adv
maintenant]]+Tabel3[[#This Row],[N Adv
Nouveau]]))</f>
        <v>0</v>
      </c>
      <c r="T1114" s="37">
        <f>IF(Tabel3[[#This Row],[N CoE
Nouveau]]=0,0,POWER(2,Tabel3[[#This Row],[N CoE
maintenant]]+Tabel3[[#This Row],[N CoE
Nouveau]]))</f>
        <v>0</v>
      </c>
    </row>
    <row r="1115" spans="14:20" x14ac:dyDescent="0.25">
      <c r="N1115" s="5" t="s">
        <v>1456</v>
      </c>
      <c r="O1115" s="36">
        <v>1</v>
      </c>
      <c r="P1115" s="37">
        <v>1</v>
      </c>
      <c r="Q1115" s="38">
        <v>0</v>
      </c>
      <c r="R1115" s="38">
        <v>0</v>
      </c>
      <c r="S1115" s="36">
        <f>IF(Tabel3[[#This Row],[N Adv
Nouveau]]=0,0,POWER(2,Tabel3[[#This Row],[N Adv
maintenant]]+Tabel3[[#This Row],[N Adv
Nouveau]]))</f>
        <v>0</v>
      </c>
      <c r="T1115" s="37">
        <f>IF(Tabel3[[#This Row],[N CoE
Nouveau]]=0,0,POWER(2,Tabel3[[#This Row],[N CoE
maintenant]]+Tabel3[[#This Row],[N CoE
Nouveau]]))</f>
        <v>0</v>
      </c>
    </row>
    <row r="1116" spans="14:20" x14ac:dyDescent="0.25">
      <c r="N1116" s="5" t="s">
        <v>661</v>
      </c>
      <c r="O1116" s="36">
        <v>1</v>
      </c>
      <c r="P1116" s="37">
        <v>1</v>
      </c>
      <c r="Q1116" s="38">
        <v>0</v>
      </c>
      <c r="R1116" s="38">
        <v>0</v>
      </c>
      <c r="S1116" s="36">
        <f>IF(Tabel3[[#This Row],[N Adv
Nouveau]]=0,0,POWER(2,Tabel3[[#This Row],[N Adv
maintenant]]+Tabel3[[#This Row],[N Adv
Nouveau]]))</f>
        <v>0</v>
      </c>
      <c r="T1116" s="37">
        <f>IF(Tabel3[[#This Row],[N CoE
Nouveau]]=0,0,POWER(2,Tabel3[[#This Row],[N CoE
maintenant]]+Tabel3[[#This Row],[N CoE
Nouveau]]))</f>
        <v>0</v>
      </c>
    </row>
    <row r="1117" spans="14:20" x14ac:dyDescent="0.25">
      <c r="N1117" s="5" t="s">
        <v>399</v>
      </c>
      <c r="O1117" s="36">
        <v>1</v>
      </c>
      <c r="P1117" s="37">
        <v>1</v>
      </c>
      <c r="Q1117" s="38">
        <v>0</v>
      </c>
      <c r="R1117" s="38">
        <v>0</v>
      </c>
      <c r="S1117" s="36">
        <f>IF(Tabel3[[#This Row],[N Adv
Nouveau]]=0,0,POWER(2,Tabel3[[#This Row],[N Adv
maintenant]]+Tabel3[[#This Row],[N Adv
Nouveau]]))</f>
        <v>0</v>
      </c>
      <c r="T1117" s="37">
        <f>IF(Tabel3[[#This Row],[N CoE
Nouveau]]=0,0,POWER(2,Tabel3[[#This Row],[N CoE
maintenant]]+Tabel3[[#This Row],[N CoE
Nouveau]]))</f>
        <v>0</v>
      </c>
    </row>
    <row r="1118" spans="14:20" x14ac:dyDescent="0.25">
      <c r="N1118" s="5" t="s">
        <v>1144</v>
      </c>
      <c r="O1118" s="36">
        <v>1</v>
      </c>
      <c r="P1118" s="37">
        <v>0</v>
      </c>
      <c r="Q1118" s="38">
        <v>0</v>
      </c>
      <c r="R1118" s="38">
        <v>0</v>
      </c>
      <c r="S1118" s="36">
        <f>IF(Tabel3[[#This Row],[N Adv
Nouveau]]=0,0,POWER(2,Tabel3[[#This Row],[N Adv
maintenant]]+Tabel3[[#This Row],[N Adv
Nouveau]]))</f>
        <v>0</v>
      </c>
      <c r="T1118" s="37">
        <f>IF(Tabel3[[#This Row],[N CoE
Nouveau]]=0,0,POWER(2,Tabel3[[#This Row],[N CoE
maintenant]]+Tabel3[[#This Row],[N CoE
Nouveau]]))</f>
        <v>0</v>
      </c>
    </row>
    <row r="1119" spans="14:20" x14ac:dyDescent="0.25">
      <c r="N1119" s="5" t="s">
        <v>885</v>
      </c>
      <c r="O1119" s="36">
        <v>3</v>
      </c>
      <c r="P1119" s="37">
        <v>1</v>
      </c>
      <c r="Q1119" s="38">
        <v>0</v>
      </c>
      <c r="R1119" s="38">
        <v>0</v>
      </c>
      <c r="S1119" s="36">
        <f>IF(Tabel3[[#This Row],[N Adv
Nouveau]]=0,0,POWER(2,Tabel3[[#This Row],[N Adv
maintenant]]+Tabel3[[#This Row],[N Adv
Nouveau]]))</f>
        <v>0</v>
      </c>
      <c r="T1119" s="37">
        <f>IF(Tabel3[[#This Row],[N CoE
Nouveau]]=0,0,POWER(2,Tabel3[[#This Row],[N CoE
maintenant]]+Tabel3[[#This Row],[N CoE
Nouveau]]))</f>
        <v>0</v>
      </c>
    </row>
    <row r="1120" spans="14:20" x14ac:dyDescent="0.25">
      <c r="N1120" s="5" t="s">
        <v>433</v>
      </c>
      <c r="O1120" s="36">
        <v>1</v>
      </c>
      <c r="P1120" s="37">
        <v>1</v>
      </c>
      <c r="Q1120" s="38">
        <v>0</v>
      </c>
      <c r="R1120" s="38">
        <v>0</v>
      </c>
      <c r="S1120" s="36">
        <f>IF(Tabel3[[#This Row],[N Adv
Nouveau]]=0,0,POWER(2,Tabel3[[#This Row],[N Adv
maintenant]]+Tabel3[[#This Row],[N Adv
Nouveau]]))</f>
        <v>0</v>
      </c>
      <c r="T1120" s="37">
        <f>IF(Tabel3[[#This Row],[N CoE
Nouveau]]=0,0,POWER(2,Tabel3[[#This Row],[N CoE
maintenant]]+Tabel3[[#This Row],[N CoE
Nouveau]]))</f>
        <v>0</v>
      </c>
    </row>
    <row r="1121" spans="14:20" x14ac:dyDescent="0.25">
      <c r="N1121" s="5" t="s">
        <v>609</v>
      </c>
      <c r="O1121" s="36">
        <v>2</v>
      </c>
      <c r="P1121" s="37">
        <v>2</v>
      </c>
      <c r="Q1121" s="38">
        <v>0</v>
      </c>
      <c r="R1121" s="38">
        <v>0</v>
      </c>
      <c r="S1121" s="36">
        <f>IF(Tabel3[[#This Row],[N Adv
Nouveau]]=0,0,POWER(2,Tabel3[[#This Row],[N Adv
maintenant]]+Tabel3[[#This Row],[N Adv
Nouveau]]))</f>
        <v>0</v>
      </c>
      <c r="T1121" s="37">
        <f>IF(Tabel3[[#This Row],[N CoE
Nouveau]]=0,0,POWER(2,Tabel3[[#This Row],[N CoE
maintenant]]+Tabel3[[#This Row],[N CoE
Nouveau]]))</f>
        <v>0</v>
      </c>
    </row>
    <row r="1122" spans="14:20" x14ac:dyDescent="0.25">
      <c r="N1122" s="5" t="s">
        <v>1266</v>
      </c>
      <c r="O1122" s="36">
        <v>2</v>
      </c>
      <c r="P1122" s="37">
        <v>1</v>
      </c>
      <c r="Q1122" s="38">
        <v>0</v>
      </c>
      <c r="R1122" s="38">
        <v>0</v>
      </c>
      <c r="S1122" s="36">
        <f>IF(Tabel3[[#This Row],[N Adv
Nouveau]]=0,0,POWER(2,Tabel3[[#This Row],[N Adv
maintenant]]+Tabel3[[#This Row],[N Adv
Nouveau]]))</f>
        <v>0</v>
      </c>
      <c r="T1122" s="37">
        <f>IF(Tabel3[[#This Row],[N CoE
Nouveau]]=0,0,POWER(2,Tabel3[[#This Row],[N CoE
maintenant]]+Tabel3[[#This Row],[N CoE
Nouveau]]))</f>
        <v>0</v>
      </c>
    </row>
    <row r="1123" spans="14:20" x14ac:dyDescent="0.25">
      <c r="N1123" s="5" t="s">
        <v>1328</v>
      </c>
      <c r="O1123" s="36">
        <v>1</v>
      </c>
      <c r="P1123" s="37">
        <v>0</v>
      </c>
      <c r="Q1123" s="38">
        <v>0</v>
      </c>
      <c r="R1123" s="38">
        <v>0</v>
      </c>
      <c r="S1123" s="36">
        <f>IF(Tabel3[[#This Row],[N Adv
Nouveau]]=0,0,POWER(2,Tabel3[[#This Row],[N Adv
maintenant]]+Tabel3[[#This Row],[N Adv
Nouveau]]))</f>
        <v>0</v>
      </c>
      <c r="T1123" s="37">
        <f>IF(Tabel3[[#This Row],[N CoE
Nouveau]]=0,0,POWER(2,Tabel3[[#This Row],[N CoE
maintenant]]+Tabel3[[#This Row],[N CoE
Nouveau]]))</f>
        <v>0</v>
      </c>
    </row>
    <row r="1124" spans="14:20" x14ac:dyDescent="0.25">
      <c r="N1124" s="5" t="s">
        <v>858</v>
      </c>
      <c r="O1124" s="36">
        <v>1</v>
      </c>
      <c r="P1124" s="37">
        <v>0</v>
      </c>
      <c r="Q1124" s="38">
        <v>0</v>
      </c>
      <c r="R1124" s="38">
        <v>0</v>
      </c>
      <c r="S1124" s="36">
        <f>IF(Tabel3[[#This Row],[N Adv
Nouveau]]=0,0,POWER(2,Tabel3[[#This Row],[N Adv
maintenant]]+Tabel3[[#This Row],[N Adv
Nouveau]]))</f>
        <v>0</v>
      </c>
      <c r="T1124" s="37">
        <f>IF(Tabel3[[#This Row],[N CoE
Nouveau]]=0,0,POWER(2,Tabel3[[#This Row],[N CoE
maintenant]]+Tabel3[[#This Row],[N CoE
Nouveau]]))</f>
        <v>0</v>
      </c>
    </row>
    <row r="1125" spans="14:20" x14ac:dyDescent="0.25">
      <c r="N1125" s="5" t="s">
        <v>1463</v>
      </c>
      <c r="O1125" s="36">
        <v>2</v>
      </c>
      <c r="P1125" s="37">
        <v>1</v>
      </c>
      <c r="Q1125" s="38">
        <v>0</v>
      </c>
      <c r="R1125" s="38">
        <v>0</v>
      </c>
      <c r="S1125" s="36">
        <f>IF(Tabel3[[#This Row],[N Adv
Nouveau]]=0,0,POWER(2,Tabel3[[#This Row],[N Adv
maintenant]]+Tabel3[[#This Row],[N Adv
Nouveau]]))</f>
        <v>0</v>
      </c>
      <c r="T1125" s="37">
        <f>IF(Tabel3[[#This Row],[N CoE
Nouveau]]=0,0,POWER(2,Tabel3[[#This Row],[N CoE
maintenant]]+Tabel3[[#This Row],[N CoE
Nouveau]]))</f>
        <v>0</v>
      </c>
    </row>
    <row r="1126" spans="14:20" x14ac:dyDescent="0.25">
      <c r="N1126" s="5" t="s">
        <v>1398</v>
      </c>
      <c r="O1126" s="36">
        <v>1</v>
      </c>
      <c r="P1126" s="37">
        <v>1</v>
      </c>
      <c r="Q1126" s="38">
        <v>0</v>
      </c>
      <c r="R1126" s="38">
        <v>0</v>
      </c>
      <c r="S1126" s="36">
        <f>IF(Tabel3[[#This Row],[N Adv
Nouveau]]=0,0,POWER(2,Tabel3[[#This Row],[N Adv
maintenant]]+Tabel3[[#This Row],[N Adv
Nouveau]]))</f>
        <v>0</v>
      </c>
      <c r="T1126" s="37">
        <f>IF(Tabel3[[#This Row],[N CoE
Nouveau]]=0,0,POWER(2,Tabel3[[#This Row],[N CoE
maintenant]]+Tabel3[[#This Row],[N CoE
Nouveau]]))</f>
        <v>0</v>
      </c>
    </row>
    <row r="1127" spans="14:20" x14ac:dyDescent="0.25">
      <c r="N1127" s="5" t="s">
        <v>837</v>
      </c>
      <c r="O1127" s="36">
        <v>2</v>
      </c>
      <c r="P1127" s="37">
        <v>1</v>
      </c>
      <c r="Q1127" s="38">
        <v>0</v>
      </c>
      <c r="R1127" s="38">
        <v>0</v>
      </c>
      <c r="S1127" s="36">
        <f>IF(Tabel3[[#This Row],[N Adv
Nouveau]]=0,0,POWER(2,Tabel3[[#This Row],[N Adv
maintenant]]+Tabel3[[#This Row],[N Adv
Nouveau]]))</f>
        <v>0</v>
      </c>
      <c r="T1127" s="37">
        <f>IF(Tabel3[[#This Row],[N CoE
Nouveau]]=0,0,POWER(2,Tabel3[[#This Row],[N CoE
maintenant]]+Tabel3[[#This Row],[N CoE
Nouveau]]))</f>
        <v>0</v>
      </c>
    </row>
    <row r="1128" spans="14:20" x14ac:dyDescent="0.25">
      <c r="N1128" s="5" t="s">
        <v>1438</v>
      </c>
      <c r="O1128" s="36">
        <v>2</v>
      </c>
      <c r="P1128" s="37">
        <v>1</v>
      </c>
      <c r="Q1128" s="38">
        <v>0</v>
      </c>
      <c r="R1128" s="38">
        <v>0</v>
      </c>
      <c r="S1128" s="36">
        <f>IF(Tabel3[[#This Row],[N Adv
Nouveau]]=0,0,POWER(2,Tabel3[[#This Row],[N Adv
maintenant]]+Tabel3[[#This Row],[N Adv
Nouveau]]))</f>
        <v>0</v>
      </c>
      <c r="T1128" s="37">
        <f>IF(Tabel3[[#This Row],[N CoE
Nouveau]]=0,0,POWER(2,Tabel3[[#This Row],[N CoE
maintenant]]+Tabel3[[#This Row],[N CoE
Nouveau]]))</f>
        <v>0</v>
      </c>
    </row>
    <row r="1129" spans="14:20" x14ac:dyDescent="0.25">
      <c r="N1129" s="5" t="s">
        <v>441</v>
      </c>
      <c r="O1129" s="36">
        <v>2</v>
      </c>
      <c r="P1129" s="37">
        <v>1</v>
      </c>
      <c r="Q1129" s="38">
        <v>0</v>
      </c>
      <c r="R1129" s="38">
        <v>0</v>
      </c>
      <c r="S1129" s="36">
        <f>IF(Tabel3[[#This Row],[N Adv
Nouveau]]=0,0,POWER(2,Tabel3[[#This Row],[N Adv
maintenant]]+Tabel3[[#This Row],[N Adv
Nouveau]]))</f>
        <v>0</v>
      </c>
      <c r="T1129" s="37">
        <f>IF(Tabel3[[#This Row],[N CoE
Nouveau]]=0,0,POWER(2,Tabel3[[#This Row],[N CoE
maintenant]]+Tabel3[[#This Row],[N CoE
Nouveau]]))</f>
        <v>0</v>
      </c>
    </row>
    <row r="1130" spans="14:20" x14ac:dyDescent="0.25">
      <c r="N1130" s="5" t="s">
        <v>692</v>
      </c>
      <c r="O1130" s="36">
        <v>2</v>
      </c>
      <c r="P1130" s="37">
        <v>1</v>
      </c>
      <c r="Q1130" s="38">
        <v>0</v>
      </c>
      <c r="R1130" s="38">
        <v>0</v>
      </c>
      <c r="S1130" s="36">
        <f>IF(Tabel3[[#This Row],[N Adv
Nouveau]]=0,0,POWER(2,Tabel3[[#This Row],[N Adv
maintenant]]+Tabel3[[#This Row],[N Adv
Nouveau]]))</f>
        <v>0</v>
      </c>
      <c r="T1130" s="37">
        <f>IF(Tabel3[[#This Row],[N CoE
Nouveau]]=0,0,POWER(2,Tabel3[[#This Row],[N CoE
maintenant]]+Tabel3[[#This Row],[N CoE
Nouveau]]))</f>
        <v>0</v>
      </c>
    </row>
    <row r="1131" spans="14:20" x14ac:dyDescent="0.25">
      <c r="N1131" s="5" t="s">
        <v>514</v>
      </c>
      <c r="O1131" s="36">
        <v>3</v>
      </c>
      <c r="P1131" s="37">
        <v>1</v>
      </c>
      <c r="Q1131" s="38">
        <v>0</v>
      </c>
      <c r="R1131" s="38">
        <v>0</v>
      </c>
      <c r="S1131" s="36">
        <f>IF(Tabel3[[#This Row],[N Adv
Nouveau]]=0,0,POWER(2,Tabel3[[#This Row],[N Adv
maintenant]]+Tabel3[[#This Row],[N Adv
Nouveau]]))</f>
        <v>0</v>
      </c>
      <c r="T1131" s="37">
        <f>IF(Tabel3[[#This Row],[N CoE
Nouveau]]=0,0,POWER(2,Tabel3[[#This Row],[N CoE
maintenant]]+Tabel3[[#This Row],[N CoE
Nouveau]]))</f>
        <v>0</v>
      </c>
    </row>
    <row r="1132" spans="14:20" x14ac:dyDescent="0.25">
      <c r="N1132" s="5" t="s">
        <v>482</v>
      </c>
      <c r="O1132" s="36">
        <v>1</v>
      </c>
      <c r="P1132" s="37">
        <v>0</v>
      </c>
      <c r="Q1132" s="38">
        <v>0</v>
      </c>
      <c r="R1132" s="38">
        <v>0</v>
      </c>
      <c r="S1132" s="36">
        <f>IF(Tabel3[[#This Row],[N Adv
Nouveau]]=0,0,POWER(2,Tabel3[[#This Row],[N Adv
maintenant]]+Tabel3[[#This Row],[N Adv
Nouveau]]))</f>
        <v>0</v>
      </c>
      <c r="T1132" s="37">
        <f>IF(Tabel3[[#This Row],[N CoE
Nouveau]]=0,0,POWER(2,Tabel3[[#This Row],[N CoE
maintenant]]+Tabel3[[#This Row],[N CoE
Nouveau]]))</f>
        <v>0</v>
      </c>
    </row>
    <row r="1133" spans="14:20" x14ac:dyDescent="0.25">
      <c r="N1133" s="5" t="s">
        <v>1454</v>
      </c>
      <c r="O1133" s="36">
        <v>2</v>
      </c>
      <c r="P1133" s="37">
        <v>1</v>
      </c>
      <c r="Q1133" s="38">
        <v>0</v>
      </c>
      <c r="R1133" s="38">
        <v>0</v>
      </c>
      <c r="S1133" s="36">
        <f>IF(Tabel3[[#This Row],[N Adv
Nouveau]]=0,0,POWER(2,Tabel3[[#This Row],[N Adv
maintenant]]+Tabel3[[#This Row],[N Adv
Nouveau]]))</f>
        <v>0</v>
      </c>
      <c r="T1133" s="37">
        <f>IF(Tabel3[[#This Row],[N CoE
Nouveau]]=0,0,POWER(2,Tabel3[[#This Row],[N CoE
maintenant]]+Tabel3[[#This Row],[N CoE
Nouveau]]))</f>
        <v>0</v>
      </c>
    </row>
    <row r="1134" spans="14:20" x14ac:dyDescent="0.25">
      <c r="N1134" s="5" t="s">
        <v>1455</v>
      </c>
      <c r="O1134" s="36">
        <v>1</v>
      </c>
      <c r="P1134" s="37">
        <v>0</v>
      </c>
      <c r="Q1134" s="38">
        <v>0</v>
      </c>
      <c r="R1134" s="38">
        <v>0</v>
      </c>
      <c r="S1134" s="36">
        <f>IF(Tabel3[[#This Row],[N Adv
Nouveau]]=0,0,POWER(2,Tabel3[[#This Row],[N Adv
maintenant]]+Tabel3[[#This Row],[N Adv
Nouveau]]))</f>
        <v>0</v>
      </c>
      <c r="T1134" s="37">
        <f>IF(Tabel3[[#This Row],[N CoE
Nouveau]]=0,0,POWER(2,Tabel3[[#This Row],[N CoE
maintenant]]+Tabel3[[#This Row],[N CoE
Nouveau]]))</f>
        <v>0</v>
      </c>
    </row>
    <row r="1135" spans="14:20" x14ac:dyDescent="0.25">
      <c r="N1135" s="5" t="s">
        <v>321</v>
      </c>
      <c r="O1135" s="36">
        <v>2</v>
      </c>
      <c r="P1135" s="37">
        <v>1</v>
      </c>
      <c r="Q1135" s="38">
        <v>0</v>
      </c>
      <c r="R1135" s="38">
        <v>0</v>
      </c>
      <c r="S1135" s="36">
        <f>IF(Tabel3[[#This Row],[N Adv
Nouveau]]=0,0,POWER(2,Tabel3[[#This Row],[N Adv
maintenant]]+Tabel3[[#This Row],[N Adv
Nouveau]]))</f>
        <v>0</v>
      </c>
      <c r="T1135" s="37">
        <f>IF(Tabel3[[#This Row],[N CoE
Nouveau]]=0,0,POWER(2,Tabel3[[#This Row],[N CoE
maintenant]]+Tabel3[[#This Row],[N CoE
Nouveau]]))</f>
        <v>0</v>
      </c>
    </row>
    <row r="1136" spans="14:20" x14ac:dyDescent="0.25">
      <c r="N1136" s="5" t="s">
        <v>1129</v>
      </c>
      <c r="O1136" s="36">
        <v>1</v>
      </c>
      <c r="P1136" s="37">
        <v>0</v>
      </c>
      <c r="Q1136" s="38">
        <v>0</v>
      </c>
      <c r="R1136" s="38">
        <v>0</v>
      </c>
      <c r="S1136" s="36">
        <f>IF(Tabel3[[#This Row],[N Adv
Nouveau]]=0,0,POWER(2,Tabel3[[#This Row],[N Adv
maintenant]]+Tabel3[[#This Row],[N Adv
Nouveau]]))</f>
        <v>0</v>
      </c>
      <c r="T1136" s="37">
        <f>IF(Tabel3[[#This Row],[N CoE
Nouveau]]=0,0,POWER(2,Tabel3[[#This Row],[N CoE
maintenant]]+Tabel3[[#This Row],[N CoE
Nouveau]]))</f>
        <v>0</v>
      </c>
    </row>
    <row r="1137" spans="14:20" x14ac:dyDescent="0.25">
      <c r="N1137" s="5" t="s">
        <v>720</v>
      </c>
      <c r="O1137" s="36">
        <v>1</v>
      </c>
      <c r="P1137" s="37">
        <v>0</v>
      </c>
      <c r="Q1137" s="38">
        <v>0</v>
      </c>
      <c r="R1137" s="38">
        <v>0</v>
      </c>
      <c r="S1137" s="36">
        <f>IF(Tabel3[[#This Row],[N Adv
Nouveau]]=0,0,POWER(2,Tabel3[[#This Row],[N Adv
maintenant]]+Tabel3[[#This Row],[N Adv
Nouveau]]))</f>
        <v>0</v>
      </c>
      <c r="T1137" s="37">
        <f>IF(Tabel3[[#This Row],[N CoE
Nouveau]]=0,0,POWER(2,Tabel3[[#This Row],[N CoE
maintenant]]+Tabel3[[#This Row],[N CoE
Nouveau]]))</f>
        <v>0</v>
      </c>
    </row>
    <row r="1138" spans="14:20" x14ac:dyDescent="0.25">
      <c r="N1138" s="5" t="s">
        <v>1405</v>
      </c>
      <c r="O1138" s="36">
        <v>1</v>
      </c>
      <c r="P1138" s="37">
        <v>1</v>
      </c>
      <c r="Q1138" s="38">
        <v>0</v>
      </c>
      <c r="R1138" s="38">
        <v>0</v>
      </c>
      <c r="S1138" s="36">
        <f>IF(Tabel3[[#This Row],[N Adv
Nouveau]]=0,0,POWER(2,Tabel3[[#This Row],[N Adv
maintenant]]+Tabel3[[#This Row],[N Adv
Nouveau]]))</f>
        <v>0</v>
      </c>
      <c r="T1138" s="37">
        <f>IF(Tabel3[[#This Row],[N CoE
Nouveau]]=0,0,POWER(2,Tabel3[[#This Row],[N CoE
maintenant]]+Tabel3[[#This Row],[N CoE
Nouveau]]))</f>
        <v>0</v>
      </c>
    </row>
    <row r="1139" spans="14:20" x14ac:dyDescent="0.25">
      <c r="N1139" s="5" t="s">
        <v>1267</v>
      </c>
      <c r="O1139" s="36">
        <v>2</v>
      </c>
      <c r="P1139" s="37">
        <v>1</v>
      </c>
      <c r="Q1139" s="38">
        <v>0</v>
      </c>
      <c r="R1139" s="38">
        <v>0</v>
      </c>
      <c r="S1139" s="36">
        <f>IF(Tabel3[[#This Row],[N Adv
Nouveau]]=0,0,POWER(2,Tabel3[[#This Row],[N Adv
maintenant]]+Tabel3[[#This Row],[N Adv
Nouveau]]))</f>
        <v>0</v>
      </c>
      <c r="T1139" s="37">
        <f>IF(Tabel3[[#This Row],[N CoE
Nouveau]]=0,0,POWER(2,Tabel3[[#This Row],[N CoE
maintenant]]+Tabel3[[#This Row],[N CoE
Nouveau]]))</f>
        <v>0</v>
      </c>
    </row>
    <row r="1140" spans="14:20" x14ac:dyDescent="0.25">
      <c r="N1140" s="5" t="s">
        <v>1524</v>
      </c>
      <c r="O1140" s="36">
        <v>0</v>
      </c>
      <c r="P1140" s="37">
        <v>0</v>
      </c>
      <c r="Q1140" s="38">
        <v>0</v>
      </c>
      <c r="R1140" s="38">
        <v>0</v>
      </c>
      <c r="S1140" s="36">
        <f>IF(Tabel3[[#This Row],[N Adv
Nouveau]]=0,0,POWER(2,Tabel3[[#This Row],[N Adv
maintenant]]+Tabel3[[#This Row],[N Adv
Nouveau]]))</f>
        <v>0</v>
      </c>
      <c r="T1140" s="37">
        <f>IF(Tabel3[[#This Row],[N CoE
Nouveau]]=0,0,POWER(2,Tabel3[[#This Row],[N CoE
maintenant]]+Tabel3[[#This Row],[N CoE
Nouveau]]))</f>
        <v>0</v>
      </c>
    </row>
    <row r="1141" spans="14:20" x14ac:dyDescent="0.25">
      <c r="N1141" s="5" t="s">
        <v>1508</v>
      </c>
      <c r="O1141" s="36">
        <v>0</v>
      </c>
      <c r="P1141" s="37">
        <v>0</v>
      </c>
      <c r="Q1141" s="38">
        <v>0</v>
      </c>
      <c r="R1141" s="38">
        <v>0</v>
      </c>
      <c r="S1141" s="36">
        <f>IF(Tabel3[[#This Row],[N Adv
Nouveau]]=0,0,POWER(2,Tabel3[[#This Row],[N Adv
maintenant]]+Tabel3[[#This Row],[N Adv
Nouveau]]))</f>
        <v>0</v>
      </c>
      <c r="T1141" s="37">
        <f>IF(Tabel3[[#This Row],[N CoE
Nouveau]]=0,0,POWER(2,Tabel3[[#This Row],[N CoE
maintenant]]+Tabel3[[#This Row],[N CoE
Nouveau]]))</f>
        <v>0</v>
      </c>
    </row>
    <row r="1142" spans="14:20" x14ac:dyDescent="0.25">
      <c r="N1142" s="5" t="s">
        <v>1507</v>
      </c>
      <c r="O1142" s="36">
        <v>0</v>
      </c>
      <c r="P1142" s="37">
        <v>1</v>
      </c>
      <c r="Q1142" s="38">
        <v>0</v>
      </c>
      <c r="R1142" s="38">
        <v>0</v>
      </c>
      <c r="S1142" s="36">
        <f>IF(Tabel3[[#This Row],[N Adv
Nouveau]]=0,0,POWER(2,Tabel3[[#This Row],[N Adv
maintenant]]+Tabel3[[#This Row],[N Adv
Nouveau]]))</f>
        <v>0</v>
      </c>
      <c r="T1142" s="37">
        <f>IF(Tabel3[[#This Row],[N CoE
Nouveau]]=0,0,POWER(2,Tabel3[[#This Row],[N CoE
maintenant]]+Tabel3[[#This Row],[N CoE
Nouveau]]))</f>
        <v>0</v>
      </c>
    </row>
    <row r="1143" spans="14:20" x14ac:dyDescent="0.25">
      <c r="N1143" s="5" t="s">
        <v>1517</v>
      </c>
      <c r="O1143" s="36">
        <v>3</v>
      </c>
      <c r="P1143" s="37">
        <v>1</v>
      </c>
      <c r="Q1143" s="38">
        <v>0</v>
      </c>
      <c r="R1143" s="38">
        <v>0</v>
      </c>
      <c r="S1143" s="36">
        <f>IF(Tabel3[[#This Row],[N Adv
Nouveau]]=0,0,POWER(2,Tabel3[[#This Row],[N Adv
maintenant]]+Tabel3[[#This Row],[N Adv
Nouveau]]))</f>
        <v>0</v>
      </c>
      <c r="T1143" s="37">
        <f>IF(Tabel3[[#This Row],[N CoE
Nouveau]]=0,0,POWER(2,Tabel3[[#This Row],[N CoE
maintenant]]+Tabel3[[#This Row],[N CoE
Nouveau]]))</f>
        <v>0</v>
      </c>
    </row>
    <row r="1144" spans="14:20" x14ac:dyDescent="0.25">
      <c r="N1144" s="5" t="s">
        <v>260</v>
      </c>
      <c r="O1144" s="36">
        <v>1</v>
      </c>
      <c r="P1144" s="37">
        <v>0</v>
      </c>
      <c r="Q1144" s="38">
        <v>0</v>
      </c>
      <c r="R1144" s="38">
        <v>0</v>
      </c>
      <c r="S1144" s="36">
        <f>IF(Tabel3[[#This Row],[N Adv
Nouveau]]=0,0,POWER(2,Tabel3[[#This Row],[N Adv
maintenant]]+Tabel3[[#This Row],[N Adv
Nouveau]]))</f>
        <v>0</v>
      </c>
      <c r="T1144" s="37">
        <f>IF(Tabel3[[#This Row],[N CoE
Nouveau]]=0,0,POWER(2,Tabel3[[#This Row],[N CoE
maintenant]]+Tabel3[[#This Row],[N CoE
Nouveau]]))</f>
        <v>0</v>
      </c>
    </row>
    <row r="1145" spans="14:20" x14ac:dyDescent="0.25">
      <c r="N1145" s="5" t="s">
        <v>642</v>
      </c>
      <c r="O1145" s="36">
        <v>0</v>
      </c>
      <c r="P1145" s="37">
        <v>0</v>
      </c>
      <c r="Q1145" s="38">
        <v>0</v>
      </c>
      <c r="R1145" s="38">
        <v>0</v>
      </c>
      <c r="S1145" s="36">
        <f>IF(Tabel3[[#This Row],[N Adv
Nouveau]]=0,0,POWER(2,Tabel3[[#This Row],[N Adv
maintenant]]+Tabel3[[#This Row],[N Adv
Nouveau]]))</f>
        <v>0</v>
      </c>
      <c r="T1145" s="37">
        <f>IF(Tabel3[[#This Row],[N CoE
Nouveau]]=0,0,POWER(2,Tabel3[[#This Row],[N CoE
maintenant]]+Tabel3[[#This Row],[N CoE
Nouveau]]))</f>
        <v>0</v>
      </c>
    </row>
    <row r="1146" spans="14:20" x14ac:dyDescent="0.25">
      <c r="N1146" s="5" t="s">
        <v>263</v>
      </c>
      <c r="O1146" s="36">
        <v>2</v>
      </c>
      <c r="P1146" s="37">
        <v>1</v>
      </c>
      <c r="Q1146" s="38">
        <v>0</v>
      </c>
      <c r="R1146" s="38">
        <v>0</v>
      </c>
      <c r="S1146" s="36">
        <f>IF(Tabel3[[#This Row],[N Adv
Nouveau]]=0,0,POWER(2,Tabel3[[#This Row],[N Adv
maintenant]]+Tabel3[[#This Row],[N Adv
Nouveau]]))</f>
        <v>0</v>
      </c>
      <c r="T1146" s="37">
        <f>IF(Tabel3[[#This Row],[N CoE
Nouveau]]=0,0,POWER(2,Tabel3[[#This Row],[N CoE
maintenant]]+Tabel3[[#This Row],[N CoE
Nouveau]]))</f>
        <v>0</v>
      </c>
    </row>
    <row r="1147" spans="14:20" x14ac:dyDescent="0.25">
      <c r="N1147" s="5" t="s">
        <v>253</v>
      </c>
      <c r="O1147" s="36">
        <v>0</v>
      </c>
      <c r="P1147" s="37">
        <v>0</v>
      </c>
      <c r="Q1147" s="38">
        <v>0</v>
      </c>
      <c r="R1147" s="38">
        <v>0</v>
      </c>
      <c r="S1147" s="36">
        <f>IF(Tabel3[[#This Row],[N Adv
Nouveau]]=0,0,POWER(2,Tabel3[[#This Row],[N Adv
maintenant]]+Tabel3[[#This Row],[N Adv
Nouveau]]))</f>
        <v>0</v>
      </c>
      <c r="T1147" s="37">
        <f>IF(Tabel3[[#This Row],[N CoE
Nouveau]]=0,0,POWER(2,Tabel3[[#This Row],[N CoE
maintenant]]+Tabel3[[#This Row],[N CoE
Nouveau]]))</f>
        <v>0</v>
      </c>
    </row>
    <row r="1148" spans="14:20" x14ac:dyDescent="0.25">
      <c r="N1148" s="5" t="s">
        <v>922</v>
      </c>
      <c r="O1148" s="36">
        <v>3</v>
      </c>
      <c r="P1148" s="37">
        <v>1</v>
      </c>
      <c r="Q1148" s="38">
        <v>0</v>
      </c>
      <c r="R1148" s="38">
        <v>0</v>
      </c>
      <c r="S1148" s="36">
        <f>IF(Tabel3[[#This Row],[N Adv
Nouveau]]=0,0,POWER(2,Tabel3[[#This Row],[N Adv
maintenant]]+Tabel3[[#This Row],[N Adv
Nouveau]]))</f>
        <v>0</v>
      </c>
      <c r="T1148" s="37">
        <f>IF(Tabel3[[#This Row],[N CoE
Nouveau]]=0,0,POWER(2,Tabel3[[#This Row],[N CoE
maintenant]]+Tabel3[[#This Row],[N CoE
Nouveau]]))</f>
        <v>0</v>
      </c>
    </row>
    <row r="1149" spans="14:20" x14ac:dyDescent="0.25">
      <c r="N1149" s="5" t="s">
        <v>1544</v>
      </c>
      <c r="O1149" s="36">
        <v>0</v>
      </c>
      <c r="P1149" s="37">
        <v>0</v>
      </c>
      <c r="Q1149" s="38">
        <v>0</v>
      </c>
      <c r="R1149" s="38">
        <v>0</v>
      </c>
      <c r="S1149" s="36">
        <f>IF(Tabel3[[#This Row],[N Adv
Nouveau]]=0,0,POWER(2,Tabel3[[#This Row],[N Adv
maintenant]]+Tabel3[[#This Row],[N Adv
Nouveau]]))</f>
        <v>0</v>
      </c>
      <c r="T1149" s="37">
        <f>IF(Tabel3[[#This Row],[N CoE
Nouveau]]=0,0,POWER(2,Tabel3[[#This Row],[N CoE
maintenant]]+Tabel3[[#This Row],[N CoE
Nouveau]]))</f>
        <v>0</v>
      </c>
    </row>
    <row r="1150" spans="14:20" x14ac:dyDescent="0.25">
      <c r="N1150" s="5" t="s">
        <v>1487</v>
      </c>
      <c r="O1150" s="36">
        <v>0</v>
      </c>
      <c r="P1150" s="37">
        <v>0</v>
      </c>
      <c r="Q1150" s="38">
        <v>0</v>
      </c>
      <c r="R1150" s="38">
        <v>0</v>
      </c>
      <c r="S1150" s="36">
        <f>IF(Tabel3[[#This Row],[N Adv
Nouveau]]=0,0,POWER(2,Tabel3[[#This Row],[N Adv
maintenant]]+Tabel3[[#This Row],[N Adv
Nouveau]]))</f>
        <v>0</v>
      </c>
      <c r="T1150" s="37">
        <f>IF(Tabel3[[#This Row],[N CoE
Nouveau]]=0,0,POWER(2,Tabel3[[#This Row],[N CoE
maintenant]]+Tabel3[[#This Row],[N CoE
Nouveau]]))</f>
        <v>0</v>
      </c>
    </row>
    <row r="1151" spans="14:20" x14ac:dyDescent="0.25">
      <c r="N1151" s="5" t="s">
        <v>1519</v>
      </c>
      <c r="O1151" s="36">
        <v>1</v>
      </c>
      <c r="P1151" s="37">
        <v>0</v>
      </c>
      <c r="Q1151" s="38">
        <v>0</v>
      </c>
      <c r="R1151" s="38">
        <v>0</v>
      </c>
      <c r="S1151" s="36">
        <f>IF(Tabel3[[#This Row],[N Adv
Nouveau]]=0,0,POWER(2,Tabel3[[#This Row],[N Adv
maintenant]]+Tabel3[[#This Row],[N Adv
Nouveau]]))</f>
        <v>0</v>
      </c>
      <c r="T1151" s="37">
        <f>IF(Tabel3[[#This Row],[N CoE
Nouveau]]=0,0,POWER(2,Tabel3[[#This Row],[N CoE
maintenant]]+Tabel3[[#This Row],[N CoE
Nouveau]]))</f>
        <v>0</v>
      </c>
    </row>
    <row r="1152" spans="14:20" x14ac:dyDescent="0.25">
      <c r="N1152" s="5" t="s">
        <v>1533</v>
      </c>
      <c r="O1152" s="36">
        <v>0</v>
      </c>
      <c r="P1152" s="37">
        <v>0</v>
      </c>
      <c r="Q1152" s="38">
        <v>0</v>
      </c>
      <c r="R1152" s="38">
        <v>0</v>
      </c>
      <c r="S1152" s="36">
        <f>IF(Tabel3[[#This Row],[N Adv
Nouveau]]=0,0,POWER(2,Tabel3[[#This Row],[N Adv
maintenant]]+Tabel3[[#This Row],[N Adv
Nouveau]]))</f>
        <v>0</v>
      </c>
      <c r="T1152" s="37">
        <f>IF(Tabel3[[#This Row],[N CoE
Nouveau]]=0,0,POWER(2,Tabel3[[#This Row],[N CoE
maintenant]]+Tabel3[[#This Row],[N CoE
Nouveau]]))</f>
        <v>0</v>
      </c>
    </row>
    <row r="1153" spans="14:20" x14ac:dyDescent="0.25">
      <c r="N1153" s="5" t="s">
        <v>1497</v>
      </c>
      <c r="O1153" s="36">
        <v>2</v>
      </c>
      <c r="P1153" s="37">
        <v>1</v>
      </c>
      <c r="Q1153" s="38">
        <v>0</v>
      </c>
      <c r="R1153" s="38">
        <v>0</v>
      </c>
      <c r="S1153" s="36">
        <f>IF(Tabel3[[#This Row],[N Adv
Nouveau]]=0,0,POWER(2,Tabel3[[#This Row],[N Adv
maintenant]]+Tabel3[[#This Row],[N Adv
Nouveau]]))</f>
        <v>0</v>
      </c>
      <c r="T1153" s="37">
        <f>IF(Tabel3[[#This Row],[N CoE
Nouveau]]=0,0,POWER(2,Tabel3[[#This Row],[N CoE
maintenant]]+Tabel3[[#This Row],[N CoE
Nouveau]]))</f>
        <v>0</v>
      </c>
    </row>
    <row r="1154" spans="14:20" x14ac:dyDescent="0.25">
      <c r="N1154" s="5" t="s">
        <v>697</v>
      </c>
      <c r="O1154" s="36">
        <v>1</v>
      </c>
      <c r="P1154" s="37">
        <v>0</v>
      </c>
      <c r="Q1154" s="38">
        <v>0</v>
      </c>
      <c r="R1154" s="38">
        <v>0</v>
      </c>
      <c r="S1154" s="36">
        <f>IF(Tabel3[[#This Row],[N Adv
Nouveau]]=0,0,POWER(2,Tabel3[[#This Row],[N Adv
maintenant]]+Tabel3[[#This Row],[N Adv
Nouveau]]))</f>
        <v>0</v>
      </c>
      <c r="T1154" s="37">
        <f>IF(Tabel3[[#This Row],[N CoE
Nouveau]]=0,0,POWER(2,Tabel3[[#This Row],[N CoE
maintenant]]+Tabel3[[#This Row],[N CoE
Nouveau]]))</f>
        <v>0</v>
      </c>
    </row>
    <row r="1155" spans="14:20" x14ac:dyDescent="0.25">
      <c r="N1155" s="5" t="s">
        <v>1525</v>
      </c>
      <c r="O1155" s="36">
        <v>0</v>
      </c>
      <c r="P1155" s="37">
        <v>0</v>
      </c>
      <c r="Q1155" s="38">
        <v>0</v>
      </c>
      <c r="R1155" s="38">
        <v>0</v>
      </c>
      <c r="S1155" s="36">
        <f>IF(Tabel3[[#This Row],[N Adv
Nouveau]]=0,0,POWER(2,Tabel3[[#This Row],[N Adv
maintenant]]+Tabel3[[#This Row],[N Adv
Nouveau]]))</f>
        <v>0</v>
      </c>
      <c r="T1155" s="37">
        <f>IF(Tabel3[[#This Row],[N CoE
Nouveau]]=0,0,POWER(2,Tabel3[[#This Row],[N CoE
maintenant]]+Tabel3[[#This Row],[N CoE
Nouveau]]))</f>
        <v>0</v>
      </c>
    </row>
    <row r="1156" spans="14:20" x14ac:dyDescent="0.25">
      <c r="N1156" s="5" t="s">
        <v>1520</v>
      </c>
      <c r="O1156" s="36">
        <v>2</v>
      </c>
      <c r="P1156" s="37">
        <v>0</v>
      </c>
      <c r="Q1156" s="38">
        <v>0</v>
      </c>
      <c r="R1156" s="38">
        <v>0</v>
      </c>
      <c r="S1156" s="36">
        <f>IF(Tabel3[[#This Row],[N Adv
Nouveau]]=0,0,POWER(2,Tabel3[[#This Row],[N Adv
maintenant]]+Tabel3[[#This Row],[N Adv
Nouveau]]))</f>
        <v>0</v>
      </c>
      <c r="T1156" s="37">
        <f>IF(Tabel3[[#This Row],[N CoE
Nouveau]]=0,0,POWER(2,Tabel3[[#This Row],[N CoE
maintenant]]+Tabel3[[#This Row],[N CoE
Nouveau]]))</f>
        <v>0</v>
      </c>
    </row>
    <row r="1157" spans="14:20" x14ac:dyDescent="0.25">
      <c r="N1157" s="5" t="s">
        <v>643</v>
      </c>
      <c r="O1157" s="36">
        <v>1</v>
      </c>
      <c r="P1157" s="37">
        <v>0</v>
      </c>
      <c r="Q1157" s="38">
        <v>0</v>
      </c>
      <c r="R1157" s="38">
        <v>0</v>
      </c>
      <c r="S1157" s="36">
        <f>IF(Tabel3[[#This Row],[N Adv
Nouveau]]=0,0,POWER(2,Tabel3[[#This Row],[N Adv
maintenant]]+Tabel3[[#This Row],[N Adv
Nouveau]]))</f>
        <v>0</v>
      </c>
      <c r="T1157" s="37">
        <f>IF(Tabel3[[#This Row],[N CoE
Nouveau]]=0,0,POWER(2,Tabel3[[#This Row],[N CoE
maintenant]]+Tabel3[[#This Row],[N CoE
Nouveau]]))</f>
        <v>0</v>
      </c>
    </row>
    <row r="1158" spans="14:20" x14ac:dyDescent="0.25">
      <c r="N1158" s="5" t="s">
        <v>1536</v>
      </c>
      <c r="O1158" s="36">
        <v>0</v>
      </c>
      <c r="P1158" s="37">
        <v>1</v>
      </c>
      <c r="Q1158" s="38">
        <v>0</v>
      </c>
      <c r="R1158" s="38">
        <v>0</v>
      </c>
      <c r="S1158" s="36">
        <f>IF(Tabel3[[#This Row],[N Adv
Nouveau]]=0,0,POWER(2,Tabel3[[#This Row],[N Adv
maintenant]]+Tabel3[[#This Row],[N Adv
Nouveau]]))</f>
        <v>0</v>
      </c>
      <c r="T1158" s="37">
        <f>IF(Tabel3[[#This Row],[N CoE
Nouveau]]=0,0,POWER(2,Tabel3[[#This Row],[N CoE
maintenant]]+Tabel3[[#This Row],[N CoE
Nouveau]]))</f>
        <v>0</v>
      </c>
    </row>
    <row r="1159" spans="14:20" x14ac:dyDescent="0.25">
      <c r="N1159" s="5" t="s">
        <v>1493</v>
      </c>
      <c r="O1159" s="36">
        <v>1</v>
      </c>
      <c r="P1159" s="37">
        <v>2</v>
      </c>
      <c r="Q1159" s="38">
        <v>0</v>
      </c>
      <c r="R1159" s="38">
        <v>0</v>
      </c>
      <c r="S1159" s="36">
        <f>IF(Tabel3[[#This Row],[N Adv
Nouveau]]=0,0,POWER(2,Tabel3[[#This Row],[N Adv
maintenant]]+Tabel3[[#This Row],[N Adv
Nouveau]]))</f>
        <v>0</v>
      </c>
      <c r="T1159" s="37">
        <f>IF(Tabel3[[#This Row],[N CoE
Nouveau]]=0,0,POWER(2,Tabel3[[#This Row],[N CoE
maintenant]]+Tabel3[[#This Row],[N CoE
Nouveau]]))</f>
        <v>0</v>
      </c>
    </row>
    <row r="1160" spans="14:20" x14ac:dyDescent="0.25">
      <c r="N1160" s="5" t="s">
        <v>1505</v>
      </c>
      <c r="O1160" s="36">
        <v>1</v>
      </c>
      <c r="P1160" s="37">
        <v>1</v>
      </c>
      <c r="Q1160" s="38">
        <v>0</v>
      </c>
      <c r="R1160" s="38">
        <v>0</v>
      </c>
      <c r="S1160" s="36">
        <f>IF(Tabel3[[#This Row],[N Adv
Nouveau]]=0,0,POWER(2,Tabel3[[#This Row],[N Adv
maintenant]]+Tabel3[[#This Row],[N Adv
Nouveau]]))</f>
        <v>0</v>
      </c>
      <c r="T1160" s="37">
        <f>IF(Tabel3[[#This Row],[N CoE
Nouveau]]=0,0,POWER(2,Tabel3[[#This Row],[N CoE
maintenant]]+Tabel3[[#This Row],[N CoE
Nouveau]]))</f>
        <v>0</v>
      </c>
    </row>
    <row r="1161" spans="14:20" x14ac:dyDescent="0.25">
      <c r="N1161" s="5" t="s">
        <v>1479</v>
      </c>
      <c r="O1161" s="36">
        <v>2</v>
      </c>
      <c r="P1161" s="37">
        <v>1</v>
      </c>
      <c r="Q1161" s="38">
        <v>0</v>
      </c>
      <c r="R1161" s="38">
        <v>0</v>
      </c>
      <c r="S1161" s="36">
        <f>IF(Tabel3[[#This Row],[N Adv
Nouveau]]=0,0,POWER(2,Tabel3[[#This Row],[N Adv
maintenant]]+Tabel3[[#This Row],[N Adv
Nouveau]]))</f>
        <v>0</v>
      </c>
      <c r="T1161" s="37">
        <f>IF(Tabel3[[#This Row],[N CoE
Nouveau]]=0,0,POWER(2,Tabel3[[#This Row],[N CoE
maintenant]]+Tabel3[[#This Row],[N CoE
Nouveau]]))</f>
        <v>0</v>
      </c>
    </row>
    <row r="1162" spans="14:20" x14ac:dyDescent="0.25">
      <c r="N1162" s="5" t="s">
        <v>1486</v>
      </c>
      <c r="O1162" s="36">
        <v>3</v>
      </c>
      <c r="P1162" s="37">
        <v>1</v>
      </c>
      <c r="Q1162" s="38">
        <v>0</v>
      </c>
      <c r="R1162" s="38">
        <v>0</v>
      </c>
      <c r="S1162" s="36">
        <f>IF(Tabel3[[#This Row],[N Adv
Nouveau]]=0,0,POWER(2,Tabel3[[#This Row],[N Adv
maintenant]]+Tabel3[[#This Row],[N Adv
Nouveau]]))</f>
        <v>0</v>
      </c>
      <c r="T1162" s="37">
        <f>IF(Tabel3[[#This Row],[N CoE
Nouveau]]=0,0,POWER(2,Tabel3[[#This Row],[N CoE
maintenant]]+Tabel3[[#This Row],[N CoE
Nouveau]]))</f>
        <v>0</v>
      </c>
    </row>
    <row r="1163" spans="14:20" x14ac:dyDescent="0.25">
      <c r="N1163" s="5" t="s">
        <v>515</v>
      </c>
      <c r="O1163" s="36">
        <v>2</v>
      </c>
      <c r="P1163" s="37">
        <v>1</v>
      </c>
      <c r="Q1163" s="38">
        <v>0</v>
      </c>
      <c r="R1163" s="38">
        <v>0</v>
      </c>
      <c r="S1163" s="36">
        <f>IF(Tabel3[[#This Row],[N Adv
Nouveau]]=0,0,POWER(2,Tabel3[[#This Row],[N Adv
maintenant]]+Tabel3[[#This Row],[N Adv
Nouveau]]))</f>
        <v>0</v>
      </c>
      <c r="T1163" s="37">
        <f>IF(Tabel3[[#This Row],[N CoE
Nouveau]]=0,0,POWER(2,Tabel3[[#This Row],[N CoE
maintenant]]+Tabel3[[#This Row],[N CoE
Nouveau]]))</f>
        <v>0</v>
      </c>
    </row>
    <row r="1164" spans="14:20" x14ac:dyDescent="0.25">
      <c r="N1164" s="5" t="s">
        <v>1530</v>
      </c>
      <c r="O1164" s="36">
        <v>1</v>
      </c>
      <c r="P1164" s="37">
        <v>1</v>
      </c>
      <c r="Q1164" s="38">
        <v>0</v>
      </c>
      <c r="R1164" s="38">
        <v>0</v>
      </c>
      <c r="S1164" s="36">
        <f>IF(Tabel3[[#This Row],[N Adv
Nouveau]]=0,0,POWER(2,Tabel3[[#This Row],[N Adv
maintenant]]+Tabel3[[#This Row],[N Adv
Nouveau]]))</f>
        <v>0</v>
      </c>
      <c r="T1164" s="37">
        <f>IF(Tabel3[[#This Row],[N CoE
Nouveau]]=0,0,POWER(2,Tabel3[[#This Row],[N CoE
maintenant]]+Tabel3[[#This Row],[N CoE
Nouveau]]))</f>
        <v>0</v>
      </c>
    </row>
    <row r="1165" spans="14:20" x14ac:dyDescent="0.25">
      <c r="N1165" s="5" t="s">
        <v>375</v>
      </c>
      <c r="O1165" s="36">
        <v>1</v>
      </c>
      <c r="P1165" s="37">
        <v>1</v>
      </c>
      <c r="Q1165" s="38">
        <v>0</v>
      </c>
      <c r="R1165" s="38">
        <v>0</v>
      </c>
      <c r="S1165" s="36">
        <f>IF(Tabel3[[#This Row],[N Adv
Nouveau]]=0,0,POWER(2,Tabel3[[#This Row],[N Adv
maintenant]]+Tabel3[[#This Row],[N Adv
Nouveau]]))</f>
        <v>0</v>
      </c>
      <c r="T1165" s="37">
        <f>IF(Tabel3[[#This Row],[N CoE
Nouveau]]=0,0,POWER(2,Tabel3[[#This Row],[N CoE
maintenant]]+Tabel3[[#This Row],[N CoE
Nouveau]]))</f>
        <v>0</v>
      </c>
    </row>
    <row r="1166" spans="14:20" x14ac:dyDescent="0.25">
      <c r="N1166" s="5" t="s">
        <v>1516</v>
      </c>
      <c r="O1166" s="36">
        <v>0</v>
      </c>
      <c r="P1166" s="37">
        <v>0</v>
      </c>
      <c r="Q1166" s="38">
        <v>0</v>
      </c>
      <c r="R1166" s="38">
        <v>0</v>
      </c>
      <c r="S1166" s="36">
        <f>IF(Tabel3[[#This Row],[N Adv
Nouveau]]=0,0,POWER(2,Tabel3[[#This Row],[N Adv
maintenant]]+Tabel3[[#This Row],[N Adv
Nouveau]]))</f>
        <v>0</v>
      </c>
      <c r="T1166" s="37">
        <f>IF(Tabel3[[#This Row],[N CoE
Nouveau]]=0,0,POWER(2,Tabel3[[#This Row],[N CoE
maintenant]]+Tabel3[[#This Row],[N CoE
Nouveau]]))</f>
        <v>0</v>
      </c>
    </row>
    <row r="1167" spans="14:20" x14ac:dyDescent="0.25">
      <c r="N1167" s="5" t="s">
        <v>1476</v>
      </c>
      <c r="O1167" s="36">
        <v>2</v>
      </c>
      <c r="P1167" s="37">
        <v>1</v>
      </c>
      <c r="Q1167" s="38">
        <v>0</v>
      </c>
      <c r="R1167" s="38">
        <v>0</v>
      </c>
      <c r="S1167" s="36">
        <f>IF(Tabel3[[#This Row],[N Adv
Nouveau]]=0,0,POWER(2,Tabel3[[#This Row],[N Adv
maintenant]]+Tabel3[[#This Row],[N Adv
Nouveau]]))</f>
        <v>0</v>
      </c>
      <c r="T1167" s="37">
        <f>IF(Tabel3[[#This Row],[N CoE
Nouveau]]=0,0,POWER(2,Tabel3[[#This Row],[N CoE
maintenant]]+Tabel3[[#This Row],[N CoE
Nouveau]]))</f>
        <v>0</v>
      </c>
    </row>
    <row r="1168" spans="14:20" x14ac:dyDescent="0.25">
      <c r="N1168" s="5" t="s">
        <v>1528</v>
      </c>
      <c r="O1168" s="36">
        <v>2</v>
      </c>
      <c r="P1168" s="37">
        <v>1</v>
      </c>
      <c r="Q1168" s="38">
        <v>0</v>
      </c>
      <c r="R1168" s="38">
        <v>0</v>
      </c>
      <c r="S1168" s="36">
        <f>IF(Tabel3[[#This Row],[N Adv
Nouveau]]=0,0,POWER(2,Tabel3[[#This Row],[N Adv
maintenant]]+Tabel3[[#This Row],[N Adv
Nouveau]]))</f>
        <v>0</v>
      </c>
      <c r="T1168" s="37">
        <f>IF(Tabel3[[#This Row],[N CoE
Nouveau]]=0,0,POWER(2,Tabel3[[#This Row],[N CoE
maintenant]]+Tabel3[[#This Row],[N CoE
Nouveau]]))</f>
        <v>0</v>
      </c>
    </row>
    <row r="1169" spans="14:20" x14ac:dyDescent="0.25">
      <c r="N1169" s="5" t="s">
        <v>1511</v>
      </c>
      <c r="O1169" s="36">
        <v>3</v>
      </c>
      <c r="P1169" s="37">
        <v>1</v>
      </c>
      <c r="Q1169" s="38">
        <v>0</v>
      </c>
      <c r="R1169" s="38">
        <v>0</v>
      </c>
      <c r="S1169" s="36">
        <f>IF(Tabel3[[#This Row],[N Adv
Nouveau]]=0,0,POWER(2,Tabel3[[#This Row],[N Adv
maintenant]]+Tabel3[[#This Row],[N Adv
Nouveau]]))</f>
        <v>0</v>
      </c>
      <c r="T1169" s="37">
        <f>IF(Tabel3[[#This Row],[N CoE
Nouveau]]=0,0,POWER(2,Tabel3[[#This Row],[N CoE
maintenant]]+Tabel3[[#This Row],[N CoE
Nouveau]]))</f>
        <v>0</v>
      </c>
    </row>
    <row r="1170" spans="14:20" x14ac:dyDescent="0.25">
      <c r="N1170" s="5" t="s">
        <v>1531</v>
      </c>
      <c r="O1170" s="36">
        <v>2</v>
      </c>
      <c r="P1170" s="37">
        <v>1</v>
      </c>
      <c r="Q1170" s="38">
        <v>0</v>
      </c>
      <c r="R1170" s="38">
        <v>0</v>
      </c>
      <c r="S1170" s="36">
        <f>IF(Tabel3[[#This Row],[N Adv
Nouveau]]=0,0,POWER(2,Tabel3[[#This Row],[N Adv
maintenant]]+Tabel3[[#This Row],[N Adv
Nouveau]]))</f>
        <v>0</v>
      </c>
      <c r="T1170" s="37">
        <f>IF(Tabel3[[#This Row],[N CoE
Nouveau]]=0,0,POWER(2,Tabel3[[#This Row],[N CoE
maintenant]]+Tabel3[[#This Row],[N CoE
Nouveau]]))</f>
        <v>0</v>
      </c>
    </row>
    <row r="1171" spans="14:20" x14ac:dyDescent="0.25">
      <c r="N1171" s="5" t="s">
        <v>382</v>
      </c>
      <c r="O1171" s="36">
        <v>1</v>
      </c>
      <c r="P1171" s="37">
        <v>0</v>
      </c>
      <c r="Q1171" s="38">
        <v>0</v>
      </c>
      <c r="R1171" s="38">
        <v>0</v>
      </c>
      <c r="S1171" s="36">
        <f>IF(Tabel3[[#This Row],[N Adv
Nouveau]]=0,0,POWER(2,Tabel3[[#This Row],[N Adv
maintenant]]+Tabel3[[#This Row],[N Adv
Nouveau]]))</f>
        <v>0</v>
      </c>
      <c r="T1171" s="37">
        <f>IF(Tabel3[[#This Row],[N CoE
Nouveau]]=0,0,POWER(2,Tabel3[[#This Row],[N CoE
maintenant]]+Tabel3[[#This Row],[N CoE
Nouveau]]))</f>
        <v>0</v>
      </c>
    </row>
    <row r="1172" spans="14:20" x14ac:dyDescent="0.25">
      <c r="N1172" s="5" t="s">
        <v>1503</v>
      </c>
      <c r="O1172" s="36">
        <v>2</v>
      </c>
      <c r="P1172" s="37">
        <v>1</v>
      </c>
      <c r="Q1172" s="38">
        <v>0</v>
      </c>
      <c r="R1172" s="38">
        <v>0</v>
      </c>
      <c r="S1172" s="36">
        <f>IF(Tabel3[[#This Row],[N Adv
Nouveau]]=0,0,POWER(2,Tabel3[[#This Row],[N Adv
maintenant]]+Tabel3[[#This Row],[N Adv
Nouveau]]))</f>
        <v>0</v>
      </c>
      <c r="T1172" s="37">
        <f>IF(Tabel3[[#This Row],[N CoE
Nouveau]]=0,0,POWER(2,Tabel3[[#This Row],[N CoE
maintenant]]+Tabel3[[#This Row],[N CoE
Nouveau]]))</f>
        <v>0</v>
      </c>
    </row>
    <row r="1173" spans="14:20" x14ac:dyDescent="0.25">
      <c r="N1173" s="5" t="s">
        <v>1512</v>
      </c>
      <c r="O1173" s="36">
        <v>1</v>
      </c>
      <c r="P1173" s="37">
        <v>2</v>
      </c>
      <c r="Q1173" s="38">
        <v>0</v>
      </c>
      <c r="R1173" s="38">
        <v>0</v>
      </c>
      <c r="S1173" s="36">
        <f>IF(Tabel3[[#This Row],[N Adv
Nouveau]]=0,0,POWER(2,Tabel3[[#This Row],[N Adv
maintenant]]+Tabel3[[#This Row],[N Adv
Nouveau]]))</f>
        <v>0</v>
      </c>
      <c r="T1173" s="37">
        <f>IF(Tabel3[[#This Row],[N CoE
Nouveau]]=0,0,POWER(2,Tabel3[[#This Row],[N CoE
maintenant]]+Tabel3[[#This Row],[N CoE
Nouveau]]))</f>
        <v>0</v>
      </c>
    </row>
    <row r="1174" spans="14:20" x14ac:dyDescent="0.25">
      <c r="N1174" s="5" t="s">
        <v>871</v>
      </c>
      <c r="O1174" s="36">
        <v>1</v>
      </c>
      <c r="P1174" s="37">
        <v>0</v>
      </c>
      <c r="Q1174" s="38">
        <v>0</v>
      </c>
      <c r="R1174" s="38">
        <v>0</v>
      </c>
      <c r="S1174" s="36">
        <f>IF(Tabel3[[#This Row],[N Adv
Nouveau]]=0,0,POWER(2,Tabel3[[#This Row],[N Adv
maintenant]]+Tabel3[[#This Row],[N Adv
Nouveau]]))</f>
        <v>0</v>
      </c>
      <c r="T1174" s="37">
        <f>IF(Tabel3[[#This Row],[N CoE
Nouveau]]=0,0,POWER(2,Tabel3[[#This Row],[N CoE
maintenant]]+Tabel3[[#This Row],[N CoE
Nouveau]]))</f>
        <v>0</v>
      </c>
    </row>
    <row r="1175" spans="14:20" x14ac:dyDescent="0.25">
      <c r="N1175" s="5" t="s">
        <v>1475</v>
      </c>
      <c r="O1175" s="36">
        <v>0</v>
      </c>
      <c r="P1175" s="37">
        <v>0</v>
      </c>
      <c r="Q1175" s="38">
        <v>0</v>
      </c>
      <c r="R1175" s="38">
        <v>0</v>
      </c>
      <c r="S1175" s="36">
        <f>IF(Tabel3[[#This Row],[N Adv
Nouveau]]=0,0,POWER(2,Tabel3[[#This Row],[N Adv
maintenant]]+Tabel3[[#This Row],[N Adv
Nouveau]]))</f>
        <v>0</v>
      </c>
      <c r="T1175" s="37">
        <f>IF(Tabel3[[#This Row],[N CoE
Nouveau]]=0,0,POWER(2,Tabel3[[#This Row],[N CoE
maintenant]]+Tabel3[[#This Row],[N CoE
Nouveau]]))</f>
        <v>0</v>
      </c>
    </row>
    <row r="1176" spans="14:20" x14ac:dyDescent="0.25">
      <c r="N1176" s="5" t="s">
        <v>1490</v>
      </c>
      <c r="O1176" s="36">
        <v>0</v>
      </c>
      <c r="P1176" s="37">
        <v>0</v>
      </c>
      <c r="Q1176" s="38">
        <v>0</v>
      </c>
      <c r="R1176" s="38">
        <v>0</v>
      </c>
      <c r="S1176" s="36">
        <f>IF(Tabel3[[#This Row],[N Adv
Nouveau]]=0,0,POWER(2,Tabel3[[#This Row],[N Adv
maintenant]]+Tabel3[[#This Row],[N Adv
Nouveau]]))</f>
        <v>0</v>
      </c>
      <c r="T1176" s="37">
        <f>IF(Tabel3[[#This Row],[N CoE
Nouveau]]=0,0,POWER(2,Tabel3[[#This Row],[N CoE
maintenant]]+Tabel3[[#This Row],[N CoE
Nouveau]]))</f>
        <v>0</v>
      </c>
    </row>
    <row r="1177" spans="14:20" x14ac:dyDescent="0.25">
      <c r="N1177" s="5" t="s">
        <v>1500</v>
      </c>
      <c r="O1177" s="36">
        <v>0</v>
      </c>
      <c r="P1177" s="37">
        <v>0</v>
      </c>
      <c r="Q1177" s="38">
        <v>0</v>
      </c>
      <c r="R1177" s="38">
        <v>0</v>
      </c>
      <c r="S1177" s="36">
        <f>IF(Tabel3[[#This Row],[N Adv
Nouveau]]=0,0,POWER(2,Tabel3[[#This Row],[N Adv
maintenant]]+Tabel3[[#This Row],[N Adv
Nouveau]]))</f>
        <v>0</v>
      </c>
      <c r="T1177" s="37">
        <f>IF(Tabel3[[#This Row],[N CoE
Nouveau]]=0,0,POWER(2,Tabel3[[#This Row],[N CoE
maintenant]]+Tabel3[[#This Row],[N CoE
Nouveau]]))</f>
        <v>0</v>
      </c>
    </row>
    <row r="1178" spans="14:20" x14ac:dyDescent="0.25">
      <c r="N1178" s="5" t="s">
        <v>1526</v>
      </c>
      <c r="O1178" s="36">
        <v>1</v>
      </c>
      <c r="P1178" s="37">
        <v>1</v>
      </c>
      <c r="Q1178" s="38">
        <v>0</v>
      </c>
      <c r="R1178" s="38">
        <v>0</v>
      </c>
      <c r="S1178" s="36">
        <f>IF(Tabel3[[#This Row],[N Adv
Nouveau]]=0,0,POWER(2,Tabel3[[#This Row],[N Adv
maintenant]]+Tabel3[[#This Row],[N Adv
Nouveau]]))</f>
        <v>0</v>
      </c>
      <c r="T1178" s="37">
        <f>IF(Tabel3[[#This Row],[N CoE
Nouveau]]=0,0,POWER(2,Tabel3[[#This Row],[N CoE
maintenant]]+Tabel3[[#This Row],[N CoE
Nouveau]]))</f>
        <v>0</v>
      </c>
    </row>
    <row r="1179" spans="14:20" x14ac:dyDescent="0.25">
      <c r="N1179" s="5" t="s">
        <v>1496</v>
      </c>
      <c r="O1179" s="36">
        <v>0</v>
      </c>
      <c r="P1179" s="37">
        <v>0</v>
      </c>
      <c r="Q1179" s="38">
        <v>0</v>
      </c>
      <c r="R1179" s="38">
        <v>0</v>
      </c>
      <c r="S1179" s="36">
        <f>IF(Tabel3[[#This Row],[N Adv
Nouveau]]=0,0,POWER(2,Tabel3[[#This Row],[N Adv
maintenant]]+Tabel3[[#This Row],[N Adv
Nouveau]]))</f>
        <v>0</v>
      </c>
      <c r="T1179" s="37">
        <f>IF(Tabel3[[#This Row],[N CoE
Nouveau]]=0,0,POWER(2,Tabel3[[#This Row],[N CoE
maintenant]]+Tabel3[[#This Row],[N CoE
Nouveau]]))</f>
        <v>0</v>
      </c>
    </row>
    <row r="1180" spans="14:20" x14ac:dyDescent="0.25">
      <c r="N1180" s="5" t="s">
        <v>965</v>
      </c>
      <c r="O1180" s="36">
        <v>3</v>
      </c>
      <c r="P1180" s="37">
        <v>1</v>
      </c>
      <c r="Q1180" s="38">
        <v>0</v>
      </c>
      <c r="R1180" s="38">
        <v>0</v>
      </c>
      <c r="S1180" s="36">
        <f>IF(Tabel3[[#This Row],[N Adv
Nouveau]]=0,0,POWER(2,Tabel3[[#This Row],[N Adv
maintenant]]+Tabel3[[#This Row],[N Adv
Nouveau]]))</f>
        <v>0</v>
      </c>
      <c r="T1180" s="37">
        <f>IF(Tabel3[[#This Row],[N CoE
Nouveau]]=0,0,POWER(2,Tabel3[[#This Row],[N CoE
maintenant]]+Tabel3[[#This Row],[N CoE
Nouveau]]))</f>
        <v>0</v>
      </c>
    </row>
    <row r="1181" spans="14:20" x14ac:dyDescent="0.25">
      <c r="N1181" s="5" t="s">
        <v>1480</v>
      </c>
      <c r="O1181" s="36">
        <v>1</v>
      </c>
      <c r="P1181" s="37">
        <v>0</v>
      </c>
      <c r="Q1181" s="38">
        <v>0</v>
      </c>
      <c r="R1181" s="38">
        <v>0</v>
      </c>
      <c r="S1181" s="36">
        <f>IF(Tabel3[[#This Row],[N Adv
Nouveau]]=0,0,POWER(2,Tabel3[[#This Row],[N Adv
maintenant]]+Tabel3[[#This Row],[N Adv
Nouveau]]))</f>
        <v>0</v>
      </c>
      <c r="T1181" s="37">
        <f>IF(Tabel3[[#This Row],[N CoE
Nouveau]]=0,0,POWER(2,Tabel3[[#This Row],[N CoE
maintenant]]+Tabel3[[#This Row],[N CoE
Nouveau]]))</f>
        <v>0</v>
      </c>
    </row>
    <row r="1182" spans="14:20" x14ac:dyDescent="0.25">
      <c r="N1182" s="5" t="s">
        <v>1482</v>
      </c>
      <c r="O1182" s="36">
        <v>0</v>
      </c>
      <c r="P1182" s="37">
        <v>0</v>
      </c>
      <c r="Q1182" s="38">
        <v>0</v>
      </c>
      <c r="R1182" s="38">
        <v>0</v>
      </c>
      <c r="S1182" s="36">
        <f>IF(Tabel3[[#This Row],[N Adv
Nouveau]]=0,0,POWER(2,Tabel3[[#This Row],[N Adv
maintenant]]+Tabel3[[#This Row],[N Adv
Nouveau]]))</f>
        <v>0</v>
      </c>
      <c r="T1182" s="37">
        <f>IF(Tabel3[[#This Row],[N CoE
Nouveau]]=0,0,POWER(2,Tabel3[[#This Row],[N CoE
maintenant]]+Tabel3[[#This Row],[N CoE
Nouveau]]))</f>
        <v>0</v>
      </c>
    </row>
    <row r="1183" spans="14:20" x14ac:dyDescent="0.25">
      <c r="N1183" s="5" t="s">
        <v>1478</v>
      </c>
      <c r="O1183" s="36">
        <v>1</v>
      </c>
      <c r="P1183" s="37">
        <v>1</v>
      </c>
      <c r="Q1183" s="38">
        <v>0</v>
      </c>
      <c r="R1183" s="38">
        <v>0</v>
      </c>
      <c r="S1183" s="36">
        <f>IF(Tabel3[[#This Row],[N Adv
Nouveau]]=0,0,POWER(2,Tabel3[[#This Row],[N Adv
maintenant]]+Tabel3[[#This Row],[N Adv
Nouveau]]))</f>
        <v>0</v>
      </c>
      <c r="T1183" s="37">
        <f>IF(Tabel3[[#This Row],[N CoE
Nouveau]]=0,0,POWER(2,Tabel3[[#This Row],[N CoE
maintenant]]+Tabel3[[#This Row],[N CoE
Nouveau]]))</f>
        <v>0</v>
      </c>
    </row>
    <row r="1184" spans="14:20" x14ac:dyDescent="0.25">
      <c r="N1184" s="5" t="s">
        <v>1541</v>
      </c>
      <c r="O1184" s="36">
        <v>2</v>
      </c>
      <c r="P1184" s="37">
        <v>1</v>
      </c>
      <c r="Q1184" s="38">
        <v>0</v>
      </c>
      <c r="R1184" s="38">
        <v>0</v>
      </c>
      <c r="S1184" s="36">
        <f>IF(Tabel3[[#This Row],[N Adv
Nouveau]]=0,0,POWER(2,Tabel3[[#This Row],[N Adv
maintenant]]+Tabel3[[#This Row],[N Adv
Nouveau]]))</f>
        <v>0</v>
      </c>
      <c r="T1184" s="37">
        <f>IF(Tabel3[[#This Row],[N CoE
Nouveau]]=0,0,POWER(2,Tabel3[[#This Row],[N CoE
maintenant]]+Tabel3[[#This Row],[N CoE
Nouveau]]))</f>
        <v>0</v>
      </c>
    </row>
    <row r="1185" spans="14:20" x14ac:dyDescent="0.25">
      <c r="N1185" s="5" t="s">
        <v>1495</v>
      </c>
      <c r="O1185" s="36">
        <v>2</v>
      </c>
      <c r="P1185" s="37">
        <v>1</v>
      </c>
      <c r="Q1185" s="38">
        <v>0</v>
      </c>
      <c r="R1185" s="38">
        <v>0</v>
      </c>
      <c r="S1185" s="36">
        <f>IF(Tabel3[[#This Row],[N Adv
Nouveau]]=0,0,POWER(2,Tabel3[[#This Row],[N Adv
maintenant]]+Tabel3[[#This Row],[N Adv
Nouveau]]))</f>
        <v>0</v>
      </c>
      <c r="T1185" s="37">
        <f>IF(Tabel3[[#This Row],[N CoE
Nouveau]]=0,0,POWER(2,Tabel3[[#This Row],[N CoE
maintenant]]+Tabel3[[#This Row],[N CoE
Nouveau]]))</f>
        <v>0</v>
      </c>
    </row>
    <row r="1186" spans="14:20" x14ac:dyDescent="0.25">
      <c r="N1186" s="5" t="s">
        <v>899</v>
      </c>
      <c r="O1186" s="36">
        <v>0</v>
      </c>
      <c r="P1186" s="37">
        <v>1</v>
      </c>
      <c r="Q1186" s="38">
        <v>0</v>
      </c>
      <c r="R1186" s="38">
        <v>0</v>
      </c>
      <c r="S1186" s="36">
        <f>IF(Tabel3[[#This Row],[N Adv
Nouveau]]=0,0,POWER(2,Tabel3[[#This Row],[N Adv
maintenant]]+Tabel3[[#This Row],[N Adv
Nouveau]]))</f>
        <v>0</v>
      </c>
      <c r="T1186" s="37">
        <f>IF(Tabel3[[#This Row],[N CoE
Nouveau]]=0,0,POWER(2,Tabel3[[#This Row],[N CoE
maintenant]]+Tabel3[[#This Row],[N CoE
Nouveau]]))</f>
        <v>0</v>
      </c>
    </row>
    <row r="1187" spans="14:20" x14ac:dyDescent="0.25">
      <c r="N1187" s="5" t="s">
        <v>584</v>
      </c>
      <c r="O1187" s="36">
        <v>1</v>
      </c>
      <c r="P1187" s="37">
        <v>0</v>
      </c>
      <c r="Q1187" s="38">
        <v>0</v>
      </c>
      <c r="R1187" s="38">
        <v>0</v>
      </c>
      <c r="S1187" s="36">
        <f>IF(Tabel3[[#This Row],[N Adv
Nouveau]]=0,0,POWER(2,Tabel3[[#This Row],[N Adv
maintenant]]+Tabel3[[#This Row],[N Adv
Nouveau]]))</f>
        <v>0</v>
      </c>
      <c r="T1187" s="37">
        <f>IF(Tabel3[[#This Row],[N CoE
Nouveau]]=0,0,POWER(2,Tabel3[[#This Row],[N CoE
maintenant]]+Tabel3[[#This Row],[N CoE
Nouveau]]))</f>
        <v>0</v>
      </c>
    </row>
    <row r="1188" spans="14:20" x14ac:dyDescent="0.25">
      <c r="N1188" s="5" t="s">
        <v>1484</v>
      </c>
      <c r="O1188" s="36">
        <v>1</v>
      </c>
      <c r="P1188" s="37">
        <v>1</v>
      </c>
      <c r="Q1188" s="38">
        <v>0</v>
      </c>
      <c r="R1188" s="38">
        <v>0</v>
      </c>
      <c r="S1188" s="36">
        <f>IF(Tabel3[[#This Row],[N Adv
Nouveau]]=0,0,POWER(2,Tabel3[[#This Row],[N Adv
maintenant]]+Tabel3[[#This Row],[N Adv
Nouveau]]))</f>
        <v>0</v>
      </c>
      <c r="T1188" s="37">
        <f>IF(Tabel3[[#This Row],[N CoE
Nouveau]]=0,0,POWER(2,Tabel3[[#This Row],[N CoE
maintenant]]+Tabel3[[#This Row],[N CoE
Nouveau]]))</f>
        <v>0</v>
      </c>
    </row>
    <row r="1189" spans="14:20" x14ac:dyDescent="0.25">
      <c r="N1189" s="5" t="s">
        <v>1532</v>
      </c>
      <c r="O1189" s="36">
        <v>2</v>
      </c>
      <c r="P1189" s="37">
        <v>1</v>
      </c>
      <c r="Q1189" s="38">
        <v>0</v>
      </c>
      <c r="R1189" s="38">
        <v>0</v>
      </c>
      <c r="S1189" s="36">
        <f>IF(Tabel3[[#This Row],[N Adv
Nouveau]]=0,0,POWER(2,Tabel3[[#This Row],[N Adv
maintenant]]+Tabel3[[#This Row],[N Adv
Nouveau]]))</f>
        <v>0</v>
      </c>
      <c r="T1189" s="37">
        <f>IF(Tabel3[[#This Row],[N CoE
Nouveau]]=0,0,POWER(2,Tabel3[[#This Row],[N CoE
maintenant]]+Tabel3[[#This Row],[N CoE
Nouveau]]))</f>
        <v>0</v>
      </c>
    </row>
    <row r="1190" spans="14:20" x14ac:dyDescent="0.25">
      <c r="N1190" s="5" t="s">
        <v>1483</v>
      </c>
      <c r="O1190" s="36">
        <v>0</v>
      </c>
      <c r="P1190" s="37">
        <v>0</v>
      </c>
      <c r="Q1190" s="38">
        <v>0</v>
      </c>
      <c r="R1190" s="38">
        <v>0</v>
      </c>
      <c r="S1190" s="36">
        <f>IF(Tabel3[[#This Row],[N Adv
Nouveau]]=0,0,POWER(2,Tabel3[[#This Row],[N Adv
maintenant]]+Tabel3[[#This Row],[N Adv
Nouveau]]))</f>
        <v>0</v>
      </c>
      <c r="T1190" s="37">
        <f>IF(Tabel3[[#This Row],[N CoE
Nouveau]]=0,0,POWER(2,Tabel3[[#This Row],[N CoE
maintenant]]+Tabel3[[#This Row],[N CoE
Nouveau]]))</f>
        <v>0</v>
      </c>
    </row>
    <row r="1191" spans="14:20" x14ac:dyDescent="0.25">
      <c r="N1191" s="5" t="s">
        <v>583</v>
      </c>
      <c r="O1191" s="36">
        <v>1</v>
      </c>
      <c r="P1191" s="37">
        <v>0</v>
      </c>
      <c r="Q1191" s="38">
        <v>0</v>
      </c>
      <c r="R1191" s="38">
        <v>0</v>
      </c>
      <c r="S1191" s="36">
        <f>IF(Tabel3[[#This Row],[N Adv
Nouveau]]=0,0,POWER(2,Tabel3[[#This Row],[N Adv
maintenant]]+Tabel3[[#This Row],[N Adv
Nouveau]]))</f>
        <v>0</v>
      </c>
      <c r="T1191" s="37">
        <f>IF(Tabel3[[#This Row],[N CoE
Nouveau]]=0,0,POWER(2,Tabel3[[#This Row],[N CoE
maintenant]]+Tabel3[[#This Row],[N CoE
Nouveau]]))</f>
        <v>0</v>
      </c>
    </row>
    <row r="1192" spans="14:20" x14ac:dyDescent="0.25">
      <c r="N1192" s="5" t="s">
        <v>686</v>
      </c>
      <c r="O1192" s="36">
        <v>0</v>
      </c>
      <c r="P1192" s="37">
        <v>0</v>
      </c>
      <c r="Q1192" s="38">
        <v>0</v>
      </c>
      <c r="R1192" s="38">
        <v>0</v>
      </c>
      <c r="S1192" s="36">
        <f>IF(Tabel3[[#This Row],[N Adv
Nouveau]]=0,0,POWER(2,Tabel3[[#This Row],[N Adv
maintenant]]+Tabel3[[#This Row],[N Adv
Nouveau]]))</f>
        <v>0</v>
      </c>
      <c r="T1192" s="37">
        <f>IF(Tabel3[[#This Row],[N CoE
Nouveau]]=0,0,POWER(2,Tabel3[[#This Row],[N CoE
maintenant]]+Tabel3[[#This Row],[N CoE
Nouveau]]))</f>
        <v>0</v>
      </c>
    </row>
    <row r="1193" spans="14:20" x14ac:dyDescent="0.25">
      <c r="N1193" s="5" t="s">
        <v>1499</v>
      </c>
      <c r="O1193" s="36">
        <v>0</v>
      </c>
      <c r="P1193" s="37">
        <v>0</v>
      </c>
      <c r="Q1193" s="38">
        <v>0</v>
      </c>
      <c r="R1193" s="38">
        <v>0</v>
      </c>
      <c r="S1193" s="36">
        <f>IF(Tabel3[[#This Row],[N Adv
Nouveau]]=0,0,POWER(2,Tabel3[[#This Row],[N Adv
maintenant]]+Tabel3[[#This Row],[N Adv
Nouveau]]))</f>
        <v>0</v>
      </c>
      <c r="T1193" s="37">
        <f>IF(Tabel3[[#This Row],[N CoE
Nouveau]]=0,0,POWER(2,Tabel3[[#This Row],[N CoE
maintenant]]+Tabel3[[#This Row],[N CoE
Nouveau]]))</f>
        <v>0</v>
      </c>
    </row>
    <row r="1194" spans="14:20" x14ac:dyDescent="0.25">
      <c r="N1194" s="5" t="s">
        <v>1501</v>
      </c>
      <c r="O1194" s="36">
        <v>0</v>
      </c>
      <c r="P1194" s="37">
        <v>1</v>
      </c>
      <c r="Q1194" s="38">
        <v>0</v>
      </c>
      <c r="R1194" s="38">
        <v>0</v>
      </c>
      <c r="S1194" s="36">
        <f>IF(Tabel3[[#This Row],[N Adv
Nouveau]]=0,0,POWER(2,Tabel3[[#This Row],[N Adv
maintenant]]+Tabel3[[#This Row],[N Adv
Nouveau]]))</f>
        <v>0</v>
      </c>
      <c r="T1194" s="37">
        <f>IF(Tabel3[[#This Row],[N CoE
Nouveau]]=0,0,POWER(2,Tabel3[[#This Row],[N CoE
maintenant]]+Tabel3[[#This Row],[N CoE
Nouveau]]))</f>
        <v>0</v>
      </c>
    </row>
    <row r="1195" spans="14:20" x14ac:dyDescent="0.25">
      <c r="N1195" s="5" t="s">
        <v>1351</v>
      </c>
      <c r="O1195" s="36">
        <v>0</v>
      </c>
      <c r="P1195" s="37">
        <v>0</v>
      </c>
      <c r="Q1195" s="38">
        <v>0</v>
      </c>
      <c r="R1195" s="38">
        <v>0</v>
      </c>
      <c r="S1195" s="36">
        <f>IF(Tabel3[[#This Row],[N Adv
Nouveau]]=0,0,POWER(2,Tabel3[[#This Row],[N Adv
maintenant]]+Tabel3[[#This Row],[N Adv
Nouveau]]))</f>
        <v>0</v>
      </c>
      <c r="T1195" s="37">
        <f>IF(Tabel3[[#This Row],[N CoE
Nouveau]]=0,0,POWER(2,Tabel3[[#This Row],[N CoE
maintenant]]+Tabel3[[#This Row],[N CoE
Nouveau]]))</f>
        <v>0</v>
      </c>
    </row>
    <row r="1196" spans="14:20" x14ac:dyDescent="0.25">
      <c r="N1196" s="5" t="s">
        <v>1538</v>
      </c>
      <c r="O1196" s="36">
        <v>0</v>
      </c>
      <c r="P1196" s="37">
        <v>0</v>
      </c>
      <c r="Q1196" s="38">
        <v>0</v>
      </c>
      <c r="R1196" s="38">
        <v>0</v>
      </c>
      <c r="S1196" s="36">
        <f>IF(Tabel3[[#This Row],[N Adv
Nouveau]]=0,0,POWER(2,Tabel3[[#This Row],[N Adv
maintenant]]+Tabel3[[#This Row],[N Adv
Nouveau]]))</f>
        <v>0</v>
      </c>
      <c r="T1196" s="37">
        <f>IF(Tabel3[[#This Row],[N CoE
Nouveau]]=0,0,POWER(2,Tabel3[[#This Row],[N CoE
maintenant]]+Tabel3[[#This Row],[N CoE
Nouveau]]))</f>
        <v>0</v>
      </c>
    </row>
    <row r="1197" spans="14:20" x14ac:dyDescent="0.25">
      <c r="N1197" s="5" t="s">
        <v>1521</v>
      </c>
      <c r="O1197" s="36">
        <v>0</v>
      </c>
      <c r="P1197" s="37">
        <v>0</v>
      </c>
      <c r="Q1197" s="38">
        <v>0</v>
      </c>
      <c r="R1197" s="38">
        <v>0</v>
      </c>
      <c r="S1197" s="36">
        <f>IF(Tabel3[[#This Row],[N Adv
Nouveau]]=0,0,POWER(2,Tabel3[[#This Row],[N Adv
maintenant]]+Tabel3[[#This Row],[N Adv
Nouveau]]))</f>
        <v>0</v>
      </c>
      <c r="T1197" s="37">
        <f>IF(Tabel3[[#This Row],[N CoE
Nouveau]]=0,0,POWER(2,Tabel3[[#This Row],[N CoE
maintenant]]+Tabel3[[#This Row],[N CoE
Nouveau]]))</f>
        <v>0</v>
      </c>
    </row>
    <row r="1198" spans="14:20" x14ac:dyDescent="0.25">
      <c r="N1198" s="5" t="s">
        <v>1506</v>
      </c>
      <c r="O1198" s="36">
        <v>0</v>
      </c>
      <c r="P1198" s="37">
        <v>0</v>
      </c>
      <c r="Q1198" s="38">
        <v>0</v>
      </c>
      <c r="R1198" s="38">
        <v>0</v>
      </c>
      <c r="S1198" s="36">
        <f>IF(Tabel3[[#This Row],[N Adv
Nouveau]]=0,0,POWER(2,Tabel3[[#This Row],[N Adv
maintenant]]+Tabel3[[#This Row],[N Adv
Nouveau]]))</f>
        <v>0</v>
      </c>
      <c r="T1198" s="37">
        <f>IF(Tabel3[[#This Row],[N CoE
Nouveau]]=0,0,POWER(2,Tabel3[[#This Row],[N CoE
maintenant]]+Tabel3[[#This Row],[N CoE
Nouveau]]))</f>
        <v>0</v>
      </c>
    </row>
    <row r="1199" spans="14:20" x14ac:dyDescent="0.25">
      <c r="N1199" s="5" t="s">
        <v>314</v>
      </c>
      <c r="O1199" s="36">
        <v>0</v>
      </c>
      <c r="P1199" s="37">
        <v>0</v>
      </c>
      <c r="Q1199" s="38">
        <v>0</v>
      </c>
      <c r="R1199" s="38">
        <v>0</v>
      </c>
      <c r="S1199" s="36">
        <f>IF(Tabel3[[#This Row],[N Adv
Nouveau]]=0,0,POWER(2,Tabel3[[#This Row],[N Adv
maintenant]]+Tabel3[[#This Row],[N Adv
Nouveau]]))</f>
        <v>0</v>
      </c>
      <c r="T1199" s="37">
        <f>IF(Tabel3[[#This Row],[N CoE
Nouveau]]=0,0,POWER(2,Tabel3[[#This Row],[N CoE
maintenant]]+Tabel3[[#This Row],[N CoE
Nouveau]]))</f>
        <v>0</v>
      </c>
    </row>
    <row r="1200" spans="14:20" x14ac:dyDescent="0.25">
      <c r="N1200" s="5" t="s">
        <v>1502</v>
      </c>
      <c r="O1200" s="36">
        <v>2</v>
      </c>
      <c r="P1200" s="37">
        <v>1</v>
      </c>
      <c r="Q1200" s="38">
        <v>0</v>
      </c>
      <c r="R1200" s="38">
        <v>0</v>
      </c>
      <c r="S1200" s="36">
        <f>IF(Tabel3[[#This Row],[N Adv
Nouveau]]=0,0,POWER(2,Tabel3[[#This Row],[N Adv
maintenant]]+Tabel3[[#This Row],[N Adv
Nouveau]]))</f>
        <v>0</v>
      </c>
      <c r="T1200" s="37">
        <f>IF(Tabel3[[#This Row],[N CoE
Nouveau]]=0,0,POWER(2,Tabel3[[#This Row],[N CoE
maintenant]]+Tabel3[[#This Row],[N CoE
Nouveau]]))</f>
        <v>0</v>
      </c>
    </row>
    <row r="1201" spans="14:20" x14ac:dyDescent="0.25">
      <c r="N1201" s="5" t="s">
        <v>1510</v>
      </c>
      <c r="O1201" s="36">
        <v>3</v>
      </c>
      <c r="P1201" s="37">
        <v>1</v>
      </c>
      <c r="Q1201" s="38">
        <v>0</v>
      </c>
      <c r="R1201" s="38">
        <v>0</v>
      </c>
      <c r="S1201" s="36">
        <f>IF(Tabel3[[#This Row],[N Adv
Nouveau]]=0,0,POWER(2,Tabel3[[#This Row],[N Adv
maintenant]]+Tabel3[[#This Row],[N Adv
Nouveau]]))</f>
        <v>0</v>
      </c>
      <c r="T1201" s="37">
        <f>IF(Tabel3[[#This Row],[N CoE
Nouveau]]=0,0,POWER(2,Tabel3[[#This Row],[N CoE
maintenant]]+Tabel3[[#This Row],[N CoE
Nouveau]]))</f>
        <v>0</v>
      </c>
    </row>
    <row r="1202" spans="14:20" x14ac:dyDescent="0.25">
      <c r="N1202" s="5" t="s">
        <v>1498</v>
      </c>
      <c r="O1202" s="36">
        <v>3</v>
      </c>
      <c r="P1202" s="37">
        <v>1</v>
      </c>
      <c r="Q1202" s="38">
        <v>0</v>
      </c>
      <c r="R1202" s="38">
        <v>0</v>
      </c>
      <c r="S1202" s="36">
        <f>IF(Tabel3[[#This Row],[N Adv
Nouveau]]=0,0,POWER(2,Tabel3[[#This Row],[N Adv
maintenant]]+Tabel3[[#This Row],[N Adv
Nouveau]]))</f>
        <v>0</v>
      </c>
      <c r="T1202" s="37">
        <f>IF(Tabel3[[#This Row],[N CoE
Nouveau]]=0,0,POWER(2,Tabel3[[#This Row],[N CoE
maintenant]]+Tabel3[[#This Row],[N CoE
Nouveau]]))</f>
        <v>0</v>
      </c>
    </row>
    <row r="1203" spans="14:20" x14ac:dyDescent="0.25">
      <c r="N1203" s="5" t="s">
        <v>315</v>
      </c>
      <c r="O1203" s="36">
        <v>0</v>
      </c>
      <c r="P1203" s="37">
        <v>0</v>
      </c>
      <c r="Q1203" s="38">
        <v>0</v>
      </c>
      <c r="R1203" s="38">
        <v>0</v>
      </c>
      <c r="S1203" s="36">
        <f>IF(Tabel3[[#This Row],[N Adv
Nouveau]]=0,0,POWER(2,Tabel3[[#This Row],[N Adv
maintenant]]+Tabel3[[#This Row],[N Adv
Nouveau]]))</f>
        <v>0</v>
      </c>
      <c r="T1203" s="37">
        <f>IF(Tabel3[[#This Row],[N CoE
Nouveau]]=0,0,POWER(2,Tabel3[[#This Row],[N CoE
maintenant]]+Tabel3[[#This Row],[N CoE
Nouveau]]))</f>
        <v>0</v>
      </c>
    </row>
    <row r="1204" spans="14:20" x14ac:dyDescent="0.25">
      <c r="N1204" s="5" t="s">
        <v>1513</v>
      </c>
      <c r="O1204" s="36">
        <v>2</v>
      </c>
      <c r="P1204" s="37">
        <v>1</v>
      </c>
      <c r="Q1204" s="38">
        <v>0</v>
      </c>
      <c r="R1204" s="38">
        <v>0</v>
      </c>
      <c r="S1204" s="36">
        <f>IF(Tabel3[[#This Row],[N Adv
Nouveau]]=0,0,POWER(2,Tabel3[[#This Row],[N Adv
maintenant]]+Tabel3[[#This Row],[N Adv
Nouveau]]))</f>
        <v>0</v>
      </c>
      <c r="T1204" s="37">
        <f>IF(Tabel3[[#This Row],[N CoE
Nouveau]]=0,0,POWER(2,Tabel3[[#This Row],[N CoE
maintenant]]+Tabel3[[#This Row],[N CoE
Nouveau]]))</f>
        <v>0</v>
      </c>
    </row>
    <row r="1205" spans="14:20" x14ac:dyDescent="0.25">
      <c r="N1205" s="5" t="s">
        <v>1494</v>
      </c>
      <c r="O1205" s="36">
        <v>0</v>
      </c>
      <c r="P1205" s="37">
        <v>0</v>
      </c>
      <c r="Q1205" s="38">
        <v>0</v>
      </c>
      <c r="R1205" s="38">
        <v>0</v>
      </c>
      <c r="S1205" s="36">
        <f>IF(Tabel3[[#This Row],[N Adv
Nouveau]]=0,0,POWER(2,Tabel3[[#This Row],[N Adv
maintenant]]+Tabel3[[#This Row],[N Adv
Nouveau]]))</f>
        <v>0</v>
      </c>
      <c r="T1205" s="37">
        <f>IF(Tabel3[[#This Row],[N CoE
Nouveau]]=0,0,POWER(2,Tabel3[[#This Row],[N CoE
maintenant]]+Tabel3[[#This Row],[N CoE
Nouveau]]))</f>
        <v>0</v>
      </c>
    </row>
    <row r="1206" spans="14:20" x14ac:dyDescent="0.25">
      <c r="N1206" s="5" t="s">
        <v>313</v>
      </c>
      <c r="O1206" s="36">
        <v>0</v>
      </c>
      <c r="P1206" s="37">
        <v>0</v>
      </c>
      <c r="Q1206" s="38">
        <v>0</v>
      </c>
      <c r="R1206" s="38">
        <v>0</v>
      </c>
      <c r="S1206" s="36">
        <f>IF(Tabel3[[#This Row],[N Adv
Nouveau]]=0,0,POWER(2,Tabel3[[#This Row],[N Adv
maintenant]]+Tabel3[[#This Row],[N Adv
Nouveau]]))</f>
        <v>0</v>
      </c>
      <c r="T1206" s="37">
        <f>IF(Tabel3[[#This Row],[N CoE
Nouveau]]=0,0,POWER(2,Tabel3[[#This Row],[N CoE
maintenant]]+Tabel3[[#This Row],[N CoE
Nouveau]]))</f>
        <v>0</v>
      </c>
    </row>
    <row r="1207" spans="14:20" x14ac:dyDescent="0.25">
      <c r="N1207" s="5" t="s">
        <v>1491</v>
      </c>
      <c r="O1207" s="36">
        <v>0</v>
      </c>
      <c r="P1207" s="37">
        <v>0</v>
      </c>
      <c r="Q1207" s="38">
        <v>0</v>
      </c>
      <c r="R1207" s="38">
        <v>0</v>
      </c>
      <c r="S1207" s="36">
        <f>IF(Tabel3[[#This Row],[N Adv
Nouveau]]=0,0,POWER(2,Tabel3[[#This Row],[N Adv
maintenant]]+Tabel3[[#This Row],[N Adv
Nouveau]]))</f>
        <v>0</v>
      </c>
      <c r="T1207" s="37">
        <f>IF(Tabel3[[#This Row],[N CoE
Nouveau]]=0,0,POWER(2,Tabel3[[#This Row],[N CoE
maintenant]]+Tabel3[[#This Row],[N CoE
Nouveau]]))</f>
        <v>0</v>
      </c>
    </row>
    <row r="1208" spans="14:20" x14ac:dyDescent="0.25">
      <c r="N1208" s="5" t="s">
        <v>1537</v>
      </c>
      <c r="O1208" s="36">
        <v>0</v>
      </c>
      <c r="P1208" s="37">
        <v>0</v>
      </c>
      <c r="Q1208" s="38">
        <v>0</v>
      </c>
      <c r="R1208" s="38">
        <v>0</v>
      </c>
      <c r="S1208" s="36">
        <f>IF(Tabel3[[#This Row],[N Adv
Nouveau]]=0,0,POWER(2,Tabel3[[#This Row],[N Adv
maintenant]]+Tabel3[[#This Row],[N Adv
Nouveau]]))</f>
        <v>0</v>
      </c>
      <c r="T1208" s="37">
        <f>IF(Tabel3[[#This Row],[N CoE
Nouveau]]=0,0,POWER(2,Tabel3[[#This Row],[N CoE
maintenant]]+Tabel3[[#This Row],[N CoE
Nouveau]]))</f>
        <v>0</v>
      </c>
    </row>
    <row r="1209" spans="14:20" x14ac:dyDescent="0.25">
      <c r="N1209" s="5" t="s">
        <v>1504</v>
      </c>
      <c r="O1209" s="36">
        <v>2</v>
      </c>
      <c r="P1209" s="37">
        <v>1</v>
      </c>
      <c r="Q1209" s="38">
        <v>0</v>
      </c>
      <c r="R1209" s="38">
        <v>0</v>
      </c>
      <c r="S1209" s="36">
        <f>IF(Tabel3[[#This Row],[N Adv
Nouveau]]=0,0,POWER(2,Tabel3[[#This Row],[N Adv
maintenant]]+Tabel3[[#This Row],[N Adv
Nouveau]]))</f>
        <v>0</v>
      </c>
      <c r="T1209" s="37">
        <f>IF(Tabel3[[#This Row],[N CoE
Nouveau]]=0,0,POWER(2,Tabel3[[#This Row],[N CoE
maintenant]]+Tabel3[[#This Row],[N CoE
Nouveau]]))</f>
        <v>0</v>
      </c>
    </row>
    <row r="1210" spans="14:20" x14ac:dyDescent="0.25">
      <c r="N1210" s="5" t="s">
        <v>644</v>
      </c>
      <c r="O1210" s="36">
        <v>1</v>
      </c>
      <c r="P1210" s="37">
        <v>1</v>
      </c>
      <c r="Q1210" s="38">
        <v>0</v>
      </c>
      <c r="R1210" s="38">
        <v>0</v>
      </c>
      <c r="S1210" s="36">
        <f>IF(Tabel3[[#This Row],[N Adv
Nouveau]]=0,0,POWER(2,Tabel3[[#This Row],[N Adv
maintenant]]+Tabel3[[#This Row],[N Adv
Nouveau]]))</f>
        <v>0</v>
      </c>
      <c r="T1210" s="37">
        <f>IF(Tabel3[[#This Row],[N CoE
Nouveau]]=0,0,POWER(2,Tabel3[[#This Row],[N CoE
maintenant]]+Tabel3[[#This Row],[N CoE
Nouveau]]))</f>
        <v>0</v>
      </c>
    </row>
    <row r="1211" spans="14:20" x14ac:dyDescent="0.25">
      <c r="N1211" s="5" t="s">
        <v>1072</v>
      </c>
      <c r="O1211" s="36">
        <v>0</v>
      </c>
      <c r="P1211" s="37">
        <v>1</v>
      </c>
      <c r="Q1211" s="38">
        <v>0</v>
      </c>
      <c r="R1211" s="38">
        <v>0</v>
      </c>
      <c r="S1211" s="36">
        <f>IF(Tabel3[[#This Row],[N Adv
Nouveau]]=0,0,POWER(2,Tabel3[[#This Row],[N Adv
maintenant]]+Tabel3[[#This Row],[N Adv
Nouveau]]))</f>
        <v>0</v>
      </c>
      <c r="T1211" s="37">
        <f>IF(Tabel3[[#This Row],[N CoE
Nouveau]]=0,0,POWER(2,Tabel3[[#This Row],[N CoE
maintenant]]+Tabel3[[#This Row],[N CoE
Nouveau]]))</f>
        <v>0</v>
      </c>
    </row>
    <row r="1212" spans="14:20" x14ac:dyDescent="0.25">
      <c r="N1212" s="5" t="s">
        <v>1514</v>
      </c>
      <c r="O1212" s="36">
        <v>2</v>
      </c>
      <c r="P1212" s="37">
        <v>1</v>
      </c>
      <c r="Q1212" s="38">
        <v>0</v>
      </c>
      <c r="R1212" s="38">
        <v>0</v>
      </c>
      <c r="S1212" s="36">
        <f>IF(Tabel3[[#This Row],[N Adv
Nouveau]]=0,0,POWER(2,Tabel3[[#This Row],[N Adv
maintenant]]+Tabel3[[#This Row],[N Adv
Nouveau]]))</f>
        <v>0</v>
      </c>
      <c r="T1212" s="37">
        <f>IF(Tabel3[[#This Row],[N CoE
Nouveau]]=0,0,POWER(2,Tabel3[[#This Row],[N CoE
maintenant]]+Tabel3[[#This Row],[N CoE
Nouveau]]))</f>
        <v>0</v>
      </c>
    </row>
    <row r="1213" spans="14:20" x14ac:dyDescent="0.25">
      <c r="N1213" s="5" t="s">
        <v>1522</v>
      </c>
      <c r="O1213" s="36">
        <v>1</v>
      </c>
      <c r="P1213" s="37">
        <v>0</v>
      </c>
      <c r="Q1213" s="38">
        <v>0</v>
      </c>
      <c r="R1213" s="38">
        <v>0</v>
      </c>
      <c r="S1213" s="36">
        <f>IF(Tabel3[[#This Row],[N Adv
Nouveau]]=0,0,POWER(2,Tabel3[[#This Row],[N Adv
maintenant]]+Tabel3[[#This Row],[N Adv
Nouveau]]))</f>
        <v>0</v>
      </c>
      <c r="T1213" s="37">
        <f>IF(Tabel3[[#This Row],[N CoE
Nouveau]]=0,0,POWER(2,Tabel3[[#This Row],[N CoE
maintenant]]+Tabel3[[#This Row],[N CoE
Nouveau]]))</f>
        <v>0</v>
      </c>
    </row>
    <row r="1214" spans="14:20" x14ac:dyDescent="0.25">
      <c r="N1214" s="5" t="s">
        <v>1477</v>
      </c>
      <c r="O1214" s="36">
        <v>1</v>
      </c>
      <c r="P1214" s="37">
        <v>0</v>
      </c>
      <c r="Q1214" s="38">
        <v>0</v>
      </c>
      <c r="R1214" s="38">
        <v>0</v>
      </c>
      <c r="S1214" s="36">
        <f>IF(Tabel3[[#This Row],[N Adv
Nouveau]]=0,0,POWER(2,Tabel3[[#This Row],[N Adv
maintenant]]+Tabel3[[#This Row],[N Adv
Nouveau]]))</f>
        <v>0</v>
      </c>
      <c r="T1214" s="37">
        <f>IF(Tabel3[[#This Row],[N CoE
Nouveau]]=0,0,POWER(2,Tabel3[[#This Row],[N CoE
maintenant]]+Tabel3[[#This Row],[N CoE
Nouveau]]))</f>
        <v>0</v>
      </c>
    </row>
    <row r="1215" spans="14:20" x14ac:dyDescent="0.25">
      <c r="N1215" s="5" t="s">
        <v>1180</v>
      </c>
      <c r="O1215" s="36">
        <v>0</v>
      </c>
      <c r="P1215" s="37">
        <v>0</v>
      </c>
      <c r="Q1215" s="38">
        <v>0</v>
      </c>
      <c r="R1215" s="38">
        <v>0</v>
      </c>
      <c r="S1215" s="36">
        <f>IF(Tabel3[[#This Row],[N Adv
Nouveau]]=0,0,POWER(2,Tabel3[[#This Row],[N Adv
maintenant]]+Tabel3[[#This Row],[N Adv
Nouveau]]))</f>
        <v>0</v>
      </c>
      <c r="T1215" s="37">
        <f>IF(Tabel3[[#This Row],[N CoE
Nouveau]]=0,0,POWER(2,Tabel3[[#This Row],[N CoE
maintenant]]+Tabel3[[#This Row],[N CoE
Nouveau]]))</f>
        <v>0</v>
      </c>
    </row>
    <row r="1216" spans="14:20" x14ac:dyDescent="0.25">
      <c r="N1216" s="5" t="s">
        <v>1518</v>
      </c>
      <c r="O1216" s="36">
        <v>2</v>
      </c>
      <c r="P1216" s="37">
        <v>1</v>
      </c>
      <c r="Q1216" s="38">
        <v>0</v>
      </c>
      <c r="R1216" s="38">
        <v>0</v>
      </c>
      <c r="S1216" s="36">
        <f>IF(Tabel3[[#This Row],[N Adv
Nouveau]]=0,0,POWER(2,Tabel3[[#This Row],[N Adv
maintenant]]+Tabel3[[#This Row],[N Adv
Nouveau]]))</f>
        <v>0</v>
      </c>
      <c r="T1216" s="37">
        <f>IF(Tabel3[[#This Row],[N CoE
Nouveau]]=0,0,POWER(2,Tabel3[[#This Row],[N CoE
maintenant]]+Tabel3[[#This Row],[N CoE
Nouveau]]))</f>
        <v>0</v>
      </c>
    </row>
    <row r="1217" spans="14:20" x14ac:dyDescent="0.25">
      <c r="N1217" s="5" t="s">
        <v>1542</v>
      </c>
      <c r="O1217" s="36">
        <v>2</v>
      </c>
      <c r="P1217" s="37">
        <v>1</v>
      </c>
      <c r="Q1217" s="38">
        <v>0</v>
      </c>
      <c r="R1217" s="38">
        <v>0</v>
      </c>
      <c r="S1217" s="36">
        <f>IF(Tabel3[[#This Row],[N Adv
Nouveau]]=0,0,POWER(2,Tabel3[[#This Row],[N Adv
maintenant]]+Tabel3[[#This Row],[N Adv
Nouveau]]))</f>
        <v>0</v>
      </c>
      <c r="T1217" s="37">
        <f>IF(Tabel3[[#This Row],[N CoE
Nouveau]]=0,0,POWER(2,Tabel3[[#This Row],[N CoE
maintenant]]+Tabel3[[#This Row],[N CoE
Nouveau]]))</f>
        <v>0</v>
      </c>
    </row>
    <row r="1218" spans="14:20" x14ac:dyDescent="0.25">
      <c r="N1218" s="5" t="s">
        <v>1543</v>
      </c>
      <c r="O1218" s="36">
        <v>2</v>
      </c>
      <c r="P1218" s="37">
        <v>1</v>
      </c>
      <c r="Q1218" s="38">
        <v>0</v>
      </c>
      <c r="R1218" s="38">
        <v>0</v>
      </c>
      <c r="S1218" s="36">
        <f>IF(Tabel3[[#This Row],[N Adv
Nouveau]]=0,0,POWER(2,Tabel3[[#This Row],[N Adv
maintenant]]+Tabel3[[#This Row],[N Adv
Nouveau]]))</f>
        <v>0</v>
      </c>
      <c r="T1218" s="37">
        <f>IF(Tabel3[[#This Row],[N CoE
Nouveau]]=0,0,POWER(2,Tabel3[[#This Row],[N CoE
maintenant]]+Tabel3[[#This Row],[N CoE
Nouveau]]))</f>
        <v>0</v>
      </c>
    </row>
    <row r="1219" spans="14:20" x14ac:dyDescent="0.25">
      <c r="N1219" s="5" t="s">
        <v>1529</v>
      </c>
      <c r="O1219" s="36">
        <v>1</v>
      </c>
      <c r="P1219" s="37">
        <v>0</v>
      </c>
      <c r="Q1219" s="38">
        <v>0</v>
      </c>
      <c r="R1219" s="38">
        <v>0</v>
      </c>
      <c r="S1219" s="36">
        <f>IF(Tabel3[[#This Row],[N Adv
Nouveau]]=0,0,POWER(2,Tabel3[[#This Row],[N Adv
maintenant]]+Tabel3[[#This Row],[N Adv
Nouveau]]))</f>
        <v>0</v>
      </c>
      <c r="T1219" s="37">
        <f>IF(Tabel3[[#This Row],[N CoE
Nouveau]]=0,0,POWER(2,Tabel3[[#This Row],[N CoE
maintenant]]+Tabel3[[#This Row],[N CoE
Nouveau]]))</f>
        <v>0</v>
      </c>
    </row>
    <row r="1220" spans="14:20" x14ac:dyDescent="0.25">
      <c r="N1220" s="5" t="s">
        <v>1540</v>
      </c>
      <c r="O1220" s="36">
        <v>1</v>
      </c>
      <c r="P1220" s="37">
        <v>0</v>
      </c>
      <c r="Q1220" s="38">
        <v>0</v>
      </c>
      <c r="R1220" s="38">
        <v>0</v>
      </c>
      <c r="S1220" s="36">
        <f>IF(Tabel3[[#This Row],[N Adv
Nouveau]]=0,0,POWER(2,Tabel3[[#This Row],[N Adv
maintenant]]+Tabel3[[#This Row],[N Adv
Nouveau]]))</f>
        <v>0</v>
      </c>
      <c r="T1220" s="37">
        <f>IF(Tabel3[[#This Row],[N CoE
Nouveau]]=0,0,POWER(2,Tabel3[[#This Row],[N CoE
maintenant]]+Tabel3[[#This Row],[N CoE
Nouveau]]))</f>
        <v>0</v>
      </c>
    </row>
    <row r="1221" spans="14:20" x14ac:dyDescent="0.25">
      <c r="N1221" s="5" t="s">
        <v>828</v>
      </c>
      <c r="O1221" s="36">
        <v>1</v>
      </c>
      <c r="P1221" s="37">
        <v>1</v>
      </c>
      <c r="Q1221" s="38">
        <v>0</v>
      </c>
      <c r="R1221" s="38">
        <v>0</v>
      </c>
      <c r="S1221" s="36">
        <f>IF(Tabel3[[#This Row],[N Adv
Nouveau]]=0,0,POWER(2,Tabel3[[#This Row],[N Adv
maintenant]]+Tabel3[[#This Row],[N Adv
Nouveau]]))</f>
        <v>0</v>
      </c>
      <c r="T1221" s="37">
        <f>IF(Tabel3[[#This Row],[N CoE
Nouveau]]=0,0,POWER(2,Tabel3[[#This Row],[N CoE
maintenant]]+Tabel3[[#This Row],[N CoE
Nouveau]]))</f>
        <v>0</v>
      </c>
    </row>
    <row r="1222" spans="14:20" x14ac:dyDescent="0.25">
      <c r="N1222" s="5" t="s">
        <v>1059</v>
      </c>
      <c r="O1222" s="36">
        <v>0</v>
      </c>
      <c r="P1222" s="37">
        <v>1</v>
      </c>
      <c r="Q1222" s="38">
        <v>0</v>
      </c>
      <c r="R1222" s="38">
        <v>0</v>
      </c>
      <c r="S1222" s="36">
        <f>IF(Tabel3[[#This Row],[N Adv
Nouveau]]=0,0,POWER(2,Tabel3[[#This Row],[N Adv
maintenant]]+Tabel3[[#This Row],[N Adv
Nouveau]]))</f>
        <v>0</v>
      </c>
      <c r="T1222" s="37">
        <f>IF(Tabel3[[#This Row],[N CoE
Nouveau]]=0,0,POWER(2,Tabel3[[#This Row],[N CoE
maintenant]]+Tabel3[[#This Row],[N CoE
Nouveau]]))</f>
        <v>0</v>
      </c>
    </row>
    <row r="1223" spans="14:20" x14ac:dyDescent="0.25">
      <c r="N1223" s="5" t="s">
        <v>1489</v>
      </c>
      <c r="O1223" s="36">
        <v>1</v>
      </c>
      <c r="P1223" s="37">
        <v>0</v>
      </c>
      <c r="Q1223" s="38">
        <v>0</v>
      </c>
      <c r="R1223" s="38">
        <v>0</v>
      </c>
      <c r="S1223" s="36">
        <f>IF(Tabel3[[#This Row],[N Adv
Nouveau]]=0,0,POWER(2,Tabel3[[#This Row],[N Adv
maintenant]]+Tabel3[[#This Row],[N Adv
Nouveau]]))</f>
        <v>0</v>
      </c>
      <c r="T1223" s="37">
        <f>IF(Tabel3[[#This Row],[N CoE
Nouveau]]=0,0,POWER(2,Tabel3[[#This Row],[N CoE
maintenant]]+Tabel3[[#This Row],[N CoE
Nouveau]]))</f>
        <v>0</v>
      </c>
    </row>
    <row r="1224" spans="14:20" x14ac:dyDescent="0.25">
      <c r="N1224" s="5" t="s">
        <v>1509</v>
      </c>
      <c r="O1224" s="36">
        <v>0</v>
      </c>
      <c r="P1224" s="37">
        <v>0</v>
      </c>
      <c r="Q1224" s="38">
        <v>0</v>
      </c>
      <c r="R1224" s="38">
        <v>0</v>
      </c>
      <c r="S1224" s="36">
        <f>IF(Tabel3[[#This Row],[N Adv
Nouveau]]=0,0,POWER(2,Tabel3[[#This Row],[N Adv
maintenant]]+Tabel3[[#This Row],[N Adv
Nouveau]]))</f>
        <v>0</v>
      </c>
      <c r="T1224" s="37">
        <f>IF(Tabel3[[#This Row],[N CoE
Nouveau]]=0,0,POWER(2,Tabel3[[#This Row],[N CoE
maintenant]]+Tabel3[[#This Row],[N CoE
Nouveau]]))</f>
        <v>0</v>
      </c>
    </row>
    <row r="1225" spans="14:20" x14ac:dyDescent="0.25">
      <c r="N1225" s="5" t="s">
        <v>1523</v>
      </c>
      <c r="O1225" s="36">
        <v>0</v>
      </c>
      <c r="P1225" s="37">
        <v>0</v>
      </c>
      <c r="Q1225" s="38">
        <v>0</v>
      </c>
      <c r="R1225" s="38">
        <v>0</v>
      </c>
      <c r="S1225" s="36">
        <f>IF(Tabel3[[#This Row],[N Adv
Nouveau]]=0,0,POWER(2,Tabel3[[#This Row],[N Adv
maintenant]]+Tabel3[[#This Row],[N Adv
Nouveau]]))</f>
        <v>0</v>
      </c>
      <c r="T1225" s="37">
        <f>IF(Tabel3[[#This Row],[N CoE
Nouveau]]=0,0,POWER(2,Tabel3[[#This Row],[N CoE
maintenant]]+Tabel3[[#This Row],[N CoE
Nouveau]]))</f>
        <v>0</v>
      </c>
    </row>
    <row r="1226" spans="14:20" x14ac:dyDescent="0.25">
      <c r="N1226" s="5" t="s">
        <v>1488</v>
      </c>
      <c r="O1226" s="36">
        <v>2</v>
      </c>
      <c r="P1226" s="37">
        <v>1</v>
      </c>
      <c r="Q1226" s="38">
        <v>0</v>
      </c>
      <c r="R1226" s="38">
        <v>0</v>
      </c>
      <c r="S1226" s="36">
        <f>IF(Tabel3[[#This Row],[N Adv
Nouveau]]=0,0,POWER(2,Tabel3[[#This Row],[N Adv
maintenant]]+Tabel3[[#This Row],[N Adv
Nouveau]]))</f>
        <v>0</v>
      </c>
      <c r="T1226" s="37">
        <f>IF(Tabel3[[#This Row],[N CoE
Nouveau]]=0,0,POWER(2,Tabel3[[#This Row],[N CoE
maintenant]]+Tabel3[[#This Row],[N CoE
Nouveau]]))</f>
        <v>0</v>
      </c>
    </row>
    <row r="1227" spans="14:20" x14ac:dyDescent="0.25">
      <c r="N1227" s="5" t="s">
        <v>1481</v>
      </c>
      <c r="O1227" s="36">
        <v>0</v>
      </c>
      <c r="P1227" s="37">
        <v>0</v>
      </c>
      <c r="Q1227" s="38">
        <v>0</v>
      </c>
      <c r="R1227" s="38">
        <v>0</v>
      </c>
      <c r="S1227" s="36">
        <f>IF(Tabel3[[#This Row],[N Adv
Nouveau]]=0,0,POWER(2,Tabel3[[#This Row],[N Adv
maintenant]]+Tabel3[[#This Row],[N Adv
Nouveau]]))</f>
        <v>0</v>
      </c>
      <c r="T1227" s="37">
        <f>IF(Tabel3[[#This Row],[N CoE
Nouveau]]=0,0,POWER(2,Tabel3[[#This Row],[N CoE
maintenant]]+Tabel3[[#This Row],[N CoE
Nouveau]]))</f>
        <v>0</v>
      </c>
    </row>
    <row r="1228" spans="14:20" x14ac:dyDescent="0.25">
      <c r="N1228" s="5" t="s">
        <v>1534</v>
      </c>
      <c r="O1228" s="36">
        <v>0</v>
      </c>
      <c r="P1228" s="37">
        <v>0</v>
      </c>
      <c r="Q1228" s="38">
        <v>0</v>
      </c>
      <c r="R1228" s="38">
        <v>0</v>
      </c>
      <c r="S1228" s="36">
        <f>IF(Tabel3[[#This Row],[N Adv
Nouveau]]=0,0,POWER(2,Tabel3[[#This Row],[N Adv
maintenant]]+Tabel3[[#This Row],[N Adv
Nouveau]]))</f>
        <v>0</v>
      </c>
      <c r="T1228" s="37">
        <f>IF(Tabel3[[#This Row],[N CoE
Nouveau]]=0,0,POWER(2,Tabel3[[#This Row],[N CoE
maintenant]]+Tabel3[[#This Row],[N CoE
Nouveau]]))</f>
        <v>0</v>
      </c>
    </row>
    <row r="1229" spans="14:20" x14ac:dyDescent="0.25">
      <c r="N1229" s="5" t="s">
        <v>861</v>
      </c>
      <c r="O1229" s="36">
        <v>2</v>
      </c>
      <c r="P1229" s="37">
        <v>1</v>
      </c>
      <c r="Q1229" s="38">
        <v>0</v>
      </c>
      <c r="R1229" s="38">
        <v>0</v>
      </c>
      <c r="S1229" s="36">
        <f>IF(Tabel3[[#This Row],[N Adv
Nouveau]]=0,0,POWER(2,Tabel3[[#This Row],[N Adv
maintenant]]+Tabel3[[#This Row],[N Adv
Nouveau]]))</f>
        <v>0</v>
      </c>
      <c r="T1229" s="37">
        <f>IF(Tabel3[[#This Row],[N CoE
Nouveau]]=0,0,POWER(2,Tabel3[[#This Row],[N CoE
maintenant]]+Tabel3[[#This Row],[N CoE
Nouveau]]))</f>
        <v>0</v>
      </c>
    </row>
    <row r="1230" spans="14:20" x14ac:dyDescent="0.25">
      <c r="N1230" s="5" t="s">
        <v>1548</v>
      </c>
      <c r="O1230" s="36">
        <v>2</v>
      </c>
      <c r="P1230" s="37">
        <v>1</v>
      </c>
      <c r="Q1230" s="38">
        <v>0</v>
      </c>
      <c r="R1230" s="38">
        <v>0</v>
      </c>
      <c r="S1230" s="36">
        <f>IF(Tabel3[[#This Row],[N Adv
Nouveau]]=0,0,POWER(2,Tabel3[[#This Row],[N Adv
maintenant]]+Tabel3[[#This Row],[N Adv
Nouveau]]))</f>
        <v>0</v>
      </c>
      <c r="T1230" s="37">
        <f>IF(Tabel3[[#This Row],[N CoE
Nouveau]]=0,0,POWER(2,Tabel3[[#This Row],[N CoE
maintenant]]+Tabel3[[#This Row],[N CoE
Nouveau]]))</f>
        <v>0</v>
      </c>
    </row>
    <row r="1231" spans="14:20" x14ac:dyDescent="0.25">
      <c r="N1231" s="5" t="s">
        <v>1550</v>
      </c>
      <c r="O1231" s="36">
        <v>2</v>
      </c>
      <c r="P1231" s="37">
        <v>1</v>
      </c>
      <c r="Q1231" s="38">
        <v>0</v>
      </c>
      <c r="R1231" s="38">
        <v>0</v>
      </c>
      <c r="S1231" s="36">
        <f>IF(Tabel3[[#This Row],[N Adv
Nouveau]]=0,0,POWER(2,Tabel3[[#This Row],[N Adv
maintenant]]+Tabel3[[#This Row],[N Adv
Nouveau]]))</f>
        <v>0</v>
      </c>
      <c r="T1231" s="37">
        <f>IF(Tabel3[[#This Row],[N CoE
Nouveau]]=0,0,POWER(2,Tabel3[[#This Row],[N CoE
maintenant]]+Tabel3[[#This Row],[N CoE
Nouveau]]))</f>
        <v>0</v>
      </c>
    </row>
    <row r="1232" spans="14:20" x14ac:dyDescent="0.25">
      <c r="N1232" s="5" t="s">
        <v>1546</v>
      </c>
      <c r="O1232" s="36">
        <v>1</v>
      </c>
      <c r="P1232" s="37">
        <v>1</v>
      </c>
      <c r="Q1232" s="38">
        <v>0</v>
      </c>
      <c r="R1232" s="38">
        <v>0</v>
      </c>
      <c r="S1232" s="36">
        <f>IF(Tabel3[[#This Row],[N Adv
Nouveau]]=0,0,POWER(2,Tabel3[[#This Row],[N Adv
maintenant]]+Tabel3[[#This Row],[N Adv
Nouveau]]))</f>
        <v>0</v>
      </c>
      <c r="T1232" s="37">
        <f>IF(Tabel3[[#This Row],[N CoE
Nouveau]]=0,0,POWER(2,Tabel3[[#This Row],[N CoE
maintenant]]+Tabel3[[#This Row],[N CoE
Nouveau]]))</f>
        <v>0</v>
      </c>
    </row>
    <row r="1233" spans="14:20" x14ac:dyDescent="0.25">
      <c r="N1233" s="5" t="s">
        <v>1470</v>
      </c>
      <c r="O1233" s="36">
        <v>1</v>
      </c>
      <c r="P1233" s="37">
        <v>1</v>
      </c>
      <c r="Q1233" s="38">
        <v>0</v>
      </c>
      <c r="R1233" s="38">
        <v>0</v>
      </c>
      <c r="S1233" s="36">
        <f>IF(Tabel3[[#This Row],[N Adv
Nouveau]]=0,0,POWER(2,Tabel3[[#This Row],[N Adv
maintenant]]+Tabel3[[#This Row],[N Adv
Nouveau]]))</f>
        <v>0</v>
      </c>
      <c r="T1233" s="37">
        <f>IF(Tabel3[[#This Row],[N CoE
Nouveau]]=0,0,POWER(2,Tabel3[[#This Row],[N CoE
maintenant]]+Tabel3[[#This Row],[N CoE
Nouveau]]))</f>
        <v>0</v>
      </c>
    </row>
    <row r="1234" spans="14:20" x14ac:dyDescent="0.25">
      <c r="N1234" s="5" t="s">
        <v>261</v>
      </c>
      <c r="O1234" s="36">
        <v>2</v>
      </c>
      <c r="P1234" s="37">
        <v>1</v>
      </c>
      <c r="Q1234" s="38">
        <v>0</v>
      </c>
      <c r="R1234" s="38">
        <v>0</v>
      </c>
      <c r="S1234" s="36">
        <f>IF(Tabel3[[#This Row],[N Adv
Nouveau]]=0,0,POWER(2,Tabel3[[#This Row],[N Adv
maintenant]]+Tabel3[[#This Row],[N Adv
Nouveau]]))</f>
        <v>0</v>
      </c>
      <c r="T1234" s="37">
        <f>IF(Tabel3[[#This Row],[N CoE
Nouveau]]=0,0,POWER(2,Tabel3[[#This Row],[N CoE
maintenant]]+Tabel3[[#This Row],[N CoE
Nouveau]]))</f>
        <v>0</v>
      </c>
    </row>
    <row r="1235" spans="14:20" x14ac:dyDescent="0.25">
      <c r="N1235" s="5" t="s">
        <v>639</v>
      </c>
      <c r="O1235" s="36">
        <v>1</v>
      </c>
      <c r="P1235" s="37">
        <v>1</v>
      </c>
      <c r="Q1235" s="38">
        <v>0</v>
      </c>
      <c r="R1235" s="38">
        <v>0</v>
      </c>
      <c r="S1235" s="36">
        <f>IF(Tabel3[[#This Row],[N Adv
Nouveau]]=0,0,POWER(2,Tabel3[[#This Row],[N Adv
maintenant]]+Tabel3[[#This Row],[N Adv
Nouveau]]))</f>
        <v>0</v>
      </c>
      <c r="T1235" s="37">
        <f>IF(Tabel3[[#This Row],[N CoE
Nouveau]]=0,0,POWER(2,Tabel3[[#This Row],[N CoE
maintenant]]+Tabel3[[#This Row],[N CoE
Nouveau]]))</f>
        <v>0</v>
      </c>
    </row>
    <row r="1236" spans="14:20" x14ac:dyDescent="0.25">
      <c r="N1236" s="5" t="s">
        <v>251</v>
      </c>
      <c r="O1236" s="36">
        <v>1</v>
      </c>
      <c r="P1236" s="37">
        <v>1</v>
      </c>
      <c r="Q1236" s="38">
        <v>0</v>
      </c>
      <c r="R1236" s="38">
        <v>0</v>
      </c>
      <c r="S1236" s="36">
        <f>IF(Tabel3[[#This Row],[N Adv
Nouveau]]=0,0,POWER(2,Tabel3[[#This Row],[N Adv
maintenant]]+Tabel3[[#This Row],[N Adv
Nouveau]]))</f>
        <v>0</v>
      </c>
      <c r="T1236" s="37">
        <f>IF(Tabel3[[#This Row],[N CoE
Nouveau]]=0,0,POWER(2,Tabel3[[#This Row],[N CoE
maintenant]]+Tabel3[[#This Row],[N CoE
Nouveau]]))</f>
        <v>0</v>
      </c>
    </row>
    <row r="1237" spans="14:20" x14ac:dyDescent="0.25">
      <c r="N1237" s="5" t="s">
        <v>422</v>
      </c>
      <c r="O1237" s="36">
        <v>2</v>
      </c>
      <c r="P1237" s="37">
        <v>1</v>
      </c>
      <c r="Q1237" s="38">
        <v>0</v>
      </c>
      <c r="R1237" s="38">
        <v>0</v>
      </c>
      <c r="S1237" s="36">
        <f>IF(Tabel3[[#This Row],[N Adv
Nouveau]]=0,0,POWER(2,Tabel3[[#This Row],[N Adv
maintenant]]+Tabel3[[#This Row],[N Adv
Nouveau]]))</f>
        <v>0</v>
      </c>
      <c r="T1237" s="37">
        <f>IF(Tabel3[[#This Row],[N CoE
Nouveau]]=0,0,POWER(2,Tabel3[[#This Row],[N CoE
maintenant]]+Tabel3[[#This Row],[N CoE
Nouveau]]))</f>
        <v>0</v>
      </c>
    </row>
    <row r="1238" spans="14:20" x14ac:dyDescent="0.25">
      <c r="N1238" s="5" t="s">
        <v>816</v>
      </c>
      <c r="O1238" s="36">
        <v>2</v>
      </c>
      <c r="P1238" s="37">
        <v>2</v>
      </c>
      <c r="Q1238" s="38">
        <v>0</v>
      </c>
      <c r="R1238" s="38">
        <v>0</v>
      </c>
      <c r="S1238" s="36">
        <f>IF(Tabel3[[#This Row],[N Adv
Nouveau]]=0,0,POWER(2,Tabel3[[#This Row],[N Adv
maintenant]]+Tabel3[[#This Row],[N Adv
Nouveau]]))</f>
        <v>0</v>
      </c>
      <c r="T1238" s="37">
        <f>IF(Tabel3[[#This Row],[N CoE
Nouveau]]=0,0,POWER(2,Tabel3[[#This Row],[N CoE
maintenant]]+Tabel3[[#This Row],[N CoE
Nouveau]]))</f>
        <v>0</v>
      </c>
    </row>
    <row r="1239" spans="14:20" x14ac:dyDescent="0.25">
      <c r="N1239" s="5" t="s">
        <v>1545</v>
      </c>
      <c r="O1239" s="36">
        <v>1</v>
      </c>
      <c r="P1239" s="37">
        <v>1</v>
      </c>
      <c r="Q1239" s="38">
        <v>0</v>
      </c>
      <c r="R1239" s="38">
        <v>0</v>
      </c>
      <c r="S1239" s="36">
        <f>IF(Tabel3[[#This Row],[N Adv
Nouveau]]=0,0,POWER(2,Tabel3[[#This Row],[N Adv
maintenant]]+Tabel3[[#This Row],[N Adv
Nouveau]]))</f>
        <v>0</v>
      </c>
      <c r="T1239" s="37">
        <f>IF(Tabel3[[#This Row],[N CoE
Nouveau]]=0,0,POWER(2,Tabel3[[#This Row],[N CoE
maintenant]]+Tabel3[[#This Row],[N CoE
Nouveau]]))</f>
        <v>0</v>
      </c>
    </row>
    <row r="1240" spans="14:20" x14ac:dyDescent="0.25">
      <c r="N1240" s="5" t="s">
        <v>1549</v>
      </c>
      <c r="O1240" s="36">
        <v>0</v>
      </c>
      <c r="P1240" s="37">
        <v>1</v>
      </c>
      <c r="Q1240" s="38">
        <v>0</v>
      </c>
      <c r="R1240" s="38">
        <v>0</v>
      </c>
      <c r="S1240" s="36">
        <f>IF(Tabel3[[#This Row],[N Adv
Nouveau]]=0,0,POWER(2,Tabel3[[#This Row],[N Adv
maintenant]]+Tabel3[[#This Row],[N Adv
Nouveau]]))</f>
        <v>0</v>
      </c>
      <c r="T1240" s="37">
        <f>IF(Tabel3[[#This Row],[N CoE
Nouveau]]=0,0,POWER(2,Tabel3[[#This Row],[N CoE
maintenant]]+Tabel3[[#This Row],[N CoE
Nouveau]]))</f>
        <v>0</v>
      </c>
    </row>
    <row r="1241" spans="14:20" x14ac:dyDescent="0.25">
      <c r="N1241" s="5" t="s">
        <v>1552</v>
      </c>
      <c r="O1241" s="36">
        <v>1</v>
      </c>
      <c r="P1241" s="37">
        <v>1</v>
      </c>
      <c r="Q1241" s="38">
        <v>0</v>
      </c>
      <c r="R1241" s="38">
        <v>0</v>
      </c>
      <c r="S1241" s="36">
        <f>IF(Tabel3[[#This Row],[N Adv
Nouveau]]=0,0,POWER(2,Tabel3[[#This Row],[N Adv
maintenant]]+Tabel3[[#This Row],[N Adv
Nouveau]]))</f>
        <v>0</v>
      </c>
      <c r="T1241" s="37">
        <f>IF(Tabel3[[#This Row],[N CoE
Nouveau]]=0,0,POWER(2,Tabel3[[#This Row],[N CoE
maintenant]]+Tabel3[[#This Row],[N CoE
Nouveau]]))</f>
        <v>0</v>
      </c>
    </row>
    <row r="1242" spans="14:20" x14ac:dyDescent="0.25">
      <c r="N1242" s="5" t="s">
        <v>1547</v>
      </c>
      <c r="O1242" s="36">
        <v>1</v>
      </c>
      <c r="P1242" s="37">
        <v>1</v>
      </c>
      <c r="Q1242" s="38">
        <v>0</v>
      </c>
      <c r="R1242" s="38">
        <v>0</v>
      </c>
      <c r="S1242" s="36">
        <f>IF(Tabel3[[#This Row],[N Adv
Nouveau]]=0,0,POWER(2,Tabel3[[#This Row],[N Adv
maintenant]]+Tabel3[[#This Row],[N Adv
Nouveau]]))</f>
        <v>0</v>
      </c>
      <c r="T1242" s="37">
        <f>IF(Tabel3[[#This Row],[N CoE
Nouveau]]=0,0,POWER(2,Tabel3[[#This Row],[N CoE
maintenant]]+Tabel3[[#This Row],[N CoE
Nouveau]]))</f>
        <v>0</v>
      </c>
    </row>
    <row r="1243" spans="14:20" x14ac:dyDescent="0.25">
      <c r="N1243" s="5" t="s">
        <v>426</v>
      </c>
      <c r="O1243" s="36">
        <v>2</v>
      </c>
      <c r="P1243" s="37">
        <v>0</v>
      </c>
      <c r="Q1243" s="38">
        <v>0</v>
      </c>
      <c r="R1243" s="38">
        <v>0</v>
      </c>
      <c r="S1243" s="36">
        <f>IF(Tabel3[[#This Row],[N Adv
Nouveau]]=0,0,POWER(2,Tabel3[[#This Row],[N Adv
maintenant]]+Tabel3[[#This Row],[N Adv
Nouveau]]))</f>
        <v>0</v>
      </c>
      <c r="T1243" s="37">
        <f>IF(Tabel3[[#This Row],[N CoE
Nouveau]]=0,0,POWER(2,Tabel3[[#This Row],[N CoE
maintenant]]+Tabel3[[#This Row],[N CoE
Nouveau]]))</f>
        <v>0</v>
      </c>
    </row>
    <row r="1244" spans="14:20" x14ac:dyDescent="0.25">
      <c r="N1244" s="5" t="s">
        <v>262</v>
      </c>
      <c r="O1244" s="36">
        <v>0</v>
      </c>
      <c r="P1244" s="37">
        <v>1</v>
      </c>
      <c r="Q1244" s="38">
        <v>0</v>
      </c>
      <c r="R1244" s="38">
        <v>0</v>
      </c>
      <c r="S1244" s="36">
        <f>IF(Tabel3[[#This Row],[N Adv
Nouveau]]=0,0,POWER(2,Tabel3[[#This Row],[N Adv
maintenant]]+Tabel3[[#This Row],[N Adv
Nouveau]]))</f>
        <v>0</v>
      </c>
      <c r="T1244" s="37">
        <f>IF(Tabel3[[#This Row],[N CoE
Nouveau]]=0,0,POWER(2,Tabel3[[#This Row],[N CoE
maintenant]]+Tabel3[[#This Row],[N CoE
Nouveau]]))</f>
        <v>0</v>
      </c>
    </row>
    <row r="1245" spans="14:20" x14ac:dyDescent="0.25">
      <c r="N1245" s="5" t="s">
        <v>1441</v>
      </c>
      <c r="O1245" s="36">
        <v>3</v>
      </c>
      <c r="P1245" s="37">
        <v>1</v>
      </c>
      <c r="Q1245" s="38">
        <v>0</v>
      </c>
      <c r="R1245" s="38">
        <v>0</v>
      </c>
      <c r="S1245" s="36">
        <f>IF(Tabel3[[#This Row],[N Adv
Nouveau]]=0,0,POWER(2,Tabel3[[#This Row],[N Adv
maintenant]]+Tabel3[[#This Row],[N Adv
Nouveau]]))</f>
        <v>0</v>
      </c>
      <c r="T1245" s="37">
        <f>IF(Tabel3[[#This Row],[N CoE
Nouveau]]=0,0,POWER(2,Tabel3[[#This Row],[N CoE
maintenant]]+Tabel3[[#This Row],[N CoE
Nouveau]]))</f>
        <v>0</v>
      </c>
    </row>
    <row r="1246" spans="14:20" x14ac:dyDescent="0.25">
      <c r="N1246" s="5" t="s">
        <v>1551</v>
      </c>
      <c r="O1246" s="36">
        <v>2</v>
      </c>
      <c r="P1246" s="37">
        <v>1</v>
      </c>
      <c r="Q1246" s="38">
        <v>0</v>
      </c>
      <c r="R1246" s="38">
        <v>0</v>
      </c>
      <c r="S1246" s="36">
        <f>IF(Tabel3[[#This Row],[N Adv
Nouveau]]=0,0,POWER(2,Tabel3[[#This Row],[N Adv
maintenant]]+Tabel3[[#This Row],[N Adv
Nouveau]]))</f>
        <v>0</v>
      </c>
      <c r="T1246" s="37">
        <f>IF(Tabel3[[#This Row],[N CoE
Nouveau]]=0,0,POWER(2,Tabel3[[#This Row],[N CoE
maintenant]]+Tabel3[[#This Row],[N CoE
Nouveau]]))</f>
        <v>0</v>
      </c>
    </row>
    <row r="1247" spans="14:20" x14ac:dyDescent="0.25">
      <c r="N1247" s="5" t="s">
        <v>1621</v>
      </c>
      <c r="O1247" s="36">
        <v>2</v>
      </c>
      <c r="P1247" s="37">
        <v>1</v>
      </c>
      <c r="Q1247" s="38">
        <v>0</v>
      </c>
      <c r="R1247" s="38">
        <v>0</v>
      </c>
      <c r="S1247" s="36">
        <f>IF(Tabel3[[#This Row],[N Adv
Nouveau]]=0,0,POWER(2,Tabel3[[#This Row],[N Adv
maintenant]]+Tabel3[[#This Row],[N Adv
Nouveau]]))</f>
        <v>0</v>
      </c>
      <c r="T1247" s="37">
        <f>IF(Tabel3[[#This Row],[N CoE
Nouveau]]=0,0,POWER(2,Tabel3[[#This Row],[N CoE
maintenant]]+Tabel3[[#This Row],[N CoE
Nouveau]]))</f>
        <v>0</v>
      </c>
    </row>
    <row r="1248" spans="14:20" x14ac:dyDescent="0.25">
      <c r="N1248" s="5" t="s">
        <v>1607</v>
      </c>
      <c r="O1248" s="36">
        <v>3</v>
      </c>
      <c r="P1248" s="37">
        <v>1</v>
      </c>
      <c r="Q1248" s="38">
        <v>0</v>
      </c>
      <c r="R1248" s="38">
        <v>0</v>
      </c>
      <c r="S1248" s="36">
        <f>IF(Tabel3[[#This Row],[N Adv
Nouveau]]=0,0,POWER(2,Tabel3[[#This Row],[N Adv
maintenant]]+Tabel3[[#This Row],[N Adv
Nouveau]]))</f>
        <v>0</v>
      </c>
      <c r="T1248" s="37">
        <f>IF(Tabel3[[#This Row],[N CoE
Nouveau]]=0,0,POWER(2,Tabel3[[#This Row],[N CoE
maintenant]]+Tabel3[[#This Row],[N CoE
Nouveau]]))</f>
        <v>0</v>
      </c>
    </row>
    <row r="1249" spans="14:20" x14ac:dyDescent="0.25">
      <c r="N1249" s="5" t="s">
        <v>1613</v>
      </c>
      <c r="O1249" s="36">
        <v>2</v>
      </c>
      <c r="P1249" s="37">
        <v>1</v>
      </c>
      <c r="Q1249" s="38">
        <v>0</v>
      </c>
      <c r="R1249" s="38">
        <v>0</v>
      </c>
      <c r="S1249" s="36">
        <f>IF(Tabel3[[#This Row],[N Adv
Nouveau]]=0,0,POWER(2,Tabel3[[#This Row],[N Adv
maintenant]]+Tabel3[[#This Row],[N Adv
Nouveau]]))</f>
        <v>0</v>
      </c>
      <c r="T1249" s="37">
        <f>IF(Tabel3[[#This Row],[N CoE
Nouveau]]=0,0,POWER(2,Tabel3[[#This Row],[N CoE
maintenant]]+Tabel3[[#This Row],[N CoE
Nouveau]]))</f>
        <v>0</v>
      </c>
    </row>
    <row r="1250" spans="14:20" x14ac:dyDescent="0.25">
      <c r="N1250" s="5" t="s">
        <v>1562</v>
      </c>
      <c r="O1250" s="36">
        <v>1</v>
      </c>
      <c r="P1250" s="37">
        <v>1</v>
      </c>
      <c r="Q1250" s="38">
        <v>0</v>
      </c>
      <c r="R1250" s="38">
        <v>0</v>
      </c>
      <c r="S1250" s="36">
        <f>IF(Tabel3[[#This Row],[N Adv
Nouveau]]=0,0,POWER(2,Tabel3[[#This Row],[N Adv
maintenant]]+Tabel3[[#This Row],[N Adv
Nouveau]]))</f>
        <v>0</v>
      </c>
      <c r="T1250" s="37">
        <f>IF(Tabel3[[#This Row],[N CoE
Nouveau]]=0,0,POWER(2,Tabel3[[#This Row],[N CoE
maintenant]]+Tabel3[[#This Row],[N CoE
Nouveau]]))</f>
        <v>0</v>
      </c>
    </row>
    <row r="1251" spans="14:20" x14ac:dyDescent="0.25">
      <c r="N1251" s="5" t="s">
        <v>283</v>
      </c>
      <c r="O1251" s="36">
        <v>1</v>
      </c>
      <c r="P1251" s="37">
        <v>0</v>
      </c>
      <c r="Q1251" s="38">
        <v>0</v>
      </c>
      <c r="R1251" s="38">
        <v>0</v>
      </c>
      <c r="S1251" s="36">
        <f>IF(Tabel3[[#This Row],[N Adv
Nouveau]]=0,0,POWER(2,Tabel3[[#This Row],[N Adv
maintenant]]+Tabel3[[#This Row],[N Adv
Nouveau]]))</f>
        <v>0</v>
      </c>
      <c r="T1251" s="37">
        <f>IF(Tabel3[[#This Row],[N CoE
Nouveau]]=0,0,POWER(2,Tabel3[[#This Row],[N CoE
maintenant]]+Tabel3[[#This Row],[N CoE
Nouveau]]))</f>
        <v>0</v>
      </c>
    </row>
    <row r="1252" spans="14:20" x14ac:dyDescent="0.25">
      <c r="N1252" s="5" t="s">
        <v>1576</v>
      </c>
      <c r="O1252" s="36">
        <v>1</v>
      </c>
      <c r="P1252" s="37">
        <v>0</v>
      </c>
      <c r="Q1252" s="38">
        <v>0</v>
      </c>
      <c r="R1252" s="38">
        <v>0</v>
      </c>
      <c r="S1252" s="36">
        <f>IF(Tabel3[[#This Row],[N Adv
Nouveau]]=0,0,POWER(2,Tabel3[[#This Row],[N Adv
maintenant]]+Tabel3[[#This Row],[N Adv
Nouveau]]))</f>
        <v>0</v>
      </c>
      <c r="T1252" s="37">
        <f>IF(Tabel3[[#This Row],[N CoE
Nouveau]]=0,0,POWER(2,Tabel3[[#This Row],[N CoE
maintenant]]+Tabel3[[#This Row],[N CoE
Nouveau]]))</f>
        <v>0</v>
      </c>
    </row>
    <row r="1253" spans="14:20" x14ac:dyDescent="0.25">
      <c r="N1253" s="5" t="s">
        <v>1617</v>
      </c>
      <c r="O1253" s="36">
        <v>2</v>
      </c>
      <c r="P1253" s="37">
        <v>1</v>
      </c>
      <c r="Q1253" s="38">
        <v>0</v>
      </c>
      <c r="R1253" s="38">
        <v>0</v>
      </c>
      <c r="S1253" s="36">
        <f>IF(Tabel3[[#This Row],[N Adv
Nouveau]]=0,0,POWER(2,Tabel3[[#This Row],[N Adv
maintenant]]+Tabel3[[#This Row],[N Adv
Nouveau]]))</f>
        <v>0</v>
      </c>
      <c r="T1253" s="37">
        <f>IF(Tabel3[[#This Row],[N CoE
Nouveau]]=0,0,POWER(2,Tabel3[[#This Row],[N CoE
maintenant]]+Tabel3[[#This Row],[N CoE
Nouveau]]))</f>
        <v>0</v>
      </c>
    </row>
    <row r="1254" spans="14:20" x14ac:dyDescent="0.25">
      <c r="N1254" s="5" t="s">
        <v>1133</v>
      </c>
      <c r="O1254" s="36">
        <v>0</v>
      </c>
      <c r="P1254" s="37">
        <v>0</v>
      </c>
      <c r="Q1254" s="38">
        <v>0</v>
      </c>
      <c r="R1254" s="38">
        <v>0</v>
      </c>
      <c r="S1254" s="36">
        <f>IF(Tabel3[[#This Row],[N Adv
Nouveau]]=0,0,POWER(2,Tabel3[[#This Row],[N Adv
maintenant]]+Tabel3[[#This Row],[N Adv
Nouveau]]))</f>
        <v>0</v>
      </c>
      <c r="T1254" s="37">
        <f>IF(Tabel3[[#This Row],[N CoE
Nouveau]]=0,0,POWER(2,Tabel3[[#This Row],[N CoE
maintenant]]+Tabel3[[#This Row],[N CoE
Nouveau]]))</f>
        <v>0</v>
      </c>
    </row>
    <row r="1255" spans="14:20" x14ac:dyDescent="0.25">
      <c r="N1255" s="5" t="s">
        <v>1611</v>
      </c>
      <c r="O1255" s="36">
        <v>0</v>
      </c>
      <c r="P1255" s="37">
        <v>1</v>
      </c>
      <c r="Q1255" s="38">
        <v>0</v>
      </c>
      <c r="R1255" s="38">
        <v>0</v>
      </c>
      <c r="S1255" s="36">
        <f>IF(Tabel3[[#This Row],[N Adv
Nouveau]]=0,0,POWER(2,Tabel3[[#This Row],[N Adv
maintenant]]+Tabel3[[#This Row],[N Adv
Nouveau]]))</f>
        <v>0</v>
      </c>
      <c r="T1255" s="37">
        <f>IF(Tabel3[[#This Row],[N CoE
Nouveau]]=0,0,POWER(2,Tabel3[[#This Row],[N CoE
maintenant]]+Tabel3[[#This Row],[N CoE
Nouveau]]))</f>
        <v>0</v>
      </c>
    </row>
    <row r="1256" spans="14:20" x14ac:dyDescent="0.25">
      <c r="N1256" s="5" t="s">
        <v>1229</v>
      </c>
      <c r="O1256" s="36">
        <v>1</v>
      </c>
      <c r="P1256" s="37">
        <v>0</v>
      </c>
      <c r="Q1256" s="38">
        <v>0</v>
      </c>
      <c r="R1256" s="38">
        <v>0</v>
      </c>
      <c r="S1256" s="36">
        <f>IF(Tabel3[[#This Row],[N Adv
Nouveau]]=0,0,POWER(2,Tabel3[[#This Row],[N Adv
maintenant]]+Tabel3[[#This Row],[N Adv
Nouveau]]))</f>
        <v>0</v>
      </c>
      <c r="T1256" s="37">
        <f>IF(Tabel3[[#This Row],[N CoE
Nouveau]]=0,0,POWER(2,Tabel3[[#This Row],[N CoE
maintenant]]+Tabel3[[#This Row],[N CoE
Nouveau]]))</f>
        <v>0</v>
      </c>
    </row>
    <row r="1257" spans="14:20" x14ac:dyDescent="0.25">
      <c r="N1257" s="5" t="s">
        <v>1599</v>
      </c>
      <c r="O1257" s="36">
        <v>0</v>
      </c>
      <c r="P1257" s="37">
        <v>0</v>
      </c>
      <c r="Q1257" s="38">
        <v>0</v>
      </c>
      <c r="R1257" s="38">
        <v>0</v>
      </c>
      <c r="S1257" s="36">
        <f>IF(Tabel3[[#This Row],[N Adv
Nouveau]]=0,0,POWER(2,Tabel3[[#This Row],[N Adv
maintenant]]+Tabel3[[#This Row],[N Adv
Nouveau]]))</f>
        <v>0</v>
      </c>
      <c r="T1257" s="37">
        <f>IF(Tabel3[[#This Row],[N CoE
Nouveau]]=0,0,POWER(2,Tabel3[[#This Row],[N CoE
maintenant]]+Tabel3[[#This Row],[N CoE
Nouveau]]))</f>
        <v>0</v>
      </c>
    </row>
    <row r="1258" spans="14:20" x14ac:dyDescent="0.25">
      <c r="N1258" s="5" t="s">
        <v>1577</v>
      </c>
      <c r="O1258" s="36">
        <v>0</v>
      </c>
      <c r="P1258" s="37">
        <v>0</v>
      </c>
      <c r="Q1258" s="38">
        <v>0</v>
      </c>
      <c r="R1258" s="38">
        <v>0</v>
      </c>
      <c r="S1258" s="36">
        <f>IF(Tabel3[[#This Row],[N Adv
Nouveau]]=0,0,POWER(2,Tabel3[[#This Row],[N Adv
maintenant]]+Tabel3[[#This Row],[N Adv
Nouveau]]))</f>
        <v>0</v>
      </c>
      <c r="T1258" s="37">
        <f>IF(Tabel3[[#This Row],[N CoE
Nouveau]]=0,0,POWER(2,Tabel3[[#This Row],[N CoE
maintenant]]+Tabel3[[#This Row],[N CoE
Nouveau]]))</f>
        <v>0</v>
      </c>
    </row>
    <row r="1259" spans="14:20" x14ac:dyDescent="0.25">
      <c r="N1259" s="5" t="s">
        <v>1591</v>
      </c>
      <c r="O1259" s="36">
        <v>1</v>
      </c>
      <c r="P1259" s="37">
        <v>1</v>
      </c>
      <c r="Q1259" s="38">
        <v>0</v>
      </c>
      <c r="R1259" s="38">
        <v>0</v>
      </c>
      <c r="S1259" s="36">
        <f>IF(Tabel3[[#This Row],[N Adv
Nouveau]]=0,0,POWER(2,Tabel3[[#This Row],[N Adv
maintenant]]+Tabel3[[#This Row],[N Adv
Nouveau]]))</f>
        <v>0</v>
      </c>
      <c r="T1259" s="37">
        <f>IF(Tabel3[[#This Row],[N CoE
Nouveau]]=0,0,POWER(2,Tabel3[[#This Row],[N CoE
maintenant]]+Tabel3[[#This Row],[N CoE
Nouveau]]))</f>
        <v>0</v>
      </c>
    </row>
    <row r="1260" spans="14:20" x14ac:dyDescent="0.25">
      <c r="N1260" s="5" t="s">
        <v>1582</v>
      </c>
      <c r="O1260" s="36">
        <v>2</v>
      </c>
      <c r="P1260" s="37">
        <v>1</v>
      </c>
      <c r="Q1260" s="38">
        <v>0</v>
      </c>
      <c r="R1260" s="38">
        <v>0</v>
      </c>
      <c r="S1260" s="36">
        <f>IF(Tabel3[[#This Row],[N Adv
Nouveau]]=0,0,POWER(2,Tabel3[[#This Row],[N Adv
maintenant]]+Tabel3[[#This Row],[N Adv
Nouveau]]))</f>
        <v>0</v>
      </c>
      <c r="T1260" s="37">
        <f>IF(Tabel3[[#This Row],[N CoE
Nouveau]]=0,0,POWER(2,Tabel3[[#This Row],[N CoE
maintenant]]+Tabel3[[#This Row],[N CoE
Nouveau]]))</f>
        <v>0</v>
      </c>
    </row>
    <row r="1261" spans="14:20" x14ac:dyDescent="0.25">
      <c r="N1261" s="5" t="s">
        <v>1568</v>
      </c>
      <c r="O1261" s="36">
        <v>2</v>
      </c>
      <c r="P1261" s="37">
        <v>1</v>
      </c>
      <c r="Q1261" s="38">
        <v>0</v>
      </c>
      <c r="R1261" s="38">
        <v>0</v>
      </c>
      <c r="S1261" s="36">
        <f>IF(Tabel3[[#This Row],[N Adv
Nouveau]]=0,0,POWER(2,Tabel3[[#This Row],[N Adv
maintenant]]+Tabel3[[#This Row],[N Adv
Nouveau]]))</f>
        <v>0</v>
      </c>
      <c r="T1261" s="37">
        <f>IF(Tabel3[[#This Row],[N CoE
Nouveau]]=0,0,POWER(2,Tabel3[[#This Row],[N CoE
maintenant]]+Tabel3[[#This Row],[N CoE
Nouveau]]))</f>
        <v>0</v>
      </c>
    </row>
    <row r="1262" spans="14:20" x14ac:dyDescent="0.25">
      <c r="N1262" s="5" t="s">
        <v>1612</v>
      </c>
      <c r="O1262" s="36">
        <v>2</v>
      </c>
      <c r="P1262" s="37">
        <v>1</v>
      </c>
      <c r="Q1262" s="38">
        <v>0</v>
      </c>
      <c r="R1262" s="38">
        <v>0</v>
      </c>
      <c r="S1262" s="36">
        <f>IF(Tabel3[[#This Row],[N Adv
Nouveau]]=0,0,POWER(2,Tabel3[[#This Row],[N Adv
maintenant]]+Tabel3[[#This Row],[N Adv
Nouveau]]))</f>
        <v>0</v>
      </c>
      <c r="T1262" s="37">
        <f>IF(Tabel3[[#This Row],[N CoE
Nouveau]]=0,0,POWER(2,Tabel3[[#This Row],[N CoE
maintenant]]+Tabel3[[#This Row],[N CoE
Nouveau]]))</f>
        <v>0</v>
      </c>
    </row>
    <row r="1263" spans="14:20" x14ac:dyDescent="0.25">
      <c r="N1263" s="5" t="s">
        <v>1571</v>
      </c>
      <c r="O1263" s="36">
        <v>1</v>
      </c>
      <c r="P1263" s="37">
        <v>1</v>
      </c>
      <c r="Q1263" s="38">
        <v>0</v>
      </c>
      <c r="R1263" s="38">
        <v>0</v>
      </c>
      <c r="S1263" s="36">
        <f>IF(Tabel3[[#This Row],[N Adv
Nouveau]]=0,0,POWER(2,Tabel3[[#This Row],[N Adv
maintenant]]+Tabel3[[#This Row],[N Adv
Nouveau]]))</f>
        <v>0</v>
      </c>
      <c r="T1263" s="37">
        <f>IF(Tabel3[[#This Row],[N CoE
Nouveau]]=0,0,POWER(2,Tabel3[[#This Row],[N CoE
maintenant]]+Tabel3[[#This Row],[N CoE
Nouveau]]))</f>
        <v>0</v>
      </c>
    </row>
    <row r="1264" spans="14:20" x14ac:dyDescent="0.25">
      <c r="N1264" s="5" t="s">
        <v>1236</v>
      </c>
      <c r="O1264" s="36">
        <v>2</v>
      </c>
      <c r="P1264" s="37">
        <v>1</v>
      </c>
      <c r="Q1264" s="38">
        <v>0</v>
      </c>
      <c r="R1264" s="38">
        <v>0</v>
      </c>
      <c r="S1264" s="36">
        <f>IF(Tabel3[[#This Row],[N Adv
Nouveau]]=0,0,POWER(2,Tabel3[[#This Row],[N Adv
maintenant]]+Tabel3[[#This Row],[N Adv
Nouveau]]))</f>
        <v>0</v>
      </c>
      <c r="T1264" s="37">
        <f>IF(Tabel3[[#This Row],[N CoE
Nouveau]]=0,0,POWER(2,Tabel3[[#This Row],[N CoE
maintenant]]+Tabel3[[#This Row],[N CoE
Nouveau]]))</f>
        <v>0</v>
      </c>
    </row>
    <row r="1265" spans="14:20" x14ac:dyDescent="0.25">
      <c r="N1265" s="5" t="s">
        <v>1609</v>
      </c>
      <c r="O1265" s="36">
        <v>0</v>
      </c>
      <c r="P1265" s="37">
        <v>0</v>
      </c>
      <c r="Q1265" s="38">
        <v>0</v>
      </c>
      <c r="R1265" s="38">
        <v>0</v>
      </c>
      <c r="S1265" s="36">
        <f>IF(Tabel3[[#This Row],[N Adv
Nouveau]]=0,0,POWER(2,Tabel3[[#This Row],[N Adv
maintenant]]+Tabel3[[#This Row],[N Adv
Nouveau]]))</f>
        <v>0</v>
      </c>
      <c r="T1265" s="37">
        <f>IF(Tabel3[[#This Row],[N CoE
Nouveau]]=0,0,POWER(2,Tabel3[[#This Row],[N CoE
maintenant]]+Tabel3[[#This Row],[N CoE
Nouveau]]))</f>
        <v>0</v>
      </c>
    </row>
    <row r="1266" spans="14:20" x14ac:dyDescent="0.25">
      <c r="N1266" s="5" t="s">
        <v>1560</v>
      </c>
      <c r="O1266" s="36">
        <v>0</v>
      </c>
      <c r="P1266" s="37">
        <v>0</v>
      </c>
      <c r="Q1266" s="38">
        <v>0</v>
      </c>
      <c r="R1266" s="38">
        <v>0</v>
      </c>
      <c r="S1266" s="36">
        <f>IF(Tabel3[[#This Row],[N Adv
Nouveau]]=0,0,POWER(2,Tabel3[[#This Row],[N Adv
maintenant]]+Tabel3[[#This Row],[N Adv
Nouveau]]))</f>
        <v>0</v>
      </c>
      <c r="T1266" s="37">
        <f>IF(Tabel3[[#This Row],[N CoE
Nouveau]]=0,0,POWER(2,Tabel3[[#This Row],[N CoE
maintenant]]+Tabel3[[#This Row],[N CoE
Nouveau]]))</f>
        <v>0</v>
      </c>
    </row>
    <row r="1267" spans="14:20" x14ac:dyDescent="0.25">
      <c r="N1267" s="5" t="s">
        <v>1556</v>
      </c>
      <c r="O1267" s="36">
        <v>2</v>
      </c>
      <c r="P1267" s="37">
        <v>1</v>
      </c>
      <c r="Q1267" s="38">
        <v>0</v>
      </c>
      <c r="R1267" s="38">
        <v>0</v>
      </c>
      <c r="S1267" s="36">
        <f>IF(Tabel3[[#This Row],[N Adv
Nouveau]]=0,0,POWER(2,Tabel3[[#This Row],[N Adv
maintenant]]+Tabel3[[#This Row],[N Adv
Nouveau]]))</f>
        <v>0</v>
      </c>
      <c r="T1267" s="37">
        <f>IF(Tabel3[[#This Row],[N CoE
Nouveau]]=0,0,POWER(2,Tabel3[[#This Row],[N CoE
maintenant]]+Tabel3[[#This Row],[N CoE
Nouveau]]))</f>
        <v>0</v>
      </c>
    </row>
    <row r="1268" spans="14:20" x14ac:dyDescent="0.25">
      <c r="N1268" s="5" t="s">
        <v>1624</v>
      </c>
      <c r="O1268" s="36">
        <v>0</v>
      </c>
      <c r="P1268" s="37">
        <v>0</v>
      </c>
      <c r="Q1268" s="38">
        <v>0</v>
      </c>
      <c r="R1268" s="38">
        <v>0</v>
      </c>
      <c r="S1268" s="36">
        <f>IF(Tabel3[[#This Row],[N Adv
Nouveau]]=0,0,POWER(2,Tabel3[[#This Row],[N Adv
maintenant]]+Tabel3[[#This Row],[N Adv
Nouveau]]))</f>
        <v>0</v>
      </c>
      <c r="T1268" s="37">
        <f>IF(Tabel3[[#This Row],[N CoE
Nouveau]]=0,0,POWER(2,Tabel3[[#This Row],[N CoE
maintenant]]+Tabel3[[#This Row],[N CoE
Nouveau]]))</f>
        <v>0</v>
      </c>
    </row>
    <row r="1269" spans="14:20" x14ac:dyDescent="0.25">
      <c r="N1269" s="5" t="s">
        <v>1595</v>
      </c>
      <c r="O1269" s="36">
        <v>2</v>
      </c>
      <c r="P1269" s="37">
        <v>1</v>
      </c>
      <c r="Q1269" s="38">
        <v>0</v>
      </c>
      <c r="R1269" s="38">
        <v>0</v>
      </c>
      <c r="S1269" s="36">
        <f>IF(Tabel3[[#This Row],[N Adv
Nouveau]]=0,0,POWER(2,Tabel3[[#This Row],[N Adv
maintenant]]+Tabel3[[#This Row],[N Adv
Nouveau]]))</f>
        <v>0</v>
      </c>
      <c r="T1269" s="37">
        <f>IF(Tabel3[[#This Row],[N CoE
Nouveau]]=0,0,POWER(2,Tabel3[[#This Row],[N CoE
maintenant]]+Tabel3[[#This Row],[N CoE
Nouveau]]))</f>
        <v>0</v>
      </c>
    </row>
    <row r="1270" spans="14:20" x14ac:dyDescent="0.25">
      <c r="N1270" s="5" t="s">
        <v>1584</v>
      </c>
      <c r="O1270" s="36">
        <v>1</v>
      </c>
      <c r="P1270" s="37">
        <v>1</v>
      </c>
      <c r="Q1270" s="38">
        <v>0</v>
      </c>
      <c r="R1270" s="38">
        <v>0</v>
      </c>
      <c r="S1270" s="36">
        <f>IF(Tabel3[[#This Row],[N Adv
Nouveau]]=0,0,POWER(2,Tabel3[[#This Row],[N Adv
maintenant]]+Tabel3[[#This Row],[N Adv
Nouveau]]))</f>
        <v>0</v>
      </c>
      <c r="T1270" s="37">
        <f>IF(Tabel3[[#This Row],[N CoE
Nouveau]]=0,0,POWER(2,Tabel3[[#This Row],[N CoE
maintenant]]+Tabel3[[#This Row],[N CoE
Nouveau]]))</f>
        <v>0</v>
      </c>
    </row>
    <row r="1271" spans="14:20" x14ac:dyDescent="0.25">
      <c r="N1271" s="5" t="s">
        <v>1572</v>
      </c>
      <c r="O1271" s="36">
        <v>2</v>
      </c>
      <c r="P1271" s="37">
        <v>1</v>
      </c>
      <c r="Q1271" s="38">
        <v>0</v>
      </c>
      <c r="R1271" s="38">
        <v>0</v>
      </c>
      <c r="S1271" s="36">
        <f>IF(Tabel3[[#This Row],[N Adv
Nouveau]]=0,0,POWER(2,Tabel3[[#This Row],[N Adv
maintenant]]+Tabel3[[#This Row],[N Adv
Nouveau]]))</f>
        <v>0</v>
      </c>
      <c r="T1271" s="37">
        <f>IF(Tabel3[[#This Row],[N CoE
Nouveau]]=0,0,POWER(2,Tabel3[[#This Row],[N CoE
maintenant]]+Tabel3[[#This Row],[N CoE
Nouveau]]))</f>
        <v>0</v>
      </c>
    </row>
    <row r="1272" spans="14:20" x14ac:dyDescent="0.25">
      <c r="N1272" s="5" t="s">
        <v>1601</v>
      </c>
      <c r="O1272" s="36">
        <v>1</v>
      </c>
      <c r="P1272" s="37">
        <v>1</v>
      </c>
      <c r="Q1272" s="38">
        <v>0</v>
      </c>
      <c r="R1272" s="38">
        <v>0</v>
      </c>
      <c r="S1272" s="36">
        <f>IF(Tabel3[[#This Row],[N Adv
Nouveau]]=0,0,POWER(2,Tabel3[[#This Row],[N Adv
maintenant]]+Tabel3[[#This Row],[N Adv
Nouveau]]))</f>
        <v>0</v>
      </c>
      <c r="T1272" s="37">
        <f>IF(Tabel3[[#This Row],[N CoE
Nouveau]]=0,0,POWER(2,Tabel3[[#This Row],[N CoE
maintenant]]+Tabel3[[#This Row],[N CoE
Nouveau]]))</f>
        <v>0</v>
      </c>
    </row>
    <row r="1273" spans="14:20" x14ac:dyDescent="0.25">
      <c r="N1273" s="5" t="s">
        <v>1587</v>
      </c>
      <c r="O1273" s="36">
        <v>3</v>
      </c>
      <c r="P1273" s="37">
        <v>0</v>
      </c>
      <c r="Q1273" s="38">
        <v>0</v>
      </c>
      <c r="R1273" s="38">
        <v>0</v>
      </c>
      <c r="S1273" s="36">
        <f>IF(Tabel3[[#This Row],[N Adv
Nouveau]]=0,0,POWER(2,Tabel3[[#This Row],[N Adv
maintenant]]+Tabel3[[#This Row],[N Adv
Nouveau]]))</f>
        <v>0</v>
      </c>
      <c r="T1273" s="37">
        <f>IF(Tabel3[[#This Row],[N CoE
Nouveau]]=0,0,POWER(2,Tabel3[[#This Row],[N CoE
maintenant]]+Tabel3[[#This Row],[N CoE
Nouveau]]))</f>
        <v>0</v>
      </c>
    </row>
    <row r="1274" spans="14:20" x14ac:dyDescent="0.25">
      <c r="N1274" s="5" t="s">
        <v>289</v>
      </c>
      <c r="O1274" s="36">
        <v>1</v>
      </c>
      <c r="P1274" s="37">
        <v>0</v>
      </c>
      <c r="Q1274" s="38">
        <v>0</v>
      </c>
      <c r="R1274" s="38">
        <v>0</v>
      </c>
      <c r="S1274" s="36">
        <f>IF(Tabel3[[#This Row],[N Adv
Nouveau]]=0,0,POWER(2,Tabel3[[#This Row],[N Adv
maintenant]]+Tabel3[[#This Row],[N Adv
Nouveau]]))</f>
        <v>0</v>
      </c>
      <c r="T1274" s="37">
        <f>IF(Tabel3[[#This Row],[N CoE
Nouveau]]=0,0,POWER(2,Tabel3[[#This Row],[N CoE
maintenant]]+Tabel3[[#This Row],[N CoE
Nouveau]]))</f>
        <v>0</v>
      </c>
    </row>
    <row r="1275" spans="14:20" x14ac:dyDescent="0.25">
      <c r="N1275" s="5" t="s">
        <v>1598</v>
      </c>
      <c r="O1275" s="36">
        <v>0</v>
      </c>
      <c r="P1275" s="37">
        <v>0</v>
      </c>
      <c r="Q1275" s="38">
        <v>0</v>
      </c>
      <c r="R1275" s="38">
        <v>0</v>
      </c>
      <c r="S1275" s="36">
        <f>IF(Tabel3[[#This Row],[N Adv
Nouveau]]=0,0,POWER(2,Tabel3[[#This Row],[N Adv
maintenant]]+Tabel3[[#This Row],[N Adv
Nouveau]]))</f>
        <v>0</v>
      </c>
      <c r="T1275" s="37">
        <f>IF(Tabel3[[#This Row],[N CoE
Nouveau]]=0,0,POWER(2,Tabel3[[#This Row],[N CoE
maintenant]]+Tabel3[[#This Row],[N CoE
Nouveau]]))</f>
        <v>0</v>
      </c>
    </row>
    <row r="1276" spans="14:20" x14ac:dyDescent="0.25">
      <c r="N1276" s="5" t="s">
        <v>1575</v>
      </c>
      <c r="O1276" s="36">
        <v>1</v>
      </c>
      <c r="P1276" s="37">
        <v>0</v>
      </c>
      <c r="Q1276" s="38">
        <v>0</v>
      </c>
      <c r="R1276" s="38">
        <v>0</v>
      </c>
      <c r="S1276" s="36">
        <f>IF(Tabel3[[#This Row],[N Adv
Nouveau]]=0,0,POWER(2,Tabel3[[#This Row],[N Adv
maintenant]]+Tabel3[[#This Row],[N Adv
Nouveau]]))</f>
        <v>0</v>
      </c>
      <c r="T1276" s="37">
        <f>IF(Tabel3[[#This Row],[N CoE
Nouveau]]=0,0,POWER(2,Tabel3[[#This Row],[N CoE
maintenant]]+Tabel3[[#This Row],[N CoE
Nouveau]]))</f>
        <v>0</v>
      </c>
    </row>
    <row r="1277" spans="14:20" x14ac:dyDescent="0.25">
      <c r="N1277" s="5" t="s">
        <v>1606</v>
      </c>
      <c r="O1277" s="36">
        <v>2</v>
      </c>
      <c r="P1277" s="37">
        <v>1</v>
      </c>
      <c r="Q1277" s="38">
        <v>0</v>
      </c>
      <c r="R1277" s="38">
        <v>0</v>
      </c>
      <c r="S1277" s="36">
        <f>IF(Tabel3[[#This Row],[N Adv
Nouveau]]=0,0,POWER(2,Tabel3[[#This Row],[N Adv
maintenant]]+Tabel3[[#This Row],[N Adv
Nouveau]]))</f>
        <v>0</v>
      </c>
      <c r="T1277" s="37">
        <f>IF(Tabel3[[#This Row],[N CoE
Nouveau]]=0,0,POWER(2,Tabel3[[#This Row],[N CoE
maintenant]]+Tabel3[[#This Row],[N CoE
Nouveau]]))</f>
        <v>0</v>
      </c>
    </row>
    <row r="1278" spans="14:20" x14ac:dyDescent="0.25">
      <c r="N1278" s="5" t="s">
        <v>1228</v>
      </c>
      <c r="O1278" s="36">
        <v>2</v>
      </c>
      <c r="P1278" s="37">
        <v>0</v>
      </c>
      <c r="Q1278" s="38">
        <v>0</v>
      </c>
      <c r="R1278" s="38">
        <v>0</v>
      </c>
      <c r="S1278" s="36">
        <f>IF(Tabel3[[#This Row],[N Adv
Nouveau]]=0,0,POWER(2,Tabel3[[#This Row],[N Adv
maintenant]]+Tabel3[[#This Row],[N Adv
Nouveau]]))</f>
        <v>0</v>
      </c>
      <c r="T1278" s="37">
        <f>IF(Tabel3[[#This Row],[N CoE
Nouveau]]=0,0,POWER(2,Tabel3[[#This Row],[N CoE
maintenant]]+Tabel3[[#This Row],[N CoE
Nouveau]]))</f>
        <v>0</v>
      </c>
    </row>
    <row r="1279" spans="14:20" x14ac:dyDescent="0.25">
      <c r="N1279" s="5" t="s">
        <v>635</v>
      </c>
      <c r="O1279" s="36">
        <v>2</v>
      </c>
      <c r="P1279" s="37">
        <v>1</v>
      </c>
      <c r="Q1279" s="38">
        <v>0</v>
      </c>
      <c r="R1279" s="38">
        <v>0</v>
      </c>
      <c r="S1279" s="36">
        <f>IF(Tabel3[[#This Row],[N Adv
Nouveau]]=0,0,POWER(2,Tabel3[[#This Row],[N Adv
maintenant]]+Tabel3[[#This Row],[N Adv
Nouveau]]))</f>
        <v>0</v>
      </c>
      <c r="T1279" s="37">
        <f>IF(Tabel3[[#This Row],[N CoE
Nouveau]]=0,0,POWER(2,Tabel3[[#This Row],[N CoE
maintenant]]+Tabel3[[#This Row],[N CoE
Nouveau]]))</f>
        <v>0</v>
      </c>
    </row>
    <row r="1280" spans="14:20" x14ac:dyDescent="0.25">
      <c r="N1280" s="5" t="s">
        <v>388</v>
      </c>
      <c r="O1280" s="36">
        <v>2</v>
      </c>
      <c r="P1280" s="37">
        <v>1</v>
      </c>
      <c r="Q1280" s="38">
        <v>0</v>
      </c>
      <c r="R1280" s="38">
        <v>0</v>
      </c>
      <c r="S1280" s="36">
        <f>IF(Tabel3[[#This Row],[N Adv
Nouveau]]=0,0,POWER(2,Tabel3[[#This Row],[N Adv
maintenant]]+Tabel3[[#This Row],[N Adv
Nouveau]]))</f>
        <v>0</v>
      </c>
      <c r="T1280" s="37">
        <f>IF(Tabel3[[#This Row],[N CoE
Nouveau]]=0,0,POWER(2,Tabel3[[#This Row],[N CoE
maintenant]]+Tabel3[[#This Row],[N CoE
Nouveau]]))</f>
        <v>0</v>
      </c>
    </row>
    <row r="1281" spans="14:20" x14ac:dyDescent="0.25">
      <c r="N1281" s="5" t="s">
        <v>1619</v>
      </c>
      <c r="O1281" s="36">
        <v>0</v>
      </c>
      <c r="P1281" s="37">
        <v>0</v>
      </c>
      <c r="Q1281" s="38">
        <v>0</v>
      </c>
      <c r="R1281" s="38">
        <v>0</v>
      </c>
      <c r="S1281" s="36">
        <f>IF(Tabel3[[#This Row],[N Adv
Nouveau]]=0,0,POWER(2,Tabel3[[#This Row],[N Adv
maintenant]]+Tabel3[[#This Row],[N Adv
Nouveau]]))</f>
        <v>0</v>
      </c>
      <c r="T1281" s="37">
        <f>IF(Tabel3[[#This Row],[N CoE
Nouveau]]=0,0,POWER(2,Tabel3[[#This Row],[N CoE
maintenant]]+Tabel3[[#This Row],[N CoE
Nouveau]]))</f>
        <v>0</v>
      </c>
    </row>
    <row r="1282" spans="14:20" x14ac:dyDescent="0.25">
      <c r="N1282" s="5" t="s">
        <v>1592</v>
      </c>
      <c r="O1282" s="36">
        <v>0</v>
      </c>
      <c r="P1282" s="37">
        <v>0</v>
      </c>
      <c r="Q1282" s="38">
        <v>0</v>
      </c>
      <c r="R1282" s="38">
        <v>0</v>
      </c>
      <c r="S1282" s="36">
        <f>IF(Tabel3[[#This Row],[N Adv
Nouveau]]=0,0,POWER(2,Tabel3[[#This Row],[N Adv
maintenant]]+Tabel3[[#This Row],[N Adv
Nouveau]]))</f>
        <v>0</v>
      </c>
      <c r="T1282" s="37">
        <f>IF(Tabel3[[#This Row],[N CoE
Nouveau]]=0,0,POWER(2,Tabel3[[#This Row],[N CoE
maintenant]]+Tabel3[[#This Row],[N CoE
Nouveau]]))</f>
        <v>0</v>
      </c>
    </row>
    <row r="1283" spans="14:20" x14ac:dyDescent="0.25">
      <c r="N1283" s="5" t="s">
        <v>1622</v>
      </c>
      <c r="O1283" s="36">
        <v>1</v>
      </c>
      <c r="P1283" s="37">
        <v>0</v>
      </c>
      <c r="Q1283" s="38">
        <v>0</v>
      </c>
      <c r="R1283" s="38">
        <v>0</v>
      </c>
      <c r="S1283" s="36">
        <f>IF(Tabel3[[#This Row],[N Adv
Nouveau]]=0,0,POWER(2,Tabel3[[#This Row],[N Adv
maintenant]]+Tabel3[[#This Row],[N Adv
Nouveau]]))</f>
        <v>0</v>
      </c>
      <c r="T1283" s="37">
        <f>IF(Tabel3[[#This Row],[N CoE
Nouveau]]=0,0,POWER(2,Tabel3[[#This Row],[N CoE
maintenant]]+Tabel3[[#This Row],[N CoE
Nouveau]]))</f>
        <v>0</v>
      </c>
    </row>
    <row r="1284" spans="14:20" x14ac:dyDescent="0.25">
      <c r="N1284" s="5" t="s">
        <v>1402</v>
      </c>
      <c r="O1284" s="36">
        <v>0</v>
      </c>
      <c r="P1284" s="37">
        <v>0</v>
      </c>
      <c r="Q1284" s="38">
        <v>0</v>
      </c>
      <c r="R1284" s="38">
        <v>0</v>
      </c>
      <c r="S1284" s="36">
        <f>IF(Tabel3[[#This Row],[N Adv
Nouveau]]=0,0,POWER(2,Tabel3[[#This Row],[N Adv
maintenant]]+Tabel3[[#This Row],[N Adv
Nouveau]]))</f>
        <v>0</v>
      </c>
      <c r="T1284" s="37">
        <f>IF(Tabel3[[#This Row],[N CoE
Nouveau]]=0,0,POWER(2,Tabel3[[#This Row],[N CoE
maintenant]]+Tabel3[[#This Row],[N CoE
Nouveau]]))</f>
        <v>0</v>
      </c>
    </row>
    <row r="1285" spans="14:20" x14ac:dyDescent="0.25">
      <c r="N1285" s="5" t="s">
        <v>1566</v>
      </c>
      <c r="O1285" s="36">
        <v>0</v>
      </c>
      <c r="P1285" s="37">
        <v>0</v>
      </c>
      <c r="Q1285" s="38">
        <v>0</v>
      </c>
      <c r="R1285" s="38">
        <v>0</v>
      </c>
      <c r="S1285" s="36">
        <f>IF(Tabel3[[#This Row],[N Adv
Nouveau]]=0,0,POWER(2,Tabel3[[#This Row],[N Adv
maintenant]]+Tabel3[[#This Row],[N Adv
Nouveau]]))</f>
        <v>0</v>
      </c>
      <c r="T1285" s="37">
        <f>IF(Tabel3[[#This Row],[N CoE
Nouveau]]=0,0,POWER(2,Tabel3[[#This Row],[N CoE
maintenant]]+Tabel3[[#This Row],[N CoE
Nouveau]]))</f>
        <v>0</v>
      </c>
    </row>
    <row r="1286" spans="14:20" x14ac:dyDescent="0.25">
      <c r="N1286" s="5" t="s">
        <v>1567</v>
      </c>
      <c r="O1286" s="36">
        <v>1</v>
      </c>
      <c r="P1286" s="37">
        <v>0</v>
      </c>
      <c r="Q1286" s="38">
        <v>0</v>
      </c>
      <c r="R1286" s="38">
        <v>0</v>
      </c>
      <c r="S1286" s="36">
        <f>IF(Tabel3[[#This Row],[N Adv
Nouveau]]=0,0,POWER(2,Tabel3[[#This Row],[N Adv
maintenant]]+Tabel3[[#This Row],[N Adv
Nouveau]]))</f>
        <v>0</v>
      </c>
      <c r="T1286" s="37">
        <f>IF(Tabel3[[#This Row],[N CoE
Nouveau]]=0,0,POWER(2,Tabel3[[#This Row],[N CoE
maintenant]]+Tabel3[[#This Row],[N CoE
Nouveau]]))</f>
        <v>0</v>
      </c>
    </row>
    <row r="1287" spans="14:20" x14ac:dyDescent="0.25">
      <c r="N1287" s="5" t="s">
        <v>729</v>
      </c>
      <c r="O1287" s="36">
        <v>2</v>
      </c>
      <c r="P1287" s="37">
        <v>1</v>
      </c>
      <c r="Q1287" s="38">
        <v>0</v>
      </c>
      <c r="R1287" s="38">
        <v>0</v>
      </c>
      <c r="S1287" s="36">
        <f>IF(Tabel3[[#This Row],[N Adv
Nouveau]]=0,0,POWER(2,Tabel3[[#This Row],[N Adv
maintenant]]+Tabel3[[#This Row],[N Adv
Nouveau]]))</f>
        <v>0</v>
      </c>
      <c r="T1287" s="37">
        <f>IF(Tabel3[[#This Row],[N CoE
Nouveau]]=0,0,POWER(2,Tabel3[[#This Row],[N CoE
maintenant]]+Tabel3[[#This Row],[N CoE
Nouveau]]))</f>
        <v>0</v>
      </c>
    </row>
    <row r="1288" spans="14:20" x14ac:dyDescent="0.25">
      <c r="N1288" s="5" t="s">
        <v>288</v>
      </c>
      <c r="O1288" s="36">
        <v>0</v>
      </c>
      <c r="P1288" s="37">
        <v>0</v>
      </c>
      <c r="Q1288" s="38">
        <v>0</v>
      </c>
      <c r="R1288" s="38">
        <v>0</v>
      </c>
      <c r="S1288" s="36">
        <f>IF(Tabel3[[#This Row],[N Adv
Nouveau]]=0,0,POWER(2,Tabel3[[#This Row],[N Adv
maintenant]]+Tabel3[[#This Row],[N Adv
Nouveau]]))</f>
        <v>0</v>
      </c>
      <c r="T1288" s="37">
        <f>IF(Tabel3[[#This Row],[N CoE
Nouveau]]=0,0,POWER(2,Tabel3[[#This Row],[N CoE
maintenant]]+Tabel3[[#This Row],[N CoE
Nouveau]]))</f>
        <v>0</v>
      </c>
    </row>
    <row r="1289" spans="14:20" x14ac:dyDescent="0.25">
      <c r="N1289" s="5" t="s">
        <v>1603</v>
      </c>
      <c r="O1289" s="36">
        <v>1</v>
      </c>
      <c r="P1289" s="37">
        <v>0</v>
      </c>
      <c r="Q1289" s="38">
        <v>0</v>
      </c>
      <c r="R1289" s="38">
        <v>0</v>
      </c>
      <c r="S1289" s="36">
        <f>IF(Tabel3[[#This Row],[N Adv
Nouveau]]=0,0,POWER(2,Tabel3[[#This Row],[N Adv
maintenant]]+Tabel3[[#This Row],[N Adv
Nouveau]]))</f>
        <v>0</v>
      </c>
      <c r="T1289" s="37">
        <f>IF(Tabel3[[#This Row],[N CoE
Nouveau]]=0,0,POWER(2,Tabel3[[#This Row],[N CoE
maintenant]]+Tabel3[[#This Row],[N CoE
Nouveau]]))</f>
        <v>0</v>
      </c>
    </row>
    <row r="1290" spans="14:20" x14ac:dyDescent="0.25">
      <c r="N1290" s="5" t="s">
        <v>1626</v>
      </c>
      <c r="O1290" s="36">
        <v>1</v>
      </c>
      <c r="P1290" s="37">
        <v>0</v>
      </c>
      <c r="Q1290" s="38">
        <v>0</v>
      </c>
      <c r="R1290" s="38">
        <v>0</v>
      </c>
      <c r="S1290" s="36">
        <f>IF(Tabel3[[#This Row],[N Adv
Nouveau]]=0,0,POWER(2,Tabel3[[#This Row],[N Adv
maintenant]]+Tabel3[[#This Row],[N Adv
Nouveau]]))</f>
        <v>0</v>
      </c>
      <c r="T1290" s="37">
        <f>IF(Tabel3[[#This Row],[N CoE
Nouveau]]=0,0,POWER(2,Tabel3[[#This Row],[N CoE
maintenant]]+Tabel3[[#This Row],[N CoE
Nouveau]]))</f>
        <v>0</v>
      </c>
    </row>
    <row r="1291" spans="14:20" x14ac:dyDescent="0.25">
      <c r="N1291" s="5" t="s">
        <v>1095</v>
      </c>
      <c r="O1291" s="36">
        <v>1</v>
      </c>
      <c r="P1291" s="37">
        <v>0</v>
      </c>
      <c r="Q1291" s="38">
        <v>0</v>
      </c>
      <c r="R1291" s="38">
        <v>0</v>
      </c>
      <c r="S1291" s="36">
        <f>IF(Tabel3[[#This Row],[N Adv
Nouveau]]=0,0,POWER(2,Tabel3[[#This Row],[N Adv
maintenant]]+Tabel3[[#This Row],[N Adv
Nouveau]]))</f>
        <v>0</v>
      </c>
      <c r="T1291" s="37">
        <f>IF(Tabel3[[#This Row],[N CoE
Nouveau]]=0,0,POWER(2,Tabel3[[#This Row],[N CoE
maintenant]]+Tabel3[[#This Row],[N CoE
Nouveau]]))</f>
        <v>0</v>
      </c>
    </row>
    <row r="1292" spans="14:20" x14ac:dyDescent="0.25">
      <c r="N1292" s="5" t="s">
        <v>286</v>
      </c>
      <c r="O1292" s="36">
        <v>1</v>
      </c>
      <c r="P1292" s="37">
        <v>1</v>
      </c>
      <c r="Q1292" s="38">
        <v>0</v>
      </c>
      <c r="R1292" s="38">
        <v>0</v>
      </c>
      <c r="S1292" s="36">
        <f>IF(Tabel3[[#This Row],[N Adv
Nouveau]]=0,0,POWER(2,Tabel3[[#This Row],[N Adv
maintenant]]+Tabel3[[#This Row],[N Adv
Nouveau]]))</f>
        <v>0</v>
      </c>
      <c r="T1292" s="37">
        <f>IF(Tabel3[[#This Row],[N CoE
Nouveau]]=0,0,POWER(2,Tabel3[[#This Row],[N CoE
maintenant]]+Tabel3[[#This Row],[N CoE
Nouveau]]))</f>
        <v>0</v>
      </c>
    </row>
    <row r="1293" spans="14:20" x14ac:dyDescent="0.25">
      <c r="N1293" s="5" t="s">
        <v>1559</v>
      </c>
      <c r="O1293" s="36">
        <v>1</v>
      </c>
      <c r="P1293" s="37">
        <v>0</v>
      </c>
      <c r="Q1293" s="38">
        <v>0</v>
      </c>
      <c r="R1293" s="38">
        <v>0</v>
      </c>
      <c r="S1293" s="36">
        <f>IF(Tabel3[[#This Row],[N Adv
Nouveau]]=0,0,POWER(2,Tabel3[[#This Row],[N Adv
maintenant]]+Tabel3[[#This Row],[N Adv
Nouveau]]))</f>
        <v>0</v>
      </c>
      <c r="T1293" s="37">
        <f>IF(Tabel3[[#This Row],[N CoE
Nouveau]]=0,0,POWER(2,Tabel3[[#This Row],[N CoE
maintenant]]+Tabel3[[#This Row],[N CoE
Nouveau]]))</f>
        <v>0</v>
      </c>
    </row>
    <row r="1294" spans="14:20" x14ac:dyDescent="0.25">
      <c r="N1294" s="5" t="s">
        <v>1153</v>
      </c>
      <c r="O1294" s="36">
        <v>1</v>
      </c>
      <c r="P1294" s="37">
        <v>0</v>
      </c>
      <c r="Q1294" s="38">
        <v>0</v>
      </c>
      <c r="R1294" s="38">
        <v>0</v>
      </c>
      <c r="S1294" s="36">
        <f>IF(Tabel3[[#This Row],[N Adv
Nouveau]]=0,0,POWER(2,Tabel3[[#This Row],[N Adv
maintenant]]+Tabel3[[#This Row],[N Adv
Nouveau]]))</f>
        <v>0</v>
      </c>
      <c r="T1294" s="37">
        <f>IF(Tabel3[[#This Row],[N CoE
Nouveau]]=0,0,POWER(2,Tabel3[[#This Row],[N CoE
maintenant]]+Tabel3[[#This Row],[N CoE
Nouveau]]))</f>
        <v>0</v>
      </c>
    </row>
    <row r="1295" spans="14:20" x14ac:dyDescent="0.25">
      <c r="N1295" s="5" t="s">
        <v>1555</v>
      </c>
      <c r="O1295" s="36">
        <v>2</v>
      </c>
      <c r="P1295" s="37">
        <v>1</v>
      </c>
      <c r="Q1295" s="38">
        <v>0</v>
      </c>
      <c r="R1295" s="38">
        <v>0</v>
      </c>
      <c r="S1295" s="36">
        <f>IF(Tabel3[[#This Row],[N Adv
Nouveau]]=0,0,POWER(2,Tabel3[[#This Row],[N Adv
maintenant]]+Tabel3[[#This Row],[N Adv
Nouveau]]))</f>
        <v>0</v>
      </c>
      <c r="T1295" s="37">
        <f>IF(Tabel3[[#This Row],[N CoE
Nouveau]]=0,0,POWER(2,Tabel3[[#This Row],[N CoE
maintenant]]+Tabel3[[#This Row],[N CoE
Nouveau]]))</f>
        <v>0</v>
      </c>
    </row>
    <row r="1296" spans="14:20" x14ac:dyDescent="0.25">
      <c r="N1296" s="5" t="s">
        <v>894</v>
      </c>
      <c r="O1296" s="36">
        <v>1</v>
      </c>
      <c r="P1296" s="37">
        <v>1</v>
      </c>
      <c r="Q1296" s="38">
        <v>0</v>
      </c>
      <c r="R1296" s="38">
        <v>0</v>
      </c>
      <c r="S1296" s="36">
        <f>IF(Tabel3[[#This Row],[N Adv
Nouveau]]=0,0,POWER(2,Tabel3[[#This Row],[N Adv
maintenant]]+Tabel3[[#This Row],[N Adv
Nouveau]]))</f>
        <v>0</v>
      </c>
      <c r="T1296" s="37">
        <f>IF(Tabel3[[#This Row],[N CoE
Nouveau]]=0,0,POWER(2,Tabel3[[#This Row],[N CoE
maintenant]]+Tabel3[[#This Row],[N CoE
Nouveau]]))</f>
        <v>0</v>
      </c>
    </row>
    <row r="1297" spans="14:20" x14ac:dyDescent="0.25">
      <c r="N1297" s="5" t="s">
        <v>272</v>
      </c>
      <c r="O1297" s="36">
        <v>2</v>
      </c>
      <c r="P1297" s="37">
        <v>0</v>
      </c>
      <c r="Q1297" s="38">
        <v>0</v>
      </c>
      <c r="R1297" s="38">
        <v>0</v>
      </c>
      <c r="S1297" s="36">
        <f>IF(Tabel3[[#This Row],[N Adv
Nouveau]]=0,0,POWER(2,Tabel3[[#This Row],[N Adv
maintenant]]+Tabel3[[#This Row],[N Adv
Nouveau]]))</f>
        <v>0</v>
      </c>
      <c r="T1297" s="37">
        <f>IF(Tabel3[[#This Row],[N CoE
Nouveau]]=0,0,POWER(2,Tabel3[[#This Row],[N CoE
maintenant]]+Tabel3[[#This Row],[N CoE
Nouveau]]))</f>
        <v>0</v>
      </c>
    </row>
    <row r="1298" spans="14:20" x14ac:dyDescent="0.25">
      <c r="N1298" s="5" t="s">
        <v>1557</v>
      </c>
      <c r="O1298" s="36">
        <v>2</v>
      </c>
      <c r="P1298" s="37">
        <v>1</v>
      </c>
      <c r="Q1298" s="38">
        <v>0</v>
      </c>
      <c r="R1298" s="38">
        <v>0</v>
      </c>
      <c r="S1298" s="36">
        <f>IF(Tabel3[[#This Row],[N Adv
Nouveau]]=0,0,POWER(2,Tabel3[[#This Row],[N Adv
maintenant]]+Tabel3[[#This Row],[N Adv
Nouveau]]))</f>
        <v>0</v>
      </c>
      <c r="T1298" s="37">
        <f>IF(Tabel3[[#This Row],[N CoE
Nouveau]]=0,0,POWER(2,Tabel3[[#This Row],[N CoE
maintenant]]+Tabel3[[#This Row],[N CoE
Nouveau]]))</f>
        <v>0</v>
      </c>
    </row>
    <row r="1299" spans="14:20" x14ac:dyDescent="0.25">
      <c r="N1299" s="5" t="s">
        <v>673</v>
      </c>
      <c r="O1299" s="36">
        <v>2</v>
      </c>
      <c r="P1299" s="37">
        <v>1</v>
      </c>
      <c r="Q1299" s="38">
        <v>0</v>
      </c>
      <c r="R1299" s="38">
        <v>0</v>
      </c>
      <c r="S1299" s="36">
        <f>IF(Tabel3[[#This Row],[N Adv
Nouveau]]=0,0,POWER(2,Tabel3[[#This Row],[N Adv
maintenant]]+Tabel3[[#This Row],[N Adv
Nouveau]]))</f>
        <v>0</v>
      </c>
      <c r="T1299" s="37">
        <f>IF(Tabel3[[#This Row],[N CoE
Nouveau]]=0,0,POWER(2,Tabel3[[#This Row],[N CoE
maintenant]]+Tabel3[[#This Row],[N CoE
Nouveau]]))</f>
        <v>0</v>
      </c>
    </row>
    <row r="1300" spans="14:20" x14ac:dyDescent="0.25">
      <c r="N1300" s="5" t="s">
        <v>1616</v>
      </c>
      <c r="O1300" s="36">
        <v>1</v>
      </c>
      <c r="P1300" s="37">
        <v>1</v>
      </c>
      <c r="Q1300" s="38">
        <v>0</v>
      </c>
      <c r="R1300" s="38">
        <v>0</v>
      </c>
      <c r="S1300" s="36">
        <f>IF(Tabel3[[#This Row],[N Adv
Nouveau]]=0,0,POWER(2,Tabel3[[#This Row],[N Adv
maintenant]]+Tabel3[[#This Row],[N Adv
Nouveau]]))</f>
        <v>0</v>
      </c>
      <c r="T1300" s="37">
        <f>IF(Tabel3[[#This Row],[N CoE
Nouveau]]=0,0,POWER(2,Tabel3[[#This Row],[N CoE
maintenant]]+Tabel3[[#This Row],[N CoE
Nouveau]]))</f>
        <v>0</v>
      </c>
    </row>
    <row r="1301" spans="14:20" x14ac:dyDescent="0.25">
      <c r="N1301" s="5" t="s">
        <v>290</v>
      </c>
      <c r="O1301" s="36">
        <v>0</v>
      </c>
      <c r="P1301" s="37">
        <v>1</v>
      </c>
      <c r="Q1301" s="38">
        <v>0</v>
      </c>
      <c r="R1301" s="38">
        <v>0</v>
      </c>
      <c r="S1301" s="36">
        <f>IF(Tabel3[[#This Row],[N Adv
Nouveau]]=0,0,POWER(2,Tabel3[[#This Row],[N Adv
maintenant]]+Tabel3[[#This Row],[N Adv
Nouveau]]))</f>
        <v>0</v>
      </c>
      <c r="T1301" s="37">
        <f>IF(Tabel3[[#This Row],[N CoE
Nouveau]]=0,0,POWER(2,Tabel3[[#This Row],[N CoE
maintenant]]+Tabel3[[#This Row],[N CoE
Nouveau]]))</f>
        <v>0</v>
      </c>
    </row>
    <row r="1302" spans="14:20" x14ac:dyDescent="0.25">
      <c r="N1302" s="5" t="s">
        <v>1564</v>
      </c>
      <c r="O1302" s="36">
        <v>0</v>
      </c>
      <c r="P1302" s="37">
        <v>0</v>
      </c>
      <c r="Q1302" s="38">
        <v>0</v>
      </c>
      <c r="R1302" s="38">
        <v>0</v>
      </c>
      <c r="S1302" s="36">
        <f>IF(Tabel3[[#This Row],[N Adv
Nouveau]]=0,0,POWER(2,Tabel3[[#This Row],[N Adv
maintenant]]+Tabel3[[#This Row],[N Adv
Nouveau]]))</f>
        <v>0</v>
      </c>
      <c r="T1302" s="37">
        <f>IF(Tabel3[[#This Row],[N CoE
Nouveau]]=0,0,POWER(2,Tabel3[[#This Row],[N CoE
maintenant]]+Tabel3[[#This Row],[N CoE
Nouveau]]))</f>
        <v>0</v>
      </c>
    </row>
    <row r="1303" spans="14:20" x14ac:dyDescent="0.25">
      <c r="N1303" s="5" t="s">
        <v>980</v>
      </c>
      <c r="O1303" s="36">
        <v>2</v>
      </c>
      <c r="P1303" s="37">
        <v>1</v>
      </c>
      <c r="Q1303" s="38">
        <v>0</v>
      </c>
      <c r="R1303" s="38">
        <v>0</v>
      </c>
      <c r="S1303" s="36">
        <f>IF(Tabel3[[#This Row],[N Adv
Nouveau]]=0,0,POWER(2,Tabel3[[#This Row],[N Adv
maintenant]]+Tabel3[[#This Row],[N Adv
Nouveau]]))</f>
        <v>0</v>
      </c>
      <c r="T1303" s="37">
        <f>IF(Tabel3[[#This Row],[N CoE
Nouveau]]=0,0,POWER(2,Tabel3[[#This Row],[N CoE
maintenant]]+Tabel3[[#This Row],[N CoE
Nouveau]]))</f>
        <v>0</v>
      </c>
    </row>
    <row r="1304" spans="14:20" x14ac:dyDescent="0.25">
      <c r="N1304" s="5" t="s">
        <v>358</v>
      </c>
      <c r="O1304" s="36">
        <v>1</v>
      </c>
      <c r="P1304" s="37">
        <v>1</v>
      </c>
      <c r="Q1304" s="38">
        <v>0</v>
      </c>
      <c r="R1304" s="38">
        <v>0</v>
      </c>
      <c r="S1304" s="36">
        <f>IF(Tabel3[[#This Row],[N Adv
Nouveau]]=0,0,POWER(2,Tabel3[[#This Row],[N Adv
maintenant]]+Tabel3[[#This Row],[N Adv
Nouveau]]))</f>
        <v>0</v>
      </c>
      <c r="T1304" s="37">
        <f>IF(Tabel3[[#This Row],[N CoE
Nouveau]]=0,0,POWER(2,Tabel3[[#This Row],[N CoE
maintenant]]+Tabel3[[#This Row],[N CoE
Nouveau]]))</f>
        <v>0</v>
      </c>
    </row>
    <row r="1305" spans="14:20" x14ac:dyDescent="0.25">
      <c r="N1305" s="5" t="s">
        <v>1578</v>
      </c>
      <c r="O1305" s="36">
        <v>1</v>
      </c>
      <c r="P1305" s="37">
        <v>1</v>
      </c>
      <c r="Q1305" s="38">
        <v>0</v>
      </c>
      <c r="R1305" s="38">
        <v>0</v>
      </c>
      <c r="S1305" s="36">
        <f>IF(Tabel3[[#This Row],[N Adv
Nouveau]]=0,0,POWER(2,Tabel3[[#This Row],[N Adv
maintenant]]+Tabel3[[#This Row],[N Adv
Nouveau]]))</f>
        <v>0</v>
      </c>
      <c r="T1305" s="37">
        <f>IF(Tabel3[[#This Row],[N CoE
Nouveau]]=0,0,POWER(2,Tabel3[[#This Row],[N CoE
maintenant]]+Tabel3[[#This Row],[N CoE
Nouveau]]))</f>
        <v>0</v>
      </c>
    </row>
    <row r="1306" spans="14:20" x14ac:dyDescent="0.25">
      <c r="N1306" s="5" t="s">
        <v>279</v>
      </c>
      <c r="O1306" s="36">
        <v>0</v>
      </c>
      <c r="P1306" s="37">
        <v>0</v>
      </c>
      <c r="Q1306" s="38">
        <v>0</v>
      </c>
      <c r="R1306" s="38">
        <v>0</v>
      </c>
      <c r="S1306" s="36">
        <f>IF(Tabel3[[#This Row],[N Adv
Nouveau]]=0,0,POWER(2,Tabel3[[#This Row],[N Adv
maintenant]]+Tabel3[[#This Row],[N Adv
Nouveau]]))</f>
        <v>0</v>
      </c>
      <c r="T1306" s="37">
        <f>IF(Tabel3[[#This Row],[N CoE
Nouveau]]=0,0,POWER(2,Tabel3[[#This Row],[N CoE
maintenant]]+Tabel3[[#This Row],[N CoE
Nouveau]]))</f>
        <v>0</v>
      </c>
    </row>
    <row r="1307" spans="14:20" x14ac:dyDescent="0.25">
      <c r="N1307" s="5" t="s">
        <v>1563</v>
      </c>
      <c r="O1307" s="36">
        <v>0</v>
      </c>
      <c r="P1307" s="37">
        <v>0</v>
      </c>
      <c r="Q1307" s="38">
        <v>0</v>
      </c>
      <c r="R1307" s="38">
        <v>0</v>
      </c>
      <c r="S1307" s="36">
        <f>IF(Tabel3[[#This Row],[N Adv
Nouveau]]=0,0,POWER(2,Tabel3[[#This Row],[N Adv
maintenant]]+Tabel3[[#This Row],[N Adv
Nouveau]]))</f>
        <v>0</v>
      </c>
      <c r="T1307" s="37">
        <f>IF(Tabel3[[#This Row],[N CoE
Nouveau]]=0,0,POWER(2,Tabel3[[#This Row],[N CoE
maintenant]]+Tabel3[[#This Row],[N CoE
Nouveau]]))</f>
        <v>0</v>
      </c>
    </row>
    <row r="1308" spans="14:20" x14ac:dyDescent="0.25">
      <c r="N1308" s="5" t="s">
        <v>284</v>
      </c>
      <c r="O1308" s="36">
        <v>1</v>
      </c>
      <c r="P1308" s="37">
        <v>0</v>
      </c>
      <c r="Q1308" s="38">
        <v>0</v>
      </c>
      <c r="R1308" s="38">
        <v>0</v>
      </c>
      <c r="S1308" s="36">
        <f>IF(Tabel3[[#This Row],[N Adv
Nouveau]]=0,0,POWER(2,Tabel3[[#This Row],[N Adv
maintenant]]+Tabel3[[#This Row],[N Adv
Nouveau]]))</f>
        <v>0</v>
      </c>
      <c r="T1308" s="37">
        <f>IF(Tabel3[[#This Row],[N CoE
Nouveau]]=0,0,POWER(2,Tabel3[[#This Row],[N CoE
maintenant]]+Tabel3[[#This Row],[N CoE
Nouveau]]))</f>
        <v>0</v>
      </c>
    </row>
    <row r="1309" spans="14:20" x14ac:dyDescent="0.25">
      <c r="N1309" s="5" t="s">
        <v>1625</v>
      </c>
      <c r="O1309" s="36">
        <v>0</v>
      </c>
      <c r="P1309" s="37">
        <v>0</v>
      </c>
      <c r="Q1309" s="38">
        <v>0</v>
      </c>
      <c r="R1309" s="38">
        <v>0</v>
      </c>
      <c r="S1309" s="36">
        <f>IF(Tabel3[[#This Row],[N Adv
Nouveau]]=0,0,POWER(2,Tabel3[[#This Row],[N Adv
maintenant]]+Tabel3[[#This Row],[N Adv
Nouveau]]))</f>
        <v>0</v>
      </c>
      <c r="T1309" s="37">
        <f>IF(Tabel3[[#This Row],[N CoE
Nouveau]]=0,0,POWER(2,Tabel3[[#This Row],[N CoE
maintenant]]+Tabel3[[#This Row],[N CoE
Nouveau]]))</f>
        <v>0</v>
      </c>
    </row>
    <row r="1310" spans="14:20" x14ac:dyDescent="0.25">
      <c r="N1310" s="5" t="s">
        <v>1581</v>
      </c>
      <c r="O1310" s="36">
        <v>2</v>
      </c>
      <c r="P1310" s="37">
        <v>1</v>
      </c>
      <c r="Q1310" s="38">
        <v>0</v>
      </c>
      <c r="R1310" s="38">
        <v>0</v>
      </c>
      <c r="S1310" s="36">
        <f>IF(Tabel3[[#This Row],[N Adv
Nouveau]]=0,0,POWER(2,Tabel3[[#This Row],[N Adv
maintenant]]+Tabel3[[#This Row],[N Adv
Nouveau]]))</f>
        <v>0</v>
      </c>
      <c r="T1310" s="37">
        <f>IF(Tabel3[[#This Row],[N CoE
Nouveau]]=0,0,POWER(2,Tabel3[[#This Row],[N CoE
maintenant]]+Tabel3[[#This Row],[N CoE
Nouveau]]))</f>
        <v>0</v>
      </c>
    </row>
    <row r="1311" spans="14:20" x14ac:dyDescent="0.25">
      <c r="N1311" s="5" t="s">
        <v>1594</v>
      </c>
      <c r="O1311" s="36">
        <v>0</v>
      </c>
      <c r="P1311" s="37">
        <v>0</v>
      </c>
      <c r="Q1311" s="38">
        <v>0</v>
      </c>
      <c r="R1311" s="38">
        <v>0</v>
      </c>
      <c r="S1311" s="36">
        <f>IF(Tabel3[[#This Row],[N Adv
Nouveau]]=0,0,POWER(2,Tabel3[[#This Row],[N Adv
maintenant]]+Tabel3[[#This Row],[N Adv
Nouveau]]))</f>
        <v>0</v>
      </c>
      <c r="T1311" s="37">
        <f>IF(Tabel3[[#This Row],[N CoE
Nouveau]]=0,0,POWER(2,Tabel3[[#This Row],[N CoE
maintenant]]+Tabel3[[#This Row],[N CoE
Nouveau]]))</f>
        <v>0</v>
      </c>
    </row>
    <row r="1312" spans="14:20" x14ac:dyDescent="0.25">
      <c r="N1312" s="5" t="s">
        <v>1602</v>
      </c>
      <c r="O1312" s="36">
        <v>0</v>
      </c>
      <c r="P1312" s="37">
        <v>0</v>
      </c>
      <c r="Q1312" s="38">
        <v>0</v>
      </c>
      <c r="R1312" s="38">
        <v>0</v>
      </c>
      <c r="S1312" s="36">
        <f>IF(Tabel3[[#This Row],[N Adv
Nouveau]]=0,0,POWER(2,Tabel3[[#This Row],[N Adv
maintenant]]+Tabel3[[#This Row],[N Adv
Nouveau]]))</f>
        <v>0</v>
      </c>
      <c r="T1312" s="37">
        <f>IF(Tabel3[[#This Row],[N CoE
Nouveau]]=0,0,POWER(2,Tabel3[[#This Row],[N CoE
maintenant]]+Tabel3[[#This Row],[N CoE
Nouveau]]))</f>
        <v>0</v>
      </c>
    </row>
    <row r="1313" spans="14:20" x14ac:dyDescent="0.25">
      <c r="N1313" s="5" t="s">
        <v>1403</v>
      </c>
      <c r="O1313" s="36">
        <v>1</v>
      </c>
      <c r="P1313" s="37">
        <v>0</v>
      </c>
      <c r="Q1313" s="38">
        <v>0</v>
      </c>
      <c r="R1313" s="38">
        <v>0</v>
      </c>
      <c r="S1313" s="36">
        <f>IF(Tabel3[[#This Row],[N Adv
Nouveau]]=0,0,POWER(2,Tabel3[[#This Row],[N Adv
maintenant]]+Tabel3[[#This Row],[N Adv
Nouveau]]))</f>
        <v>0</v>
      </c>
      <c r="T1313" s="37">
        <f>IF(Tabel3[[#This Row],[N CoE
Nouveau]]=0,0,POWER(2,Tabel3[[#This Row],[N CoE
maintenant]]+Tabel3[[#This Row],[N CoE
Nouveau]]))</f>
        <v>0</v>
      </c>
    </row>
    <row r="1314" spans="14:20" x14ac:dyDescent="0.25">
      <c r="N1314" s="5" t="s">
        <v>1569</v>
      </c>
      <c r="O1314" s="36">
        <v>0</v>
      </c>
      <c r="P1314" s="37">
        <v>0</v>
      </c>
      <c r="Q1314" s="38">
        <v>0</v>
      </c>
      <c r="R1314" s="38">
        <v>0</v>
      </c>
      <c r="S1314" s="36">
        <f>IF(Tabel3[[#This Row],[N Adv
Nouveau]]=0,0,POWER(2,Tabel3[[#This Row],[N Adv
maintenant]]+Tabel3[[#This Row],[N Adv
Nouveau]]))</f>
        <v>0</v>
      </c>
      <c r="T1314" s="37">
        <f>IF(Tabel3[[#This Row],[N CoE
Nouveau]]=0,0,POWER(2,Tabel3[[#This Row],[N CoE
maintenant]]+Tabel3[[#This Row],[N CoE
Nouveau]]))</f>
        <v>0</v>
      </c>
    </row>
    <row r="1315" spans="14:20" x14ac:dyDescent="0.25">
      <c r="N1315" s="5" t="s">
        <v>1579</v>
      </c>
      <c r="O1315" s="36">
        <v>2</v>
      </c>
      <c r="P1315" s="37">
        <v>0</v>
      </c>
      <c r="Q1315" s="38">
        <v>0</v>
      </c>
      <c r="R1315" s="38">
        <v>0</v>
      </c>
      <c r="S1315" s="36">
        <f>IF(Tabel3[[#This Row],[N Adv
Nouveau]]=0,0,POWER(2,Tabel3[[#This Row],[N Adv
maintenant]]+Tabel3[[#This Row],[N Adv
Nouveau]]))</f>
        <v>0</v>
      </c>
      <c r="T1315" s="37">
        <f>IF(Tabel3[[#This Row],[N CoE
Nouveau]]=0,0,POWER(2,Tabel3[[#This Row],[N CoE
maintenant]]+Tabel3[[#This Row],[N CoE
Nouveau]]))</f>
        <v>0</v>
      </c>
    </row>
    <row r="1316" spans="14:20" x14ac:dyDescent="0.25">
      <c r="N1316" s="5" t="s">
        <v>1580</v>
      </c>
      <c r="O1316" s="36">
        <v>0</v>
      </c>
      <c r="P1316" s="37">
        <v>0</v>
      </c>
      <c r="Q1316" s="38">
        <v>0</v>
      </c>
      <c r="R1316" s="38">
        <v>0</v>
      </c>
      <c r="S1316" s="36">
        <f>IF(Tabel3[[#This Row],[N Adv
Nouveau]]=0,0,POWER(2,Tabel3[[#This Row],[N Adv
maintenant]]+Tabel3[[#This Row],[N Adv
Nouveau]]))</f>
        <v>0</v>
      </c>
      <c r="T1316" s="37">
        <f>IF(Tabel3[[#This Row],[N CoE
Nouveau]]=0,0,POWER(2,Tabel3[[#This Row],[N CoE
maintenant]]+Tabel3[[#This Row],[N CoE
Nouveau]]))</f>
        <v>0</v>
      </c>
    </row>
    <row r="1317" spans="14:20" x14ac:dyDescent="0.25">
      <c r="N1317" s="5" t="s">
        <v>1573</v>
      </c>
      <c r="O1317" s="36">
        <v>0</v>
      </c>
      <c r="P1317" s="37">
        <v>1</v>
      </c>
      <c r="Q1317" s="38">
        <v>0</v>
      </c>
      <c r="R1317" s="38">
        <v>0</v>
      </c>
      <c r="S1317" s="36">
        <f>IF(Tabel3[[#This Row],[N Adv
Nouveau]]=0,0,POWER(2,Tabel3[[#This Row],[N Adv
maintenant]]+Tabel3[[#This Row],[N Adv
Nouveau]]))</f>
        <v>0</v>
      </c>
      <c r="T1317" s="37">
        <f>IF(Tabel3[[#This Row],[N CoE
Nouveau]]=0,0,POWER(2,Tabel3[[#This Row],[N CoE
maintenant]]+Tabel3[[#This Row],[N CoE
Nouveau]]))</f>
        <v>0</v>
      </c>
    </row>
    <row r="1318" spans="14:20" x14ac:dyDescent="0.25">
      <c r="N1318" s="5" t="s">
        <v>1615</v>
      </c>
      <c r="O1318" s="36">
        <v>1</v>
      </c>
      <c r="P1318" s="37">
        <v>0</v>
      </c>
      <c r="Q1318" s="38">
        <v>0</v>
      </c>
      <c r="R1318" s="38">
        <v>0</v>
      </c>
      <c r="S1318" s="36">
        <f>IF(Tabel3[[#This Row],[N Adv
Nouveau]]=0,0,POWER(2,Tabel3[[#This Row],[N Adv
maintenant]]+Tabel3[[#This Row],[N Adv
Nouveau]]))</f>
        <v>0</v>
      </c>
      <c r="T1318" s="37">
        <f>IF(Tabel3[[#This Row],[N CoE
Nouveau]]=0,0,POWER(2,Tabel3[[#This Row],[N CoE
maintenant]]+Tabel3[[#This Row],[N CoE
Nouveau]]))</f>
        <v>0</v>
      </c>
    </row>
    <row r="1319" spans="14:20" x14ac:dyDescent="0.25">
      <c r="N1319" s="5" t="s">
        <v>1171</v>
      </c>
      <c r="O1319" s="36">
        <v>1</v>
      </c>
      <c r="P1319" s="37">
        <v>1</v>
      </c>
      <c r="Q1319" s="38">
        <v>0</v>
      </c>
      <c r="R1319" s="38">
        <v>0</v>
      </c>
      <c r="S1319" s="36">
        <f>IF(Tabel3[[#This Row],[N Adv
Nouveau]]=0,0,POWER(2,Tabel3[[#This Row],[N Adv
maintenant]]+Tabel3[[#This Row],[N Adv
Nouveau]]))</f>
        <v>0</v>
      </c>
      <c r="T1319" s="37">
        <f>IF(Tabel3[[#This Row],[N CoE
Nouveau]]=0,0,POWER(2,Tabel3[[#This Row],[N CoE
maintenant]]+Tabel3[[#This Row],[N CoE
Nouveau]]))</f>
        <v>0</v>
      </c>
    </row>
    <row r="1320" spans="14:20" x14ac:dyDescent="0.25">
      <c r="N1320" s="5" t="s">
        <v>1608</v>
      </c>
      <c r="O1320" s="36">
        <v>2</v>
      </c>
      <c r="P1320" s="37">
        <v>1</v>
      </c>
      <c r="Q1320" s="38">
        <v>0</v>
      </c>
      <c r="R1320" s="38">
        <v>0</v>
      </c>
      <c r="S1320" s="36">
        <f>IF(Tabel3[[#This Row],[N Adv
Nouveau]]=0,0,POWER(2,Tabel3[[#This Row],[N Adv
maintenant]]+Tabel3[[#This Row],[N Adv
Nouveau]]))</f>
        <v>0</v>
      </c>
      <c r="T1320" s="37">
        <f>IF(Tabel3[[#This Row],[N CoE
Nouveau]]=0,0,POWER(2,Tabel3[[#This Row],[N CoE
maintenant]]+Tabel3[[#This Row],[N CoE
Nouveau]]))</f>
        <v>0</v>
      </c>
    </row>
    <row r="1321" spans="14:20" x14ac:dyDescent="0.25">
      <c r="N1321" s="5" t="s">
        <v>1618</v>
      </c>
      <c r="O1321" s="36">
        <v>1</v>
      </c>
      <c r="P1321" s="37">
        <v>1</v>
      </c>
      <c r="Q1321" s="38">
        <v>0</v>
      </c>
      <c r="R1321" s="38">
        <v>0</v>
      </c>
      <c r="S1321" s="36">
        <f>IF(Tabel3[[#This Row],[N Adv
Nouveau]]=0,0,POWER(2,Tabel3[[#This Row],[N Adv
maintenant]]+Tabel3[[#This Row],[N Adv
Nouveau]]))</f>
        <v>0</v>
      </c>
      <c r="T1321" s="37">
        <f>IF(Tabel3[[#This Row],[N CoE
Nouveau]]=0,0,POWER(2,Tabel3[[#This Row],[N CoE
maintenant]]+Tabel3[[#This Row],[N CoE
Nouveau]]))</f>
        <v>0</v>
      </c>
    </row>
    <row r="1322" spans="14:20" x14ac:dyDescent="0.25">
      <c r="N1322" s="5" t="s">
        <v>1561</v>
      </c>
      <c r="O1322" s="36">
        <v>1</v>
      </c>
      <c r="P1322" s="37">
        <v>0</v>
      </c>
      <c r="Q1322" s="38">
        <v>0</v>
      </c>
      <c r="R1322" s="38">
        <v>0</v>
      </c>
      <c r="S1322" s="36">
        <f>IF(Tabel3[[#This Row],[N Adv
Nouveau]]=0,0,POWER(2,Tabel3[[#This Row],[N Adv
maintenant]]+Tabel3[[#This Row],[N Adv
Nouveau]]))</f>
        <v>0</v>
      </c>
      <c r="T1322" s="37">
        <f>IF(Tabel3[[#This Row],[N CoE
Nouveau]]=0,0,POWER(2,Tabel3[[#This Row],[N CoE
maintenant]]+Tabel3[[#This Row],[N CoE
Nouveau]]))</f>
        <v>0</v>
      </c>
    </row>
    <row r="1323" spans="14:20" x14ac:dyDescent="0.25">
      <c r="N1323" s="5" t="s">
        <v>1605</v>
      </c>
      <c r="O1323" s="36">
        <v>0</v>
      </c>
      <c r="P1323" s="37">
        <v>0</v>
      </c>
      <c r="Q1323" s="38">
        <v>0</v>
      </c>
      <c r="R1323" s="38">
        <v>0</v>
      </c>
      <c r="S1323" s="36">
        <f>IF(Tabel3[[#This Row],[N Adv
Nouveau]]=0,0,POWER(2,Tabel3[[#This Row],[N Adv
maintenant]]+Tabel3[[#This Row],[N Adv
Nouveau]]))</f>
        <v>0</v>
      </c>
      <c r="T1323" s="37">
        <f>IF(Tabel3[[#This Row],[N CoE
Nouveau]]=0,0,POWER(2,Tabel3[[#This Row],[N CoE
maintenant]]+Tabel3[[#This Row],[N CoE
Nouveau]]))</f>
        <v>0</v>
      </c>
    </row>
    <row r="1324" spans="14:20" x14ac:dyDescent="0.25">
      <c r="N1324" s="5" t="s">
        <v>1590</v>
      </c>
      <c r="O1324" s="36">
        <v>0</v>
      </c>
      <c r="P1324" s="37">
        <v>1</v>
      </c>
      <c r="Q1324" s="38">
        <v>0</v>
      </c>
      <c r="R1324" s="38">
        <v>0</v>
      </c>
      <c r="S1324" s="36">
        <f>IF(Tabel3[[#This Row],[N Adv
Nouveau]]=0,0,POWER(2,Tabel3[[#This Row],[N Adv
maintenant]]+Tabel3[[#This Row],[N Adv
Nouveau]]))</f>
        <v>0</v>
      </c>
      <c r="T1324" s="37">
        <f>IF(Tabel3[[#This Row],[N CoE
Nouveau]]=0,0,POWER(2,Tabel3[[#This Row],[N CoE
maintenant]]+Tabel3[[#This Row],[N CoE
Nouveau]]))</f>
        <v>0</v>
      </c>
    </row>
    <row r="1325" spans="14:20" x14ac:dyDescent="0.25">
      <c r="N1325" s="5" t="s">
        <v>386</v>
      </c>
      <c r="O1325" s="36">
        <v>1</v>
      </c>
      <c r="P1325" s="37">
        <v>1</v>
      </c>
      <c r="Q1325" s="38">
        <v>0</v>
      </c>
      <c r="R1325" s="38">
        <v>0</v>
      </c>
      <c r="S1325" s="36">
        <f>IF(Tabel3[[#This Row],[N Adv
Nouveau]]=0,0,POWER(2,Tabel3[[#This Row],[N Adv
maintenant]]+Tabel3[[#This Row],[N Adv
Nouveau]]))</f>
        <v>0</v>
      </c>
      <c r="T1325" s="37">
        <f>IF(Tabel3[[#This Row],[N CoE
Nouveau]]=0,0,POWER(2,Tabel3[[#This Row],[N CoE
maintenant]]+Tabel3[[#This Row],[N CoE
Nouveau]]))</f>
        <v>0</v>
      </c>
    </row>
    <row r="1326" spans="14:20" x14ac:dyDescent="0.25">
      <c r="N1326" s="5" t="s">
        <v>1585</v>
      </c>
      <c r="O1326" s="36">
        <v>2</v>
      </c>
      <c r="P1326" s="37">
        <v>1</v>
      </c>
      <c r="Q1326" s="38">
        <v>0</v>
      </c>
      <c r="R1326" s="38">
        <v>0</v>
      </c>
      <c r="S1326" s="36">
        <f>IF(Tabel3[[#This Row],[N Adv
Nouveau]]=0,0,POWER(2,Tabel3[[#This Row],[N Adv
maintenant]]+Tabel3[[#This Row],[N Adv
Nouveau]]))</f>
        <v>0</v>
      </c>
      <c r="T1326" s="37">
        <f>IF(Tabel3[[#This Row],[N CoE
Nouveau]]=0,0,POWER(2,Tabel3[[#This Row],[N CoE
maintenant]]+Tabel3[[#This Row],[N CoE
Nouveau]]))</f>
        <v>0</v>
      </c>
    </row>
    <row r="1327" spans="14:20" x14ac:dyDescent="0.25">
      <c r="N1327" s="5" t="s">
        <v>1553</v>
      </c>
      <c r="O1327" s="36">
        <v>1</v>
      </c>
      <c r="P1327" s="37">
        <v>0</v>
      </c>
      <c r="Q1327" s="38">
        <v>0</v>
      </c>
      <c r="R1327" s="38">
        <v>0</v>
      </c>
      <c r="S1327" s="36">
        <f>IF(Tabel3[[#This Row],[N Adv
Nouveau]]=0,0,POWER(2,Tabel3[[#This Row],[N Adv
maintenant]]+Tabel3[[#This Row],[N Adv
Nouveau]]))</f>
        <v>0</v>
      </c>
      <c r="T1327" s="37">
        <f>IF(Tabel3[[#This Row],[N CoE
Nouveau]]=0,0,POWER(2,Tabel3[[#This Row],[N CoE
maintenant]]+Tabel3[[#This Row],[N CoE
Nouveau]]))</f>
        <v>0</v>
      </c>
    </row>
    <row r="1328" spans="14:20" x14ac:dyDescent="0.25">
      <c r="N1328" s="5" t="s">
        <v>275</v>
      </c>
      <c r="O1328" s="36">
        <v>0</v>
      </c>
      <c r="P1328" s="37">
        <v>1</v>
      </c>
      <c r="Q1328" s="38">
        <v>0</v>
      </c>
      <c r="R1328" s="38">
        <v>0</v>
      </c>
      <c r="S1328" s="36">
        <f>IF(Tabel3[[#This Row],[N Adv
Nouveau]]=0,0,POWER(2,Tabel3[[#This Row],[N Adv
maintenant]]+Tabel3[[#This Row],[N Adv
Nouveau]]))</f>
        <v>0</v>
      </c>
      <c r="T1328" s="37">
        <f>IF(Tabel3[[#This Row],[N CoE
Nouveau]]=0,0,POWER(2,Tabel3[[#This Row],[N CoE
maintenant]]+Tabel3[[#This Row],[N CoE
Nouveau]]))</f>
        <v>0</v>
      </c>
    </row>
    <row r="1329" spans="14:20" x14ac:dyDescent="0.25">
      <c r="N1329" s="5" t="s">
        <v>1586</v>
      </c>
      <c r="O1329" s="36">
        <v>0</v>
      </c>
      <c r="P1329" s="37">
        <v>1</v>
      </c>
      <c r="Q1329" s="38">
        <v>0</v>
      </c>
      <c r="R1329" s="38">
        <v>0</v>
      </c>
      <c r="S1329" s="36">
        <f>IF(Tabel3[[#This Row],[N Adv
Nouveau]]=0,0,POWER(2,Tabel3[[#This Row],[N Adv
maintenant]]+Tabel3[[#This Row],[N Adv
Nouveau]]))</f>
        <v>0</v>
      </c>
      <c r="T1329" s="37">
        <f>IF(Tabel3[[#This Row],[N CoE
Nouveau]]=0,0,POWER(2,Tabel3[[#This Row],[N CoE
maintenant]]+Tabel3[[#This Row],[N CoE
Nouveau]]))</f>
        <v>0</v>
      </c>
    </row>
    <row r="1330" spans="14:20" x14ac:dyDescent="0.25">
      <c r="N1330" s="5" t="s">
        <v>1604</v>
      </c>
      <c r="O1330" s="36">
        <v>0</v>
      </c>
      <c r="P1330" s="37">
        <v>0</v>
      </c>
      <c r="Q1330" s="38">
        <v>0</v>
      </c>
      <c r="R1330" s="38">
        <v>0</v>
      </c>
      <c r="S1330" s="36">
        <f>IF(Tabel3[[#This Row],[N Adv
Nouveau]]=0,0,POWER(2,Tabel3[[#This Row],[N Adv
maintenant]]+Tabel3[[#This Row],[N Adv
Nouveau]]))</f>
        <v>0</v>
      </c>
      <c r="T1330" s="37">
        <f>IF(Tabel3[[#This Row],[N CoE
Nouveau]]=0,0,POWER(2,Tabel3[[#This Row],[N CoE
maintenant]]+Tabel3[[#This Row],[N CoE
Nouveau]]))</f>
        <v>0</v>
      </c>
    </row>
    <row r="1331" spans="14:20" x14ac:dyDescent="0.25">
      <c r="N1331" s="5" t="s">
        <v>1600</v>
      </c>
      <c r="O1331" s="36">
        <v>0</v>
      </c>
      <c r="P1331" s="37">
        <v>0</v>
      </c>
      <c r="Q1331" s="38">
        <v>0</v>
      </c>
      <c r="R1331" s="38">
        <v>0</v>
      </c>
      <c r="S1331" s="36">
        <f>IF(Tabel3[[#This Row],[N Adv
Nouveau]]=0,0,POWER(2,Tabel3[[#This Row],[N Adv
maintenant]]+Tabel3[[#This Row],[N Adv
Nouveau]]))</f>
        <v>0</v>
      </c>
      <c r="T1331" s="37">
        <f>IF(Tabel3[[#This Row],[N CoE
Nouveau]]=0,0,POWER(2,Tabel3[[#This Row],[N CoE
maintenant]]+Tabel3[[#This Row],[N CoE
Nouveau]]))</f>
        <v>0</v>
      </c>
    </row>
    <row r="1332" spans="14:20" x14ac:dyDescent="0.25">
      <c r="N1332" s="5" t="s">
        <v>674</v>
      </c>
      <c r="O1332" s="36">
        <v>4</v>
      </c>
      <c r="P1332" s="37">
        <v>1</v>
      </c>
      <c r="Q1332" s="38">
        <v>0</v>
      </c>
      <c r="R1332" s="38">
        <v>0</v>
      </c>
      <c r="S1332" s="36">
        <f>IF(Tabel3[[#This Row],[N Adv
Nouveau]]=0,0,POWER(2,Tabel3[[#This Row],[N Adv
maintenant]]+Tabel3[[#This Row],[N Adv
Nouveau]]))</f>
        <v>0</v>
      </c>
      <c r="T1332" s="37">
        <f>IF(Tabel3[[#This Row],[N CoE
Nouveau]]=0,0,POWER(2,Tabel3[[#This Row],[N CoE
maintenant]]+Tabel3[[#This Row],[N CoE
Nouveau]]))</f>
        <v>0</v>
      </c>
    </row>
    <row r="1333" spans="14:20" x14ac:dyDescent="0.25">
      <c r="N1333" s="5" t="s">
        <v>1558</v>
      </c>
      <c r="O1333" s="36">
        <v>1</v>
      </c>
      <c r="P1333" s="37">
        <v>1</v>
      </c>
      <c r="Q1333" s="38">
        <v>0</v>
      </c>
      <c r="R1333" s="38">
        <v>0</v>
      </c>
      <c r="S1333" s="36">
        <f>IF(Tabel3[[#This Row],[N Adv
Nouveau]]=0,0,POWER(2,Tabel3[[#This Row],[N Adv
maintenant]]+Tabel3[[#This Row],[N Adv
Nouveau]]))</f>
        <v>0</v>
      </c>
      <c r="T1333" s="37">
        <f>IF(Tabel3[[#This Row],[N CoE
Nouveau]]=0,0,POWER(2,Tabel3[[#This Row],[N CoE
maintenant]]+Tabel3[[#This Row],[N CoE
Nouveau]]))</f>
        <v>0</v>
      </c>
    </row>
    <row r="1334" spans="14:20" x14ac:dyDescent="0.25">
      <c r="N1334" s="5" t="s">
        <v>1620</v>
      </c>
      <c r="O1334" s="36">
        <v>1</v>
      </c>
      <c r="P1334" s="37">
        <v>0</v>
      </c>
      <c r="Q1334" s="38">
        <v>0</v>
      </c>
      <c r="R1334" s="38">
        <v>0</v>
      </c>
      <c r="S1334" s="36">
        <f>IF(Tabel3[[#This Row],[N Adv
Nouveau]]=0,0,POWER(2,Tabel3[[#This Row],[N Adv
maintenant]]+Tabel3[[#This Row],[N Adv
Nouveau]]))</f>
        <v>0</v>
      </c>
      <c r="T1334" s="37">
        <f>IF(Tabel3[[#This Row],[N CoE
Nouveau]]=0,0,POWER(2,Tabel3[[#This Row],[N CoE
maintenant]]+Tabel3[[#This Row],[N CoE
Nouveau]]))</f>
        <v>0</v>
      </c>
    </row>
    <row r="1335" spans="14:20" x14ac:dyDescent="0.25">
      <c r="N1335" s="5" t="s">
        <v>1094</v>
      </c>
      <c r="O1335" s="36">
        <v>0</v>
      </c>
      <c r="P1335" s="37">
        <v>1</v>
      </c>
      <c r="Q1335" s="38">
        <v>0</v>
      </c>
      <c r="R1335" s="38">
        <v>0</v>
      </c>
      <c r="S1335" s="36">
        <f>IF(Tabel3[[#This Row],[N Adv
Nouveau]]=0,0,POWER(2,Tabel3[[#This Row],[N Adv
maintenant]]+Tabel3[[#This Row],[N Adv
Nouveau]]))</f>
        <v>0</v>
      </c>
      <c r="T1335" s="37">
        <f>IF(Tabel3[[#This Row],[N CoE
Nouveau]]=0,0,POWER(2,Tabel3[[#This Row],[N CoE
maintenant]]+Tabel3[[#This Row],[N CoE
Nouveau]]))</f>
        <v>0</v>
      </c>
    </row>
    <row r="1336" spans="14:20" x14ac:dyDescent="0.25">
      <c r="N1336" s="5" t="s">
        <v>1623</v>
      </c>
      <c r="O1336" s="36">
        <v>1</v>
      </c>
      <c r="P1336" s="37">
        <v>1</v>
      </c>
      <c r="Q1336" s="38">
        <v>0</v>
      </c>
      <c r="R1336" s="38">
        <v>0</v>
      </c>
      <c r="S1336" s="36">
        <f>IF(Tabel3[[#This Row],[N Adv
Nouveau]]=0,0,POWER(2,Tabel3[[#This Row],[N Adv
maintenant]]+Tabel3[[#This Row],[N Adv
Nouveau]]))</f>
        <v>0</v>
      </c>
      <c r="T1336" s="37">
        <f>IF(Tabel3[[#This Row],[N CoE
Nouveau]]=0,0,POWER(2,Tabel3[[#This Row],[N CoE
maintenant]]+Tabel3[[#This Row],[N CoE
Nouveau]]))</f>
        <v>0</v>
      </c>
    </row>
    <row r="1337" spans="14:20" x14ac:dyDescent="0.25">
      <c r="N1337" s="5" t="s">
        <v>1302</v>
      </c>
      <c r="O1337" s="36">
        <v>0</v>
      </c>
      <c r="P1337" s="37">
        <v>1</v>
      </c>
      <c r="Q1337" s="38">
        <v>0</v>
      </c>
      <c r="R1337" s="38">
        <v>0</v>
      </c>
      <c r="S1337" s="36">
        <f>IF(Tabel3[[#This Row],[N Adv
Nouveau]]=0,0,POWER(2,Tabel3[[#This Row],[N Adv
maintenant]]+Tabel3[[#This Row],[N Adv
Nouveau]]))</f>
        <v>0</v>
      </c>
      <c r="T1337" s="37">
        <f>IF(Tabel3[[#This Row],[N CoE
Nouveau]]=0,0,POWER(2,Tabel3[[#This Row],[N CoE
maintenant]]+Tabel3[[#This Row],[N CoE
Nouveau]]))</f>
        <v>0</v>
      </c>
    </row>
    <row r="1338" spans="14:20" x14ac:dyDescent="0.25">
      <c r="N1338" s="5" t="s">
        <v>1588</v>
      </c>
      <c r="O1338" s="36">
        <v>1</v>
      </c>
      <c r="P1338" s="37">
        <v>0</v>
      </c>
      <c r="Q1338" s="38">
        <v>0</v>
      </c>
      <c r="R1338" s="38">
        <v>0</v>
      </c>
      <c r="S1338" s="36">
        <f>IF(Tabel3[[#This Row],[N Adv
Nouveau]]=0,0,POWER(2,Tabel3[[#This Row],[N Adv
maintenant]]+Tabel3[[#This Row],[N Adv
Nouveau]]))</f>
        <v>0</v>
      </c>
      <c r="T1338" s="37">
        <f>IF(Tabel3[[#This Row],[N CoE
Nouveau]]=0,0,POWER(2,Tabel3[[#This Row],[N CoE
maintenant]]+Tabel3[[#This Row],[N CoE
Nouveau]]))</f>
        <v>0</v>
      </c>
    </row>
    <row r="1339" spans="14:20" x14ac:dyDescent="0.25">
      <c r="N1339" s="5" t="s">
        <v>1596</v>
      </c>
      <c r="O1339" s="36">
        <v>0</v>
      </c>
      <c r="P1339" s="37">
        <v>0</v>
      </c>
      <c r="Q1339" s="38">
        <v>0</v>
      </c>
      <c r="R1339" s="38">
        <v>0</v>
      </c>
      <c r="S1339" s="36">
        <f>IF(Tabel3[[#This Row],[N Adv
Nouveau]]=0,0,POWER(2,Tabel3[[#This Row],[N Adv
maintenant]]+Tabel3[[#This Row],[N Adv
Nouveau]]))</f>
        <v>0</v>
      </c>
      <c r="T1339" s="37">
        <f>IF(Tabel3[[#This Row],[N CoE
Nouveau]]=0,0,POWER(2,Tabel3[[#This Row],[N CoE
maintenant]]+Tabel3[[#This Row],[N CoE
Nouveau]]))</f>
        <v>0</v>
      </c>
    </row>
    <row r="1340" spans="14:20" x14ac:dyDescent="0.25">
      <c r="N1340" s="5" t="s">
        <v>1614</v>
      </c>
      <c r="O1340" s="36">
        <v>1</v>
      </c>
      <c r="P1340" s="37">
        <v>1</v>
      </c>
      <c r="Q1340" s="38">
        <v>0</v>
      </c>
      <c r="R1340" s="38">
        <v>0</v>
      </c>
      <c r="S1340" s="36">
        <f>IF(Tabel3[[#This Row],[N Adv
Nouveau]]=0,0,POWER(2,Tabel3[[#This Row],[N Adv
maintenant]]+Tabel3[[#This Row],[N Adv
Nouveau]]))</f>
        <v>0</v>
      </c>
      <c r="T1340" s="37">
        <f>IF(Tabel3[[#This Row],[N CoE
Nouveau]]=0,0,POWER(2,Tabel3[[#This Row],[N CoE
maintenant]]+Tabel3[[#This Row],[N CoE
Nouveau]]))</f>
        <v>0</v>
      </c>
    </row>
    <row r="1341" spans="14:20" x14ac:dyDescent="0.25">
      <c r="N1341" s="5" t="s">
        <v>1565</v>
      </c>
      <c r="O1341" s="36">
        <v>1</v>
      </c>
      <c r="P1341" s="37">
        <v>1</v>
      </c>
      <c r="Q1341" s="38">
        <v>0</v>
      </c>
      <c r="R1341" s="38">
        <v>0</v>
      </c>
      <c r="S1341" s="36">
        <f>IF(Tabel3[[#This Row],[N Adv
Nouveau]]=0,0,POWER(2,Tabel3[[#This Row],[N Adv
maintenant]]+Tabel3[[#This Row],[N Adv
Nouveau]]))</f>
        <v>0</v>
      </c>
      <c r="T1341" s="37">
        <f>IF(Tabel3[[#This Row],[N CoE
Nouveau]]=0,0,POWER(2,Tabel3[[#This Row],[N CoE
maintenant]]+Tabel3[[#This Row],[N CoE
Nouveau]]))</f>
        <v>0</v>
      </c>
    </row>
    <row r="1342" spans="14:20" x14ac:dyDescent="0.25">
      <c r="N1342" s="5" t="s">
        <v>1574</v>
      </c>
      <c r="O1342" s="36">
        <v>0</v>
      </c>
      <c r="P1342" s="37">
        <v>0</v>
      </c>
      <c r="Q1342" s="38">
        <v>0</v>
      </c>
      <c r="R1342" s="38">
        <v>0</v>
      </c>
      <c r="S1342" s="36">
        <f>IF(Tabel3[[#This Row],[N Adv
Nouveau]]=0,0,POWER(2,Tabel3[[#This Row],[N Adv
maintenant]]+Tabel3[[#This Row],[N Adv
Nouveau]]))</f>
        <v>0</v>
      </c>
      <c r="T1342" s="37">
        <f>IF(Tabel3[[#This Row],[N CoE
Nouveau]]=0,0,POWER(2,Tabel3[[#This Row],[N CoE
maintenant]]+Tabel3[[#This Row],[N CoE
Nouveau]]))</f>
        <v>0</v>
      </c>
    </row>
    <row r="1343" spans="14:20" x14ac:dyDescent="0.25">
      <c r="N1343" s="5" t="s">
        <v>1554</v>
      </c>
      <c r="O1343" s="36">
        <v>3</v>
      </c>
      <c r="P1343" s="37">
        <v>1</v>
      </c>
      <c r="Q1343" s="38">
        <v>0</v>
      </c>
      <c r="R1343" s="38">
        <v>0</v>
      </c>
      <c r="S1343" s="36">
        <f>IF(Tabel3[[#This Row],[N Adv
Nouveau]]=0,0,POWER(2,Tabel3[[#This Row],[N Adv
maintenant]]+Tabel3[[#This Row],[N Adv
Nouveau]]))</f>
        <v>0</v>
      </c>
      <c r="T1343" s="37">
        <f>IF(Tabel3[[#This Row],[N CoE
Nouveau]]=0,0,POWER(2,Tabel3[[#This Row],[N CoE
maintenant]]+Tabel3[[#This Row],[N CoE
Nouveau]]))</f>
        <v>0</v>
      </c>
    </row>
    <row r="1344" spans="14:20" x14ac:dyDescent="0.25">
      <c r="N1344" s="5" t="s">
        <v>1570</v>
      </c>
      <c r="O1344" s="36">
        <v>2</v>
      </c>
      <c r="P1344" s="37">
        <v>1</v>
      </c>
      <c r="Q1344" s="38">
        <v>0</v>
      </c>
      <c r="R1344" s="38">
        <v>0</v>
      </c>
      <c r="S1344" s="36">
        <f>IF(Tabel3[[#This Row],[N Adv
Nouveau]]=0,0,POWER(2,Tabel3[[#This Row],[N Adv
maintenant]]+Tabel3[[#This Row],[N Adv
Nouveau]]))</f>
        <v>0</v>
      </c>
      <c r="T1344" s="37">
        <f>IF(Tabel3[[#This Row],[N CoE
Nouveau]]=0,0,POWER(2,Tabel3[[#This Row],[N CoE
maintenant]]+Tabel3[[#This Row],[N CoE
Nouveau]]))</f>
        <v>0</v>
      </c>
    </row>
    <row r="1345" spans="14:20" x14ac:dyDescent="0.25">
      <c r="N1345" s="5" t="s">
        <v>993</v>
      </c>
      <c r="O1345" s="36">
        <v>0</v>
      </c>
      <c r="P1345" s="37">
        <v>1</v>
      </c>
      <c r="Q1345" s="38">
        <v>0</v>
      </c>
      <c r="R1345" s="38">
        <v>0</v>
      </c>
      <c r="S1345" s="36">
        <f>IF(Tabel3[[#This Row],[N Adv
Nouveau]]=0,0,POWER(2,Tabel3[[#This Row],[N Adv
maintenant]]+Tabel3[[#This Row],[N Adv
Nouveau]]))</f>
        <v>0</v>
      </c>
      <c r="T1345" s="37">
        <f>IF(Tabel3[[#This Row],[N CoE
Nouveau]]=0,0,POWER(2,Tabel3[[#This Row],[N CoE
maintenant]]+Tabel3[[#This Row],[N CoE
Nouveau]]))</f>
        <v>0</v>
      </c>
    </row>
    <row r="1346" spans="14:20" x14ac:dyDescent="0.25">
      <c r="N1346" s="5" t="s">
        <v>1630</v>
      </c>
      <c r="O1346" s="36">
        <v>1</v>
      </c>
      <c r="P1346" s="37">
        <v>0</v>
      </c>
      <c r="Q1346" s="38">
        <v>0</v>
      </c>
      <c r="R1346" s="38">
        <v>0</v>
      </c>
      <c r="S1346" s="36">
        <f>IF(Tabel3[[#This Row],[N Adv
Nouveau]]=0,0,POWER(2,Tabel3[[#This Row],[N Adv
maintenant]]+Tabel3[[#This Row],[N Adv
Nouveau]]))</f>
        <v>0</v>
      </c>
      <c r="T1346" s="37">
        <f>IF(Tabel3[[#This Row],[N CoE
Nouveau]]=0,0,POWER(2,Tabel3[[#This Row],[N CoE
maintenant]]+Tabel3[[#This Row],[N CoE
Nouveau]]))</f>
        <v>0</v>
      </c>
    </row>
    <row r="1347" spans="14:20" x14ac:dyDescent="0.25">
      <c r="N1347" s="5" t="s">
        <v>709</v>
      </c>
      <c r="O1347" s="36">
        <v>1</v>
      </c>
      <c r="P1347" s="37">
        <v>1</v>
      </c>
      <c r="Q1347" s="38">
        <v>0</v>
      </c>
      <c r="R1347" s="38">
        <v>0</v>
      </c>
      <c r="S1347" s="36">
        <f>IF(Tabel3[[#This Row],[N Adv
Nouveau]]=0,0,POWER(2,Tabel3[[#This Row],[N Adv
maintenant]]+Tabel3[[#This Row],[N Adv
Nouveau]]))</f>
        <v>0</v>
      </c>
      <c r="T1347" s="37">
        <f>IF(Tabel3[[#This Row],[N CoE
Nouveau]]=0,0,POWER(2,Tabel3[[#This Row],[N CoE
maintenant]]+Tabel3[[#This Row],[N CoE
Nouveau]]))</f>
        <v>0</v>
      </c>
    </row>
    <row r="1348" spans="14:20" x14ac:dyDescent="0.25">
      <c r="N1348" s="5" t="s">
        <v>1020</v>
      </c>
      <c r="O1348" s="36">
        <v>1</v>
      </c>
      <c r="P1348" s="37">
        <v>0</v>
      </c>
      <c r="Q1348" s="38">
        <v>0</v>
      </c>
      <c r="R1348" s="38">
        <v>0</v>
      </c>
      <c r="S1348" s="36">
        <f>IF(Tabel3[[#This Row],[N Adv
Nouveau]]=0,0,POWER(2,Tabel3[[#This Row],[N Adv
maintenant]]+Tabel3[[#This Row],[N Adv
Nouveau]]))</f>
        <v>0</v>
      </c>
      <c r="T1348" s="37">
        <f>IF(Tabel3[[#This Row],[N CoE
Nouveau]]=0,0,POWER(2,Tabel3[[#This Row],[N CoE
maintenant]]+Tabel3[[#This Row],[N CoE
Nouveau]]))</f>
        <v>0</v>
      </c>
    </row>
    <row r="1349" spans="14:20" x14ac:dyDescent="0.25">
      <c r="N1349" s="5" t="s">
        <v>1627</v>
      </c>
      <c r="O1349" s="36">
        <v>2</v>
      </c>
      <c r="P1349" s="37">
        <v>1</v>
      </c>
      <c r="Q1349" s="38">
        <v>0</v>
      </c>
      <c r="R1349" s="38">
        <v>0</v>
      </c>
      <c r="S1349" s="36">
        <f>IF(Tabel3[[#This Row],[N Adv
Nouveau]]=0,0,POWER(2,Tabel3[[#This Row],[N Adv
maintenant]]+Tabel3[[#This Row],[N Adv
Nouveau]]))</f>
        <v>0</v>
      </c>
      <c r="T1349" s="37">
        <f>IF(Tabel3[[#This Row],[N CoE
Nouveau]]=0,0,POWER(2,Tabel3[[#This Row],[N CoE
maintenant]]+Tabel3[[#This Row],[N CoE
Nouveau]]))</f>
        <v>0</v>
      </c>
    </row>
    <row r="1350" spans="14:20" x14ac:dyDescent="0.25">
      <c r="N1350" s="5" t="s">
        <v>1628</v>
      </c>
      <c r="O1350" s="36">
        <v>0</v>
      </c>
      <c r="P1350" s="37">
        <v>1</v>
      </c>
      <c r="Q1350" s="38">
        <v>0</v>
      </c>
      <c r="R1350" s="38">
        <v>0</v>
      </c>
      <c r="S1350" s="36">
        <f>IF(Tabel3[[#This Row],[N Adv
Nouveau]]=0,0,POWER(2,Tabel3[[#This Row],[N Adv
maintenant]]+Tabel3[[#This Row],[N Adv
Nouveau]]))</f>
        <v>0</v>
      </c>
      <c r="T1350" s="37">
        <f>IF(Tabel3[[#This Row],[N CoE
Nouveau]]=0,0,POWER(2,Tabel3[[#This Row],[N CoE
maintenant]]+Tabel3[[#This Row],[N CoE
Nouveau]]))</f>
        <v>0</v>
      </c>
    </row>
    <row r="1351" spans="14:20" x14ac:dyDescent="0.25">
      <c r="N1351" s="5" t="s">
        <v>1629</v>
      </c>
      <c r="O1351" s="36">
        <v>2</v>
      </c>
      <c r="P1351" s="37">
        <v>1</v>
      </c>
      <c r="Q1351" s="38">
        <v>0</v>
      </c>
      <c r="R1351" s="38">
        <v>0</v>
      </c>
      <c r="S1351" s="36">
        <f>IF(Tabel3[[#This Row],[N Adv
Nouveau]]=0,0,POWER(2,Tabel3[[#This Row],[N Adv
maintenant]]+Tabel3[[#This Row],[N Adv
Nouveau]]))</f>
        <v>0</v>
      </c>
      <c r="T1351" s="37">
        <f>IF(Tabel3[[#This Row],[N CoE
Nouveau]]=0,0,POWER(2,Tabel3[[#This Row],[N CoE
maintenant]]+Tabel3[[#This Row],[N CoE
Nouveau]]))</f>
        <v>0</v>
      </c>
    </row>
    <row r="1352" spans="14:20" x14ac:dyDescent="0.25">
      <c r="N1352" s="5" t="s">
        <v>834</v>
      </c>
      <c r="O1352" s="36">
        <v>1</v>
      </c>
      <c r="P1352" s="37">
        <v>1</v>
      </c>
      <c r="Q1352" s="38">
        <v>0</v>
      </c>
      <c r="R1352" s="38">
        <v>0</v>
      </c>
      <c r="S1352" s="36">
        <f>IF(Tabel3[[#This Row],[N Adv
Nouveau]]=0,0,POWER(2,Tabel3[[#This Row],[N Adv
maintenant]]+Tabel3[[#This Row],[N Adv
Nouveau]]))</f>
        <v>0</v>
      </c>
      <c r="T1352" s="37">
        <f>IF(Tabel3[[#This Row],[N CoE
Nouveau]]=0,0,POWER(2,Tabel3[[#This Row],[N CoE
maintenant]]+Tabel3[[#This Row],[N CoE
Nouveau]]))</f>
        <v>0</v>
      </c>
    </row>
    <row r="1353" spans="14:20" x14ac:dyDescent="0.25">
      <c r="N1353" s="5" t="s">
        <v>1704</v>
      </c>
      <c r="O1353" s="36">
        <v>1</v>
      </c>
      <c r="P1353" s="37">
        <v>0</v>
      </c>
      <c r="Q1353" s="38">
        <v>0</v>
      </c>
      <c r="R1353" s="38">
        <v>0</v>
      </c>
      <c r="S1353" s="36">
        <f>IF(Tabel3[[#This Row],[N Adv
Nouveau]]=0,0,POWER(2,Tabel3[[#This Row],[N Adv
maintenant]]+Tabel3[[#This Row],[N Adv
Nouveau]]))</f>
        <v>0</v>
      </c>
      <c r="T1353" s="37">
        <f>IF(Tabel3[[#This Row],[N CoE
Nouveau]]=0,0,POWER(2,Tabel3[[#This Row],[N CoE
maintenant]]+Tabel3[[#This Row],[N CoE
Nouveau]]))</f>
        <v>0</v>
      </c>
    </row>
    <row r="1354" spans="14:20" x14ac:dyDescent="0.25">
      <c r="N1354" s="5" t="s">
        <v>1720</v>
      </c>
      <c r="O1354" s="36">
        <v>1</v>
      </c>
      <c r="P1354" s="37">
        <v>0</v>
      </c>
      <c r="Q1354" s="38">
        <v>0</v>
      </c>
      <c r="R1354" s="38">
        <v>0</v>
      </c>
      <c r="S1354" s="36">
        <f>IF(Tabel3[[#This Row],[N Adv
Nouveau]]=0,0,POWER(2,Tabel3[[#This Row],[N Adv
maintenant]]+Tabel3[[#This Row],[N Adv
Nouveau]]))</f>
        <v>0</v>
      </c>
      <c r="T1354" s="37">
        <f>IF(Tabel3[[#This Row],[N CoE
Nouveau]]=0,0,POWER(2,Tabel3[[#This Row],[N CoE
maintenant]]+Tabel3[[#This Row],[N CoE
Nouveau]]))</f>
        <v>0</v>
      </c>
    </row>
    <row r="1355" spans="14:20" x14ac:dyDescent="0.25">
      <c r="N1355" s="5" t="s">
        <v>1699</v>
      </c>
      <c r="O1355" s="36">
        <v>1</v>
      </c>
      <c r="P1355" s="37">
        <v>0</v>
      </c>
      <c r="Q1355" s="38">
        <v>0</v>
      </c>
      <c r="R1355" s="38">
        <v>0</v>
      </c>
      <c r="S1355" s="36">
        <f>IF(Tabel3[[#This Row],[N Adv
Nouveau]]=0,0,POWER(2,Tabel3[[#This Row],[N Adv
maintenant]]+Tabel3[[#This Row],[N Adv
Nouveau]]))</f>
        <v>0</v>
      </c>
      <c r="T1355" s="37">
        <f>IF(Tabel3[[#This Row],[N CoE
Nouveau]]=0,0,POWER(2,Tabel3[[#This Row],[N CoE
maintenant]]+Tabel3[[#This Row],[N CoE
Nouveau]]))</f>
        <v>0</v>
      </c>
    </row>
    <row r="1356" spans="14:20" x14ac:dyDescent="0.25">
      <c r="N1356" s="5" t="s">
        <v>1687</v>
      </c>
      <c r="O1356" s="36">
        <v>0</v>
      </c>
      <c r="P1356" s="37">
        <v>1</v>
      </c>
      <c r="Q1356" s="38">
        <v>0</v>
      </c>
      <c r="R1356" s="38">
        <v>0</v>
      </c>
      <c r="S1356" s="36">
        <f>IF(Tabel3[[#This Row],[N Adv
Nouveau]]=0,0,POWER(2,Tabel3[[#This Row],[N Adv
maintenant]]+Tabel3[[#This Row],[N Adv
Nouveau]]))</f>
        <v>0</v>
      </c>
      <c r="T1356" s="37">
        <f>IF(Tabel3[[#This Row],[N CoE
Nouveau]]=0,0,POWER(2,Tabel3[[#This Row],[N CoE
maintenant]]+Tabel3[[#This Row],[N CoE
Nouveau]]))</f>
        <v>0</v>
      </c>
    </row>
    <row r="1357" spans="14:20" x14ac:dyDescent="0.25">
      <c r="N1357" s="5" t="s">
        <v>1671</v>
      </c>
      <c r="O1357" s="36">
        <v>1</v>
      </c>
      <c r="P1357" s="37">
        <v>1</v>
      </c>
      <c r="Q1357" s="38">
        <v>0</v>
      </c>
      <c r="R1357" s="38">
        <v>0</v>
      </c>
      <c r="S1357" s="36">
        <f>IF(Tabel3[[#This Row],[N Adv
Nouveau]]=0,0,POWER(2,Tabel3[[#This Row],[N Adv
maintenant]]+Tabel3[[#This Row],[N Adv
Nouveau]]))</f>
        <v>0</v>
      </c>
      <c r="T1357" s="37">
        <f>IF(Tabel3[[#This Row],[N CoE
Nouveau]]=0,0,POWER(2,Tabel3[[#This Row],[N CoE
maintenant]]+Tabel3[[#This Row],[N CoE
Nouveau]]))</f>
        <v>0</v>
      </c>
    </row>
    <row r="1358" spans="14:20" x14ac:dyDescent="0.25">
      <c r="N1358" s="5" t="s">
        <v>1712</v>
      </c>
      <c r="O1358" s="36">
        <v>2</v>
      </c>
      <c r="P1358" s="37">
        <v>0</v>
      </c>
      <c r="Q1358" s="38">
        <v>0</v>
      </c>
      <c r="R1358" s="38">
        <v>0</v>
      </c>
      <c r="S1358" s="36">
        <f>IF(Tabel3[[#This Row],[N Adv
Nouveau]]=0,0,POWER(2,Tabel3[[#This Row],[N Adv
maintenant]]+Tabel3[[#This Row],[N Adv
Nouveau]]))</f>
        <v>0</v>
      </c>
      <c r="T1358" s="37">
        <f>IF(Tabel3[[#This Row],[N CoE
Nouveau]]=0,0,POWER(2,Tabel3[[#This Row],[N CoE
maintenant]]+Tabel3[[#This Row],[N CoE
Nouveau]]))</f>
        <v>0</v>
      </c>
    </row>
    <row r="1359" spans="14:20" x14ac:dyDescent="0.25">
      <c r="N1359" s="5" t="s">
        <v>1670</v>
      </c>
      <c r="O1359" s="36">
        <v>1</v>
      </c>
      <c r="P1359" s="37">
        <v>1</v>
      </c>
      <c r="Q1359" s="38">
        <v>0</v>
      </c>
      <c r="R1359" s="38">
        <v>0</v>
      </c>
      <c r="S1359" s="36">
        <f>IF(Tabel3[[#This Row],[N Adv
Nouveau]]=0,0,POWER(2,Tabel3[[#This Row],[N Adv
maintenant]]+Tabel3[[#This Row],[N Adv
Nouveau]]))</f>
        <v>0</v>
      </c>
      <c r="T1359" s="37">
        <f>IF(Tabel3[[#This Row],[N CoE
Nouveau]]=0,0,POWER(2,Tabel3[[#This Row],[N CoE
maintenant]]+Tabel3[[#This Row],[N CoE
Nouveau]]))</f>
        <v>0</v>
      </c>
    </row>
    <row r="1360" spans="14:20" x14ac:dyDescent="0.25">
      <c r="N1360" s="5" t="s">
        <v>1646</v>
      </c>
      <c r="O1360" s="36">
        <v>0</v>
      </c>
      <c r="P1360" s="37">
        <v>1</v>
      </c>
      <c r="Q1360" s="38">
        <v>0</v>
      </c>
      <c r="R1360" s="38">
        <v>0</v>
      </c>
      <c r="S1360" s="36">
        <f>IF(Tabel3[[#This Row],[N Adv
Nouveau]]=0,0,POWER(2,Tabel3[[#This Row],[N Adv
maintenant]]+Tabel3[[#This Row],[N Adv
Nouveau]]))</f>
        <v>0</v>
      </c>
      <c r="T1360" s="37">
        <f>IF(Tabel3[[#This Row],[N CoE
Nouveau]]=0,0,POWER(2,Tabel3[[#This Row],[N CoE
maintenant]]+Tabel3[[#This Row],[N CoE
Nouveau]]))</f>
        <v>0</v>
      </c>
    </row>
    <row r="1361" spans="14:20" x14ac:dyDescent="0.25">
      <c r="N1361" s="5" t="s">
        <v>1690</v>
      </c>
      <c r="O1361" s="36">
        <v>1</v>
      </c>
      <c r="P1361" s="37">
        <v>1</v>
      </c>
      <c r="Q1361" s="38">
        <v>0</v>
      </c>
      <c r="R1361" s="38">
        <v>0</v>
      </c>
      <c r="S1361" s="36">
        <f>IF(Tabel3[[#This Row],[N Adv
Nouveau]]=0,0,POWER(2,Tabel3[[#This Row],[N Adv
maintenant]]+Tabel3[[#This Row],[N Adv
Nouveau]]))</f>
        <v>0</v>
      </c>
      <c r="T1361" s="37">
        <f>IF(Tabel3[[#This Row],[N CoE
Nouveau]]=0,0,POWER(2,Tabel3[[#This Row],[N CoE
maintenant]]+Tabel3[[#This Row],[N CoE
Nouveau]]))</f>
        <v>0</v>
      </c>
    </row>
    <row r="1362" spans="14:20" x14ac:dyDescent="0.25">
      <c r="N1362" s="5" t="s">
        <v>1700</v>
      </c>
      <c r="O1362" s="36">
        <v>0</v>
      </c>
      <c r="P1362" s="37">
        <v>0</v>
      </c>
      <c r="Q1362" s="38">
        <v>0</v>
      </c>
      <c r="R1362" s="38">
        <v>0</v>
      </c>
      <c r="S1362" s="36">
        <f>IF(Tabel3[[#This Row],[N Adv
Nouveau]]=0,0,POWER(2,Tabel3[[#This Row],[N Adv
maintenant]]+Tabel3[[#This Row],[N Adv
Nouveau]]))</f>
        <v>0</v>
      </c>
      <c r="T1362" s="37">
        <f>IF(Tabel3[[#This Row],[N CoE
Nouveau]]=0,0,POWER(2,Tabel3[[#This Row],[N CoE
maintenant]]+Tabel3[[#This Row],[N CoE
Nouveau]]))</f>
        <v>0</v>
      </c>
    </row>
    <row r="1363" spans="14:20" x14ac:dyDescent="0.25">
      <c r="N1363" s="5" t="s">
        <v>1713</v>
      </c>
      <c r="O1363" s="36">
        <v>2</v>
      </c>
      <c r="P1363" s="37">
        <v>1</v>
      </c>
      <c r="Q1363" s="38">
        <v>0</v>
      </c>
      <c r="R1363" s="38">
        <v>0</v>
      </c>
      <c r="S1363" s="36">
        <f>IF(Tabel3[[#This Row],[N Adv
Nouveau]]=0,0,POWER(2,Tabel3[[#This Row],[N Adv
maintenant]]+Tabel3[[#This Row],[N Adv
Nouveau]]))</f>
        <v>0</v>
      </c>
      <c r="T1363" s="37">
        <f>IF(Tabel3[[#This Row],[N CoE
Nouveau]]=0,0,POWER(2,Tabel3[[#This Row],[N CoE
maintenant]]+Tabel3[[#This Row],[N CoE
Nouveau]]))</f>
        <v>0</v>
      </c>
    </row>
    <row r="1364" spans="14:20" x14ac:dyDescent="0.25">
      <c r="N1364" s="5" t="s">
        <v>1726</v>
      </c>
      <c r="O1364" s="36">
        <v>2</v>
      </c>
      <c r="P1364" s="37">
        <v>1</v>
      </c>
      <c r="Q1364" s="38">
        <v>0</v>
      </c>
      <c r="R1364" s="38">
        <v>0</v>
      </c>
      <c r="S1364" s="36">
        <f>IF(Tabel3[[#This Row],[N Adv
Nouveau]]=0,0,POWER(2,Tabel3[[#This Row],[N Adv
maintenant]]+Tabel3[[#This Row],[N Adv
Nouveau]]))</f>
        <v>0</v>
      </c>
      <c r="T1364" s="37">
        <f>IF(Tabel3[[#This Row],[N CoE
Nouveau]]=0,0,POWER(2,Tabel3[[#This Row],[N CoE
maintenant]]+Tabel3[[#This Row],[N CoE
Nouveau]]))</f>
        <v>0</v>
      </c>
    </row>
    <row r="1365" spans="14:20" x14ac:dyDescent="0.25">
      <c r="N1365" s="5" t="s">
        <v>1640</v>
      </c>
      <c r="O1365" s="36">
        <v>1</v>
      </c>
      <c r="P1365" s="37">
        <v>0</v>
      </c>
      <c r="Q1365" s="38">
        <v>0</v>
      </c>
      <c r="R1365" s="38">
        <v>0</v>
      </c>
      <c r="S1365" s="36">
        <f>IF(Tabel3[[#This Row],[N Adv
Nouveau]]=0,0,POWER(2,Tabel3[[#This Row],[N Adv
maintenant]]+Tabel3[[#This Row],[N Adv
Nouveau]]))</f>
        <v>0</v>
      </c>
      <c r="T1365" s="37">
        <f>IF(Tabel3[[#This Row],[N CoE
Nouveau]]=0,0,POWER(2,Tabel3[[#This Row],[N CoE
maintenant]]+Tabel3[[#This Row],[N CoE
Nouveau]]))</f>
        <v>0</v>
      </c>
    </row>
    <row r="1366" spans="14:20" x14ac:dyDescent="0.25">
      <c r="N1366" s="5" t="s">
        <v>1672</v>
      </c>
      <c r="O1366" s="36">
        <v>0</v>
      </c>
      <c r="P1366" s="37">
        <v>0</v>
      </c>
      <c r="Q1366" s="38">
        <v>0</v>
      </c>
      <c r="R1366" s="38">
        <v>0</v>
      </c>
      <c r="S1366" s="36">
        <f>IF(Tabel3[[#This Row],[N Adv
Nouveau]]=0,0,POWER(2,Tabel3[[#This Row],[N Adv
maintenant]]+Tabel3[[#This Row],[N Adv
Nouveau]]))</f>
        <v>0</v>
      </c>
      <c r="T1366" s="37">
        <f>IF(Tabel3[[#This Row],[N CoE
Nouveau]]=0,0,POWER(2,Tabel3[[#This Row],[N CoE
maintenant]]+Tabel3[[#This Row],[N CoE
Nouveau]]))</f>
        <v>0</v>
      </c>
    </row>
    <row r="1367" spans="14:20" x14ac:dyDescent="0.25">
      <c r="N1367" s="5" t="s">
        <v>1657</v>
      </c>
      <c r="O1367" s="36">
        <v>0</v>
      </c>
      <c r="P1367" s="37">
        <v>0</v>
      </c>
      <c r="Q1367" s="38">
        <v>0</v>
      </c>
      <c r="R1367" s="38">
        <v>0</v>
      </c>
      <c r="S1367" s="36">
        <f>IF(Tabel3[[#This Row],[N Adv
Nouveau]]=0,0,POWER(2,Tabel3[[#This Row],[N Adv
maintenant]]+Tabel3[[#This Row],[N Adv
Nouveau]]))</f>
        <v>0</v>
      </c>
      <c r="T1367" s="37">
        <f>IF(Tabel3[[#This Row],[N CoE
Nouveau]]=0,0,POWER(2,Tabel3[[#This Row],[N CoE
maintenant]]+Tabel3[[#This Row],[N CoE
Nouveau]]))</f>
        <v>0</v>
      </c>
    </row>
    <row r="1368" spans="14:20" x14ac:dyDescent="0.25">
      <c r="N1368" s="5" t="s">
        <v>1135</v>
      </c>
      <c r="O1368" s="36">
        <v>2</v>
      </c>
      <c r="P1368" s="37">
        <v>1</v>
      </c>
      <c r="Q1368" s="38">
        <v>0</v>
      </c>
      <c r="R1368" s="38">
        <v>0</v>
      </c>
      <c r="S1368" s="36">
        <f>IF(Tabel3[[#This Row],[N Adv
Nouveau]]=0,0,POWER(2,Tabel3[[#This Row],[N Adv
maintenant]]+Tabel3[[#This Row],[N Adv
Nouveau]]))</f>
        <v>0</v>
      </c>
      <c r="T1368" s="37">
        <f>IF(Tabel3[[#This Row],[N CoE
Nouveau]]=0,0,POWER(2,Tabel3[[#This Row],[N CoE
maintenant]]+Tabel3[[#This Row],[N CoE
Nouveau]]))</f>
        <v>0</v>
      </c>
    </row>
    <row r="1369" spans="14:20" x14ac:dyDescent="0.25">
      <c r="N1369" s="5" t="s">
        <v>1649</v>
      </c>
      <c r="O1369" s="36">
        <v>2</v>
      </c>
      <c r="P1369" s="37">
        <v>1</v>
      </c>
      <c r="Q1369" s="38">
        <v>0</v>
      </c>
      <c r="R1369" s="38">
        <v>0</v>
      </c>
      <c r="S1369" s="36">
        <f>IF(Tabel3[[#This Row],[N Adv
Nouveau]]=0,0,POWER(2,Tabel3[[#This Row],[N Adv
maintenant]]+Tabel3[[#This Row],[N Adv
Nouveau]]))</f>
        <v>0</v>
      </c>
      <c r="T1369" s="37">
        <f>IF(Tabel3[[#This Row],[N CoE
Nouveau]]=0,0,POWER(2,Tabel3[[#This Row],[N CoE
maintenant]]+Tabel3[[#This Row],[N CoE
Nouveau]]))</f>
        <v>0</v>
      </c>
    </row>
    <row r="1370" spans="14:20" x14ac:dyDescent="0.25">
      <c r="N1370" s="5" t="s">
        <v>1676</v>
      </c>
      <c r="O1370" s="36">
        <v>1</v>
      </c>
      <c r="P1370" s="37">
        <v>1</v>
      </c>
      <c r="Q1370" s="38">
        <v>0</v>
      </c>
      <c r="R1370" s="38">
        <v>0</v>
      </c>
      <c r="S1370" s="36">
        <f>IF(Tabel3[[#This Row],[N Adv
Nouveau]]=0,0,POWER(2,Tabel3[[#This Row],[N Adv
maintenant]]+Tabel3[[#This Row],[N Adv
Nouveau]]))</f>
        <v>0</v>
      </c>
      <c r="T1370" s="37">
        <f>IF(Tabel3[[#This Row],[N CoE
Nouveau]]=0,0,POWER(2,Tabel3[[#This Row],[N CoE
maintenant]]+Tabel3[[#This Row],[N CoE
Nouveau]]))</f>
        <v>0</v>
      </c>
    </row>
    <row r="1371" spans="14:20" x14ac:dyDescent="0.25">
      <c r="N1371" s="5" t="s">
        <v>1169</v>
      </c>
      <c r="O1371" s="36">
        <v>2</v>
      </c>
      <c r="P1371" s="37">
        <v>1</v>
      </c>
      <c r="Q1371" s="38">
        <v>0</v>
      </c>
      <c r="R1371" s="38">
        <v>0</v>
      </c>
      <c r="S1371" s="36">
        <f>IF(Tabel3[[#This Row],[N Adv
Nouveau]]=0,0,POWER(2,Tabel3[[#This Row],[N Adv
maintenant]]+Tabel3[[#This Row],[N Adv
Nouveau]]))</f>
        <v>0</v>
      </c>
      <c r="T1371" s="37">
        <f>IF(Tabel3[[#This Row],[N CoE
Nouveau]]=0,0,POWER(2,Tabel3[[#This Row],[N CoE
maintenant]]+Tabel3[[#This Row],[N CoE
Nouveau]]))</f>
        <v>0</v>
      </c>
    </row>
    <row r="1372" spans="14:20" x14ac:dyDescent="0.25">
      <c r="N1372" s="5" t="s">
        <v>266</v>
      </c>
      <c r="O1372" s="36">
        <v>1</v>
      </c>
      <c r="P1372" s="37">
        <v>0</v>
      </c>
      <c r="Q1372" s="38">
        <v>0</v>
      </c>
      <c r="R1372" s="38">
        <v>0</v>
      </c>
      <c r="S1372" s="36">
        <f>IF(Tabel3[[#This Row],[N Adv
Nouveau]]=0,0,POWER(2,Tabel3[[#This Row],[N Adv
maintenant]]+Tabel3[[#This Row],[N Adv
Nouveau]]))</f>
        <v>0</v>
      </c>
      <c r="T1372" s="37">
        <f>IF(Tabel3[[#This Row],[N CoE
Nouveau]]=0,0,POWER(2,Tabel3[[#This Row],[N CoE
maintenant]]+Tabel3[[#This Row],[N CoE
Nouveau]]))</f>
        <v>0</v>
      </c>
    </row>
    <row r="1373" spans="14:20" x14ac:dyDescent="0.25">
      <c r="N1373" s="5" t="s">
        <v>1277</v>
      </c>
      <c r="O1373" s="36">
        <v>2</v>
      </c>
      <c r="P1373" s="37">
        <v>1</v>
      </c>
      <c r="Q1373" s="38">
        <v>0</v>
      </c>
      <c r="R1373" s="38">
        <v>0</v>
      </c>
      <c r="S1373" s="36">
        <f>IF(Tabel3[[#This Row],[N Adv
Nouveau]]=0,0,POWER(2,Tabel3[[#This Row],[N Adv
maintenant]]+Tabel3[[#This Row],[N Adv
Nouveau]]))</f>
        <v>0</v>
      </c>
      <c r="T1373" s="37">
        <f>IF(Tabel3[[#This Row],[N CoE
Nouveau]]=0,0,POWER(2,Tabel3[[#This Row],[N CoE
maintenant]]+Tabel3[[#This Row],[N CoE
Nouveau]]))</f>
        <v>0</v>
      </c>
    </row>
    <row r="1374" spans="14:20" x14ac:dyDescent="0.25">
      <c r="N1374" s="5" t="s">
        <v>1650</v>
      </c>
      <c r="O1374" s="36">
        <v>0</v>
      </c>
      <c r="P1374" s="37">
        <v>0</v>
      </c>
      <c r="Q1374" s="38">
        <v>0</v>
      </c>
      <c r="R1374" s="38">
        <v>0</v>
      </c>
      <c r="S1374" s="36">
        <f>IF(Tabel3[[#This Row],[N Adv
Nouveau]]=0,0,POWER(2,Tabel3[[#This Row],[N Adv
maintenant]]+Tabel3[[#This Row],[N Adv
Nouveau]]))</f>
        <v>0</v>
      </c>
      <c r="T1374" s="37">
        <f>IF(Tabel3[[#This Row],[N CoE
Nouveau]]=0,0,POWER(2,Tabel3[[#This Row],[N CoE
maintenant]]+Tabel3[[#This Row],[N CoE
Nouveau]]))</f>
        <v>0</v>
      </c>
    </row>
    <row r="1375" spans="14:20" x14ac:dyDescent="0.25">
      <c r="N1375" s="5" t="s">
        <v>1636</v>
      </c>
      <c r="O1375" s="36">
        <v>2</v>
      </c>
      <c r="P1375" s="37">
        <v>1</v>
      </c>
      <c r="Q1375" s="38">
        <v>0</v>
      </c>
      <c r="R1375" s="38">
        <v>0</v>
      </c>
      <c r="S1375" s="36">
        <f>IF(Tabel3[[#This Row],[N Adv
Nouveau]]=0,0,POWER(2,Tabel3[[#This Row],[N Adv
maintenant]]+Tabel3[[#This Row],[N Adv
Nouveau]]))</f>
        <v>0</v>
      </c>
      <c r="T1375" s="37">
        <f>IF(Tabel3[[#This Row],[N CoE
Nouveau]]=0,0,POWER(2,Tabel3[[#This Row],[N CoE
maintenant]]+Tabel3[[#This Row],[N CoE
Nouveau]]))</f>
        <v>0</v>
      </c>
    </row>
    <row r="1376" spans="14:20" x14ac:dyDescent="0.25">
      <c r="N1376" s="5" t="s">
        <v>1653</v>
      </c>
      <c r="O1376" s="36">
        <v>1</v>
      </c>
      <c r="P1376" s="37">
        <v>0</v>
      </c>
      <c r="Q1376" s="38">
        <v>0</v>
      </c>
      <c r="R1376" s="38">
        <v>0</v>
      </c>
      <c r="S1376" s="36">
        <f>IF(Tabel3[[#This Row],[N Adv
Nouveau]]=0,0,POWER(2,Tabel3[[#This Row],[N Adv
maintenant]]+Tabel3[[#This Row],[N Adv
Nouveau]]))</f>
        <v>0</v>
      </c>
      <c r="T1376" s="37">
        <f>IF(Tabel3[[#This Row],[N CoE
Nouveau]]=0,0,POWER(2,Tabel3[[#This Row],[N CoE
maintenant]]+Tabel3[[#This Row],[N CoE
Nouveau]]))</f>
        <v>0</v>
      </c>
    </row>
    <row r="1377" spans="14:20" x14ac:dyDescent="0.25">
      <c r="N1377" s="5" t="s">
        <v>1716</v>
      </c>
      <c r="O1377" s="36">
        <v>0</v>
      </c>
      <c r="P1377" s="37">
        <v>0</v>
      </c>
      <c r="Q1377" s="38">
        <v>0</v>
      </c>
      <c r="R1377" s="38">
        <v>0</v>
      </c>
      <c r="S1377" s="36">
        <f>IF(Tabel3[[#This Row],[N Adv
Nouveau]]=0,0,POWER(2,Tabel3[[#This Row],[N Adv
maintenant]]+Tabel3[[#This Row],[N Adv
Nouveau]]))</f>
        <v>0</v>
      </c>
      <c r="T1377" s="37">
        <f>IF(Tabel3[[#This Row],[N CoE
Nouveau]]=0,0,POWER(2,Tabel3[[#This Row],[N CoE
maintenant]]+Tabel3[[#This Row],[N CoE
Nouveau]]))</f>
        <v>0</v>
      </c>
    </row>
    <row r="1378" spans="14:20" x14ac:dyDescent="0.25">
      <c r="N1378" s="5" t="s">
        <v>1665</v>
      </c>
      <c r="O1378" s="36">
        <v>1</v>
      </c>
      <c r="P1378" s="37">
        <v>0</v>
      </c>
      <c r="Q1378" s="38">
        <v>0</v>
      </c>
      <c r="R1378" s="38">
        <v>0</v>
      </c>
      <c r="S1378" s="36">
        <f>IF(Tabel3[[#This Row],[N Adv
Nouveau]]=0,0,POWER(2,Tabel3[[#This Row],[N Adv
maintenant]]+Tabel3[[#This Row],[N Adv
Nouveau]]))</f>
        <v>0</v>
      </c>
      <c r="T1378" s="37">
        <f>IF(Tabel3[[#This Row],[N CoE
Nouveau]]=0,0,POWER(2,Tabel3[[#This Row],[N CoE
maintenant]]+Tabel3[[#This Row],[N CoE
Nouveau]]))</f>
        <v>0</v>
      </c>
    </row>
    <row r="1379" spans="14:20" x14ac:dyDescent="0.25">
      <c r="N1379" s="5" t="s">
        <v>1666</v>
      </c>
      <c r="O1379" s="36">
        <v>1</v>
      </c>
      <c r="P1379" s="37">
        <v>0</v>
      </c>
      <c r="Q1379" s="38">
        <v>0</v>
      </c>
      <c r="R1379" s="38">
        <v>0</v>
      </c>
      <c r="S1379" s="36">
        <f>IF(Tabel3[[#This Row],[N Adv
Nouveau]]=0,0,POWER(2,Tabel3[[#This Row],[N Adv
maintenant]]+Tabel3[[#This Row],[N Adv
Nouveau]]))</f>
        <v>0</v>
      </c>
      <c r="T1379" s="37">
        <f>IF(Tabel3[[#This Row],[N CoE
Nouveau]]=0,0,POWER(2,Tabel3[[#This Row],[N CoE
maintenant]]+Tabel3[[#This Row],[N CoE
Nouveau]]))</f>
        <v>0</v>
      </c>
    </row>
    <row r="1380" spans="14:20" x14ac:dyDescent="0.25">
      <c r="N1380" s="5" t="s">
        <v>1675</v>
      </c>
      <c r="O1380" s="36">
        <v>0</v>
      </c>
      <c r="P1380" s="37">
        <v>1</v>
      </c>
      <c r="Q1380" s="38">
        <v>0</v>
      </c>
      <c r="R1380" s="38">
        <v>0</v>
      </c>
      <c r="S1380" s="36">
        <f>IF(Tabel3[[#This Row],[N Adv
Nouveau]]=0,0,POWER(2,Tabel3[[#This Row],[N Adv
maintenant]]+Tabel3[[#This Row],[N Adv
Nouveau]]))</f>
        <v>0</v>
      </c>
      <c r="T1380" s="37">
        <f>IF(Tabel3[[#This Row],[N CoE
Nouveau]]=0,0,POWER(2,Tabel3[[#This Row],[N CoE
maintenant]]+Tabel3[[#This Row],[N CoE
Nouveau]]))</f>
        <v>0</v>
      </c>
    </row>
    <row r="1381" spans="14:20" x14ac:dyDescent="0.25">
      <c r="N1381" s="5" t="s">
        <v>1644</v>
      </c>
      <c r="O1381" s="36">
        <v>2</v>
      </c>
      <c r="P1381" s="37">
        <v>1</v>
      </c>
      <c r="Q1381" s="38">
        <v>0</v>
      </c>
      <c r="R1381" s="38">
        <v>0</v>
      </c>
      <c r="S1381" s="36">
        <f>IF(Tabel3[[#This Row],[N Adv
Nouveau]]=0,0,POWER(2,Tabel3[[#This Row],[N Adv
maintenant]]+Tabel3[[#This Row],[N Adv
Nouveau]]))</f>
        <v>0</v>
      </c>
      <c r="T1381" s="37">
        <f>IF(Tabel3[[#This Row],[N CoE
Nouveau]]=0,0,POWER(2,Tabel3[[#This Row],[N CoE
maintenant]]+Tabel3[[#This Row],[N CoE
Nouveau]]))</f>
        <v>0</v>
      </c>
    </row>
    <row r="1382" spans="14:20" x14ac:dyDescent="0.25">
      <c r="N1382" s="5" t="s">
        <v>1634</v>
      </c>
      <c r="O1382" s="36">
        <v>1</v>
      </c>
      <c r="P1382" s="37">
        <v>1</v>
      </c>
      <c r="Q1382" s="38">
        <v>0</v>
      </c>
      <c r="R1382" s="38">
        <v>0</v>
      </c>
      <c r="S1382" s="36">
        <f>IF(Tabel3[[#This Row],[N Adv
Nouveau]]=0,0,POWER(2,Tabel3[[#This Row],[N Adv
maintenant]]+Tabel3[[#This Row],[N Adv
Nouveau]]))</f>
        <v>0</v>
      </c>
      <c r="T1382" s="37">
        <f>IF(Tabel3[[#This Row],[N CoE
Nouveau]]=0,0,POWER(2,Tabel3[[#This Row],[N CoE
maintenant]]+Tabel3[[#This Row],[N CoE
Nouveau]]))</f>
        <v>0</v>
      </c>
    </row>
    <row r="1383" spans="14:20" x14ac:dyDescent="0.25">
      <c r="N1383" s="5" t="s">
        <v>1632</v>
      </c>
      <c r="O1383" s="36">
        <v>1</v>
      </c>
      <c r="P1383" s="37">
        <v>0</v>
      </c>
      <c r="Q1383" s="38">
        <v>0</v>
      </c>
      <c r="R1383" s="38">
        <v>0</v>
      </c>
      <c r="S1383" s="36">
        <f>IF(Tabel3[[#This Row],[N Adv
Nouveau]]=0,0,POWER(2,Tabel3[[#This Row],[N Adv
maintenant]]+Tabel3[[#This Row],[N Adv
Nouveau]]))</f>
        <v>0</v>
      </c>
      <c r="T1383" s="37">
        <f>IF(Tabel3[[#This Row],[N CoE
Nouveau]]=0,0,POWER(2,Tabel3[[#This Row],[N CoE
maintenant]]+Tabel3[[#This Row],[N CoE
Nouveau]]))</f>
        <v>0</v>
      </c>
    </row>
    <row r="1384" spans="14:20" x14ac:dyDescent="0.25">
      <c r="N1384" s="5" t="s">
        <v>1711</v>
      </c>
      <c r="O1384" s="36">
        <v>1</v>
      </c>
      <c r="P1384" s="37">
        <v>1</v>
      </c>
      <c r="Q1384" s="38">
        <v>0</v>
      </c>
      <c r="R1384" s="38">
        <v>0</v>
      </c>
      <c r="S1384" s="36">
        <f>IF(Tabel3[[#This Row],[N Adv
Nouveau]]=0,0,POWER(2,Tabel3[[#This Row],[N Adv
maintenant]]+Tabel3[[#This Row],[N Adv
Nouveau]]))</f>
        <v>0</v>
      </c>
      <c r="T1384" s="37">
        <f>IF(Tabel3[[#This Row],[N CoE
Nouveau]]=0,0,POWER(2,Tabel3[[#This Row],[N CoE
maintenant]]+Tabel3[[#This Row],[N CoE
Nouveau]]))</f>
        <v>0</v>
      </c>
    </row>
    <row r="1385" spans="14:20" x14ac:dyDescent="0.25">
      <c r="N1385" s="5" t="s">
        <v>1715</v>
      </c>
      <c r="O1385" s="36">
        <v>0</v>
      </c>
      <c r="P1385" s="37">
        <v>0</v>
      </c>
      <c r="Q1385" s="38">
        <v>0</v>
      </c>
      <c r="R1385" s="38">
        <v>0</v>
      </c>
      <c r="S1385" s="36">
        <f>IF(Tabel3[[#This Row],[N Adv
Nouveau]]=0,0,POWER(2,Tabel3[[#This Row],[N Adv
maintenant]]+Tabel3[[#This Row],[N Adv
Nouveau]]))</f>
        <v>0</v>
      </c>
      <c r="T1385" s="37">
        <f>IF(Tabel3[[#This Row],[N CoE
Nouveau]]=0,0,POWER(2,Tabel3[[#This Row],[N CoE
maintenant]]+Tabel3[[#This Row],[N CoE
Nouveau]]))</f>
        <v>0</v>
      </c>
    </row>
    <row r="1386" spans="14:20" x14ac:dyDescent="0.25">
      <c r="N1386" s="5" t="s">
        <v>1707</v>
      </c>
      <c r="O1386" s="36">
        <v>0</v>
      </c>
      <c r="P1386" s="37">
        <v>0</v>
      </c>
      <c r="Q1386" s="38">
        <v>0</v>
      </c>
      <c r="R1386" s="38">
        <v>0</v>
      </c>
      <c r="S1386" s="36">
        <f>IF(Tabel3[[#This Row],[N Adv
Nouveau]]=0,0,POWER(2,Tabel3[[#This Row],[N Adv
maintenant]]+Tabel3[[#This Row],[N Adv
Nouveau]]))</f>
        <v>0</v>
      </c>
      <c r="T1386" s="37">
        <f>IF(Tabel3[[#This Row],[N CoE
Nouveau]]=0,0,POWER(2,Tabel3[[#This Row],[N CoE
maintenant]]+Tabel3[[#This Row],[N CoE
Nouveau]]))</f>
        <v>0</v>
      </c>
    </row>
    <row r="1387" spans="14:20" x14ac:dyDescent="0.25">
      <c r="N1387" s="5" t="s">
        <v>1654</v>
      </c>
      <c r="O1387" s="36">
        <v>1</v>
      </c>
      <c r="P1387" s="37">
        <v>0</v>
      </c>
      <c r="Q1387" s="38">
        <v>0</v>
      </c>
      <c r="R1387" s="38">
        <v>0</v>
      </c>
      <c r="S1387" s="36">
        <f>IF(Tabel3[[#This Row],[N Adv
Nouveau]]=0,0,POWER(2,Tabel3[[#This Row],[N Adv
maintenant]]+Tabel3[[#This Row],[N Adv
Nouveau]]))</f>
        <v>0</v>
      </c>
      <c r="T1387" s="37">
        <f>IF(Tabel3[[#This Row],[N CoE
Nouveau]]=0,0,POWER(2,Tabel3[[#This Row],[N CoE
maintenant]]+Tabel3[[#This Row],[N CoE
Nouveau]]))</f>
        <v>0</v>
      </c>
    </row>
    <row r="1388" spans="14:20" x14ac:dyDescent="0.25">
      <c r="N1388" s="5" t="s">
        <v>1693</v>
      </c>
      <c r="O1388" s="36">
        <v>2</v>
      </c>
      <c r="P1388" s="37">
        <v>1</v>
      </c>
      <c r="Q1388" s="38">
        <v>0</v>
      </c>
      <c r="R1388" s="38">
        <v>0</v>
      </c>
      <c r="S1388" s="36">
        <f>IF(Tabel3[[#This Row],[N Adv
Nouveau]]=0,0,POWER(2,Tabel3[[#This Row],[N Adv
maintenant]]+Tabel3[[#This Row],[N Adv
Nouveau]]))</f>
        <v>0</v>
      </c>
      <c r="T1388" s="37">
        <f>IF(Tabel3[[#This Row],[N CoE
Nouveau]]=0,0,POWER(2,Tabel3[[#This Row],[N CoE
maintenant]]+Tabel3[[#This Row],[N CoE
Nouveau]]))</f>
        <v>0</v>
      </c>
    </row>
    <row r="1389" spans="14:20" x14ac:dyDescent="0.25">
      <c r="N1389" s="5" t="s">
        <v>1680</v>
      </c>
      <c r="O1389" s="36">
        <v>1</v>
      </c>
      <c r="P1389" s="37">
        <v>0</v>
      </c>
      <c r="Q1389" s="38">
        <v>0</v>
      </c>
      <c r="R1389" s="38">
        <v>0</v>
      </c>
      <c r="S1389" s="36">
        <f>IF(Tabel3[[#This Row],[N Adv
Nouveau]]=0,0,POWER(2,Tabel3[[#This Row],[N Adv
maintenant]]+Tabel3[[#This Row],[N Adv
Nouveau]]))</f>
        <v>0</v>
      </c>
      <c r="T1389" s="37">
        <f>IF(Tabel3[[#This Row],[N CoE
Nouveau]]=0,0,POWER(2,Tabel3[[#This Row],[N CoE
maintenant]]+Tabel3[[#This Row],[N CoE
Nouveau]]))</f>
        <v>0</v>
      </c>
    </row>
    <row r="1390" spans="14:20" x14ac:dyDescent="0.25">
      <c r="N1390" s="5" t="s">
        <v>1688</v>
      </c>
      <c r="O1390" s="36">
        <v>2</v>
      </c>
      <c r="P1390" s="37">
        <v>1</v>
      </c>
      <c r="Q1390" s="38">
        <v>0</v>
      </c>
      <c r="R1390" s="38">
        <v>0</v>
      </c>
      <c r="S1390" s="36">
        <f>IF(Tabel3[[#This Row],[N Adv
Nouveau]]=0,0,POWER(2,Tabel3[[#This Row],[N Adv
maintenant]]+Tabel3[[#This Row],[N Adv
Nouveau]]))</f>
        <v>0</v>
      </c>
      <c r="T1390" s="37">
        <f>IF(Tabel3[[#This Row],[N CoE
Nouveau]]=0,0,POWER(2,Tabel3[[#This Row],[N CoE
maintenant]]+Tabel3[[#This Row],[N CoE
Nouveau]]))</f>
        <v>0</v>
      </c>
    </row>
    <row r="1391" spans="14:20" x14ac:dyDescent="0.25">
      <c r="N1391" s="5" t="s">
        <v>1089</v>
      </c>
      <c r="O1391" s="36">
        <v>2</v>
      </c>
      <c r="P1391" s="37">
        <v>1</v>
      </c>
      <c r="Q1391" s="38">
        <v>0</v>
      </c>
      <c r="R1391" s="38">
        <v>0</v>
      </c>
      <c r="S1391" s="36">
        <f>IF(Tabel3[[#This Row],[N Adv
Nouveau]]=0,0,POWER(2,Tabel3[[#This Row],[N Adv
maintenant]]+Tabel3[[#This Row],[N Adv
Nouveau]]))</f>
        <v>0</v>
      </c>
      <c r="T1391" s="37">
        <f>IF(Tabel3[[#This Row],[N CoE
Nouveau]]=0,0,POWER(2,Tabel3[[#This Row],[N CoE
maintenant]]+Tabel3[[#This Row],[N CoE
Nouveau]]))</f>
        <v>0</v>
      </c>
    </row>
    <row r="1392" spans="14:20" x14ac:dyDescent="0.25">
      <c r="N1392" s="5" t="s">
        <v>1199</v>
      </c>
      <c r="O1392" s="36">
        <v>2</v>
      </c>
      <c r="P1392" s="37">
        <v>1</v>
      </c>
      <c r="Q1392" s="38">
        <v>0</v>
      </c>
      <c r="R1392" s="38">
        <v>0</v>
      </c>
      <c r="S1392" s="36">
        <f>IF(Tabel3[[#This Row],[N Adv
Nouveau]]=0,0,POWER(2,Tabel3[[#This Row],[N Adv
maintenant]]+Tabel3[[#This Row],[N Adv
Nouveau]]))</f>
        <v>0</v>
      </c>
      <c r="T1392" s="37">
        <f>IF(Tabel3[[#This Row],[N CoE
Nouveau]]=0,0,POWER(2,Tabel3[[#This Row],[N CoE
maintenant]]+Tabel3[[#This Row],[N CoE
Nouveau]]))</f>
        <v>0</v>
      </c>
    </row>
    <row r="1393" spans="14:20" x14ac:dyDescent="0.25">
      <c r="N1393" s="5" t="s">
        <v>1196</v>
      </c>
      <c r="O1393" s="36">
        <v>0</v>
      </c>
      <c r="P1393" s="37">
        <v>1</v>
      </c>
      <c r="Q1393" s="38">
        <v>0</v>
      </c>
      <c r="R1393" s="38">
        <v>0</v>
      </c>
      <c r="S1393" s="36">
        <f>IF(Tabel3[[#This Row],[N Adv
Nouveau]]=0,0,POWER(2,Tabel3[[#This Row],[N Adv
maintenant]]+Tabel3[[#This Row],[N Adv
Nouveau]]))</f>
        <v>0</v>
      </c>
      <c r="T1393" s="37">
        <f>IF(Tabel3[[#This Row],[N CoE
Nouveau]]=0,0,POWER(2,Tabel3[[#This Row],[N CoE
maintenant]]+Tabel3[[#This Row],[N CoE
Nouveau]]))</f>
        <v>0</v>
      </c>
    </row>
    <row r="1394" spans="14:20" x14ac:dyDescent="0.25">
      <c r="N1394" s="5" t="s">
        <v>1689</v>
      </c>
      <c r="O1394" s="36">
        <v>2</v>
      </c>
      <c r="P1394" s="37">
        <v>1</v>
      </c>
      <c r="Q1394" s="38">
        <v>0</v>
      </c>
      <c r="R1394" s="38">
        <v>0</v>
      </c>
      <c r="S1394" s="36">
        <f>IF(Tabel3[[#This Row],[N Adv
Nouveau]]=0,0,POWER(2,Tabel3[[#This Row],[N Adv
maintenant]]+Tabel3[[#This Row],[N Adv
Nouveau]]))</f>
        <v>0</v>
      </c>
      <c r="T1394" s="37">
        <f>IF(Tabel3[[#This Row],[N CoE
Nouveau]]=0,0,POWER(2,Tabel3[[#This Row],[N CoE
maintenant]]+Tabel3[[#This Row],[N CoE
Nouveau]]))</f>
        <v>0</v>
      </c>
    </row>
    <row r="1395" spans="14:20" x14ac:dyDescent="0.25">
      <c r="N1395" s="5" t="s">
        <v>1173</v>
      </c>
      <c r="O1395" s="36">
        <v>0</v>
      </c>
      <c r="P1395" s="37">
        <v>0</v>
      </c>
      <c r="Q1395" s="38">
        <v>0</v>
      </c>
      <c r="R1395" s="38">
        <v>0</v>
      </c>
      <c r="S1395" s="36">
        <f>IF(Tabel3[[#This Row],[N Adv
Nouveau]]=0,0,POWER(2,Tabel3[[#This Row],[N Adv
maintenant]]+Tabel3[[#This Row],[N Adv
Nouveau]]))</f>
        <v>0</v>
      </c>
      <c r="T1395" s="37">
        <f>IF(Tabel3[[#This Row],[N CoE
Nouveau]]=0,0,POWER(2,Tabel3[[#This Row],[N CoE
maintenant]]+Tabel3[[#This Row],[N CoE
Nouveau]]))</f>
        <v>0</v>
      </c>
    </row>
    <row r="1396" spans="14:20" x14ac:dyDescent="0.25">
      <c r="N1396" s="5" t="s">
        <v>1714</v>
      </c>
      <c r="O1396" s="36">
        <v>1</v>
      </c>
      <c r="P1396" s="37">
        <v>1</v>
      </c>
      <c r="Q1396" s="38">
        <v>0</v>
      </c>
      <c r="R1396" s="38">
        <v>0</v>
      </c>
      <c r="S1396" s="36">
        <f>IF(Tabel3[[#This Row],[N Adv
Nouveau]]=0,0,POWER(2,Tabel3[[#This Row],[N Adv
maintenant]]+Tabel3[[#This Row],[N Adv
Nouveau]]))</f>
        <v>0</v>
      </c>
      <c r="T1396" s="37">
        <f>IF(Tabel3[[#This Row],[N CoE
Nouveau]]=0,0,POWER(2,Tabel3[[#This Row],[N CoE
maintenant]]+Tabel3[[#This Row],[N CoE
Nouveau]]))</f>
        <v>0</v>
      </c>
    </row>
    <row r="1397" spans="14:20" x14ac:dyDescent="0.25">
      <c r="N1397" s="5" t="s">
        <v>1633</v>
      </c>
      <c r="O1397" s="36">
        <v>2</v>
      </c>
      <c r="P1397" s="37">
        <v>1</v>
      </c>
      <c r="Q1397" s="38">
        <v>0</v>
      </c>
      <c r="R1397" s="38">
        <v>0</v>
      </c>
      <c r="S1397" s="36">
        <f>IF(Tabel3[[#This Row],[N Adv
Nouveau]]=0,0,POWER(2,Tabel3[[#This Row],[N Adv
maintenant]]+Tabel3[[#This Row],[N Adv
Nouveau]]))</f>
        <v>0</v>
      </c>
      <c r="T1397" s="37">
        <f>IF(Tabel3[[#This Row],[N CoE
Nouveau]]=0,0,POWER(2,Tabel3[[#This Row],[N CoE
maintenant]]+Tabel3[[#This Row],[N CoE
Nouveau]]))</f>
        <v>0</v>
      </c>
    </row>
    <row r="1398" spans="14:20" x14ac:dyDescent="0.25">
      <c r="N1398" s="5" t="s">
        <v>1684</v>
      </c>
      <c r="O1398" s="36">
        <v>1</v>
      </c>
      <c r="P1398" s="37">
        <v>1</v>
      </c>
      <c r="Q1398" s="38">
        <v>0</v>
      </c>
      <c r="R1398" s="38">
        <v>0</v>
      </c>
      <c r="S1398" s="36">
        <f>IF(Tabel3[[#This Row],[N Adv
Nouveau]]=0,0,POWER(2,Tabel3[[#This Row],[N Adv
maintenant]]+Tabel3[[#This Row],[N Adv
Nouveau]]))</f>
        <v>0</v>
      </c>
      <c r="T1398" s="37">
        <f>IF(Tabel3[[#This Row],[N CoE
Nouveau]]=0,0,POWER(2,Tabel3[[#This Row],[N CoE
maintenant]]+Tabel3[[#This Row],[N CoE
Nouveau]]))</f>
        <v>0</v>
      </c>
    </row>
    <row r="1399" spans="14:20" x14ac:dyDescent="0.25">
      <c r="N1399" s="5" t="s">
        <v>1698</v>
      </c>
      <c r="O1399" s="36">
        <v>2</v>
      </c>
      <c r="P1399" s="37">
        <v>1</v>
      </c>
      <c r="Q1399" s="38">
        <v>0</v>
      </c>
      <c r="R1399" s="38">
        <v>0</v>
      </c>
      <c r="S1399" s="36">
        <f>IF(Tabel3[[#This Row],[N Adv
Nouveau]]=0,0,POWER(2,Tabel3[[#This Row],[N Adv
maintenant]]+Tabel3[[#This Row],[N Adv
Nouveau]]))</f>
        <v>0</v>
      </c>
      <c r="T1399" s="37">
        <f>IF(Tabel3[[#This Row],[N CoE
Nouveau]]=0,0,POWER(2,Tabel3[[#This Row],[N CoE
maintenant]]+Tabel3[[#This Row],[N CoE
Nouveau]]))</f>
        <v>0</v>
      </c>
    </row>
    <row r="1400" spans="14:20" x14ac:dyDescent="0.25">
      <c r="N1400" s="5" t="s">
        <v>1706</v>
      </c>
      <c r="O1400" s="36">
        <v>1</v>
      </c>
      <c r="P1400" s="37">
        <v>1</v>
      </c>
      <c r="Q1400" s="38">
        <v>0</v>
      </c>
      <c r="R1400" s="38">
        <v>0</v>
      </c>
      <c r="S1400" s="36">
        <f>IF(Tabel3[[#This Row],[N Adv
Nouveau]]=0,0,POWER(2,Tabel3[[#This Row],[N Adv
maintenant]]+Tabel3[[#This Row],[N Adv
Nouveau]]))</f>
        <v>0</v>
      </c>
      <c r="T1400" s="37">
        <f>IF(Tabel3[[#This Row],[N CoE
Nouveau]]=0,0,POWER(2,Tabel3[[#This Row],[N CoE
maintenant]]+Tabel3[[#This Row],[N CoE
Nouveau]]))</f>
        <v>0</v>
      </c>
    </row>
    <row r="1401" spans="14:20" x14ac:dyDescent="0.25">
      <c r="N1401" s="5" t="s">
        <v>1667</v>
      </c>
      <c r="O1401" s="36">
        <v>1</v>
      </c>
      <c r="P1401" s="37">
        <v>1</v>
      </c>
      <c r="Q1401" s="38">
        <v>0</v>
      </c>
      <c r="R1401" s="38">
        <v>0</v>
      </c>
      <c r="S1401" s="36">
        <f>IF(Tabel3[[#This Row],[N Adv
Nouveau]]=0,0,POWER(2,Tabel3[[#This Row],[N Adv
maintenant]]+Tabel3[[#This Row],[N Adv
Nouveau]]))</f>
        <v>0</v>
      </c>
      <c r="T1401" s="37">
        <f>IF(Tabel3[[#This Row],[N CoE
Nouveau]]=0,0,POWER(2,Tabel3[[#This Row],[N CoE
maintenant]]+Tabel3[[#This Row],[N CoE
Nouveau]]))</f>
        <v>0</v>
      </c>
    </row>
    <row r="1402" spans="14:20" x14ac:dyDescent="0.25">
      <c r="N1402" s="5" t="s">
        <v>1695</v>
      </c>
      <c r="O1402" s="36">
        <v>1</v>
      </c>
      <c r="P1402" s="37">
        <v>0</v>
      </c>
      <c r="Q1402" s="38">
        <v>0</v>
      </c>
      <c r="R1402" s="38">
        <v>0</v>
      </c>
      <c r="S1402" s="36">
        <f>IF(Tabel3[[#This Row],[N Adv
Nouveau]]=0,0,POWER(2,Tabel3[[#This Row],[N Adv
maintenant]]+Tabel3[[#This Row],[N Adv
Nouveau]]))</f>
        <v>0</v>
      </c>
      <c r="T1402" s="37">
        <f>IF(Tabel3[[#This Row],[N CoE
Nouveau]]=0,0,POWER(2,Tabel3[[#This Row],[N CoE
maintenant]]+Tabel3[[#This Row],[N CoE
Nouveau]]))</f>
        <v>0</v>
      </c>
    </row>
    <row r="1403" spans="14:20" x14ac:dyDescent="0.25">
      <c r="N1403" s="5" t="s">
        <v>1709</v>
      </c>
      <c r="O1403" s="36">
        <v>0</v>
      </c>
      <c r="P1403" s="37">
        <v>0</v>
      </c>
      <c r="Q1403" s="38">
        <v>0</v>
      </c>
      <c r="R1403" s="38">
        <v>0</v>
      </c>
      <c r="S1403" s="36">
        <f>IF(Tabel3[[#This Row],[N Adv
Nouveau]]=0,0,POWER(2,Tabel3[[#This Row],[N Adv
maintenant]]+Tabel3[[#This Row],[N Adv
Nouveau]]))</f>
        <v>0</v>
      </c>
      <c r="T1403" s="37">
        <f>IF(Tabel3[[#This Row],[N CoE
Nouveau]]=0,0,POWER(2,Tabel3[[#This Row],[N CoE
maintenant]]+Tabel3[[#This Row],[N CoE
Nouveau]]))</f>
        <v>0</v>
      </c>
    </row>
    <row r="1404" spans="14:20" x14ac:dyDescent="0.25">
      <c r="N1404" s="5" t="s">
        <v>1719</v>
      </c>
      <c r="O1404" s="36">
        <v>0</v>
      </c>
      <c r="P1404" s="37">
        <v>0</v>
      </c>
      <c r="Q1404" s="38">
        <v>0</v>
      </c>
      <c r="R1404" s="38">
        <v>0</v>
      </c>
      <c r="S1404" s="36">
        <f>IF(Tabel3[[#This Row],[N Adv
Nouveau]]=0,0,POWER(2,Tabel3[[#This Row],[N Adv
maintenant]]+Tabel3[[#This Row],[N Adv
Nouveau]]))</f>
        <v>0</v>
      </c>
      <c r="T1404" s="37">
        <f>IF(Tabel3[[#This Row],[N CoE
Nouveau]]=0,0,POWER(2,Tabel3[[#This Row],[N CoE
maintenant]]+Tabel3[[#This Row],[N CoE
Nouveau]]))</f>
        <v>0</v>
      </c>
    </row>
    <row r="1405" spans="14:20" x14ac:dyDescent="0.25">
      <c r="N1405" s="5" t="s">
        <v>1718</v>
      </c>
      <c r="O1405" s="36">
        <v>1</v>
      </c>
      <c r="P1405" s="37">
        <v>1</v>
      </c>
      <c r="Q1405" s="38">
        <v>0</v>
      </c>
      <c r="R1405" s="38">
        <v>0</v>
      </c>
      <c r="S1405" s="36">
        <f>IF(Tabel3[[#This Row],[N Adv
Nouveau]]=0,0,POWER(2,Tabel3[[#This Row],[N Adv
maintenant]]+Tabel3[[#This Row],[N Adv
Nouveau]]))</f>
        <v>0</v>
      </c>
      <c r="T1405" s="37">
        <f>IF(Tabel3[[#This Row],[N CoE
Nouveau]]=0,0,POWER(2,Tabel3[[#This Row],[N CoE
maintenant]]+Tabel3[[#This Row],[N CoE
Nouveau]]))</f>
        <v>0</v>
      </c>
    </row>
    <row r="1406" spans="14:20" x14ac:dyDescent="0.25">
      <c r="N1406" s="5" t="s">
        <v>1678</v>
      </c>
      <c r="O1406" s="36">
        <v>1</v>
      </c>
      <c r="P1406" s="37">
        <v>0</v>
      </c>
      <c r="Q1406" s="38">
        <v>0</v>
      </c>
      <c r="R1406" s="38">
        <v>0</v>
      </c>
      <c r="S1406" s="36">
        <f>IF(Tabel3[[#This Row],[N Adv
Nouveau]]=0,0,POWER(2,Tabel3[[#This Row],[N Adv
maintenant]]+Tabel3[[#This Row],[N Adv
Nouveau]]))</f>
        <v>0</v>
      </c>
      <c r="T1406" s="37">
        <f>IF(Tabel3[[#This Row],[N CoE
Nouveau]]=0,0,POWER(2,Tabel3[[#This Row],[N CoE
maintenant]]+Tabel3[[#This Row],[N CoE
Nouveau]]))</f>
        <v>0</v>
      </c>
    </row>
    <row r="1407" spans="14:20" x14ac:dyDescent="0.25">
      <c r="N1407" s="5" t="s">
        <v>1661</v>
      </c>
      <c r="O1407" s="36">
        <v>1</v>
      </c>
      <c r="P1407" s="37">
        <v>0</v>
      </c>
      <c r="Q1407" s="38">
        <v>0</v>
      </c>
      <c r="R1407" s="38">
        <v>0</v>
      </c>
      <c r="S1407" s="36">
        <f>IF(Tabel3[[#This Row],[N Adv
Nouveau]]=0,0,POWER(2,Tabel3[[#This Row],[N Adv
maintenant]]+Tabel3[[#This Row],[N Adv
Nouveau]]))</f>
        <v>0</v>
      </c>
      <c r="T1407" s="37">
        <f>IF(Tabel3[[#This Row],[N CoE
Nouveau]]=0,0,POWER(2,Tabel3[[#This Row],[N CoE
maintenant]]+Tabel3[[#This Row],[N CoE
Nouveau]]))</f>
        <v>0</v>
      </c>
    </row>
    <row r="1408" spans="14:20" x14ac:dyDescent="0.25">
      <c r="N1408" s="5" t="s">
        <v>1645</v>
      </c>
      <c r="O1408" s="36">
        <v>1</v>
      </c>
      <c r="P1408" s="37">
        <v>1</v>
      </c>
      <c r="Q1408" s="38">
        <v>0</v>
      </c>
      <c r="R1408" s="38">
        <v>0</v>
      </c>
      <c r="S1408" s="36">
        <f>IF(Tabel3[[#This Row],[N Adv
Nouveau]]=0,0,POWER(2,Tabel3[[#This Row],[N Adv
maintenant]]+Tabel3[[#This Row],[N Adv
Nouveau]]))</f>
        <v>0</v>
      </c>
      <c r="T1408" s="37">
        <f>IF(Tabel3[[#This Row],[N CoE
Nouveau]]=0,0,POWER(2,Tabel3[[#This Row],[N CoE
maintenant]]+Tabel3[[#This Row],[N CoE
Nouveau]]))</f>
        <v>0</v>
      </c>
    </row>
    <row r="1409" spans="14:20" x14ac:dyDescent="0.25">
      <c r="N1409" s="5" t="s">
        <v>1694</v>
      </c>
      <c r="O1409" s="36">
        <v>0</v>
      </c>
      <c r="P1409" s="37">
        <v>1</v>
      </c>
      <c r="Q1409" s="38">
        <v>0</v>
      </c>
      <c r="R1409" s="38">
        <v>0</v>
      </c>
      <c r="S1409" s="36">
        <f>IF(Tabel3[[#This Row],[N Adv
Nouveau]]=0,0,POWER(2,Tabel3[[#This Row],[N Adv
maintenant]]+Tabel3[[#This Row],[N Adv
Nouveau]]))</f>
        <v>0</v>
      </c>
      <c r="T1409" s="37">
        <f>IF(Tabel3[[#This Row],[N CoE
Nouveau]]=0,0,POWER(2,Tabel3[[#This Row],[N CoE
maintenant]]+Tabel3[[#This Row],[N CoE
Nouveau]]))</f>
        <v>0</v>
      </c>
    </row>
    <row r="1410" spans="14:20" x14ac:dyDescent="0.25">
      <c r="N1410" s="5" t="s">
        <v>1705</v>
      </c>
      <c r="O1410" s="36">
        <v>2</v>
      </c>
      <c r="P1410" s="37">
        <v>0</v>
      </c>
      <c r="Q1410" s="38">
        <v>0</v>
      </c>
      <c r="R1410" s="38">
        <v>0</v>
      </c>
      <c r="S1410" s="36">
        <f>IF(Tabel3[[#This Row],[N Adv
Nouveau]]=0,0,POWER(2,Tabel3[[#This Row],[N Adv
maintenant]]+Tabel3[[#This Row],[N Adv
Nouveau]]))</f>
        <v>0</v>
      </c>
      <c r="T1410" s="37">
        <f>IF(Tabel3[[#This Row],[N CoE
Nouveau]]=0,0,POWER(2,Tabel3[[#This Row],[N CoE
maintenant]]+Tabel3[[#This Row],[N CoE
Nouveau]]))</f>
        <v>0</v>
      </c>
    </row>
    <row r="1411" spans="14:20" x14ac:dyDescent="0.25">
      <c r="N1411" s="5" t="s">
        <v>1664</v>
      </c>
      <c r="O1411" s="36">
        <v>0</v>
      </c>
      <c r="P1411" s="37">
        <v>1</v>
      </c>
      <c r="Q1411" s="38">
        <v>0</v>
      </c>
      <c r="R1411" s="38">
        <v>0</v>
      </c>
      <c r="S1411" s="36">
        <f>IF(Tabel3[[#This Row],[N Adv
Nouveau]]=0,0,POWER(2,Tabel3[[#This Row],[N Adv
maintenant]]+Tabel3[[#This Row],[N Adv
Nouveau]]))</f>
        <v>0</v>
      </c>
      <c r="T1411" s="37">
        <f>IF(Tabel3[[#This Row],[N CoE
Nouveau]]=0,0,POWER(2,Tabel3[[#This Row],[N CoE
maintenant]]+Tabel3[[#This Row],[N CoE
Nouveau]]))</f>
        <v>0</v>
      </c>
    </row>
    <row r="1412" spans="14:20" x14ac:dyDescent="0.25">
      <c r="N1412" s="5" t="s">
        <v>1685</v>
      </c>
      <c r="O1412" s="36">
        <v>0</v>
      </c>
      <c r="P1412" s="37">
        <v>0</v>
      </c>
      <c r="Q1412" s="38">
        <v>0</v>
      </c>
      <c r="R1412" s="38">
        <v>0</v>
      </c>
      <c r="S1412" s="36">
        <f>IF(Tabel3[[#This Row],[N Adv
Nouveau]]=0,0,POWER(2,Tabel3[[#This Row],[N Adv
maintenant]]+Tabel3[[#This Row],[N Adv
Nouveau]]))</f>
        <v>0</v>
      </c>
      <c r="T1412" s="37">
        <f>IF(Tabel3[[#This Row],[N CoE
Nouveau]]=0,0,POWER(2,Tabel3[[#This Row],[N CoE
maintenant]]+Tabel3[[#This Row],[N CoE
Nouveau]]))</f>
        <v>0</v>
      </c>
    </row>
    <row r="1413" spans="14:20" x14ac:dyDescent="0.25">
      <c r="N1413" s="5" t="s">
        <v>1692</v>
      </c>
      <c r="O1413" s="36">
        <v>1</v>
      </c>
      <c r="P1413" s="37">
        <v>0</v>
      </c>
      <c r="Q1413" s="38">
        <v>0</v>
      </c>
      <c r="R1413" s="38">
        <v>0</v>
      </c>
      <c r="S1413" s="36">
        <f>IF(Tabel3[[#This Row],[N Adv
Nouveau]]=0,0,POWER(2,Tabel3[[#This Row],[N Adv
maintenant]]+Tabel3[[#This Row],[N Adv
Nouveau]]))</f>
        <v>0</v>
      </c>
      <c r="T1413" s="37">
        <f>IF(Tabel3[[#This Row],[N CoE
Nouveau]]=0,0,POWER(2,Tabel3[[#This Row],[N CoE
maintenant]]+Tabel3[[#This Row],[N CoE
Nouveau]]))</f>
        <v>0</v>
      </c>
    </row>
    <row r="1414" spans="14:20" x14ac:dyDescent="0.25">
      <c r="N1414" s="5" t="s">
        <v>1717</v>
      </c>
      <c r="O1414" s="36">
        <v>2</v>
      </c>
      <c r="P1414" s="37">
        <v>1</v>
      </c>
      <c r="Q1414" s="38">
        <v>0</v>
      </c>
      <c r="R1414" s="38">
        <v>0</v>
      </c>
      <c r="S1414" s="36">
        <f>IF(Tabel3[[#This Row],[N Adv
Nouveau]]=0,0,POWER(2,Tabel3[[#This Row],[N Adv
maintenant]]+Tabel3[[#This Row],[N Adv
Nouveau]]))</f>
        <v>0</v>
      </c>
      <c r="T1414" s="37">
        <f>IF(Tabel3[[#This Row],[N CoE
Nouveau]]=0,0,POWER(2,Tabel3[[#This Row],[N CoE
maintenant]]+Tabel3[[#This Row],[N CoE
Nouveau]]))</f>
        <v>0</v>
      </c>
    </row>
    <row r="1415" spans="14:20" x14ac:dyDescent="0.25">
      <c r="N1415" s="5" t="s">
        <v>1658</v>
      </c>
      <c r="O1415" s="36">
        <v>2</v>
      </c>
      <c r="P1415" s="37">
        <v>1</v>
      </c>
      <c r="Q1415" s="38">
        <v>0</v>
      </c>
      <c r="R1415" s="38">
        <v>0</v>
      </c>
      <c r="S1415" s="36">
        <f>IF(Tabel3[[#This Row],[N Adv
Nouveau]]=0,0,POWER(2,Tabel3[[#This Row],[N Adv
maintenant]]+Tabel3[[#This Row],[N Adv
Nouveau]]))</f>
        <v>0</v>
      </c>
      <c r="T1415" s="37">
        <f>IF(Tabel3[[#This Row],[N CoE
Nouveau]]=0,0,POWER(2,Tabel3[[#This Row],[N CoE
maintenant]]+Tabel3[[#This Row],[N CoE
Nouveau]]))</f>
        <v>0</v>
      </c>
    </row>
    <row r="1416" spans="14:20" x14ac:dyDescent="0.25">
      <c r="N1416" s="5" t="s">
        <v>1723</v>
      </c>
      <c r="O1416" s="36">
        <v>2</v>
      </c>
      <c r="P1416" s="37">
        <v>1</v>
      </c>
      <c r="Q1416" s="38">
        <v>0</v>
      </c>
      <c r="R1416" s="38">
        <v>0</v>
      </c>
      <c r="S1416" s="36">
        <f>IF(Tabel3[[#This Row],[N Adv
Nouveau]]=0,0,POWER(2,Tabel3[[#This Row],[N Adv
maintenant]]+Tabel3[[#This Row],[N Adv
Nouveau]]))</f>
        <v>0</v>
      </c>
      <c r="T1416" s="37">
        <f>IF(Tabel3[[#This Row],[N CoE
Nouveau]]=0,0,POWER(2,Tabel3[[#This Row],[N CoE
maintenant]]+Tabel3[[#This Row],[N CoE
Nouveau]]))</f>
        <v>0</v>
      </c>
    </row>
    <row r="1417" spans="14:20" x14ac:dyDescent="0.25">
      <c r="N1417" s="5" t="s">
        <v>276</v>
      </c>
      <c r="O1417" s="36">
        <v>1</v>
      </c>
      <c r="P1417" s="37">
        <v>0</v>
      </c>
      <c r="Q1417" s="38">
        <v>0</v>
      </c>
      <c r="R1417" s="38">
        <v>0</v>
      </c>
      <c r="S1417" s="36">
        <f>IF(Tabel3[[#This Row],[N Adv
Nouveau]]=0,0,POWER(2,Tabel3[[#This Row],[N Adv
maintenant]]+Tabel3[[#This Row],[N Adv
Nouveau]]))</f>
        <v>0</v>
      </c>
      <c r="T1417" s="37">
        <f>IF(Tabel3[[#This Row],[N CoE
Nouveau]]=0,0,POWER(2,Tabel3[[#This Row],[N CoE
maintenant]]+Tabel3[[#This Row],[N CoE
Nouveau]]))</f>
        <v>0</v>
      </c>
    </row>
    <row r="1418" spans="14:20" x14ac:dyDescent="0.25">
      <c r="N1418" s="5" t="s">
        <v>1673</v>
      </c>
      <c r="O1418" s="36">
        <v>2</v>
      </c>
      <c r="P1418" s="37">
        <v>1</v>
      </c>
      <c r="Q1418" s="38">
        <v>0</v>
      </c>
      <c r="R1418" s="38">
        <v>0</v>
      </c>
      <c r="S1418" s="36">
        <f>IF(Tabel3[[#This Row],[N Adv
Nouveau]]=0,0,POWER(2,Tabel3[[#This Row],[N Adv
maintenant]]+Tabel3[[#This Row],[N Adv
Nouveau]]))</f>
        <v>0</v>
      </c>
      <c r="T1418" s="37">
        <f>IF(Tabel3[[#This Row],[N CoE
Nouveau]]=0,0,POWER(2,Tabel3[[#This Row],[N CoE
maintenant]]+Tabel3[[#This Row],[N CoE
Nouveau]]))</f>
        <v>0</v>
      </c>
    </row>
    <row r="1419" spans="14:20" x14ac:dyDescent="0.25">
      <c r="N1419" s="5" t="s">
        <v>1652</v>
      </c>
      <c r="O1419" s="36">
        <v>0</v>
      </c>
      <c r="P1419" s="37">
        <v>0</v>
      </c>
      <c r="Q1419" s="38">
        <v>0</v>
      </c>
      <c r="R1419" s="38">
        <v>0</v>
      </c>
      <c r="S1419" s="36">
        <f>IF(Tabel3[[#This Row],[N Adv
Nouveau]]=0,0,POWER(2,Tabel3[[#This Row],[N Adv
maintenant]]+Tabel3[[#This Row],[N Adv
Nouveau]]))</f>
        <v>0</v>
      </c>
      <c r="T1419" s="37">
        <f>IF(Tabel3[[#This Row],[N CoE
Nouveau]]=0,0,POWER(2,Tabel3[[#This Row],[N CoE
maintenant]]+Tabel3[[#This Row],[N CoE
Nouveau]]))</f>
        <v>0</v>
      </c>
    </row>
    <row r="1420" spans="14:20" x14ac:dyDescent="0.25">
      <c r="N1420" s="5" t="s">
        <v>267</v>
      </c>
      <c r="O1420" s="36">
        <v>1</v>
      </c>
      <c r="P1420" s="37">
        <v>1</v>
      </c>
      <c r="Q1420" s="38">
        <v>0</v>
      </c>
      <c r="R1420" s="38">
        <v>0</v>
      </c>
      <c r="S1420" s="36">
        <f>IF(Tabel3[[#This Row],[N Adv
Nouveau]]=0,0,POWER(2,Tabel3[[#This Row],[N Adv
maintenant]]+Tabel3[[#This Row],[N Adv
Nouveau]]))</f>
        <v>0</v>
      </c>
      <c r="T1420" s="37">
        <f>IF(Tabel3[[#This Row],[N CoE
Nouveau]]=0,0,POWER(2,Tabel3[[#This Row],[N CoE
maintenant]]+Tabel3[[#This Row],[N CoE
Nouveau]]))</f>
        <v>0</v>
      </c>
    </row>
    <row r="1421" spans="14:20" x14ac:dyDescent="0.25">
      <c r="N1421" s="5" t="s">
        <v>1662</v>
      </c>
      <c r="O1421" s="36">
        <v>2</v>
      </c>
      <c r="P1421" s="37">
        <v>1</v>
      </c>
      <c r="Q1421" s="38">
        <v>0</v>
      </c>
      <c r="R1421" s="38">
        <v>0</v>
      </c>
      <c r="S1421" s="36">
        <f>IF(Tabel3[[#This Row],[N Adv
Nouveau]]=0,0,POWER(2,Tabel3[[#This Row],[N Adv
maintenant]]+Tabel3[[#This Row],[N Adv
Nouveau]]))</f>
        <v>0</v>
      </c>
      <c r="T1421" s="37">
        <f>IF(Tabel3[[#This Row],[N CoE
Nouveau]]=0,0,POWER(2,Tabel3[[#This Row],[N CoE
maintenant]]+Tabel3[[#This Row],[N CoE
Nouveau]]))</f>
        <v>0</v>
      </c>
    </row>
    <row r="1422" spans="14:20" x14ac:dyDescent="0.25">
      <c r="N1422" s="5" t="s">
        <v>1668</v>
      </c>
      <c r="O1422" s="36">
        <v>1</v>
      </c>
      <c r="P1422" s="37">
        <v>0</v>
      </c>
      <c r="Q1422" s="38">
        <v>0</v>
      </c>
      <c r="R1422" s="38">
        <v>0</v>
      </c>
      <c r="S1422" s="36">
        <f>IF(Tabel3[[#This Row],[N Adv
Nouveau]]=0,0,POWER(2,Tabel3[[#This Row],[N Adv
maintenant]]+Tabel3[[#This Row],[N Adv
Nouveau]]))</f>
        <v>0</v>
      </c>
      <c r="T1422" s="37">
        <f>IF(Tabel3[[#This Row],[N CoE
Nouveau]]=0,0,POWER(2,Tabel3[[#This Row],[N CoE
maintenant]]+Tabel3[[#This Row],[N CoE
Nouveau]]))</f>
        <v>0</v>
      </c>
    </row>
    <row r="1423" spans="14:20" x14ac:dyDescent="0.25">
      <c r="N1423" s="5" t="s">
        <v>1681</v>
      </c>
      <c r="O1423" s="36">
        <v>2</v>
      </c>
      <c r="P1423" s="37">
        <v>1</v>
      </c>
      <c r="Q1423" s="38">
        <v>0</v>
      </c>
      <c r="R1423" s="38">
        <v>0</v>
      </c>
      <c r="S1423" s="36">
        <f>IF(Tabel3[[#This Row],[N Adv
Nouveau]]=0,0,POWER(2,Tabel3[[#This Row],[N Adv
maintenant]]+Tabel3[[#This Row],[N Adv
Nouveau]]))</f>
        <v>0</v>
      </c>
      <c r="T1423" s="37">
        <f>IF(Tabel3[[#This Row],[N CoE
Nouveau]]=0,0,POWER(2,Tabel3[[#This Row],[N CoE
maintenant]]+Tabel3[[#This Row],[N CoE
Nouveau]]))</f>
        <v>0</v>
      </c>
    </row>
    <row r="1424" spans="14:20" x14ac:dyDescent="0.25">
      <c r="N1424" s="5" t="s">
        <v>1682</v>
      </c>
      <c r="O1424" s="36">
        <v>0</v>
      </c>
      <c r="P1424" s="37">
        <v>1</v>
      </c>
      <c r="Q1424" s="38">
        <v>0</v>
      </c>
      <c r="R1424" s="38">
        <v>0</v>
      </c>
      <c r="S1424" s="36">
        <f>IF(Tabel3[[#This Row],[N Adv
Nouveau]]=0,0,POWER(2,Tabel3[[#This Row],[N Adv
maintenant]]+Tabel3[[#This Row],[N Adv
Nouveau]]))</f>
        <v>0</v>
      </c>
      <c r="T1424" s="37">
        <f>IF(Tabel3[[#This Row],[N CoE
Nouveau]]=0,0,POWER(2,Tabel3[[#This Row],[N CoE
maintenant]]+Tabel3[[#This Row],[N CoE
Nouveau]]))</f>
        <v>0</v>
      </c>
    </row>
    <row r="1425" spans="14:20" x14ac:dyDescent="0.25">
      <c r="N1425" s="5" t="s">
        <v>1635</v>
      </c>
      <c r="O1425" s="36">
        <v>3</v>
      </c>
      <c r="P1425" s="37">
        <v>1</v>
      </c>
      <c r="Q1425" s="38">
        <v>0</v>
      </c>
      <c r="R1425" s="38">
        <v>0</v>
      </c>
      <c r="S1425" s="36">
        <f>IF(Tabel3[[#This Row],[N Adv
Nouveau]]=0,0,POWER(2,Tabel3[[#This Row],[N Adv
maintenant]]+Tabel3[[#This Row],[N Adv
Nouveau]]))</f>
        <v>0</v>
      </c>
      <c r="T1425" s="37">
        <f>IF(Tabel3[[#This Row],[N CoE
Nouveau]]=0,0,POWER(2,Tabel3[[#This Row],[N CoE
maintenant]]+Tabel3[[#This Row],[N CoE
Nouveau]]))</f>
        <v>0</v>
      </c>
    </row>
    <row r="1426" spans="14:20" x14ac:dyDescent="0.25">
      <c r="N1426" s="5" t="s">
        <v>1099</v>
      </c>
      <c r="O1426" s="36">
        <v>1</v>
      </c>
      <c r="P1426" s="37">
        <v>1</v>
      </c>
      <c r="Q1426" s="38">
        <v>0</v>
      </c>
      <c r="R1426" s="38">
        <v>0</v>
      </c>
      <c r="S1426" s="36">
        <f>IF(Tabel3[[#This Row],[N Adv
Nouveau]]=0,0,POWER(2,Tabel3[[#This Row],[N Adv
maintenant]]+Tabel3[[#This Row],[N Adv
Nouveau]]))</f>
        <v>0</v>
      </c>
      <c r="T1426" s="37">
        <f>IF(Tabel3[[#This Row],[N CoE
Nouveau]]=0,0,POWER(2,Tabel3[[#This Row],[N CoE
maintenant]]+Tabel3[[#This Row],[N CoE
Nouveau]]))</f>
        <v>0</v>
      </c>
    </row>
    <row r="1427" spans="14:20" x14ac:dyDescent="0.25">
      <c r="N1427" s="5" t="s">
        <v>1724</v>
      </c>
      <c r="O1427" s="36">
        <v>0</v>
      </c>
      <c r="P1427" s="37">
        <v>1</v>
      </c>
      <c r="Q1427" s="38">
        <v>0</v>
      </c>
      <c r="R1427" s="38">
        <v>0</v>
      </c>
      <c r="S1427" s="36">
        <f>IF(Tabel3[[#This Row],[N Adv
Nouveau]]=0,0,POWER(2,Tabel3[[#This Row],[N Adv
maintenant]]+Tabel3[[#This Row],[N Adv
Nouveau]]))</f>
        <v>0</v>
      </c>
      <c r="T1427" s="37">
        <f>IF(Tabel3[[#This Row],[N CoE
Nouveau]]=0,0,POWER(2,Tabel3[[#This Row],[N CoE
maintenant]]+Tabel3[[#This Row],[N CoE
Nouveau]]))</f>
        <v>0</v>
      </c>
    </row>
    <row r="1428" spans="14:20" x14ac:dyDescent="0.25">
      <c r="N1428" s="5" t="s">
        <v>1198</v>
      </c>
      <c r="O1428" s="36">
        <v>2</v>
      </c>
      <c r="P1428" s="37">
        <v>1</v>
      </c>
      <c r="Q1428" s="38">
        <v>0</v>
      </c>
      <c r="R1428" s="38">
        <v>0</v>
      </c>
      <c r="S1428" s="36">
        <f>IF(Tabel3[[#This Row],[N Adv
Nouveau]]=0,0,POWER(2,Tabel3[[#This Row],[N Adv
maintenant]]+Tabel3[[#This Row],[N Adv
Nouveau]]))</f>
        <v>0</v>
      </c>
      <c r="T1428" s="37">
        <f>IF(Tabel3[[#This Row],[N CoE
Nouveau]]=0,0,POWER(2,Tabel3[[#This Row],[N CoE
maintenant]]+Tabel3[[#This Row],[N CoE
Nouveau]]))</f>
        <v>0</v>
      </c>
    </row>
    <row r="1429" spans="14:20" x14ac:dyDescent="0.25">
      <c r="N1429" s="5" t="s">
        <v>1035</v>
      </c>
      <c r="O1429" s="36">
        <v>2</v>
      </c>
      <c r="P1429" s="37">
        <v>1</v>
      </c>
      <c r="Q1429" s="38">
        <v>0</v>
      </c>
      <c r="R1429" s="38">
        <v>0</v>
      </c>
      <c r="S1429" s="36">
        <f>IF(Tabel3[[#This Row],[N Adv
Nouveau]]=0,0,POWER(2,Tabel3[[#This Row],[N Adv
maintenant]]+Tabel3[[#This Row],[N Adv
Nouveau]]))</f>
        <v>0</v>
      </c>
      <c r="T1429" s="37">
        <f>IF(Tabel3[[#This Row],[N CoE
Nouveau]]=0,0,POWER(2,Tabel3[[#This Row],[N CoE
maintenant]]+Tabel3[[#This Row],[N CoE
Nouveau]]))</f>
        <v>0</v>
      </c>
    </row>
    <row r="1430" spans="14:20" x14ac:dyDescent="0.25">
      <c r="N1430" s="5" t="s">
        <v>1139</v>
      </c>
      <c r="O1430" s="36">
        <v>1</v>
      </c>
      <c r="P1430" s="37">
        <v>1</v>
      </c>
      <c r="Q1430" s="38">
        <v>0</v>
      </c>
      <c r="R1430" s="38">
        <v>0</v>
      </c>
      <c r="S1430" s="36">
        <f>IF(Tabel3[[#This Row],[N Adv
Nouveau]]=0,0,POWER(2,Tabel3[[#This Row],[N Adv
maintenant]]+Tabel3[[#This Row],[N Adv
Nouveau]]))</f>
        <v>0</v>
      </c>
      <c r="T1430" s="37">
        <f>IF(Tabel3[[#This Row],[N CoE
Nouveau]]=0,0,POWER(2,Tabel3[[#This Row],[N CoE
maintenant]]+Tabel3[[#This Row],[N CoE
Nouveau]]))</f>
        <v>0</v>
      </c>
    </row>
    <row r="1431" spans="14:20" x14ac:dyDescent="0.25">
      <c r="N1431" s="5" t="s">
        <v>1683</v>
      </c>
      <c r="O1431" s="36">
        <v>0</v>
      </c>
      <c r="P1431" s="37">
        <v>0</v>
      </c>
      <c r="Q1431" s="38">
        <v>0</v>
      </c>
      <c r="R1431" s="38">
        <v>0</v>
      </c>
      <c r="S1431" s="36">
        <f>IF(Tabel3[[#This Row],[N Adv
Nouveau]]=0,0,POWER(2,Tabel3[[#This Row],[N Adv
maintenant]]+Tabel3[[#This Row],[N Adv
Nouveau]]))</f>
        <v>0</v>
      </c>
      <c r="T1431" s="37">
        <f>IF(Tabel3[[#This Row],[N CoE
Nouveau]]=0,0,POWER(2,Tabel3[[#This Row],[N CoE
maintenant]]+Tabel3[[#This Row],[N CoE
Nouveau]]))</f>
        <v>0</v>
      </c>
    </row>
    <row r="1432" spans="14:20" x14ac:dyDescent="0.25">
      <c r="N1432" s="5" t="s">
        <v>1659</v>
      </c>
      <c r="O1432" s="36">
        <v>1</v>
      </c>
      <c r="P1432" s="37">
        <v>1</v>
      </c>
      <c r="Q1432" s="38">
        <v>0</v>
      </c>
      <c r="R1432" s="38">
        <v>0</v>
      </c>
      <c r="S1432" s="36">
        <f>IF(Tabel3[[#This Row],[N Adv
Nouveau]]=0,0,POWER(2,Tabel3[[#This Row],[N Adv
maintenant]]+Tabel3[[#This Row],[N Adv
Nouveau]]))</f>
        <v>0</v>
      </c>
      <c r="T1432" s="37">
        <f>IF(Tabel3[[#This Row],[N CoE
Nouveau]]=0,0,POWER(2,Tabel3[[#This Row],[N CoE
maintenant]]+Tabel3[[#This Row],[N CoE
Nouveau]]))</f>
        <v>0</v>
      </c>
    </row>
    <row r="1433" spans="14:20" x14ac:dyDescent="0.25">
      <c r="N1433" s="5" t="s">
        <v>948</v>
      </c>
      <c r="O1433" s="36">
        <v>1</v>
      </c>
      <c r="P1433" s="37">
        <v>0</v>
      </c>
      <c r="Q1433" s="38">
        <v>0</v>
      </c>
      <c r="R1433" s="38">
        <v>0</v>
      </c>
      <c r="S1433" s="36">
        <f>IF(Tabel3[[#This Row],[N Adv
Nouveau]]=0,0,POWER(2,Tabel3[[#This Row],[N Adv
maintenant]]+Tabel3[[#This Row],[N Adv
Nouveau]]))</f>
        <v>0</v>
      </c>
      <c r="T1433" s="37">
        <f>IF(Tabel3[[#This Row],[N CoE
Nouveau]]=0,0,POWER(2,Tabel3[[#This Row],[N CoE
maintenant]]+Tabel3[[#This Row],[N CoE
Nouveau]]))</f>
        <v>0</v>
      </c>
    </row>
    <row r="1434" spans="14:20" x14ac:dyDescent="0.25">
      <c r="N1434" s="5" t="s">
        <v>1110</v>
      </c>
      <c r="O1434" s="36">
        <v>1</v>
      </c>
      <c r="P1434" s="37">
        <v>1</v>
      </c>
      <c r="Q1434" s="38">
        <v>0</v>
      </c>
      <c r="R1434" s="38">
        <v>0</v>
      </c>
      <c r="S1434" s="36">
        <f>IF(Tabel3[[#This Row],[N Adv
Nouveau]]=0,0,POWER(2,Tabel3[[#This Row],[N Adv
maintenant]]+Tabel3[[#This Row],[N Adv
Nouveau]]))</f>
        <v>0</v>
      </c>
      <c r="T1434" s="37">
        <f>IF(Tabel3[[#This Row],[N CoE
Nouveau]]=0,0,POWER(2,Tabel3[[#This Row],[N CoE
maintenant]]+Tabel3[[#This Row],[N CoE
Nouveau]]))</f>
        <v>0</v>
      </c>
    </row>
    <row r="1435" spans="14:20" x14ac:dyDescent="0.25">
      <c r="N1435" s="5" t="s">
        <v>1647</v>
      </c>
      <c r="O1435" s="36">
        <v>0</v>
      </c>
      <c r="P1435" s="37">
        <v>0</v>
      </c>
      <c r="Q1435" s="38">
        <v>0</v>
      </c>
      <c r="R1435" s="38">
        <v>0</v>
      </c>
      <c r="S1435" s="36">
        <f>IF(Tabel3[[#This Row],[N Adv
Nouveau]]=0,0,POWER(2,Tabel3[[#This Row],[N Adv
maintenant]]+Tabel3[[#This Row],[N Adv
Nouveau]]))</f>
        <v>0</v>
      </c>
      <c r="T1435" s="37">
        <f>IF(Tabel3[[#This Row],[N CoE
Nouveau]]=0,0,POWER(2,Tabel3[[#This Row],[N CoE
maintenant]]+Tabel3[[#This Row],[N CoE
Nouveau]]))</f>
        <v>0</v>
      </c>
    </row>
    <row r="1436" spans="14:20" x14ac:dyDescent="0.25">
      <c r="N1436" s="5" t="s">
        <v>1651</v>
      </c>
      <c r="O1436" s="36">
        <v>0</v>
      </c>
      <c r="P1436" s="37">
        <v>0</v>
      </c>
      <c r="Q1436" s="38">
        <v>0</v>
      </c>
      <c r="R1436" s="38">
        <v>0</v>
      </c>
      <c r="S1436" s="36">
        <f>IF(Tabel3[[#This Row],[N Adv
Nouveau]]=0,0,POWER(2,Tabel3[[#This Row],[N Adv
maintenant]]+Tabel3[[#This Row],[N Adv
Nouveau]]))</f>
        <v>0</v>
      </c>
      <c r="T1436" s="37">
        <f>IF(Tabel3[[#This Row],[N CoE
Nouveau]]=0,0,POWER(2,Tabel3[[#This Row],[N CoE
maintenant]]+Tabel3[[#This Row],[N CoE
Nouveau]]))</f>
        <v>0</v>
      </c>
    </row>
    <row r="1437" spans="14:20" x14ac:dyDescent="0.25">
      <c r="N1437" s="5" t="s">
        <v>1697</v>
      </c>
      <c r="O1437" s="36">
        <v>1</v>
      </c>
      <c r="P1437" s="37">
        <v>0</v>
      </c>
      <c r="Q1437" s="38">
        <v>0</v>
      </c>
      <c r="R1437" s="38">
        <v>0</v>
      </c>
      <c r="S1437" s="36">
        <f>IF(Tabel3[[#This Row],[N Adv
Nouveau]]=0,0,POWER(2,Tabel3[[#This Row],[N Adv
maintenant]]+Tabel3[[#This Row],[N Adv
Nouveau]]))</f>
        <v>0</v>
      </c>
      <c r="T1437" s="37">
        <f>IF(Tabel3[[#This Row],[N CoE
Nouveau]]=0,0,POWER(2,Tabel3[[#This Row],[N CoE
maintenant]]+Tabel3[[#This Row],[N CoE
Nouveau]]))</f>
        <v>0</v>
      </c>
    </row>
    <row r="1438" spans="14:20" x14ac:dyDescent="0.25">
      <c r="N1438" s="5" t="s">
        <v>379</v>
      </c>
      <c r="O1438" s="36">
        <v>2</v>
      </c>
      <c r="P1438" s="37">
        <v>1</v>
      </c>
      <c r="Q1438" s="38">
        <v>0</v>
      </c>
      <c r="R1438" s="38">
        <v>0</v>
      </c>
      <c r="S1438" s="36">
        <f>IF(Tabel3[[#This Row],[N Adv
Nouveau]]=0,0,POWER(2,Tabel3[[#This Row],[N Adv
maintenant]]+Tabel3[[#This Row],[N Adv
Nouveau]]))</f>
        <v>0</v>
      </c>
      <c r="T1438" s="37">
        <f>IF(Tabel3[[#This Row],[N CoE
Nouveau]]=0,0,POWER(2,Tabel3[[#This Row],[N CoE
maintenant]]+Tabel3[[#This Row],[N CoE
Nouveau]]))</f>
        <v>0</v>
      </c>
    </row>
    <row r="1439" spans="14:20" x14ac:dyDescent="0.25">
      <c r="N1439" s="5" t="s">
        <v>1631</v>
      </c>
      <c r="O1439" s="36">
        <v>0</v>
      </c>
      <c r="P1439" s="37">
        <v>0</v>
      </c>
      <c r="Q1439" s="38">
        <v>0</v>
      </c>
      <c r="R1439" s="38">
        <v>0</v>
      </c>
      <c r="S1439" s="36">
        <f>IF(Tabel3[[#This Row],[N Adv
Nouveau]]=0,0,POWER(2,Tabel3[[#This Row],[N Adv
maintenant]]+Tabel3[[#This Row],[N Adv
Nouveau]]))</f>
        <v>0</v>
      </c>
      <c r="T1439" s="37">
        <f>IF(Tabel3[[#This Row],[N CoE
Nouveau]]=0,0,POWER(2,Tabel3[[#This Row],[N CoE
maintenant]]+Tabel3[[#This Row],[N CoE
Nouveau]]))</f>
        <v>0</v>
      </c>
    </row>
    <row r="1440" spans="14:20" x14ac:dyDescent="0.25">
      <c r="N1440" s="5" t="s">
        <v>1679</v>
      </c>
      <c r="O1440" s="36">
        <v>1</v>
      </c>
      <c r="P1440" s="37">
        <v>0</v>
      </c>
      <c r="Q1440" s="38">
        <v>0</v>
      </c>
      <c r="R1440" s="38">
        <v>0</v>
      </c>
      <c r="S1440" s="36">
        <f>IF(Tabel3[[#This Row],[N Adv
Nouveau]]=0,0,POWER(2,Tabel3[[#This Row],[N Adv
maintenant]]+Tabel3[[#This Row],[N Adv
Nouveau]]))</f>
        <v>0</v>
      </c>
      <c r="T1440" s="37">
        <f>IF(Tabel3[[#This Row],[N CoE
Nouveau]]=0,0,POWER(2,Tabel3[[#This Row],[N CoE
maintenant]]+Tabel3[[#This Row],[N CoE
Nouveau]]))</f>
        <v>0</v>
      </c>
    </row>
    <row r="1441" spans="14:20" x14ac:dyDescent="0.25">
      <c r="N1441" s="5" t="s">
        <v>1725</v>
      </c>
      <c r="O1441" s="36">
        <v>0</v>
      </c>
      <c r="P1441" s="37">
        <v>1</v>
      </c>
      <c r="Q1441" s="38">
        <v>0</v>
      </c>
      <c r="R1441" s="38">
        <v>0</v>
      </c>
      <c r="S1441" s="36">
        <f>IF(Tabel3[[#This Row],[N Adv
Nouveau]]=0,0,POWER(2,Tabel3[[#This Row],[N Adv
maintenant]]+Tabel3[[#This Row],[N Adv
Nouveau]]))</f>
        <v>0</v>
      </c>
      <c r="T1441" s="37">
        <f>IF(Tabel3[[#This Row],[N CoE
Nouveau]]=0,0,POWER(2,Tabel3[[#This Row],[N CoE
maintenant]]+Tabel3[[#This Row],[N CoE
Nouveau]]))</f>
        <v>0</v>
      </c>
    </row>
    <row r="1442" spans="14:20" x14ac:dyDescent="0.25">
      <c r="N1442" s="5" t="s">
        <v>1278</v>
      </c>
      <c r="O1442" s="36">
        <v>1</v>
      </c>
      <c r="P1442" s="37">
        <v>0</v>
      </c>
      <c r="Q1442" s="38">
        <v>0</v>
      </c>
      <c r="R1442" s="38">
        <v>0</v>
      </c>
      <c r="S1442" s="36">
        <f>IF(Tabel3[[#This Row],[N Adv
Nouveau]]=0,0,POWER(2,Tabel3[[#This Row],[N Adv
maintenant]]+Tabel3[[#This Row],[N Adv
Nouveau]]))</f>
        <v>0</v>
      </c>
      <c r="T1442" s="37">
        <f>IF(Tabel3[[#This Row],[N CoE
Nouveau]]=0,0,POWER(2,Tabel3[[#This Row],[N CoE
maintenant]]+Tabel3[[#This Row],[N CoE
Nouveau]]))</f>
        <v>0</v>
      </c>
    </row>
    <row r="1443" spans="14:20" x14ac:dyDescent="0.25">
      <c r="N1443" s="5" t="s">
        <v>1655</v>
      </c>
      <c r="O1443" s="36">
        <v>0</v>
      </c>
      <c r="P1443" s="37">
        <v>0</v>
      </c>
      <c r="Q1443" s="38">
        <v>0</v>
      </c>
      <c r="R1443" s="38">
        <v>0</v>
      </c>
      <c r="S1443" s="36">
        <f>IF(Tabel3[[#This Row],[N Adv
Nouveau]]=0,0,POWER(2,Tabel3[[#This Row],[N Adv
maintenant]]+Tabel3[[#This Row],[N Adv
Nouveau]]))</f>
        <v>0</v>
      </c>
      <c r="T1443" s="37">
        <f>IF(Tabel3[[#This Row],[N CoE
Nouveau]]=0,0,POWER(2,Tabel3[[#This Row],[N CoE
maintenant]]+Tabel3[[#This Row],[N CoE
Nouveau]]))</f>
        <v>0</v>
      </c>
    </row>
    <row r="1444" spans="14:20" x14ac:dyDescent="0.25">
      <c r="N1444" s="5" t="s">
        <v>1639</v>
      </c>
      <c r="O1444" s="36">
        <v>2</v>
      </c>
      <c r="P1444" s="37">
        <v>1</v>
      </c>
      <c r="Q1444" s="38">
        <v>0</v>
      </c>
      <c r="R1444" s="38">
        <v>0</v>
      </c>
      <c r="S1444" s="36">
        <f>IF(Tabel3[[#This Row],[N Adv
Nouveau]]=0,0,POWER(2,Tabel3[[#This Row],[N Adv
maintenant]]+Tabel3[[#This Row],[N Adv
Nouveau]]))</f>
        <v>0</v>
      </c>
      <c r="T1444" s="37">
        <f>IF(Tabel3[[#This Row],[N CoE
Nouveau]]=0,0,POWER(2,Tabel3[[#This Row],[N CoE
maintenant]]+Tabel3[[#This Row],[N CoE
Nouveau]]))</f>
        <v>0</v>
      </c>
    </row>
    <row r="1445" spans="14:20" x14ac:dyDescent="0.25">
      <c r="N1445" s="5" t="s">
        <v>557</v>
      </c>
      <c r="O1445" s="36">
        <v>3</v>
      </c>
      <c r="P1445" s="37">
        <v>0</v>
      </c>
      <c r="Q1445" s="38">
        <v>0</v>
      </c>
      <c r="R1445" s="38">
        <v>0</v>
      </c>
      <c r="S1445" s="36">
        <f>IF(Tabel3[[#This Row],[N Adv
Nouveau]]=0,0,POWER(2,Tabel3[[#This Row],[N Adv
maintenant]]+Tabel3[[#This Row],[N Adv
Nouveau]]))</f>
        <v>0</v>
      </c>
      <c r="T1445" s="37">
        <f>IF(Tabel3[[#This Row],[N CoE
Nouveau]]=0,0,POWER(2,Tabel3[[#This Row],[N CoE
maintenant]]+Tabel3[[#This Row],[N CoE
Nouveau]]))</f>
        <v>0</v>
      </c>
    </row>
    <row r="1446" spans="14:20" x14ac:dyDescent="0.25">
      <c r="N1446" s="5" t="s">
        <v>1638</v>
      </c>
      <c r="O1446" s="36">
        <v>1</v>
      </c>
      <c r="P1446" s="37">
        <v>1</v>
      </c>
      <c r="Q1446" s="38">
        <v>0</v>
      </c>
      <c r="R1446" s="38">
        <v>0</v>
      </c>
      <c r="S1446" s="36">
        <f>IF(Tabel3[[#This Row],[N Adv
Nouveau]]=0,0,POWER(2,Tabel3[[#This Row],[N Adv
maintenant]]+Tabel3[[#This Row],[N Adv
Nouveau]]))</f>
        <v>0</v>
      </c>
      <c r="T1446" s="37">
        <f>IF(Tabel3[[#This Row],[N CoE
Nouveau]]=0,0,POWER(2,Tabel3[[#This Row],[N CoE
maintenant]]+Tabel3[[#This Row],[N CoE
Nouveau]]))</f>
        <v>0</v>
      </c>
    </row>
    <row r="1447" spans="14:20" x14ac:dyDescent="0.25">
      <c r="N1447" s="5" t="s">
        <v>278</v>
      </c>
      <c r="O1447" s="36">
        <v>2</v>
      </c>
      <c r="P1447" s="37">
        <v>0</v>
      </c>
      <c r="Q1447" s="38">
        <v>0</v>
      </c>
      <c r="R1447" s="38">
        <v>0</v>
      </c>
      <c r="S1447" s="36">
        <f>IF(Tabel3[[#This Row],[N Adv
Nouveau]]=0,0,POWER(2,Tabel3[[#This Row],[N Adv
maintenant]]+Tabel3[[#This Row],[N Adv
Nouveau]]))</f>
        <v>0</v>
      </c>
      <c r="T1447" s="37">
        <f>IF(Tabel3[[#This Row],[N CoE
Nouveau]]=0,0,POWER(2,Tabel3[[#This Row],[N CoE
maintenant]]+Tabel3[[#This Row],[N CoE
Nouveau]]))</f>
        <v>0</v>
      </c>
    </row>
    <row r="1448" spans="14:20" x14ac:dyDescent="0.25">
      <c r="N1448" s="5" t="s">
        <v>1641</v>
      </c>
      <c r="O1448" s="36">
        <v>1</v>
      </c>
      <c r="P1448" s="37">
        <v>1</v>
      </c>
      <c r="Q1448" s="38">
        <v>0</v>
      </c>
      <c r="R1448" s="38">
        <v>0</v>
      </c>
      <c r="S1448" s="36">
        <f>IF(Tabel3[[#This Row],[N Adv
Nouveau]]=0,0,POWER(2,Tabel3[[#This Row],[N Adv
maintenant]]+Tabel3[[#This Row],[N Adv
Nouveau]]))</f>
        <v>0</v>
      </c>
      <c r="T1448" s="37">
        <f>IF(Tabel3[[#This Row],[N CoE
Nouveau]]=0,0,POWER(2,Tabel3[[#This Row],[N CoE
maintenant]]+Tabel3[[#This Row],[N CoE
Nouveau]]))</f>
        <v>0</v>
      </c>
    </row>
    <row r="1449" spans="14:20" x14ac:dyDescent="0.25">
      <c r="N1449" s="5" t="s">
        <v>305</v>
      </c>
      <c r="O1449" s="36">
        <v>2</v>
      </c>
      <c r="P1449" s="37">
        <v>1</v>
      </c>
      <c r="Q1449" s="38">
        <v>0</v>
      </c>
      <c r="R1449" s="38">
        <v>0</v>
      </c>
      <c r="S1449" s="36">
        <f>IF(Tabel3[[#This Row],[N Adv
Nouveau]]=0,0,POWER(2,Tabel3[[#This Row],[N Adv
maintenant]]+Tabel3[[#This Row],[N Adv
Nouveau]]))</f>
        <v>0</v>
      </c>
      <c r="T1449" s="37">
        <f>IF(Tabel3[[#This Row],[N CoE
Nouveau]]=0,0,POWER(2,Tabel3[[#This Row],[N CoE
maintenant]]+Tabel3[[#This Row],[N CoE
Nouveau]]))</f>
        <v>0</v>
      </c>
    </row>
    <row r="1450" spans="14:20" x14ac:dyDescent="0.25">
      <c r="N1450" s="5" t="s">
        <v>1192</v>
      </c>
      <c r="O1450" s="36">
        <v>1</v>
      </c>
      <c r="P1450" s="37">
        <v>1</v>
      </c>
      <c r="Q1450" s="38">
        <v>0</v>
      </c>
      <c r="R1450" s="38">
        <v>0</v>
      </c>
      <c r="S1450" s="36">
        <f>IF(Tabel3[[#This Row],[N Adv
Nouveau]]=0,0,POWER(2,Tabel3[[#This Row],[N Adv
maintenant]]+Tabel3[[#This Row],[N Adv
Nouveau]]))</f>
        <v>0</v>
      </c>
      <c r="T1450" s="37">
        <f>IF(Tabel3[[#This Row],[N CoE
Nouveau]]=0,0,POWER(2,Tabel3[[#This Row],[N CoE
maintenant]]+Tabel3[[#This Row],[N CoE
Nouveau]]))</f>
        <v>0</v>
      </c>
    </row>
    <row r="1451" spans="14:20" x14ac:dyDescent="0.25">
      <c r="N1451" s="5" t="s">
        <v>1660</v>
      </c>
      <c r="O1451" s="36">
        <v>2</v>
      </c>
      <c r="P1451" s="37">
        <v>1</v>
      </c>
      <c r="Q1451" s="38">
        <v>0</v>
      </c>
      <c r="R1451" s="38">
        <v>0</v>
      </c>
      <c r="S1451" s="36">
        <f>IF(Tabel3[[#This Row],[N Adv
Nouveau]]=0,0,POWER(2,Tabel3[[#This Row],[N Adv
maintenant]]+Tabel3[[#This Row],[N Adv
Nouveau]]))</f>
        <v>0</v>
      </c>
      <c r="T1451" s="37">
        <f>IF(Tabel3[[#This Row],[N CoE
Nouveau]]=0,0,POWER(2,Tabel3[[#This Row],[N CoE
maintenant]]+Tabel3[[#This Row],[N CoE
Nouveau]]))</f>
        <v>0</v>
      </c>
    </row>
    <row r="1452" spans="14:20" x14ac:dyDescent="0.25">
      <c r="N1452" s="5" t="s">
        <v>1708</v>
      </c>
      <c r="O1452" s="36">
        <v>2</v>
      </c>
      <c r="P1452" s="37">
        <v>1</v>
      </c>
      <c r="Q1452" s="38">
        <v>0</v>
      </c>
      <c r="R1452" s="38">
        <v>0</v>
      </c>
      <c r="S1452" s="36">
        <f>IF(Tabel3[[#This Row],[N Adv
Nouveau]]=0,0,POWER(2,Tabel3[[#This Row],[N Adv
maintenant]]+Tabel3[[#This Row],[N Adv
Nouveau]]))</f>
        <v>0</v>
      </c>
      <c r="T1452" s="37">
        <f>IF(Tabel3[[#This Row],[N CoE
Nouveau]]=0,0,POWER(2,Tabel3[[#This Row],[N CoE
maintenant]]+Tabel3[[#This Row],[N CoE
Nouveau]]))</f>
        <v>0</v>
      </c>
    </row>
    <row r="1453" spans="14:20" x14ac:dyDescent="0.25">
      <c r="N1453" s="5" t="s">
        <v>1319</v>
      </c>
      <c r="O1453" s="36">
        <v>2</v>
      </c>
      <c r="P1453" s="37">
        <v>0</v>
      </c>
      <c r="Q1453" s="38">
        <v>0</v>
      </c>
      <c r="R1453" s="38">
        <v>0</v>
      </c>
      <c r="S1453" s="36">
        <f>IF(Tabel3[[#This Row],[N Adv
Nouveau]]=0,0,POWER(2,Tabel3[[#This Row],[N Adv
maintenant]]+Tabel3[[#This Row],[N Adv
Nouveau]]))</f>
        <v>0</v>
      </c>
      <c r="T1453" s="37">
        <f>IF(Tabel3[[#This Row],[N CoE
Nouveau]]=0,0,POWER(2,Tabel3[[#This Row],[N CoE
maintenant]]+Tabel3[[#This Row],[N CoE
Nouveau]]))</f>
        <v>0</v>
      </c>
    </row>
    <row r="1454" spans="14:20" x14ac:dyDescent="0.25">
      <c r="N1454" s="5" t="s">
        <v>1677</v>
      </c>
      <c r="O1454" s="36">
        <v>1</v>
      </c>
      <c r="P1454" s="37">
        <v>0</v>
      </c>
      <c r="Q1454" s="38">
        <v>0</v>
      </c>
      <c r="R1454" s="38">
        <v>0</v>
      </c>
      <c r="S1454" s="36">
        <f>IF(Tabel3[[#This Row],[N Adv
Nouveau]]=0,0,POWER(2,Tabel3[[#This Row],[N Adv
maintenant]]+Tabel3[[#This Row],[N Adv
Nouveau]]))</f>
        <v>0</v>
      </c>
      <c r="T1454" s="37">
        <f>IF(Tabel3[[#This Row],[N CoE
Nouveau]]=0,0,POWER(2,Tabel3[[#This Row],[N CoE
maintenant]]+Tabel3[[#This Row],[N CoE
Nouveau]]))</f>
        <v>0</v>
      </c>
    </row>
    <row r="1455" spans="14:20" x14ac:dyDescent="0.25">
      <c r="N1455" s="5" t="s">
        <v>1637</v>
      </c>
      <c r="O1455" s="36">
        <v>0</v>
      </c>
      <c r="P1455" s="37">
        <v>0</v>
      </c>
      <c r="Q1455" s="38">
        <v>0</v>
      </c>
      <c r="R1455" s="38">
        <v>0</v>
      </c>
      <c r="S1455" s="36">
        <f>IF(Tabel3[[#This Row],[N Adv
Nouveau]]=0,0,POWER(2,Tabel3[[#This Row],[N Adv
maintenant]]+Tabel3[[#This Row],[N Adv
Nouveau]]))</f>
        <v>0</v>
      </c>
      <c r="T1455" s="37">
        <f>IF(Tabel3[[#This Row],[N CoE
Nouveau]]=0,0,POWER(2,Tabel3[[#This Row],[N CoE
maintenant]]+Tabel3[[#This Row],[N CoE
Nouveau]]))</f>
        <v>0</v>
      </c>
    </row>
    <row r="1456" spans="14:20" x14ac:dyDescent="0.25">
      <c r="N1456" s="5" t="s">
        <v>1365</v>
      </c>
      <c r="O1456" s="36">
        <v>1</v>
      </c>
      <c r="P1456" s="37">
        <v>1</v>
      </c>
      <c r="Q1456" s="38">
        <v>0</v>
      </c>
      <c r="R1456" s="38">
        <v>0</v>
      </c>
      <c r="S1456" s="36">
        <f>IF(Tabel3[[#This Row],[N Adv
Nouveau]]=0,0,POWER(2,Tabel3[[#This Row],[N Adv
maintenant]]+Tabel3[[#This Row],[N Adv
Nouveau]]))</f>
        <v>0</v>
      </c>
      <c r="T1456" s="37">
        <f>IF(Tabel3[[#This Row],[N CoE
Nouveau]]=0,0,POWER(2,Tabel3[[#This Row],[N CoE
maintenant]]+Tabel3[[#This Row],[N CoE
Nouveau]]))</f>
        <v>0</v>
      </c>
    </row>
    <row r="1457" spans="14:20" x14ac:dyDescent="0.25">
      <c r="N1457" s="5" t="s">
        <v>1669</v>
      </c>
      <c r="O1457" s="36">
        <v>0</v>
      </c>
      <c r="P1457" s="37">
        <v>1</v>
      </c>
      <c r="Q1457" s="38">
        <v>0</v>
      </c>
      <c r="R1457" s="38">
        <v>0</v>
      </c>
      <c r="S1457" s="36">
        <f>IF(Tabel3[[#This Row],[N Adv
Nouveau]]=0,0,POWER(2,Tabel3[[#This Row],[N Adv
maintenant]]+Tabel3[[#This Row],[N Adv
Nouveau]]))</f>
        <v>0</v>
      </c>
      <c r="T1457" s="37">
        <f>IF(Tabel3[[#This Row],[N CoE
Nouveau]]=0,0,POWER(2,Tabel3[[#This Row],[N CoE
maintenant]]+Tabel3[[#This Row],[N CoE
Nouveau]]))</f>
        <v>0</v>
      </c>
    </row>
    <row r="1458" spans="14:20" x14ac:dyDescent="0.25">
      <c r="N1458" s="5" t="s">
        <v>1702</v>
      </c>
      <c r="O1458" s="36">
        <v>2</v>
      </c>
      <c r="P1458" s="37">
        <v>1</v>
      </c>
      <c r="Q1458" s="38">
        <v>0</v>
      </c>
      <c r="R1458" s="38">
        <v>0</v>
      </c>
      <c r="S1458" s="36">
        <f>IF(Tabel3[[#This Row],[N Adv
Nouveau]]=0,0,POWER(2,Tabel3[[#This Row],[N Adv
maintenant]]+Tabel3[[#This Row],[N Adv
Nouveau]]))</f>
        <v>0</v>
      </c>
      <c r="T1458" s="37">
        <f>IF(Tabel3[[#This Row],[N CoE
Nouveau]]=0,0,POWER(2,Tabel3[[#This Row],[N CoE
maintenant]]+Tabel3[[#This Row],[N CoE
Nouveau]]))</f>
        <v>0</v>
      </c>
    </row>
    <row r="1459" spans="14:20" x14ac:dyDescent="0.25">
      <c r="N1459" s="5" t="s">
        <v>1703</v>
      </c>
      <c r="O1459" s="36">
        <v>1</v>
      </c>
      <c r="P1459" s="37">
        <v>1</v>
      </c>
      <c r="Q1459" s="38">
        <v>0</v>
      </c>
      <c r="R1459" s="38">
        <v>0</v>
      </c>
      <c r="S1459" s="36">
        <f>IF(Tabel3[[#This Row],[N Adv
Nouveau]]=0,0,POWER(2,Tabel3[[#This Row],[N Adv
maintenant]]+Tabel3[[#This Row],[N Adv
Nouveau]]))</f>
        <v>0</v>
      </c>
      <c r="T1459" s="37">
        <f>IF(Tabel3[[#This Row],[N CoE
Nouveau]]=0,0,POWER(2,Tabel3[[#This Row],[N CoE
maintenant]]+Tabel3[[#This Row],[N CoE
Nouveau]]))</f>
        <v>0</v>
      </c>
    </row>
    <row r="1460" spans="14:20" x14ac:dyDescent="0.25">
      <c r="N1460" s="5" t="s">
        <v>1648</v>
      </c>
      <c r="O1460" s="36">
        <v>0</v>
      </c>
      <c r="P1460" s="37">
        <v>0</v>
      </c>
      <c r="Q1460" s="38">
        <v>0</v>
      </c>
      <c r="R1460" s="38">
        <v>0</v>
      </c>
      <c r="S1460" s="36">
        <f>IF(Tabel3[[#This Row],[N Adv
Nouveau]]=0,0,POWER(2,Tabel3[[#This Row],[N Adv
maintenant]]+Tabel3[[#This Row],[N Adv
Nouveau]]))</f>
        <v>0</v>
      </c>
      <c r="T1460" s="37">
        <f>IF(Tabel3[[#This Row],[N CoE
Nouveau]]=0,0,POWER(2,Tabel3[[#This Row],[N CoE
maintenant]]+Tabel3[[#This Row],[N CoE
Nouveau]]))</f>
        <v>0</v>
      </c>
    </row>
    <row r="1461" spans="14:20" x14ac:dyDescent="0.25">
      <c r="N1461" s="5" t="s">
        <v>1674</v>
      </c>
      <c r="O1461" s="36">
        <v>2</v>
      </c>
      <c r="P1461" s="37">
        <v>1</v>
      </c>
      <c r="Q1461" s="38">
        <v>0</v>
      </c>
      <c r="R1461" s="38">
        <v>0</v>
      </c>
      <c r="S1461" s="36">
        <f>IF(Tabel3[[#This Row],[N Adv
Nouveau]]=0,0,POWER(2,Tabel3[[#This Row],[N Adv
maintenant]]+Tabel3[[#This Row],[N Adv
Nouveau]]))</f>
        <v>0</v>
      </c>
      <c r="T1461" s="37">
        <f>IF(Tabel3[[#This Row],[N CoE
Nouveau]]=0,0,POWER(2,Tabel3[[#This Row],[N CoE
maintenant]]+Tabel3[[#This Row],[N CoE
Nouveau]]))</f>
        <v>0</v>
      </c>
    </row>
    <row r="1462" spans="14:20" x14ac:dyDescent="0.25">
      <c r="N1462" s="5" t="s">
        <v>1282</v>
      </c>
      <c r="O1462" s="36">
        <v>1</v>
      </c>
      <c r="P1462" s="37">
        <v>0</v>
      </c>
      <c r="Q1462" s="38">
        <v>0</v>
      </c>
      <c r="R1462" s="38">
        <v>0</v>
      </c>
      <c r="S1462" s="36">
        <f>IF(Tabel3[[#This Row],[N Adv
Nouveau]]=0,0,POWER(2,Tabel3[[#This Row],[N Adv
maintenant]]+Tabel3[[#This Row],[N Adv
Nouveau]]))</f>
        <v>0</v>
      </c>
      <c r="T1462" s="37">
        <f>IF(Tabel3[[#This Row],[N CoE
Nouveau]]=0,0,POWER(2,Tabel3[[#This Row],[N CoE
maintenant]]+Tabel3[[#This Row],[N CoE
Nouveau]]))</f>
        <v>0</v>
      </c>
    </row>
    <row r="1463" spans="14:20" x14ac:dyDescent="0.25">
      <c r="N1463" s="5" t="s">
        <v>1663</v>
      </c>
      <c r="O1463" s="36">
        <v>1</v>
      </c>
      <c r="P1463" s="37">
        <v>1</v>
      </c>
      <c r="Q1463" s="38">
        <v>0</v>
      </c>
      <c r="R1463" s="38">
        <v>0</v>
      </c>
      <c r="S1463" s="36">
        <f>IF(Tabel3[[#This Row],[N Adv
Nouveau]]=0,0,POWER(2,Tabel3[[#This Row],[N Adv
maintenant]]+Tabel3[[#This Row],[N Adv
Nouveau]]))</f>
        <v>0</v>
      </c>
      <c r="T1463" s="37">
        <f>IF(Tabel3[[#This Row],[N CoE
Nouveau]]=0,0,POWER(2,Tabel3[[#This Row],[N CoE
maintenant]]+Tabel3[[#This Row],[N CoE
Nouveau]]))</f>
        <v>0</v>
      </c>
    </row>
    <row r="1464" spans="14:20" x14ac:dyDescent="0.25">
      <c r="N1464" s="5" t="s">
        <v>1691</v>
      </c>
      <c r="O1464" s="36">
        <v>1</v>
      </c>
      <c r="P1464" s="37">
        <v>1</v>
      </c>
      <c r="Q1464" s="38">
        <v>0</v>
      </c>
      <c r="R1464" s="38">
        <v>0</v>
      </c>
      <c r="S1464" s="36">
        <f>IF(Tabel3[[#This Row],[N Adv
Nouveau]]=0,0,POWER(2,Tabel3[[#This Row],[N Adv
maintenant]]+Tabel3[[#This Row],[N Adv
Nouveau]]))</f>
        <v>0</v>
      </c>
      <c r="T1464" s="37">
        <f>IF(Tabel3[[#This Row],[N CoE
Nouveau]]=0,0,POWER(2,Tabel3[[#This Row],[N CoE
maintenant]]+Tabel3[[#This Row],[N CoE
Nouveau]]))</f>
        <v>0</v>
      </c>
    </row>
    <row r="1465" spans="14:20" x14ac:dyDescent="0.25">
      <c r="N1465" s="5" t="s">
        <v>1362</v>
      </c>
      <c r="O1465" s="36">
        <v>1</v>
      </c>
      <c r="P1465" s="37">
        <v>1</v>
      </c>
      <c r="Q1465" s="38">
        <v>0</v>
      </c>
      <c r="R1465" s="38">
        <v>0</v>
      </c>
      <c r="S1465" s="36">
        <f>IF(Tabel3[[#This Row],[N Adv
Nouveau]]=0,0,POWER(2,Tabel3[[#This Row],[N Adv
maintenant]]+Tabel3[[#This Row],[N Adv
Nouveau]]))</f>
        <v>0</v>
      </c>
      <c r="T1465" s="37">
        <f>IF(Tabel3[[#This Row],[N CoE
Nouveau]]=0,0,POWER(2,Tabel3[[#This Row],[N CoE
maintenant]]+Tabel3[[#This Row],[N CoE
Nouveau]]))</f>
        <v>0</v>
      </c>
    </row>
    <row r="1466" spans="14:20" x14ac:dyDescent="0.25">
      <c r="N1466" s="5" t="s">
        <v>1686</v>
      </c>
      <c r="O1466" s="36">
        <v>0</v>
      </c>
      <c r="P1466" s="37">
        <v>0</v>
      </c>
      <c r="Q1466" s="38">
        <v>0</v>
      </c>
      <c r="R1466" s="38">
        <v>0</v>
      </c>
      <c r="S1466" s="36">
        <f>IF(Tabel3[[#This Row],[N Adv
Nouveau]]=0,0,POWER(2,Tabel3[[#This Row],[N Adv
maintenant]]+Tabel3[[#This Row],[N Adv
Nouveau]]))</f>
        <v>0</v>
      </c>
      <c r="T1466" s="37">
        <f>IF(Tabel3[[#This Row],[N CoE
Nouveau]]=0,0,POWER(2,Tabel3[[#This Row],[N CoE
maintenant]]+Tabel3[[#This Row],[N CoE
Nouveau]]))</f>
        <v>0</v>
      </c>
    </row>
    <row r="1467" spans="14:20" x14ac:dyDescent="0.25">
      <c r="N1467" s="5" t="s">
        <v>1696</v>
      </c>
      <c r="O1467" s="36">
        <v>1</v>
      </c>
      <c r="P1467" s="37">
        <v>1</v>
      </c>
      <c r="Q1467" s="38">
        <v>0</v>
      </c>
      <c r="R1467" s="38">
        <v>0</v>
      </c>
      <c r="S1467" s="36">
        <f>IF(Tabel3[[#This Row],[N Adv
Nouveau]]=0,0,POWER(2,Tabel3[[#This Row],[N Adv
maintenant]]+Tabel3[[#This Row],[N Adv
Nouveau]]))</f>
        <v>0</v>
      </c>
      <c r="T1467" s="37">
        <f>IF(Tabel3[[#This Row],[N CoE
Nouveau]]=0,0,POWER(2,Tabel3[[#This Row],[N CoE
maintenant]]+Tabel3[[#This Row],[N CoE
Nouveau]]))</f>
        <v>0</v>
      </c>
    </row>
    <row r="1468" spans="14:20" x14ac:dyDescent="0.25">
      <c r="N1468" s="5" t="s">
        <v>1642</v>
      </c>
      <c r="O1468" s="36">
        <v>1</v>
      </c>
      <c r="P1468" s="37">
        <v>0</v>
      </c>
      <c r="Q1468" s="38">
        <v>0</v>
      </c>
      <c r="R1468" s="38">
        <v>0</v>
      </c>
      <c r="S1468" s="36">
        <f>IF(Tabel3[[#This Row],[N Adv
Nouveau]]=0,0,POWER(2,Tabel3[[#This Row],[N Adv
maintenant]]+Tabel3[[#This Row],[N Adv
Nouveau]]))</f>
        <v>0</v>
      </c>
      <c r="T1468" s="37">
        <f>IF(Tabel3[[#This Row],[N CoE
Nouveau]]=0,0,POWER(2,Tabel3[[#This Row],[N CoE
maintenant]]+Tabel3[[#This Row],[N CoE
Nouveau]]))</f>
        <v>0</v>
      </c>
    </row>
    <row r="1469" spans="14:20" x14ac:dyDescent="0.25">
      <c r="N1469" s="5" t="s">
        <v>1710</v>
      </c>
      <c r="O1469" s="36">
        <v>1</v>
      </c>
      <c r="P1469" s="37">
        <v>1</v>
      </c>
      <c r="Q1469" s="38">
        <v>0</v>
      </c>
      <c r="R1469" s="38">
        <v>0</v>
      </c>
      <c r="S1469" s="36">
        <f>IF(Tabel3[[#This Row],[N Adv
Nouveau]]=0,0,POWER(2,Tabel3[[#This Row],[N Adv
maintenant]]+Tabel3[[#This Row],[N Adv
Nouveau]]))</f>
        <v>0</v>
      </c>
      <c r="T1469" s="37">
        <f>IF(Tabel3[[#This Row],[N CoE
Nouveau]]=0,0,POWER(2,Tabel3[[#This Row],[N CoE
maintenant]]+Tabel3[[#This Row],[N CoE
Nouveau]]))</f>
        <v>0</v>
      </c>
    </row>
    <row r="1470" spans="14:20" x14ac:dyDescent="0.25">
      <c r="N1470" s="5" t="s">
        <v>1097</v>
      </c>
      <c r="O1470" s="36">
        <v>0</v>
      </c>
      <c r="P1470" s="37">
        <v>1</v>
      </c>
      <c r="Q1470" s="38">
        <v>0</v>
      </c>
      <c r="R1470" s="38">
        <v>0</v>
      </c>
      <c r="S1470" s="36">
        <f>IF(Tabel3[[#This Row],[N Adv
Nouveau]]=0,0,POWER(2,Tabel3[[#This Row],[N Adv
maintenant]]+Tabel3[[#This Row],[N Adv
Nouveau]]))</f>
        <v>0</v>
      </c>
      <c r="T1470" s="37">
        <f>IF(Tabel3[[#This Row],[N CoE
Nouveau]]=0,0,POWER(2,Tabel3[[#This Row],[N CoE
maintenant]]+Tabel3[[#This Row],[N CoE
Nouveau]]))</f>
        <v>0</v>
      </c>
    </row>
    <row r="1471" spans="14:20" x14ac:dyDescent="0.25">
      <c r="N1471" s="5" t="s">
        <v>1656</v>
      </c>
      <c r="O1471" s="36">
        <v>0</v>
      </c>
      <c r="P1471" s="37">
        <v>0</v>
      </c>
      <c r="Q1471" s="38">
        <v>0</v>
      </c>
      <c r="R1471" s="38">
        <v>0</v>
      </c>
      <c r="S1471" s="36">
        <f>IF(Tabel3[[#This Row],[N Adv
Nouveau]]=0,0,POWER(2,Tabel3[[#This Row],[N Adv
maintenant]]+Tabel3[[#This Row],[N Adv
Nouveau]]))</f>
        <v>0</v>
      </c>
      <c r="T1471" s="37">
        <f>IF(Tabel3[[#This Row],[N CoE
Nouveau]]=0,0,POWER(2,Tabel3[[#This Row],[N CoE
maintenant]]+Tabel3[[#This Row],[N CoE
Nouveau]]))</f>
        <v>0</v>
      </c>
    </row>
    <row r="1472" spans="14:20" x14ac:dyDescent="0.25">
      <c r="N1472" s="5" t="s">
        <v>1701</v>
      </c>
      <c r="O1472" s="36">
        <v>1</v>
      </c>
      <c r="P1472" s="37">
        <v>0</v>
      </c>
      <c r="Q1472" s="38">
        <v>0</v>
      </c>
      <c r="R1472" s="38">
        <v>0</v>
      </c>
      <c r="S1472" s="36">
        <f>IF(Tabel3[[#This Row],[N Adv
Nouveau]]=0,0,POWER(2,Tabel3[[#This Row],[N Adv
maintenant]]+Tabel3[[#This Row],[N Adv
Nouveau]]))</f>
        <v>0</v>
      </c>
      <c r="T1472" s="37">
        <f>IF(Tabel3[[#This Row],[N CoE
Nouveau]]=0,0,POWER(2,Tabel3[[#This Row],[N CoE
maintenant]]+Tabel3[[#This Row],[N CoE
Nouveau]]))</f>
        <v>0</v>
      </c>
    </row>
    <row r="1473" spans="14:20" x14ac:dyDescent="0.25">
      <c r="N1473" s="5" t="s">
        <v>1737</v>
      </c>
      <c r="O1473" s="36">
        <v>0</v>
      </c>
      <c r="P1473" s="37">
        <v>0</v>
      </c>
      <c r="Q1473" s="38">
        <v>0</v>
      </c>
      <c r="R1473" s="38">
        <v>0</v>
      </c>
      <c r="S1473" s="36">
        <f>IF(Tabel3[[#This Row],[N Adv
Nouveau]]=0,0,POWER(2,Tabel3[[#This Row],[N Adv
maintenant]]+Tabel3[[#This Row],[N Adv
Nouveau]]))</f>
        <v>0</v>
      </c>
      <c r="T1473" s="37">
        <f>IF(Tabel3[[#This Row],[N CoE
Nouveau]]=0,0,POWER(2,Tabel3[[#This Row],[N CoE
maintenant]]+Tabel3[[#This Row],[N CoE
Nouveau]]))</f>
        <v>0</v>
      </c>
    </row>
    <row r="1474" spans="14:20" x14ac:dyDescent="0.25">
      <c r="N1474" s="5" t="s">
        <v>1730</v>
      </c>
      <c r="O1474" s="36">
        <v>1</v>
      </c>
      <c r="P1474" s="37">
        <v>0</v>
      </c>
      <c r="Q1474" s="38">
        <v>0</v>
      </c>
      <c r="R1474" s="38">
        <v>0</v>
      </c>
      <c r="S1474" s="36">
        <f>IF(Tabel3[[#This Row],[N Adv
Nouveau]]=0,0,POWER(2,Tabel3[[#This Row],[N Adv
maintenant]]+Tabel3[[#This Row],[N Adv
Nouveau]]))</f>
        <v>0</v>
      </c>
      <c r="T1474" s="37">
        <f>IF(Tabel3[[#This Row],[N CoE
Nouveau]]=0,0,POWER(2,Tabel3[[#This Row],[N CoE
maintenant]]+Tabel3[[#This Row],[N CoE
Nouveau]]))</f>
        <v>0</v>
      </c>
    </row>
    <row r="1475" spans="14:20" x14ac:dyDescent="0.25">
      <c r="N1475" s="5" t="s">
        <v>1156</v>
      </c>
      <c r="O1475" s="36">
        <v>1</v>
      </c>
      <c r="P1475" s="37">
        <v>0</v>
      </c>
      <c r="Q1475" s="38">
        <v>0</v>
      </c>
      <c r="R1475" s="38">
        <v>0</v>
      </c>
      <c r="S1475" s="36">
        <f>IF(Tabel3[[#This Row],[N Adv
Nouveau]]=0,0,POWER(2,Tabel3[[#This Row],[N Adv
maintenant]]+Tabel3[[#This Row],[N Adv
Nouveau]]))</f>
        <v>0</v>
      </c>
      <c r="T1475" s="37">
        <f>IF(Tabel3[[#This Row],[N CoE
Nouveau]]=0,0,POWER(2,Tabel3[[#This Row],[N CoE
maintenant]]+Tabel3[[#This Row],[N CoE
Nouveau]]))</f>
        <v>0</v>
      </c>
    </row>
    <row r="1476" spans="14:20" x14ac:dyDescent="0.25">
      <c r="N1476" s="5" t="s">
        <v>1230</v>
      </c>
      <c r="O1476" s="36">
        <v>0</v>
      </c>
      <c r="P1476" s="37">
        <v>0</v>
      </c>
      <c r="Q1476" s="38">
        <v>0</v>
      </c>
      <c r="R1476" s="38">
        <v>0</v>
      </c>
      <c r="S1476" s="36">
        <f>IF(Tabel3[[#This Row],[N Adv
Nouveau]]=0,0,POWER(2,Tabel3[[#This Row],[N Adv
maintenant]]+Tabel3[[#This Row],[N Adv
Nouveau]]))</f>
        <v>0</v>
      </c>
      <c r="T1476" s="37">
        <f>IF(Tabel3[[#This Row],[N CoE
Nouveau]]=0,0,POWER(2,Tabel3[[#This Row],[N CoE
maintenant]]+Tabel3[[#This Row],[N CoE
Nouveau]]))</f>
        <v>0</v>
      </c>
    </row>
    <row r="1477" spans="14:20" x14ac:dyDescent="0.25">
      <c r="N1477" s="5" t="s">
        <v>297</v>
      </c>
      <c r="O1477" s="36">
        <v>2</v>
      </c>
      <c r="P1477" s="37">
        <v>1</v>
      </c>
      <c r="Q1477" s="38">
        <v>0</v>
      </c>
      <c r="R1477" s="38">
        <v>0</v>
      </c>
      <c r="S1477" s="36">
        <f>IF(Tabel3[[#This Row],[N Adv
Nouveau]]=0,0,POWER(2,Tabel3[[#This Row],[N Adv
maintenant]]+Tabel3[[#This Row],[N Adv
Nouveau]]))</f>
        <v>0</v>
      </c>
      <c r="T1477" s="37">
        <f>IF(Tabel3[[#This Row],[N CoE
Nouveau]]=0,0,POWER(2,Tabel3[[#This Row],[N CoE
maintenant]]+Tabel3[[#This Row],[N CoE
Nouveau]]))</f>
        <v>0</v>
      </c>
    </row>
    <row r="1478" spans="14:20" x14ac:dyDescent="0.25">
      <c r="N1478" s="5" t="s">
        <v>1327</v>
      </c>
      <c r="O1478" s="36">
        <v>0</v>
      </c>
      <c r="P1478" s="37">
        <v>1</v>
      </c>
      <c r="Q1478" s="38">
        <v>0</v>
      </c>
      <c r="R1478" s="38">
        <v>0</v>
      </c>
      <c r="S1478" s="36">
        <f>IF(Tabel3[[#This Row],[N Adv
Nouveau]]=0,0,POWER(2,Tabel3[[#This Row],[N Adv
maintenant]]+Tabel3[[#This Row],[N Adv
Nouveau]]))</f>
        <v>0</v>
      </c>
      <c r="T1478" s="37">
        <f>IF(Tabel3[[#This Row],[N CoE
Nouveau]]=0,0,POWER(2,Tabel3[[#This Row],[N CoE
maintenant]]+Tabel3[[#This Row],[N CoE
Nouveau]]))</f>
        <v>0</v>
      </c>
    </row>
    <row r="1479" spans="14:20" x14ac:dyDescent="0.25">
      <c r="N1479" s="5" t="s">
        <v>844</v>
      </c>
      <c r="O1479" s="36">
        <v>0</v>
      </c>
      <c r="P1479" s="37">
        <v>0</v>
      </c>
      <c r="Q1479" s="38">
        <v>0</v>
      </c>
      <c r="R1479" s="38">
        <v>0</v>
      </c>
      <c r="S1479" s="36">
        <f>IF(Tabel3[[#This Row],[N Adv
Nouveau]]=0,0,POWER(2,Tabel3[[#This Row],[N Adv
maintenant]]+Tabel3[[#This Row],[N Adv
Nouveau]]))</f>
        <v>0</v>
      </c>
      <c r="T1479" s="37">
        <f>IF(Tabel3[[#This Row],[N CoE
Nouveau]]=0,0,POWER(2,Tabel3[[#This Row],[N CoE
maintenant]]+Tabel3[[#This Row],[N CoE
Nouveau]]))</f>
        <v>0</v>
      </c>
    </row>
    <row r="1480" spans="14:20" x14ac:dyDescent="0.25">
      <c r="N1480" s="5" t="s">
        <v>1739</v>
      </c>
      <c r="O1480" s="36">
        <v>1</v>
      </c>
      <c r="P1480" s="37">
        <v>0</v>
      </c>
      <c r="Q1480" s="38">
        <v>0</v>
      </c>
      <c r="R1480" s="38">
        <v>0</v>
      </c>
      <c r="S1480" s="36">
        <f>IF(Tabel3[[#This Row],[N Adv
Nouveau]]=0,0,POWER(2,Tabel3[[#This Row],[N Adv
maintenant]]+Tabel3[[#This Row],[N Adv
Nouveau]]))</f>
        <v>0</v>
      </c>
      <c r="T1480" s="37">
        <f>IF(Tabel3[[#This Row],[N CoE
Nouveau]]=0,0,POWER(2,Tabel3[[#This Row],[N CoE
maintenant]]+Tabel3[[#This Row],[N CoE
Nouveau]]))</f>
        <v>0</v>
      </c>
    </row>
    <row r="1481" spans="14:20" x14ac:dyDescent="0.25">
      <c r="N1481" s="5" t="s">
        <v>1740</v>
      </c>
      <c r="O1481" s="36">
        <v>0</v>
      </c>
      <c r="P1481" s="37">
        <v>0</v>
      </c>
      <c r="Q1481" s="38">
        <v>0</v>
      </c>
      <c r="R1481" s="38">
        <v>0</v>
      </c>
      <c r="S1481" s="36">
        <f>IF(Tabel3[[#This Row],[N Adv
Nouveau]]=0,0,POWER(2,Tabel3[[#This Row],[N Adv
maintenant]]+Tabel3[[#This Row],[N Adv
Nouveau]]))</f>
        <v>0</v>
      </c>
      <c r="T1481" s="37">
        <f>IF(Tabel3[[#This Row],[N CoE
Nouveau]]=0,0,POWER(2,Tabel3[[#This Row],[N CoE
maintenant]]+Tabel3[[#This Row],[N CoE
Nouveau]]))</f>
        <v>0</v>
      </c>
    </row>
    <row r="1482" spans="14:20" x14ac:dyDescent="0.25">
      <c r="N1482" s="5" t="s">
        <v>543</v>
      </c>
      <c r="O1482" s="36">
        <v>0</v>
      </c>
      <c r="P1482" s="37">
        <v>0</v>
      </c>
      <c r="Q1482" s="38">
        <v>0</v>
      </c>
      <c r="R1482" s="38">
        <v>0</v>
      </c>
      <c r="S1482" s="36">
        <f>IF(Tabel3[[#This Row],[N Adv
Nouveau]]=0,0,POWER(2,Tabel3[[#This Row],[N Adv
maintenant]]+Tabel3[[#This Row],[N Adv
Nouveau]]))</f>
        <v>0</v>
      </c>
      <c r="T1482" s="37">
        <f>IF(Tabel3[[#This Row],[N CoE
Nouveau]]=0,0,POWER(2,Tabel3[[#This Row],[N CoE
maintenant]]+Tabel3[[#This Row],[N CoE
Nouveau]]))</f>
        <v>0</v>
      </c>
    </row>
    <row r="1483" spans="14:20" x14ac:dyDescent="0.25">
      <c r="N1483" s="5" t="s">
        <v>1741</v>
      </c>
      <c r="O1483" s="36">
        <v>1</v>
      </c>
      <c r="P1483" s="37">
        <v>1</v>
      </c>
      <c r="Q1483" s="38">
        <v>0</v>
      </c>
      <c r="R1483" s="38">
        <v>0</v>
      </c>
      <c r="S1483" s="36">
        <f>IF(Tabel3[[#This Row],[N Adv
Nouveau]]=0,0,POWER(2,Tabel3[[#This Row],[N Adv
maintenant]]+Tabel3[[#This Row],[N Adv
Nouveau]]))</f>
        <v>0</v>
      </c>
      <c r="T1483" s="37">
        <f>IF(Tabel3[[#This Row],[N CoE
Nouveau]]=0,0,POWER(2,Tabel3[[#This Row],[N CoE
maintenant]]+Tabel3[[#This Row],[N CoE
Nouveau]]))</f>
        <v>0</v>
      </c>
    </row>
    <row r="1484" spans="14:20" x14ac:dyDescent="0.25">
      <c r="N1484" s="5" t="s">
        <v>1738</v>
      </c>
      <c r="O1484" s="36">
        <v>0</v>
      </c>
      <c r="P1484" s="37">
        <v>0</v>
      </c>
      <c r="Q1484" s="38">
        <v>0</v>
      </c>
      <c r="R1484" s="38">
        <v>0</v>
      </c>
      <c r="S1484" s="36">
        <f>IF(Tabel3[[#This Row],[N Adv
Nouveau]]=0,0,POWER(2,Tabel3[[#This Row],[N Adv
maintenant]]+Tabel3[[#This Row],[N Adv
Nouveau]]))</f>
        <v>0</v>
      </c>
      <c r="T1484" s="37">
        <f>IF(Tabel3[[#This Row],[N CoE
Nouveau]]=0,0,POWER(2,Tabel3[[#This Row],[N CoE
maintenant]]+Tabel3[[#This Row],[N CoE
Nouveau]]))</f>
        <v>0</v>
      </c>
    </row>
    <row r="1485" spans="14:20" x14ac:dyDescent="0.25">
      <c r="N1485" s="5" t="s">
        <v>450</v>
      </c>
      <c r="O1485" s="36">
        <v>0</v>
      </c>
      <c r="P1485" s="37">
        <v>0</v>
      </c>
      <c r="Q1485" s="38">
        <v>0</v>
      </c>
      <c r="R1485" s="38">
        <v>0</v>
      </c>
      <c r="S1485" s="36">
        <f>IF(Tabel3[[#This Row],[N Adv
Nouveau]]=0,0,POWER(2,Tabel3[[#This Row],[N Adv
maintenant]]+Tabel3[[#This Row],[N Adv
Nouveau]]))</f>
        <v>0</v>
      </c>
      <c r="T1485" s="37">
        <f>IF(Tabel3[[#This Row],[N CoE
Nouveau]]=0,0,POWER(2,Tabel3[[#This Row],[N CoE
maintenant]]+Tabel3[[#This Row],[N CoE
Nouveau]]))</f>
        <v>0</v>
      </c>
    </row>
    <row r="1486" spans="14:20" x14ac:dyDescent="0.25">
      <c r="N1486" s="5" t="s">
        <v>1733</v>
      </c>
      <c r="O1486" s="36">
        <v>2</v>
      </c>
      <c r="P1486" s="37">
        <v>0</v>
      </c>
      <c r="Q1486" s="38">
        <v>0</v>
      </c>
      <c r="R1486" s="38">
        <v>0</v>
      </c>
      <c r="S1486" s="36">
        <f>IF(Tabel3[[#This Row],[N Adv
Nouveau]]=0,0,POWER(2,Tabel3[[#This Row],[N Adv
maintenant]]+Tabel3[[#This Row],[N Adv
Nouveau]]))</f>
        <v>0</v>
      </c>
      <c r="T1486" s="37">
        <f>IF(Tabel3[[#This Row],[N CoE
Nouveau]]=0,0,POWER(2,Tabel3[[#This Row],[N CoE
maintenant]]+Tabel3[[#This Row],[N CoE
Nouveau]]))</f>
        <v>0</v>
      </c>
    </row>
    <row r="1487" spans="14:20" x14ac:dyDescent="0.25">
      <c r="N1487" s="5" t="s">
        <v>1727</v>
      </c>
      <c r="O1487" s="36">
        <v>1</v>
      </c>
      <c r="P1487" s="37">
        <v>1</v>
      </c>
      <c r="Q1487" s="38">
        <v>0</v>
      </c>
      <c r="R1487" s="38">
        <v>0</v>
      </c>
      <c r="S1487" s="36">
        <f>IF(Tabel3[[#This Row],[N Adv
Nouveau]]=0,0,POWER(2,Tabel3[[#This Row],[N Adv
maintenant]]+Tabel3[[#This Row],[N Adv
Nouveau]]))</f>
        <v>0</v>
      </c>
      <c r="T1487" s="37">
        <f>IF(Tabel3[[#This Row],[N CoE
Nouveau]]=0,0,POWER(2,Tabel3[[#This Row],[N CoE
maintenant]]+Tabel3[[#This Row],[N CoE
Nouveau]]))</f>
        <v>0</v>
      </c>
    </row>
    <row r="1488" spans="14:20" x14ac:dyDescent="0.25">
      <c r="N1488" s="5" t="s">
        <v>1408</v>
      </c>
      <c r="O1488" s="36">
        <v>0</v>
      </c>
      <c r="P1488" s="37">
        <v>0</v>
      </c>
      <c r="Q1488" s="38">
        <v>0</v>
      </c>
      <c r="R1488" s="38">
        <v>0</v>
      </c>
      <c r="S1488" s="36">
        <f>IF(Tabel3[[#This Row],[N Adv
Nouveau]]=0,0,POWER(2,Tabel3[[#This Row],[N Adv
maintenant]]+Tabel3[[#This Row],[N Adv
Nouveau]]))</f>
        <v>0</v>
      </c>
      <c r="T1488" s="37">
        <f>IF(Tabel3[[#This Row],[N CoE
Nouveau]]=0,0,POWER(2,Tabel3[[#This Row],[N CoE
maintenant]]+Tabel3[[#This Row],[N CoE
Nouveau]]))</f>
        <v>0</v>
      </c>
    </row>
    <row r="1489" spans="14:20" x14ac:dyDescent="0.25">
      <c r="N1489" s="5" t="s">
        <v>1744</v>
      </c>
      <c r="O1489" s="36">
        <v>0</v>
      </c>
      <c r="P1489" s="37">
        <v>0</v>
      </c>
      <c r="Q1489" s="38">
        <v>0</v>
      </c>
      <c r="R1489" s="38">
        <v>0</v>
      </c>
      <c r="S1489" s="36">
        <f>IF(Tabel3[[#This Row],[N Adv
Nouveau]]=0,0,POWER(2,Tabel3[[#This Row],[N Adv
maintenant]]+Tabel3[[#This Row],[N Adv
Nouveau]]))</f>
        <v>0</v>
      </c>
      <c r="T1489" s="37">
        <f>IF(Tabel3[[#This Row],[N CoE
Nouveau]]=0,0,POWER(2,Tabel3[[#This Row],[N CoE
maintenant]]+Tabel3[[#This Row],[N CoE
Nouveau]]))</f>
        <v>0</v>
      </c>
    </row>
    <row r="1490" spans="14:20" x14ac:dyDescent="0.25">
      <c r="N1490" s="5" t="s">
        <v>1745</v>
      </c>
      <c r="O1490" s="36">
        <v>1</v>
      </c>
      <c r="P1490" s="37">
        <v>0</v>
      </c>
      <c r="Q1490" s="38">
        <v>0</v>
      </c>
      <c r="R1490" s="38">
        <v>0</v>
      </c>
      <c r="S1490" s="36">
        <f>IF(Tabel3[[#This Row],[N Adv
Nouveau]]=0,0,POWER(2,Tabel3[[#This Row],[N Adv
maintenant]]+Tabel3[[#This Row],[N Adv
Nouveau]]))</f>
        <v>0</v>
      </c>
      <c r="T1490" s="37">
        <f>IF(Tabel3[[#This Row],[N CoE
Nouveau]]=0,0,POWER(2,Tabel3[[#This Row],[N CoE
maintenant]]+Tabel3[[#This Row],[N CoE
Nouveau]]))</f>
        <v>0</v>
      </c>
    </row>
    <row r="1491" spans="14:20" x14ac:dyDescent="0.25">
      <c r="N1491" s="5" t="s">
        <v>1374</v>
      </c>
      <c r="O1491" s="36">
        <v>0</v>
      </c>
      <c r="P1491" s="37">
        <v>0</v>
      </c>
      <c r="Q1491" s="38">
        <v>0</v>
      </c>
      <c r="R1491" s="38">
        <v>0</v>
      </c>
      <c r="S1491" s="36">
        <f>IF(Tabel3[[#This Row],[N Adv
Nouveau]]=0,0,POWER(2,Tabel3[[#This Row],[N Adv
maintenant]]+Tabel3[[#This Row],[N Adv
Nouveau]]))</f>
        <v>0</v>
      </c>
      <c r="T1491" s="37">
        <f>IF(Tabel3[[#This Row],[N CoE
Nouveau]]=0,0,POWER(2,Tabel3[[#This Row],[N CoE
maintenant]]+Tabel3[[#This Row],[N CoE
Nouveau]]))</f>
        <v>0</v>
      </c>
    </row>
    <row r="1492" spans="14:20" x14ac:dyDescent="0.25">
      <c r="N1492" s="5" t="s">
        <v>1728</v>
      </c>
      <c r="O1492" s="36">
        <v>1</v>
      </c>
      <c r="P1492" s="37">
        <v>0</v>
      </c>
      <c r="Q1492" s="38">
        <v>0</v>
      </c>
      <c r="R1492" s="38">
        <v>0</v>
      </c>
      <c r="S1492" s="36">
        <f>IF(Tabel3[[#This Row],[N Adv
Nouveau]]=0,0,POWER(2,Tabel3[[#This Row],[N Adv
maintenant]]+Tabel3[[#This Row],[N Adv
Nouveau]]))</f>
        <v>0</v>
      </c>
      <c r="T1492" s="37">
        <f>IF(Tabel3[[#This Row],[N CoE
Nouveau]]=0,0,POWER(2,Tabel3[[#This Row],[N CoE
maintenant]]+Tabel3[[#This Row],[N CoE
Nouveau]]))</f>
        <v>0</v>
      </c>
    </row>
    <row r="1493" spans="14:20" x14ac:dyDescent="0.25">
      <c r="N1493" s="5" t="s">
        <v>1736</v>
      </c>
      <c r="O1493" s="36">
        <v>0</v>
      </c>
      <c r="P1493" s="37">
        <v>0</v>
      </c>
      <c r="Q1493" s="38">
        <v>0</v>
      </c>
      <c r="R1493" s="38">
        <v>0</v>
      </c>
      <c r="S1493" s="36">
        <f>IF(Tabel3[[#This Row],[N Adv
Nouveau]]=0,0,POWER(2,Tabel3[[#This Row],[N Adv
maintenant]]+Tabel3[[#This Row],[N Adv
Nouveau]]))</f>
        <v>0</v>
      </c>
      <c r="T1493" s="37">
        <f>IF(Tabel3[[#This Row],[N CoE
Nouveau]]=0,0,POWER(2,Tabel3[[#This Row],[N CoE
maintenant]]+Tabel3[[#This Row],[N CoE
Nouveau]]))</f>
        <v>0</v>
      </c>
    </row>
    <row r="1494" spans="14:20" x14ac:dyDescent="0.25">
      <c r="N1494" s="5" t="s">
        <v>578</v>
      </c>
      <c r="O1494" s="36">
        <v>0</v>
      </c>
      <c r="P1494" s="37">
        <v>0</v>
      </c>
      <c r="Q1494" s="38">
        <v>0</v>
      </c>
      <c r="R1494" s="38">
        <v>0</v>
      </c>
      <c r="S1494" s="36">
        <f>IF(Tabel3[[#This Row],[N Adv
Nouveau]]=0,0,POWER(2,Tabel3[[#This Row],[N Adv
maintenant]]+Tabel3[[#This Row],[N Adv
Nouveau]]))</f>
        <v>0</v>
      </c>
      <c r="T1494" s="37">
        <f>IF(Tabel3[[#This Row],[N CoE
Nouveau]]=0,0,POWER(2,Tabel3[[#This Row],[N CoE
maintenant]]+Tabel3[[#This Row],[N CoE
Nouveau]]))</f>
        <v>0</v>
      </c>
    </row>
    <row r="1495" spans="14:20" x14ac:dyDescent="0.25">
      <c r="N1495" s="5" t="s">
        <v>727</v>
      </c>
      <c r="O1495" s="36">
        <v>0</v>
      </c>
      <c r="P1495" s="37">
        <v>0</v>
      </c>
      <c r="Q1495" s="38">
        <v>0</v>
      </c>
      <c r="R1495" s="38">
        <v>0</v>
      </c>
      <c r="S1495" s="36">
        <f>IF(Tabel3[[#This Row],[N Adv
Nouveau]]=0,0,POWER(2,Tabel3[[#This Row],[N Adv
maintenant]]+Tabel3[[#This Row],[N Adv
Nouveau]]))</f>
        <v>0</v>
      </c>
      <c r="T1495" s="37">
        <f>IF(Tabel3[[#This Row],[N CoE
Nouveau]]=0,0,POWER(2,Tabel3[[#This Row],[N CoE
maintenant]]+Tabel3[[#This Row],[N CoE
Nouveau]]))</f>
        <v>0</v>
      </c>
    </row>
    <row r="1496" spans="14:20" x14ac:dyDescent="0.25">
      <c r="N1496" s="5" t="s">
        <v>1742</v>
      </c>
      <c r="O1496" s="36">
        <v>1</v>
      </c>
      <c r="P1496" s="37">
        <v>0</v>
      </c>
      <c r="Q1496" s="38">
        <v>0</v>
      </c>
      <c r="R1496" s="38">
        <v>0</v>
      </c>
      <c r="S1496" s="36">
        <f>IF(Tabel3[[#This Row],[N Adv
Nouveau]]=0,0,POWER(2,Tabel3[[#This Row],[N Adv
maintenant]]+Tabel3[[#This Row],[N Adv
Nouveau]]))</f>
        <v>0</v>
      </c>
      <c r="T1496" s="37">
        <f>IF(Tabel3[[#This Row],[N CoE
Nouveau]]=0,0,POWER(2,Tabel3[[#This Row],[N CoE
maintenant]]+Tabel3[[#This Row],[N CoE
Nouveau]]))</f>
        <v>0</v>
      </c>
    </row>
    <row r="1497" spans="14:20" x14ac:dyDescent="0.25">
      <c r="N1497" s="5" t="s">
        <v>1729</v>
      </c>
      <c r="O1497" s="36">
        <v>0</v>
      </c>
      <c r="P1497" s="37">
        <v>1</v>
      </c>
      <c r="Q1497" s="38">
        <v>0</v>
      </c>
      <c r="R1497" s="38">
        <v>0</v>
      </c>
      <c r="S1497" s="36">
        <f>IF(Tabel3[[#This Row],[N Adv
Nouveau]]=0,0,POWER(2,Tabel3[[#This Row],[N Adv
maintenant]]+Tabel3[[#This Row],[N Adv
Nouveau]]))</f>
        <v>0</v>
      </c>
      <c r="T1497" s="37">
        <f>IF(Tabel3[[#This Row],[N CoE
Nouveau]]=0,0,POWER(2,Tabel3[[#This Row],[N CoE
maintenant]]+Tabel3[[#This Row],[N CoE
Nouveau]]))</f>
        <v>0</v>
      </c>
    </row>
    <row r="1498" spans="14:20" x14ac:dyDescent="0.25">
      <c r="N1498" s="5" t="s">
        <v>1743</v>
      </c>
      <c r="O1498" s="36">
        <v>1</v>
      </c>
      <c r="P1498" s="37">
        <v>0</v>
      </c>
      <c r="Q1498" s="38">
        <v>0</v>
      </c>
      <c r="R1498" s="38">
        <v>0</v>
      </c>
      <c r="S1498" s="36">
        <f>IF(Tabel3[[#This Row],[N Adv
Nouveau]]=0,0,POWER(2,Tabel3[[#This Row],[N Adv
maintenant]]+Tabel3[[#This Row],[N Adv
Nouveau]]))</f>
        <v>0</v>
      </c>
      <c r="T1498" s="37">
        <f>IF(Tabel3[[#This Row],[N CoE
Nouveau]]=0,0,POWER(2,Tabel3[[#This Row],[N CoE
maintenant]]+Tabel3[[#This Row],[N CoE
Nouveau]]))</f>
        <v>0</v>
      </c>
    </row>
    <row r="1499" spans="14:20" x14ac:dyDescent="0.25">
      <c r="N1499" s="5" t="s">
        <v>999</v>
      </c>
      <c r="O1499" s="36">
        <v>0</v>
      </c>
      <c r="P1499" s="37">
        <v>0</v>
      </c>
      <c r="Q1499" s="38">
        <v>0</v>
      </c>
      <c r="R1499" s="38">
        <v>0</v>
      </c>
      <c r="S1499" s="36">
        <f>IF(Tabel3[[#This Row],[N Adv
Nouveau]]=0,0,POWER(2,Tabel3[[#This Row],[N Adv
maintenant]]+Tabel3[[#This Row],[N Adv
Nouveau]]))</f>
        <v>0</v>
      </c>
      <c r="T1499" s="37">
        <f>IF(Tabel3[[#This Row],[N CoE
Nouveau]]=0,0,POWER(2,Tabel3[[#This Row],[N CoE
maintenant]]+Tabel3[[#This Row],[N CoE
Nouveau]]))</f>
        <v>0</v>
      </c>
    </row>
    <row r="1500" spans="14:20" x14ac:dyDescent="0.25">
      <c r="N1500" s="5" t="s">
        <v>1181</v>
      </c>
      <c r="O1500" s="36">
        <v>1</v>
      </c>
      <c r="P1500" s="37">
        <v>0</v>
      </c>
      <c r="Q1500" s="38">
        <v>0</v>
      </c>
      <c r="R1500" s="38">
        <v>0</v>
      </c>
      <c r="S1500" s="36">
        <f>IF(Tabel3[[#This Row],[N Adv
Nouveau]]=0,0,POWER(2,Tabel3[[#This Row],[N Adv
maintenant]]+Tabel3[[#This Row],[N Adv
Nouveau]]))</f>
        <v>0</v>
      </c>
      <c r="T1500" s="37">
        <f>IF(Tabel3[[#This Row],[N CoE
Nouveau]]=0,0,POWER(2,Tabel3[[#This Row],[N CoE
maintenant]]+Tabel3[[#This Row],[N CoE
Nouveau]]))</f>
        <v>0</v>
      </c>
    </row>
    <row r="1501" spans="14:20" x14ac:dyDescent="0.25">
      <c r="N1501" s="5" t="s">
        <v>963</v>
      </c>
      <c r="O1501" s="36">
        <v>0</v>
      </c>
      <c r="P1501" s="37">
        <v>0</v>
      </c>
      <c r="Q1501" s="38">
        <v>0</v>
      </c>
      <c r="R1501" s="38">
        <v>0</v>
      </c>
      <c r="S1501" s="36">
        <f>IF(Tabel3[[#This Row],[N Adv
Nouveau]]=0,0,POWER(2,Tabel3[[#This Row],[N Adv
maintenant]]+Tabel3[[#This Row],[N Adv
Nouveau]]))</f>
        <v>0</v>
      </c>
      <c r="T1501" s="37">
        <f>IF(Tabel3[[#This Row],[N CoE
Nouveau]]=0,0,POWER(2,Tabel3[[#This Row],[N CoE
maintenant]]+Tabel3[[#This Row],[N CoE
Nouveau]]))</f>
        <v>0</v>
      </c>
    </row>
    <row r="1502" spans="14:20" x14ac:dyDescent="0.25">
      <c r="N1502" s="5" t="s">
        <v>1735</v>
      </c>
      <c r="O1502" s="36">
        <v>1</v>
      </c>
      <c r="P1502" s="37">
        <v>0</v>
      </c>
      <c r="Q1502" s="38">
        <v>0</v>
      </c>
      <c r="R1502" s="38">
        <v>0</v>
      </c>
      <c r="S1502" s="36">
        <f>IF(Tabel3[[#This Row],[N Adv
Nouveau]]=0,0,POWER(2,Tabel3[[#This Row],[N Adv
maintenant]]+Tabel3[[#This Row],[N Adv
Nouveau]]))</f>
        <v>0</v>
      </c>
      <c r="T1502" s="37">
        <f>IF(Tabel3[[#This Row],[N CoE
Nouveau]]=0,0,POWER(2,Tabel3[[#This Row],[N CoE
maintenant]]+Tabel3[[#This Row],[N CoE
Nouveau]]))</f>
        <v>0</v>
      </c>
    </row>
    <row r="1503" spans="14:20" x14ac:dyDescent="0.25">
      <c r="N1503" s="5" t="s">
        <v>302</v>
      </c>
      <c r="O1503" s="36">
        <v>1</v>
      </c>
      <c r="P1503" s="37">
        <v>0</v>
      </c>
      <c r="Q1503" s="38">
        <v>0</v>
      </c>
      <c r="R1503" s="38">
        <v>0</v>
      </c>
      <c r="S1503" s="36">
        <f>IF(Tabel3[[#This Row],[N Adv
Nouveau]]=0,0,POWER(2,Tabel3[[#This Row],[N Adv
maintenant]]+Tabel3[[#This Row],[N Adv
Nouveau]]))</f>
        <v>0</v>
      </c>
      <c r="T1503" s="37">
        <f>IF(Tabel3[[#This Row],[N CoE
Nouveau]]=0,0,POWER(2,Tabel3[[#This Row],[N CoE
maintenant]]+Tabel3[[#This Row],[N CoE
Nouveau]]))</f>
        <v>0</v>
      </c>
    </row>
    <row r="1504" spans="14:20" x14ac:dyDescent="0.25">
      <c r="N1504" s="5" t="s">
        <v>1182</v>
      </c>
      <c r="O1504" s="36">
        <v>1</v>
      </c>
      <c r="P1504" s="37">
        <v>0</v>
      </c>
      <c r="Q1504" s="38">
        <v>0</v>
      </c>
      <c r="R1504" s="38">
        <v>0</v>
      </c>
      <c r="S1504" s="36">
        <f>IF(Tabel3[[#This Row],[N Adv
Nouveau]]=0,0,POWER(2,Tabel3[[#This Row],[N Adv
maintenant]]+Tabel3[[#This Row],[N Adv
Nouveau]]))</f>
        <v>0</v>
      </c>
      <c r="T1504" s="37">
        <f>IF(Tabel3[[#This Row],[N CoE
Nouveau]]=0,0,POWER(2,Tabel3[[#This Row],[N CoE
maintenant]]+Tabel3[[#This Row],[N CoE
Nouveau]]))</f>
        <v>0</v>
      </c>
    </row>
    <row r="1505" spans="14:20" x14ac:dyDescent="0.25">
      <c r="N1505" s="5" t="s">
        <v>1731</v>
      </c>
      <c r="O1505" s="36">
        <v>0</v>
      </c>
      <c r="P1505" s="37">
        <v>1</v>
      </c>
      <c r="Q1505" s="38">
        <v>0</v>
      </c>
      <c r="R1505" s="38">
        <v>0</v>
      </c>
      <c r="S1505" s="36">
        <f>IF(Tabel3[[#This Row],[N Adv
Nouveau]]=0,0,POWER(2,Tabel3[[#This Row],[N Adv
maintenant]]+Tabel3[[#This Row],[N Adv
Nouveau]]))</f>
        <v>0</v>
      </c>
      <c r="T1505" s="37">
        <f>IF(Tabel3[[#This Row],[N CoE
Nouveau]]=0,0,POWER(2,Tabel3[[#This Row],[N CoE
maintenant]]+Tabel3[[#This Row],[N CoE
Nouveau]]))</f>
        <v>0</v>
      </c>
    </row>
    <row r="1506" spans="14:20" x14ac:dyDescent="0.25">
      <c r="N1506" s="5" t="s">
        <v>328</v>
      </c>
      <c r="O1506" s="36">
        <v>0</v>
      </c>
      <c r="P1506" s="37">
        <v>1</v>
      </c>
      <c r="Q1506" s="38">
        <v>0</v>
      </c>
      <c r="R1506" s="38">
        <v>0</v>
      </c>
      <c r="S1506" s="36">
        <f>IF(Tabel3[[#This Row],[N Adv
Nouveau]]=0,0,POWER(2,Tabel3[[#This Row],[N Adv
maintenant]]+Tabel3[[#This Row],[N Adv
Nouveau]]))</f>
        <v>0</v>
      </c>
      <c r="T1506" s="37">
        <f>IF(Tabel3[[#This Row],[N CoE
Nouveau]]=0,0,POWER(2,Tabel3[[#This Row],[N CoE
maintenant]]+Tabel3[[#This Row],[N CoE
Nouveau]]))</f>
        <v>0</v>
      </c>
    </row>
    <row r="1507" spans="14:20" x14ac:dyDescent="0.25">
      <c r="N1507" s="5" t="s">
        <v>329</v>
      </c>
      <c r="O1507" s="36">
        <v>0</v>
      </c>
      <c r="P1507" s="37">
        <v>0</v>
      </c>
      <c r="Q1507" s="38">
        <v>0</v>
      </c>
      <c r="R1507" s="38">
        <v>0</v>
      </c>
      <c r="S1507" s="36">
        <f>IF(Tabel3[[#This Row],[N Adv
Nouveau]]=0,0,POWER(2,Tabel3[[#This Row],[N Adv
maintenant]]+Tabel3[[#This Row],[N Adv
Nouveau]]))</f>
        <v>0</v>
      </c>
      <c r="T1507" s="37">
        <f>IF(Tabel3[[#This Row],[N CoE
Nouveau]]=0,0,POWER(2,Tabel3[[#This Row],[N CoE
maintenant]]+Tabel3[[#This Row],[N CoE
Nouveau]]))</f>
        <v>0</v>
      </c>
    </row>
    <row r="1508" spans="14:20" x14ac:dyDescent="0.25">
      <c r="N1508" s="5" t="s">
        <v>1734</v>
      </c>
      <c r="O1508" s="36">
        <v>2</v>
      </c>
      <c r="P1508" s="37">
        <v>1</v>
      </c>
      <c r="Q1508" s="38">
        <v>0</v>
      </c>
      <c r="R1508" s="38">
        <v>0</v>
      </c>
      <c r="S1508" s="36">
        <f>IF(Tabel3[[#This Row],[N Adv
Nouveau]]=0,0,POWER(2,Tabel3[[#This Row],[N Adv
maintenant]]+Tabel3[[#This Row],[N Adv
Nouveau]]))</f>
        <v>0</v>
      </c>
      <c r="T1508" s="37">
        <f>IF(Tabel3[[#This Row],[N CoE
Nouveau]]=0,0,POWER(2,Tabel3[[#This Row],[N CoE
maintenant]]+Tabel3[[#This Row],[N CoE
Nouveau]]))</f>
        <v>0</v>
      </c>
    </row>
    <row r="1509" spans="14:20" x14ac:dyDescent="0.25">
      <c r="N1509" s="5" t="s">
        <v>897</v>
      </c>
      <c r="O1509" s="36">
        <v>0</v>
      </c>
      <c r="P1509" s="37">
        <v>1</v>
      </c>
      <c r="Q1509" s="38">
        <v>0</v>
      </c>
      <c r="R1509" s="38">
        <v>0</v>
      </c>
      <c r="S1509" s="36">
        <f>IF(Tabel3[[#This Row],[N Adv
Nouveau]]=0,0,POWER(2,Tabel3[[#This Row],[N Adv
maintenant]]+Tabel3[[#This Row],[N Adv
Nouveau]]))</f>
        <v>0</v>
      </c>
      <c r="T1509" s="37">
        <f>IF(Tabel3[[#This Row],[N CoE
Nouveau]]=0,0,POWER(2,Tabel3[[#This Row],[N CoE
maintenant]]+Tabel3[[#This Row],[N CoE
Nouveau]]))</f>
        <v>0</v>
      </c>
    </row>
    <row r="1510" spans="14:20" x14ac:dyDescent="0.25">
      <c r="N1510" s="5" t="s">
        <v>1190</v>
      </c>
      <c r="O1510" s="36">
        <v>2</v>
      </c>
      <c r="P1510" s="37">
        <v>0</v>
      </c>
      <c r="Q1510" s="38">
        <v>0</v>
      </c>
      <c r="R1510" s="38">
        <v>0</v>
      </c>
      <c r="S1510" s="36">
        <f>IF(Tabel3[[#This Row],[N Adv
Nouveau]]=0,0,POWER(2,Tabel3[[#This Row],[N Adv
maintenant]]+Tabel3[[#This Row],[N Adv
Nouveau]]))</f>
        <v>0</v>
      </c>
      <c r="T1510" s="37">
        <f>IF(Tabel3[[#This Row],[N CoE
Nouveau]]=0,0,POWER(2,Tabel3[[#This Row],[N CoE
maintenant]]+Tabel3[[#This Row],[N CoE
Nouveau]]))</f>
        <v>0</v>
      </c>
    </row>
    <row r="1511" spans="14:20" x14ac:dyDescent="0.25">
      <c r="N1511" s="5" t="s">
        <v>1788</v>
      </c>
      <c r="O1511" s="36">
        <v>0</v>
      </c>
      <c r="P1511" s="37">
        <v>0</v>
      </c>
      <c r="Q1511" s="38">
        <v>0</v>
      </c>
      <c r="R1511" s="38">
        <v>0</v>
      </c>
      <c r="S1511" s="36">
        <f>IF(Tabel3[[#This Row],[N Adv
Nouveau]]=0,0,POWER(2,Tabel3[[#This Row],[N Adv
maintenant]]+Tabel3[[#This Row],[N Adv
Nouveau]]))</f>
        <v>0</v>
      </c>
      <c r="T1511" s="37">
        <f>IF(Tabel3[[#This Row],[N CoE
Nouveau]]=0,0,POWER(2,Tabel3[[#This Row],[N CoE
maintenant]]+Tabel3[[#This Row],[N CoE
Nouveau]]))</f>
        <v>0</v>
      </c>
    </row>
    <row r="1512" spans="14:20" x14ac:dyDescent="0.25">
      <c r="N1512" s="5" t="s">
        <v>1760</v>
      </c>
      <c r="O1512" s="36">
        <v>0</v>
      </c>
      <c r="P1512" s="37">
        <v>0</v>
      </c>
      <c r="Q1512" s="38">
        <v>0</v>
      </c>
      <c r="R1512" s="38">
        <v>0</v>
      </c>
      <c r="S1512" s="36">
        <f>IF(Tabel3[[#This Row],[N Adv
Nouveau]]=0,0,POWER(2,Tabel3[[#This Row],[N Adv
maintenant]]+Tabel3[[#This Row],[N Adv
Nouveau]]))</f>
        <v>0</v>
      </c>
      <c r="T1512" s="37">
        <f>IF(Tabel3[[#This Row],[N CoE
Nouveau]]=0,0,POWER(2,Tabel3[[#This Row],[N CoE
maintenant]]+Tabel3[[#This Row],[N CoE
Nouveau]]))</f>
        <v>0</v>
      </c>
    </row>
    <row r="1513" spans="14:20" x14ac:dyDescent="0.25">
      <c r="N1513" s="5" t="s">
        <v>556</v>
      </c>
      <c r="O1513" s="36">
        <v>0</v>
      </c>
      <c r="P1513" s="37">
        <v>1</v>
      </c>
      <c r="Q1513" s="38">
        <v>0</v>
      </c>
      <c r="R1513" s="38">
        <v>0</v>
      </c>
      <c r="S1513" s="36">
        <f>IF(Tabel3[[#This Row],[N Adv
Nouveau]]=0,0,POWER(2,Tabel3[[#This Row],[N Adv
maintenant]]+Tabel3[[#This Row],[N Adv
Nouveau]]))</f>
        <v>0</v>
      </c>
      <c r="T1513" s="37">
        <f>IF(Tabel3[[#This Row],[N CoE
Nouveau]]=0,0,POWER(2,Tabel3[[#This Row],[N CoE
maintenant]]+Tabel3[[#This Row],[N CoE
Nouveau]]))</f>
        <v>0</v>
      </c>
    </row>
    <row r="1514" spans="14:20" x14ac:dyDescent="0.25">
      <c r="N1514" s="5" t="s">
        <v>1754</v>
      </c>
      <c r="O1514" s="36">
        <v>0</v>
      </c>
      <c r="P1514" s="37">
        <v>0</v>
      </c>
      <c r="Q1514" s="38">
        <v>0</v>
      </c>
      <c r="R1514" s="38">
        <v>0</v>
      </c>
      <c r="S1514" s="36">
        <f>IF(Tabel3[[#This Row],[N Adv
Nouveau]]=0,0,POWER(2,Tabel3[[#This Row],[N Adv
maintenant]]+Tabel3[[#This Row],[N Adv
Nouveau]]))</f>
        <v>0</v>
      </c>
      <c r="T1514" s="37">
        <f>IF(Tabel3[[#This Row],[N CoE
Nouveau]]=0,0,POWER(2,Tabel3[[#This Row],[N CoE
maintenant]]+Tabel3[[#This Row],[N CoE
Nouveau]]))</f>
        <v>0</v>
      </c>
    </row>
    <row r="1515" spans="14:20" x14ac:dyDescent="0.25">
      <c r="N1515" s="5" t="s">
        <v>1753</v>
      </c>
      <c r="O1515" s="36">
        <v>0</v>
      </c>
      <c r="P1515" s="37">
        <v>0</v>
      </c>
      <c r="Q1515" s="38">
        <v>0</v>
      </c>
      <c r="R1515" s="38">
        <v>0</v>
      </c>
      <c r="S1515" s="36">
        <f>IF(Tabel3[[#This Row],[N Adv
Nouveau]]=0,0,POWER(2,Tabel3[[#This Row],[N Adv
maintenant]]+Tabel3[[#This Row],[N Adv
Nouveau]]))</f>
        <v>0</v>
      </c>
      <c r="T1515" s="37">
        <f>IF(Tabel3[[#This Row],[N CoE
Nouveau]]=0,0,POWER(2,Tabel3[[#This Row],[N CoE
maintenant]]+Tabel3[[#This Row],[N CoE
Nouveau]]))</f>
        <v>0</v>
      </c>
    </row>
    <row r="1516" spans="14:20" x14ac:dyDescent="0.25">
      <c r="N1516" s="5" t="s">
        <v>1779</v>
      </c>
      <c r="O1516" s="36">
        <v>0</v>
      </c>
      <c r="P1516" s="37">
        <v>0</v>
      </c>
      <c r="Q1516" s="38">
        <v>0</v>
      </c>
      <c r="R1516" s="38">
        <v>0</v>
      </c>
      <c r="S1516" s="36">
        <f>IF(Tabel3[[#This Row],[N Adv
Nouveau]]=0,0,POWER(2,Tabel3[[#This Row],[N Adv
maintenant]]+Tabel3[[#This Row],[N Adv
Nouveau]]))</f>
        <v>0</v>
      </c>
      <c r="T1516" s="37">
        <f>IF(Tabel3[[#This Row],[N CoE
Nouveau]]=0,0,POWER(2,Tabel3[[#This Row],[N CoE
maintenant]]+Tabel3[[#This Row],[N CoE
Nouveau]]))</f>
        <v>0</v>
      </c>
    </row>
    <row r="1517" spans="14:20" x14ac:dyDescent="0.25">
      <c r="N1517" s="5" t="s">
        <v>1761</v>
      </c>
      <c r="O1517" s="36">
        <v>1</v>
      </c>
      <c r="P1517" s="37">
        <v>0</v>
      </c>
      <c r="Q1517" s="38">
        <v>0</v>
      </c>
      <c r="R1517" s="38">
        <v>0</v>
      </c>
      <c r="S1517" s="36">
        <f>IF(Tabel3[[#This Row],[N Adv
Nouveau]]=0,0,POWER(2,Tabel3[[#This Row],[N Adv
maintenant]]+Tabel3[[#This Row],[N Adv
Nouveau]]))</f>
        <v>0</v>
      </c>
      <c r="T1517" s="37">
        <f>IF(Tabel3[[#This Row],[N CoE
Nouveau]]=0,0,POWER(2,Tabel3[[#This Row],[N CoE
maintenant]]+Tabel3[[#This Row],[N CoE
Nouveau]]))</f>
        <v>0</v>
      </c>
    </row>
    <row r="1518" spans="14:20" x14ac:dyDescent="0.25">
      <c r="N1518" s="5" t="s">
        <v>383</v>
      </c>
      <c r="O1518" s="36">
        <v>1</v>
      </c>
      <c r="P1518" s="37">
        <v>0</v>
      </c>
      <c r="Q1518" s="38">
        <v>0</v>
      </c>
      <c r="R1518" s="38">
        <v>0</v>
      </c>
      <c r="S1518" s="36">
        <f>IF(Tabel3[[#This Row],[N Adv
Nouveau]]=0,0,POWER(2,Tabel3[[#This Row],[N Adv
maintenant]]+Tabel3[[#This Row],[N Adv
Nouveau]]))</f>
        <v>0</v>
      </c>
      <c r="T1518" s="37">
        <f>IF(Tabel3[[#This Row],[N CoE
Nouveau]]=0,0,POWER(2,Tabel3[[#This Row],[N CoE
maintenant]]+Tabel3[[#This Row],[N CoE
Nouveau]]))</f>
        <v>0</v>
      </c>
    </row>
    <row r="1519" spans="14:20" x14ac:dyDescent="0.25">
      <c r="N1519" s="5" t="s">
        <v>1786</v>
      </c>
      <c r="O1519" s="36">
        <v>0</v>
      </c>
      <c r="P1519" s="37">
        <v>0</v>
      </c>
      <c r="Q1519" s="38">
        <v>0</v>
      </c>
      <c r="R1519" s="38">
        <v>0</v>
      </c>
      <c r="S1519" s="36">
        <f>IF(Tabel3[[#This Row],[N Adv
Nouveau]]=0,0,POWER(2,Tabel3[[#This Row],[N Adv
maintenant]]+Tabel3[[#This Row],[N Adv
Nouveau]]))</f>
        <v>0</v>
      </c>
      <c r="T1519" s="37">
        <f>IF(Tabel3[[#This Row],[N CoE
Nouveau]]=0,0,POWER(2,Tabel3[[#This Row],[N CoE
maintenant]]+Tabel3[[#This Row],[N CoE
Nouveau]]))</f>
        <v>0</v>
      </c>
    </row>
    <row r="1520" spans="14:20" x14ac:dyDescent="0.25">
      <c r="N1520" s="5" t="s">
        <v>548</v>
      </c>
      <c r="O1520" s="36">
        <v>0</v>
      </c>
      <c r="P1520" s="37">
        <v>0</v>
      </c>
      <c r="Q1520" s="38">
        <v>0</v>
      </c>
      <c r="R1520" s="38">
        <v>0</v>
      </c>
      <c r="S1520" s="36">
        <f>IF(Tabel3[[#This Row],[N Adv
Nouveau]]=0,0,POWER(2,Tabel3[[#This Row],[N Adv
maintenant]]+Tabel3[[#This Row],[N Adv
Nouveau]]))</f>
        <v>0</v>
      </c>
      <c r="T1520" s="37">
        <f>IF(Tabel3[[#This Row],[N CoE
Nouveau]]=0,0,POWER(2,Tabel3[[#This Row],[N CoE
maintenant]]+Tabel3[[#This Row],[N CoE
Nouveau]]))</f>
        <v>0</v>
      </c>
    </row>
    <row r="1521" spans="14:20" x14ac:dyDescent="0.25">
      <c r="N1521" s="5" t="s">
        <v>1795</v>
      </c>
      <c r="O1521" s="36">
        <v>0</v>
      </c>
      <c r="P1521" s="37">
        <v>0</v>
      </c>
      <c r="Q1521" s="38">
        <v>0</v>
      </c>
      <c r="R1521" s="38">
        <v>0</v>
      </c>
      <c r="S1521" s="36">
        <f>IF(Tabel3[[#This Row],[N Adv
Nouveau]]=0,0,POWER(2,Tabel3[[#This Row],[N Adv
maintenant]]+Tabel3[[#This Row],[N Adv
Nouveau]]))</f>
        <v>0</v>
      </c>
      <c r="T1521" s="37">
        <f>IF(Tabel3[[#This Row],[N CoE
Nouveau]]=0,0,POWER(2,Tabel3[[#This Row],[N CoE
maintenant]]+Tabel3[[#This Row],[N CoE
Nouveau]]))</f>
        <v>0</v>
      </c>
    </row>
    <row r="1522" spans="14:20" x14ac:dyDescent="0.25">
      <c r="N1522" s="5" t="s">
        <v>1752</v>
      </c>
      <c r="O1522" s="36">
        <v>0</v>
      </c>
      <c r="P1522" s="37">
        <v>0</v>
      </c>
      <c r="Q1522" s="38">
        <v>0</v>
      </c>
      <c r="R1522" s="38">
        <v>0</v>
      </c>
      <c r="S1522" s="36">
        <f>IF(Tabel3[[#This Row],[N Adv
Nouveau]]=0,0,POWER(2,Tabel3[[#This Row],[N Adv
maintenant]]+Tabel3[[#This Row],[N Adv
Nouveau]]))</f>
        <v>0</v>
      </c>
      <c r="T1522" s="37">
        <f>IF(Tabel3[[#This Row],[N CoE
Nouveau]]=0,0,POWER(2,Tabel3[[#This Row],[N CoE
maintenant]]+Tabel3[[#This Row],[N CoE
Nouveau]]))</f>
        <v>0</v>
      </c>
    </row>
    <row r="1523" spans="14:20" x14ac:dyDescent="0.25">
      <c r="N1523" s="5" t="s">
        <v>1765</v>
      </c>
      <c r="O1523" s="36">
        <v>0</v>
      </c>
      <c r="P1523" s="37">
        <v>0</v>
      </c>
      <c r="Q1523" s="38">
        <v>0</v>
      </c>
      <c r="R1523" s="38">
        <v>0</v>
      </c>
      <c r="S1523" s="36">
        <f>IF(Tabel3[[#This Row],[N Adv
Nouveau]]=0,0,POWER(2,Tabel3[[#This Row],[N Adv
maintenant]]+Tabel3[[#This Row],[N Adv
Nouveau]]))</f>
        <v>0</v>
      </c>
      <c r="T1523" s="37">
        <f>IF(Tabel3[[#This Row],[N CoE
Nouveau]]=0,0,POWER(2,Tabel3[[#This Row],[N CoE
maintenant]]+Tabel3[[#This Row],[N CoE
Nouveau]]))</f>
        <v>0</v>
      </c>
    </row>
    <row r="1524" spans="14:20" x14ac:dyDescent="0.25">
      <c r="N1524" s="5" t="s">
        <v>1762</v>
      </c>
      <c r="O1524" s="36">
        <v>0</v>
      </c>
      <c r="P1524" s="37">
        <v>0</v>
      </c>
      <c r="Q1524" s="38">
        <v>0</v>
      </c>
      <c r="R1524" s="38">
        <v>0</v>
      </c>
      <c r="S1524" s="36">
        <f>IF(Tabel3[[#This Row],[N Adv
Nouveau]]=0,0,POWER(2,Tabel3[[#This Row],[N Adv
maintenant]]+Tabel3[[#This Row],[N Adv
Nouveau]]))</f>
        <v>0</v>
      </c>
      <c r="T1524" s="37">
        <f>IF(Tabel3[[#This Row],[N CoE
Nouveau]]=0,0,POWER(2,Tabel3[[#This Row],[N CoE
maintenant]]+Tabel3[[#This Row],[N CoE
Nouveau]]))</f>
        <v>0</v>
      </c>
    </row>
    <row r="1525" spans="14:20" x14ac:dyDescent="0.25">
      <c r="N1525" s="5" t="s">
        <v>1785</v>
      </c>
      <c r="O1525" s="36">
        <v>0</v>
      </c>
      <c r="P1525" s="37">
        <v>0</v>
      </c>
      <c r="Q1525" s="38">
        <v>0</v>
      </c>
      <c r="R1525" s="38">
        <v>0</v>
      </c>
      <c r="S1525" s="36">
        <f>IF(Tabel3[[#This Row],[N Adv
Nouveau]]=0,0,POWER(2,Tabel3[[#This Row],[N Adv
maintenant]]+Tabel3[[#This Row],[N Adv
Nouveau]]))</f>
        <v>0</v>
      </c>
      <c r="T1525" s="37">
        <f>IF(Tabel3[[#This Row],[N CoE
Nouveau]]=0,0,POWER(2,Tabel3[[#This Row],[N CoE
maintenant]]+Tabel3[[#This Row],[N CoE
Nouveau]]))</f>
        <v>0</v>
      </c>
    </row>
    <row r="1526" spans="14:20" x14ac:dyDescent="0.25">
      <c r="N1526" s="5" t="s">
        <v>1769</v>
      </c>
      <c r="O1526" s="36">
        <v>0</v>
      </c>
      <c r="P1526" s="37">
        <v>0</v>
      </c>
      <c r="Q1526" s="38">
        <v>0</v>
      </c>
      <c r="R1526" s="38">
        <v>0</v>
      </c>
      <c r="S1526" s="36">
        <f>IF(Tabel3[[#This Row],[N Adv
Nouveau]]=0,0,POWER(2,Tabel3[[#This Row],[N Adv
maintenant]]+Tabel3[[#This Row],[N Adv
Nouveau]]))</f>
        <v>0</v>
      </c>
      <c r="T1526" s="37">
        <f>IF(Tabel3[[#This Row],[N CoE
Nouveau]]=0,0,POWER(2,Tabel3[[#This Row],[N CoE
maintenant]]+Tabel3[[#This Row],[N CoE
Nouveau]]))</f>
        <v>0</v>
      </c>
    </row>
    <row r="1527" spans="14:20" x14ac:dyDescent="0.25">
      <c r="N1527" s="5" t="s">
        <v>1773</v>
      </c>
      <c r="O1527" s="36">
        <v>0</v>
      </c>
      <c r="P1527" s="37">
        <v>0</v>
      </c>
      <c r="Q1527" s="38">
        <v>0</v>
      </c>
      <c r="R1527" s="38">
        <v>0</v>
      </c>
      <c r="S1527" s="36">
        <f>IF(Tabel3[[#This Row],[N Adv
Nouveau]]=0,0,POWER(2,Tabel3[[#This Row],[N Adv
maintenant]]+Tabel3[[#This Row],[N Adv
Nouveau]]))</f>
        <v>0</v>
      </c>
      <c r="T1527" s="37">
        <f>IF(Tabel3[[#This Row],[N CoE
Nouveau]]=0,0,POWER(2,Tabel3[[#This Row],[N CoE
maintenant]]+Tabel3[[#This Row],[N CoE
Nouveau]]))</f>
        <v>0</v>
      </c>
    </row>
    <row r="1528" spans="14:20" x14ac:dyDescent="0.25">
      <c r="N1528" s="5" t="s">
        <v>336</v>
      </c>
      <c r="O1528" s="36">
        <v>0</v>
      </c>
      <c r="P1528" s="37">
        <v>0</v>
      </c>
      <c r="Q1528" s="38">
        <v>0</v>
      </c>
      <c r="R1528" s="38">
        <v>0</v>
      </c>
      <c r="S1528" s="36">
        <f>IF(Tabel3[[#This Row],[N Adv
Nouveau]]=0,0,POWER(2,Tabel3[[#This Row],[N Adv
maintenant]]+Tabel3[[#This Row],[N Adv
Nouveau]]))</f>
        <v>0</v>
      </c>
      <c r="T1528" s="37">
        <f>IF(Tabel3[[#This Row],[N CoE
Nouveau]]=0,0,POWER(2,Tabel3[[#This Row],[N CoE
maintenant]]+Tabel3[[#This Row],[N CoE
Nouveau]]))</f>
        <v>0</v>
      </c>
    </row>
    <row r="1529" spans="14:20" x14ac:dyDescent="0.25">
      <c r="N1529" s="5" t="s">
        <v>1767</v>
      </c>
      <c r="O1529" s="36">
        <v>0</v>
      </c>
      <c r="P1529" s="37">
        <v>0</v>
      </c>
      <c r="Q1529" s="38">
        <v>0</v>
      </c>
      <c r="R1529" s="38">
        <v>0</v>
      </c>
      <c r="S1529" s="36">
        <f>IF(Tabel3[[#This Row],[N Adv
Nouveau]]=0,0,POWER(2,Tabel3[[#This Row],[N Adv
maintenant]]+Tabel3[[#This Row],[N Adv
Nouveau]]))</f>
        <v>0</v>
      </c>
      <c r="T1529" s="37">
        <f>IF(Tabel3[[#This Row],[N CoE
Nouveau]]=0,0,POWER(2,Tabel3[[#This Row],[N CoE
maintenant]]+Tabel3[[#This Row],[N CoE
Nouveau]]))</f>
        <v>0</v>
      </c>
    </row>
    <row r="1530" spans="14:20" x14ac:dyDescent="0.25">
      <c r="N1530" s="5" t="s">
        <v>1774</v>
      </c>
      <c r="O1530" s="36">
        <v>0</v>
      </c>
      <c r="P1530" s="37">
        <v>0</v>
      </c>
      <c r="Q1530" s="38">
        <v>0</v>
      </c>
      <c r="R1530" s="38">
        <v>0</v>
      </c>
      <c r="S1530" s="36">
        <f>IF(Tabel3[[#This Row],[N Adv
Nouveau]]=0,0,POWER(2,Tabel3[[#This Row],[N Adv
maintenant]]+Tabel3[[#This Row],[N Adv
Nouveau]]))</f>
        <v>0</v>
      </c>
      <c r="T1530" s="37">
        <f>IF(Tabel3[[#This Row],[N CoE
Nouveau]]=0,0,POWER(2,Tabel3[[#This Row],[N CoE
maintenant]]+Tabel3[[#This Row],[N CoE
Nouveau]]))</f>
        <v>0</v>
      </c>
    </row>
    <row r="1531" spans="14:20" x14ac:dyDescent="0.25">
      <c r="N1531" s="5" t="s">
        <v>1750</v>
      </c>
      <c r="O1531" s="36">
        <v>0</v>
      </c>
      <c r="P1531" s="37">
        <v>0</v>
      </c>
      <c r="Q1531" s="38">
        <v>0</v>
      </c>
      <c r="R1531" s="38">
        <v>0</v>
      </c>
      <c r="S1531" s="36">
        <f>IF(Tabel3[[#This Row],[N Adv
Nouveau]]=0,0,POWER(2,Tabel3[[#This Row],[N Adv
maintenant]]+Tabel3[[#This Row],[N Adv
Nouveau]]))</f>
        <v>0</v>
      </c>
      <c r="T1531" s="37">
        <f>IF(Tabel3[[#This Row],[N CoE
Nouveau]]=0,0,POWER(2,Tabel3[[#This Row],[N CoE
maintenant]]+Tabel3[[#This Row],[N CoE
Nouveau]]))</f>
        <v>0</v>
      </c>
    </row>
    <row r="1532" spans="14:20" x14ac:dyDescent="0.25">
      <c r="N1532" s="5" t="s">
        <v>1768</v>
      </c>
      <c r="O1532" s="36">
        <v>0</v>
      </c>
      <c r="P1532" s="37">
        <v>0</v>
      </c>
      <c r="Q1532" s="38">
        <v>0</v>
      </c>
      <c r="R1532" s="38">
        <v>0</v>
      </c>
      <c r="S1532" s="36">
        <f>IF(Tabel3[[#This Row],[N Adv
Nouveau]]=0,0,POWER(2,Tabel3[[#This Row],[N Adv
maintenant]]+Tabel3[[#This Row],[N Adv
Nouveau]]))</f>
        <v>0</v>
      </c>
      <c r="T1532" s="37">
        <f>IF(Tabel3[[#This Row],[N CoE
Nouveau]]=0,0,POWER(2,Tabel3[[#This Row],[N CoE
maintenant]]+Tabel3[[#This Row],[N CoE
Nouveau]]))</f>
        <v>0</v>
      </c>
    </row>
    <row r="1533" spans="14:20" x14ac:dyDescent="0.25">
      <c r="N1533" s="5" t="s">
        <v>1748</v>
      </c>
      <c r="O1533" s="36">
        <v>0</v>
      </c>
      <c r="P1533" s="37">
        <v>0</v>
      </c>
      <c r="Q1533" s="38">
        <v>0</v>
      </c>
      <c r="R1533" s="38">
        <v>0</v>
      </c>
      <c r="S1533" s="36">
        <f>IF(Tabel3[[#This Row],[N Adv
Nouveau]]=0,0,POWER(2,Tabel3[[#This Row],[N Adv
maintenant]]+Tabel3[[#This Row],[N Adv
Nouveau]]))</f>
        <v>0</v>
      </c>
      <c r="T1533" s="37">
        <f>IF(Tabel3[[#This Row],[N CoE
Nouveau]]=0,0,POWER(2,Tabel3[[#This Row],[N CoE
maintenant]]+Tabel3[[#This Row],[N CoE
Nouveau]]))</f>
        <v>0</v>
      </c>
    </row>
    <row r="1534" spans="14:20" x14ac:dyDescent="0.25">
      <c r="N1534" s="5" t="s">
        <v>340</v>
      </c>
      <c r="O1534" s="36">
        <v>0</v>
      </c>
      <c r="P1534" s="37">
        <v>0</v>
      </c>
      <c r="Q1534" s="38">
        <v>0</v>
      </c>
      <c r="R1534" s="38">
        <v>0</v>
      </c>
      <c r="S1534" s="36">
        <f>IF(Tabel3[[#This Row],[N Adv
Nouveau]]=0,0,POWER(2,Tabel3[[#This Row],[N Adv
maintenant]]+Tabel3[[#This Row],[N Adv
Nouveau]]))</f>
        <v>0</v>
      </c>
      <c r="T1534" s="37">
        <f>IF(Tabel3[[#This Row],[N CoE
Nouveau]]=0,0,POWER(2,Tabel3[[#This Row],[N CoE
maintenant]]+Tabel3[[#This Row],[N CoE
Nouveau]]))</f>
        <v>0</v>
      </c>
    </row>
    <row r="1535" spans="14:20" x14ac:dyDescent="0.25">
      <c r="N1535" s="5" t="s">
        <v>857</v>
      </c>
      <c r="O1535" s="36">
        <v>1</v>
      </c>
      <c r="P1535" s="37">
        <v>1</v>
      </c>
      <c r="Q1535" s="38">
        <v>0</v>
      </c>
      <c r="R1535" s="38">
        <v>0</v>
      </c>
      <c r="S1535" s="36">
        <f>IF(Tabel3[[#This Row],[N Adv
Nouveau]]=0,0,POWER(2,Tabel3[[#This Row],[N Adv
maintenant]]+Tabel3[[#This Row],[N Adv
Nouveau]]))</f>
        <v>0</v>
      </c>
      <c r="T1535" s="37">
        <f>IF(Tabel3[[#This Row],[N CoE
Nouveau]]=0,0,POWER(2,Tabel3[[#This Row],[N CoE
maintenant]]+Tabel3[[#This Row],[N CoE
Nouveau]]))</f>
        <v>0</v>
      </c>
    </row>
    <row r="1536" spans="14:20" x14ac:dyDescent="0.25">
      <c r="N1536" s="5" t="s">
        <v>1757</v>
      </c>
      <c r="O1536" s="36">
        <v>0</v>
      </c>
      <c r="P1536" s="37">
        <v>0</v>
      </c>
      <c r="Q1536" s="38">
        <v>0</v>
      </c>
      <c r="R1536" s="38">
        <v>0</v>
      </c>
      <c r="S1536" s="36">
        <f>IF(Tabel3[[#This Row],[N Adv
Nouveau]]=0,0,POWER(2,Tabel3[[#This Row],[N Adv
maintenant]]+Tabel3[[#This Row],[N Adv
Nouveau]]))</f>
        <v>0</v>
      </c>
      <c r="T1536" s="37">
        <f>IF(Tabel3[[#This Row],[N CoE
Nouveau]]=0,0,POWER(2,Tabel3[[#This Row],[N CoE
maintenant]]+Tabel3[[#This Row],[N CoE
Nouveau]]))</f>
        <v>0</v>
      </c>
    </row>
    <row r="1537" spans="14:20" x14ac:dyDescent="0.25">
      <c r="N1537" s="5" t="s">
        <v>1755</v>
      </c>
      <c r="O1537" s="36">
        <v>0</v>
      </c>
      <c r="P1537" s="37">
        <v>0</v>
      </c>
      <c r="Q1537" s="38">
        <v>0</v>
      </c>
      <c r="R1537" s="38">
        <v>0</v>
      </c>
      <c r="S1537" s="36">
        <f>IF(Tabel3[[#This Row],[N Adv
Nouveau]]=0,0,POWER(2,Tabel3[[#This Row],[N Adv
maintenant]]+Tabel3[[#This Row],[N Adv
Nouveau]]))</f>
        <v>0</v>
      </c>
      <c r="T1537" s="37">
        <f>IF(Tabel3[[#This Row],[N CoE
Nouveau]]=0,0,POWER(2,Tabel3[[#This Row],[N CoE
maintenant]]+Tabel3[[#This Row],[N CoE
Nouveau]]))</f>
        <v>0</v>
      </c>
    </row>
    <row r="1538" spans="14:20" x14ac:dyDescent="0.25">
      <c r="N1538" s="5" t="s">
        <v>1758</v>
      </c>
      <c r="O1538" s="36">
        <v>0</v>
      </c>
      <c r="P1538" s="37">
        <v>0</v>
      </c>
      <c r="Q1538" s="38">
        <v>0</v>
      </c>
      <c r="R1538" s="38">
        <v>0</v>
      </c>
      <c r="S1538" s="36">
        <f>IF(Tabel3[[#This Row],[N Adv
Nouveau]]=0,0,POWER(2,Tabel3[[#This Row],[N Adv
maintenant]]+Tabel3[[#This Row],[N Adv
Nouveau]]))</f>
        <v>0</v>
      </c>
      <c r="T1538" s="37">
        <f>IF(Tabel3[[#This Row],[N CoE
Nouveau]]=0,0,POWER(2,Tabel3[[#This Row],[N CoE
maintenant]]+Tabel3[[#This Row],[N CoE
Nouveau]]))</f>
        <v>0</v>
      </c>
    </row>
    <row r="1539" spans="14:20" x14ac:dyDescent="0.25">
      <c r="N1539" s="5" t="s">
        <v>1780</v>
      </c>
      <c r="O1539" s="36">
        <v>0</v>
      </c>
      <c r="P1539" s="37">
        <v>0</v>
      </c>
      <c r="Q1539" s="38">
        <v>0</v>
      </c>
      <c r="R1539" s="38">
        <v>0</v>
      </c>
      <c r="S1539" s="36">
        <f>IF(Tabel3[[#This Row],[N Adv
Nouveau]]=0,0,POWER(2,Tabel3[[#This Row],[N Adv
maintenant]]+Tabel3[[#This Row],[N Adv
Nouveau]]))</f>
        <v>0</v>
      </c>
      <c r="T1539" s="37">
        <f>IF(Tabel3[[#This Row],[N CoE
Nouveau]]=0,0,POWER(2,Tabel3[[#This Row],[N CoE
maintenant]]+Tabel3[[#This Row],[N CoE
Nouveau]]))</f>
        <v>0</v>
      </c>
    </row>
    <row r="1540" spans="14:20" x14ac:dyDescent="0.25">
      <c r="N1540" s="5" t="s">
        <v>258</v>
      </c>
      <c r="O1540" s="36">
        <v>0</v>
      </c>
      <c r="P1540" s="37">
        <v>0</v>
      </c>
      <c r="Q1540" s="38">
        <v>0</v>
      </c>
      <c r="R1540" s="38">
        <v>0</v>
      </c>
      <c r="S1540" s="36">
        <f>IF(Tabel3[[#This Row],[N Adv
Nouveau]]=0,0,POWER(2,Tabel3[[#This Row],[N Adv
maintenant]]+Tabel3[[#This Row],[N Adv
Nouveau]]))</f>
        <v>0</v>
      </c>
      <c r="T1540" s="37">
        <f>IF(Tabel3[[#This Row],[N CoE
Nouveau]]=0,0,POWER(2,Tabel3[[#This Row],[N CoE
maintenant]]+Tabel3[[#This Row],[N CoE
Nouveau]]))</f>
        <v>0</v>
      </c>
    </row>
    <row r="1541" spans="14:20" x14ac:dyDescent="0.25">
      <c r="N1541" s="5" t="s">
        <v>334</v>
      </c>
      <c r="O1541" s="36">
        <v>0</v>
      </c>
      <c r="P1541" s="37">
        <v>1</v>
      </c>
      <c r="Q1541" s="38">
        <v>0</v>
      </c>
      <c r="R1541" s="38">
        <v>0</v>
      </c>
      <c r="S1541" s="36">
        <f>IF(Tabel3[[#This Row],[N Adv
Nouveau]]=0,0,POWER(2,Tabel3[[#This Row],[N Adv
maintenant]]+Tabel3[[#This Row],[N Adv
Nouveau]]))</f>
        <v>0</v>
      </c>
      <c r="T1541" s="37">
        <f>IF(Tabel3[[#This Row],[N CoE
Nouveau]]=0,0,POWER(2,Tabel3[[#This Row],[N CoE
maintenant]]+Tabel3[[#This Row],[N CoE
Nouveau]]))</f>
        <v>0</v>
      </c>
    </row>
    <row r="1542" spans="14:20" x14ac:dyDescent="0.25">
      <c r="N1542" s="5" t="s">
        <v>1766</v>
      </c>
      <c r="O1542" s="36">
        <v>0</v>
      </c>
      <c r="P1542" s="37">
        <v>0</v>
      </c>
      <c r="Q1542" s="38">
        <v>0</v>
      </c>
      <c r="R1542" s="38">
        <v>0</v>
      </c>
      <c r="S1542" s="36">
        <f>IF(Tabel3[[#This Row],[N Adv
Nouveau]]=0,0,POWER(2,Tabel3[[#This Row],[N Adv
maintenant]]+Tabel3[[#This Row],[N Adv
Nouveau]]))</f>
        <v>0</v>
      </c>
      <c r="T1542" s="37">
        <f>IF(Tabel3[[#This Row],[N CoE
Nouveau]]=0,0,POWER(2,Tabel3[[#This Row],[N CoE
maintenant]]+Tabel3[[#This Row],[N CoE
Nouveau]]))</f>
        <v>0</v>
      </c>
    </row>
    <row r="1543" spans="14:20" x14ac:dyDescent="0.25">
      <c r="N1543" s="5" t="s">
        <v>1772</v>
      </c>
      <c r="O1543" s="36">
        <v>0</v>
      </c>
      <c r="P1543" s="37">
        <v>0</v>
      </c>
      <c r="Q1543" s="38">
        <v>0</v>
      </c>
      <c r="R1543" s="38">
        <v>0</v>
      </c>
      <c r="S1543" s="36">
        <f>IF(Tabel3[[#This Row],[N Adv
Nouveau]]=0,0,POWER(2,Tabel3[[#This Row],[N Adv
maintenant]]+Tabel3[[#This Row],[N Adv
Nouveau]]))</f>
        <v>0</v>
      </c>
      <c r="T1543" s="37">
        <f>IF(Tabel3[[#This Row],[N CoE
Nouveau]]=0,0,POWER(2,Tabel3[[#This Row],[N CoE
maintenant]]+Tabel3[[#This Row],[N CoE
Nouveau]]))</f>
        <v>0</v>
      </c>
    </row>
    <row r="1544" spans="14:20" x14ac:dyDescent="0.25">
      <c r="N1544" s="5" t="s">
        <v>1789</v>
      </c>
      <c r="O1544" s="36">
        <v>0</v>
      </c>
      <c r="P1544" s="37">
        <v>1</v>
      </c>
      <c r="Q1544" s="38">
        <v>0</v>
      </c>
      <c r="R1544" s="38">
        <v>0</v>
      </c>
      <c r="S1544" s="36">
        <f>IF(Tabel3[[#This Row],[N Adv
Nouveau]]=0,0,POWER(2,Tabel3[[#This Row],[N Adv
maintenant]]+Tabel3[[#This Row],[N Adv
Nouveau]]))</f>
        <v>0</v>
      </c>
      <c r="T1544" s="37">
        <f>IF(Tabel3[[#This Row],[N CoE
Nouveau]]=0,0,POWER(2,Tabel3[[#This Row],[N CoE
maintenant]]+Tabel3[[#This Row],[N CoE
Nouveau]]))</f>
        <v>0</v>
      </c>
    </row>
    <row r="1545" spans="14:20" x14ac:dyDescent="0.25">
      <c r="N1545" s="5" t="s">
        <v>1749</v>
      </c>
      <c r="O1545" s="36">
        <v>0</v>
      </c>
      <c r="P1545" s="37">
        <v>0</v>
      </c>
      <c r="Q1545" s="38">
        <v>0</v>
      </c>
      <c r="R1545" s="38">
        <v>0</v>
      </c>
      <c r="S1545" s="36">
        <f>IF(Tabel3[[#This Row],[N Adv
Nouveau]]=0,0,POWER(2,Tabel3[[#This Row],[N Adv
maintenant]]+Tabel3[[#This Row],[N Adv
Nouveau]]))</f>
        <v>0</v>
      </c>
      <c r="T1545" s="37">
        <f>IF(Tabel3[[#This Row],[N CoE
Nouveau]]=0,0,POWER(2,Tabel3[[#This Row],[N CoE
maintenant]]+Tabel3[[#This Row],[N CoE
Nouveau]]))</f>
        <v>0</v>
      </c>
    </row>
    <row r="1546" spans="14:20" x14ac:dyDescent="0.25">
      <c r="N1546" s="5" t="s">
        <v>1771</v>
      </c>
      <c r="O1546" s="36">
        <v>0</v>
      </c>
      <c r="P1546" s="37">
        <v>0</v>
      </c>
      <c r="Q1546" s="38">
        <v>0</v>
      </c>
      <c r="R1546" s="38">
        <v>0</v>
      </c>
      <c r="S1546" s="36">
        <f>IF(Tabel3[[#This Row],[N Adv
Nouveau]]=0,0,POWER(2,Tabel3[[#This Row],[N Adv
maintenant]]+Tabel3[[#This Row],[N Adv
Nouveau]]))</f>
        <v>0</v>
      </c>
      <c r="T1546" s="37">
        <f>IF(Tabel3[[#This Row],[N CoE
Nouveau]]=0,0,POWER(2,Tabel3[[#This Row],[N CoE
maintenant]]+Tabel3[[#This Row],[N CoE
Nouveau]]))</f>
        <v>0</v>
      </c>
    </row>
    <row r="1547" spans="14:20" x14ac:dyDescent="0.25">
      <c r="N1547" s="5" t="s">
        <v>1770</v>
      </c>
      <c r="O1547" s="36">
        <v>0</v>
      </c>
      <c r="P1547" s="37">
        <v>0</v>
      </c>
      <c r="Q1547" s="38">
        <v>0</v>
      </c>
      <c r="R1547" s="38">
        <v>0</v>
      </c>
      <c r="S1547" s="36">
        <f>IF(Tabel3[[#This Row],[N Adv
Nouveau]]=0,0,POWER(2,Tabel3[[#This Row],[N Adv
maintenant]]+Tabel3[[#This Row],[N Adv
Nouveau]]))</f>
        <v>0</v>
      </c>
      <c r="T1547" s="37">
        <f>IF(Tabel3[[#This Row],[N CoE
Nouveau]]=0,0,POWER(2,Tabel3[[#This Row],[N CoE
maintenant]]+Tabel3[[#This Row],[N CoE
Nouveau]]))</f>
        <v>0</v>
      </c>
    </row>
    <row r="1548" spans="14:20" x14ac:dyDescent="0.25">
      <c r="N1548" s="5" t="s">
        <v>1792</v>
      </c>
      <c r="O1548" s="36">
        <v>0</v>
      </c>
      <c r="P1548" s="37">
        <v>0</v>
      </c>
      <c r="Q1548" s="38">
        <v>0</v>
      </c>
      <c r="R1548" s="38">
        <v>0</v>
      </c>
      <c r="S1548" s="36">
        <f>IF(Tabel3[[#This Row],[N Adv
Nouveau]]=0,0,POWER(2,Tabel3[[#This Row],[N Adv
maintenant]]+Tabel3[[#This Row],[N Adv
Nouveau]]))</f>
        <v>0</v>
      </c>
      <c r="T1548" s="37">
        <f>IF(Tabel3[[#This Row],[N CoE
Nouveau]]=0,0,POWER(2,Tabel3[[#This Row],[N CoE
maintenant]]+Tabel3[[#This Row],[N CoE
Nouveau]]))</f>
        <v>0</v>
      </c>
    </row>
    <row r="1549" spans="14:20" x14ac:dyDescent="0.25">
      <c r="N1549" s="5" t="s">
        <v>1787</v>
      </c>
      <c r="O1549" s="36">
        <v>0</v>
      </c>
      <c r="P1549" s="37">
        <v>0</v>
      </c>
      <c r="Q1549" s="38">
        <v>0</v>
      </c>
      <c r="R1549" s="38">
        <v>0</v>
      </c>
      <c r="S1549" s="36">
        <f>IF(Tabel3[[#This Row],[N Adv
Nouveau]]=0,0,POWER(2,Tabel3[[#This Row],[N Adv
maintenant]]+Tabel3[[#This Row],[N Adv
Nouveau]]))</f>
        <v>0</v>
      </c>
      <c r="T1549" s="37">
        <f>IF(Tabel3[[#This Row],[N CoE
Nouveau]]=0,0,POWER(2,Tabel3[[#This Row],[N CoE
maintenant]]+Tabel3[[#This Row],[N CoE
Nouveau]]))</f>
        <v>0</v>
      </c>
    </row>
    <row r="1550" spans="14:20" x14ac:dyDescent="0.25">
      <c r="N1550" s="5" t="s">
        <v>1778</v>
      </c>
      <c r="O1550" s="36">
        <v>0</v>
      </c>
      <c r="P1550" s="37">
        <v>0</v>
      </c>
      <c r="Q1550" s="38">
        <v>0</v>
      </c>
      <c r="R1550" s="38">
        <v>0</v>
      </c>
      <c r="S1550" s="36">
        <f>IF(Tabel3[[#This Row],[N Adv
Nouveau]]=0,0,POWER(2,Tabel3[[#This Row],[N Adv
maintenant]]+Tabel3[[#This Row],[N Adv
Nouveau]]))</f>
        <v>0</v>
      </c>
      <c r="T1550" s="37">
        <f>IF(Tabel3[[#This Row],[N CoE
Nouveau]]=0,0,POWER(2,Tabel3[[#This Row],[N CoE
maintenant]]+Tabel3[[#This Row],[N CoE
Nouveau]]))</f>
        <v>0</v>
      </c>
    </row>
    <row r="1551" spans="14:20" x14ac:dyDescent="0.25">
      <c r="N1551" s="5" t="s">
        <v>341</v>
      </c>
      <c r="O1551" s="36">
        <v>1</v>
      </c>
      <c r="P1551" s="37">
        <v>0</v>
      </c>
      <c r="Q1551" s="38">
        <v>0</v>
      </c>
      <c r="R1551" s="38">
        <v>0</v>
      </c>
      <c r="S1551" s="36">
        <f>IF(Tabel3[[#This Row],[N Adv
Nouveau]]=0,0,POWER(2,Tabel3[[#This Row],[N Adv
maintenant]]+Tabel3[[#This Row],[N Adv
Nouveau]]))</f>
        <v>0</v>
      </c>
      <c r="T1551" s="37">
        <f>IF(Tabel3[[#This Row],[N CoE
Nouveau]]=0,0,POWER(2,Tabel3[[#This Row],[N CoE
maintenant]]+Tabel3[[#This Row],[N CoE
Nouveau]]))</f>
        <v>0</v>
      </c>
    </row>
    <row r="1552" spans="14:20" x14ac:dyDescent="0.25">
      <c r="N1552" s="5" t="s">
        <v>1777</v>
      </c>
      <c r="O1552" s="36">
        <v>0</v>
      </c>
      <c r="P1552" s="37">
        <v>0</v>
      </c>
      <c r="Q1552" s="38">
        <v>0</v>
      </c>
      <c r="R1552" s="38">
        <v>0</v>
      </c>
      <c r="S1552" s="36">
        <f>IF(Tabel3[[#This Row],[N Adv
Nouveau]]=0,0,POWER(2,Tabel3[[#This Row],[N Adv
maintenant]]+Tabel3[[#This Row],[N Adv
Nouveau]]))</f>
        <v>0</v>
      </c>
      <c r="T1552" s="37">
        <f>IF(Tabel3[[#This Row],[N CoE
Nouveau]]=0,0,POWER(2,Tabel3[[#This Row],[N CoE
maintenant]]+Tabel3[[#This Row],[N CoE
Nouveau]]))</f>
        <v>0</v>
      </c>
    </row>
    <row r="1553" spans="14:20" x14ac:dyDescent="0.25">
      <c r="N1553" s="5" t="s">
        <v>1782</v>
      </c>
      <c r="O1553" s="36">
        <v>1</v>
      </c>
      <c r="P1553" s="37">
        <v>0</v>
      </c>
      <c r="Q1553" s="38">
        <v>0</v>
      </c>
      <c r="R1553" s="38">
        <v>0</v>
      </c>
      <c r="S1553" s="36">
        <f>IF(Tabel3[[#This Row],[N Adv
Nouveau]]=0,0,POWER(2,Tabel3[[#This Row],[N Adv
maintenant]]+Tabel3[[#This Row],[N Adv
Nouveau]]))</f>
        <v>0</v>
      </c>
      <c r="T1553" s="37">
        <f>IF(Tabel3[[#This Row],[N CoE
Nouveau]]=0,0,POWER(2,Tabel3[[#This Row],[N CoE
maintenant]]+Tabel3[[#This Row],[N CoE
Nouveau]]))</f>
        <v>0</v>
      </c>
    </row>
    <row r="1554" spans="14:20" x14ac:dyDescent="0.25">
      <c r="N1554" s="5" t="s">
        <v>565</v>
      </c>
      <c r="O1554" s="36">
        <v>1</v>
      </c>
      <c r="P1554" s="37">
        <v>0</v>
      </c>
      <c r="Q1554" s="38">
        <v>0</v>
      </c>
      <c r="R1554" s="38">
        <v>0</v>
      </c>
      <c r="S1554" s="36">
        <f>IF(Tabel3[[#This Row],[N Adv
Nouveau]]=0,0,POWER(2,Tabel3[[#This Row],[N Adv
maintenant]]+Tabel3[[#This Row],[N Adv
Nouveau]]))</f>
        <v>0</v>
      </c>
      <c r="T1554" s="37">
        <f>IF(Tabel3[[#This Row],[N CoE
Nouveau]]=0,0,POWER(2,Tabel3[[#This Row],[N CoE
maintenant]]+Tabel3[[#This Row],[N CoE
Nouveau]]))</f>
        <v>0</v>
      </c>
    </row>
    <row r="1555" spans="14:20" x14ac:dyDescent="0.25">
      <c r="N1555" s="5" t="s">
        <v>1747</v>
      </c>
      <c r="O1555" s="36">
        <v>0</v>
      </c>
      <c r="P1555" s="37">
        <v>0</v>
      </c>
      <c r="Q1555" s="38">
        <v>0</v>
      </c>
      <c r="R1555" s="38">
        <v>0</v>
      </c>
      <c r="S1555" s="36">
        <f>IF(Tabel3[[#This Row],[N Adv
Nouveau]]=0,0,POWER(2,Tabel3[[#This Row],[N Adv
maintenant]]+Tabel3[[#This Row],[N Adv
Nouveau]]))</f>
        <v>0</v>
      </c>
      <c r="T1555" s="37">
        <f>IF(Tabel3[[#This Row],[N CoE
Nouveau]]=0,0,POWER(2,Tabel3[[#This Row],[N CoE
maintenant]]+Tabel3[[#This Row],[N CoE
Nouveau]]))</f>
        <v>0</v>
      </c>
    </row>
    <row r="1556" spans="14:20" x14ac:dyDescent="0.25">
      <c r="N1556" s="5" t="s">
        <v>1796</v>
      </c>
      <c r="O1556" s="36">
        <v>0</v>
      </c>
      <c r="P1556" s="37">
        <v>0</v>
      </c>
      <c r="Q1556" s="38">
        <v>0</v>
      </c>
      <c r="R1556" s="38">
        <v>0</v>
      </c>
      <c r="S1556" s="36">
        <f>IF(Tabel3[[#This Row],[N Adv
Nouveau]]=0,0,POWER(2,Tabel3[[#This Row],[N Adv
maintenant]]+Tabel3[[#This Row],[N Adv
Nouveau]]))</f>
        <v>0</v>
      </c>
      <c r="T1556" s="37">
        <f>IF(Tabel3[[#This Row],[N CoE
Nouveau]]=0,0,POWER(2,Tabel3[[#This Row],[N CoE
maintenant]]+Tabel3[[#This Row],[N CoE
Nouveau]]))</f>
        <v>0</v>
      </c>
    </row>
    <row r="1557" spans="14:20" x14ac:dyDescent="0.25">
      <c r="N1557" s="5" t="s">
        <v>1776</v>
      </c>
      <c r="O1557" s="36">
        <v>1</v>
      </c>
      <c r="P1557" s="37">
        <v>0</v>
      </c>
      <c r="Q1557" s="38">
        <v>0</v>
      </c>
      <c r="R1557" s="38">
        <v>0</v>
      </c>
      <c r="S1557" s="36">
        <f>IF(Tabel3[[#This Row],[N Adv
Nouveau]]=0,0,POWER(2,Tabel3[[#This Row],[N Adv
maintenant]]+Tabel3[[#This Row],[N Adv
Nouveau]]))</f>
        <v>0</v>
      </c>
      <c r="T1557" s="37">
        <f>IF(Tabel3[[#This Row],[N CoE
Nouveau]]=0,0,POWER(2,Tabel3[[#This Row],[N CoE
maintenant]]+Tabel3[[#This Row],[N CoE
Nouveau]]))</f>
        <v>0</v>
      </c>
    </row>
    <row r="1558" spans="14:20" x14ac:dyDescent="0.25">
      <c r="N1558" s="5" t="s">
        <v>1763</v>
      </c>
      <c r="O1558" s="36">
        <v>0</v>
      </c>
      <c r="P1558" s="37">
        <v>0</v>
      </c>
      <c r="Q1558" s="38">
        <v>0</v>
      </c>
      <c r="R1558" s="38">
        <v>0</v>
      </c>
      <c r="S1558" s="36">
        <f>IF(Tabel3[[#This Row],[N Adv
Nouveau]]=0,0,POWER(2,Tabel3[[#This Row],[N Adv
maintenant]]+Tabel3[[#This Row],[N Adv
Nouveau]]))</f>
        <v>0</v>
      </c>
      <c r="T1558" s="37">
        <f>IF(Tabel3[[#This Row],[N CoE
Nouveau]]=0,0,POWER(2,Tabel3[[#This Row],[N CoE
maintenant]]+Tabel3[[#This Row],[N CoE
Nouveau]]))</f>
        <v>0</v>
      </c>
    </row>
    <row r="1559" spans="14:20" x14ac:dyDescent="0.25">
      <c r="N1559" s="5" t="s">
        <v>1775</v>
      </c>
      <c r="O1559" s="36">
        <v>0</v>
      </c>
      <c r="P1559" s="37">
        <v>0</v>
      </c>
      <c r="Q1559" s="38">
        <v>0</v>
      </c>
      <c r="R1559" s="38">
        <v>0</v>
      </c>
      <c r="S1559" s="36">
        <f>IF(Tabel3[[#This Row],[N Adv
Nouveau]]=0,0,POWER(2,Tabel3[[#This Row],[N Adv
maintenant]]+Tabel3[[#This Row],[N Adv
Nouveau]]))</f>
        <v>0</v>
      </c>
      <c r="T1559" s="37">
        <f>IF(Tabel3[[#This Row],[N CoE
Nouveau]]=0,0,POWER(2,Tabel3[[#This Row],[N CoE
maintenant]]+Tabel3[[#This Row],[N CoE
Nouveau]]))</f>
        <v>0</v>
      </c>
    </row>
    <row r="1560" spans="14:20" x14ac:dyDescent="0.25">
      <c r="N1560" s="5" t="s">
        <v>1764</v>
      </c>
      <c r="O1560" s="36">
        <v>0</v>
      </c>
      <c r="P1560" s="37">
        <v>0</v>
      </c>
      <c r="Q1560" s="38">
        <v>0</v>
      </c>
      <c r="R1560" s="38">
        <v>0</v>
      </c>
      <c r="S1560" s="36">
        <f>IF(Tabel3[[#This Row],[N Adv
Nouveau]]=0,0,POWER(2,Tabel3[[#This Row],[N Adv
maintenant]]+Tabel3[[#This Row],[N Adv
Nouveau]]))</f>
        <v>0</v>
      </c>
      <c r="T1560" s="37">
        <f>IF(Tabel3[[#This Row],[N CoE
Nouveau]]=0,0,POWER(2,Tabel3[[#This Row],[N CoE
maintenant]]+Tabel3[[#This Row],[N CoE
Nouveau]]))</f>
        <v>0</v>
      </c>
    </row>
    <row r="1561" spans="14:20" x14ac:dyDescent="0.25">
      <c r="N1561" s="5" t="s">
        <v>1781</v>
      </c>
      <c r="O1561" s="36">
        <v>0</v>
      </c>
      <c r="P1561" s="37">
        <v>0</v>
      </c>
      <c r="Q1561" s="38">
        <v>0</v>
      </c>
      <c r="R1561" s="38">
        <v>0</v>
      </c>
      <c r="S1561" s="36">
        <f>IF(Tabel3[[#This Row],[N Adv
Nouveau]]=0,0,POWER(2,Tabel3[[#This Row],[N Adv
maintenant]]+Tabel3[[#This Row],[N Adv
Nouveau]]))</f>
        <v>0</v>
      </c>
      <c r="T1561" s="37">
        <f>IF(Tabel3[[#This Row],[N CoE
Nouveau]]=0,0,POWER(2,Tabel3[[#This Row],[N CoE
maintenant]]+Tabel3[[#This Row],[N CoE
Nouveau]]))</f>
        <v>0</v>
      </c>
    </row>
    <row r="1562" spans="14:20" x14ac:dyDescent="0.25">
      <c r="N1562" s="5" t="s">
        <v>1794</v>
      </c>
      <c r="O1562" s="36">
        <v>0</v>
      </c>
      <c r="P1562" s="37">
        <v>0</v>
      </c>
      <c r="Q1562" s="38">
        <v>0</v>
      </c>
      <c r="R1562" s="38">
        <v>0</v>
      </c>
      <c r="S1562" s="36">
        <f>IF(Tabel3[[#This Row],[N Adv
Nouveau]]=0,0,POWER(2,Tabel3[[#This Row],[N Adv
maintenant]]+Tabel3[[#This Row],[N Adv
Nouveau]]))</f>
        <v>0</v>
      </c>
      <c r="T1562" s="37">
        <f>IF(Tabel3[[#This Row],[N CoE
Nouveau]]=0,0,POWER(2,Tabel3[[#This Row],[N CoE
maintenant]]+Tabel3[[#This Row],[N CoE
Nouveau]]))</f>
        <v>0</v>
      </c>
    </row>
    <row r="1563" spans="14:20" x14ac:dyDescent="0.25">
      <c r="N1563" s="5" t="s">
        <v>1756</v>
      </c>
      <c r="O1563" s="36">
        <v>0</v>
      </c>
      <c r="P1563" s="37">
        <v>0</v>
      </c>
      <c r="Q1563" s="38">
        <v>0</v>
      </c>
      <c r="R1563" s="38">
        <v>0</v>
      </c>
      <c r="S1563" s="36">
        <f>IF(Tabel3[[#This Row],[N Adv
Nouveau]]=0,0,POWER(2,Tabel3[[#This Row],[N Adv
maintenant]]+Tabel3[[#This Row],[N Adv
Nouveau]]))</f>
        <v>0</v>
      </c>
      <c r="T1563" s="37">
        <f>IF(Tabel3[[#This Row],[N CoE
Nouveau]]=0,0,POWER(2,Tabel3[[#This Row],[N CoE
maintenant]]+Tabel3[[#This Row],[N CoE
Nouveau]]))</f>
        <v>0</v>
      </c>
    </row>
    <row r="1564" spans="14:20" x14ac:dyDescent="0.25">
      <c r="N1564" s="5" t="s">
        <v>1793</v>
      </c>
      <c r="O1564" s="36">
        <v>0</v>
      </c>
      <c r="P1564" s="37">
        <v>0</v>
      </c>
      <c r="Q1564" s="38">
        <v>0</v>
      </c>
      <c r="R1564" s="38">
        <v>0</v>
      </c>
      <c r="S1564" s="36">
        <f>IF(Tabel3[[#This Row],[N Adv
Nouveau]]=0,0,POWER(2,Tabel3[[#This Row],[N Adv
maintenant]]+Tabel3[[#This Row],[N Adv
Nouveau]]))</f>
        <v>0</v>
      </c>
      <c r="T1564" s="37">
        <f>IF(Tabel3[[#This Row],[N CoE
Nouveau]]=0,0,POWER(2,Tabel3[[#This Row],[N CoE
maintenant]]+Tabel3[[#This Row],[N CoE
Nouveau]]))</f>
        <v>0</v>
      </c>
    </row>
    <row r="1565" spans="14:20" x14ac:dyDescent="0.25">
      <c r="N1565" s="5" t="s">
        <v>1759</v>
      </c>
      <c r="O1565" s="36">
        <v>0</v>
      </c>
      <c r="P1565" s="37">
        <v>0</v>
      </c>
      <c r="Q1565" s="38">
        <v>0</v>
      </c>
      <c r="R1565" s="38">
        <v>0</v>
      </c>
      <c r="S1565" s="36">
        <f>IF(Tabel3[[#This Row],[N Adv
Nouveau]]=0,0,POWER(2,Tabel3[[#This Row],[N Adv
maintenant]]+Tabel3[[#This Row],[N Adv
Nouveau]]))</f>
        <v>0</v>
      </c>
      <c r="T1565" s="37">
        <f>IF(Tabel3[[#This Row],[N CoE
Nouveau]]=0,0,POWER(2,Tabel3[[#This Row],[N CoE
maintenant]]+Tabel3[[#This Row],[N CoE
Nouveau]]))</f>
        <v>0</v>
      </c>
    </row>
    <row r="1566" spans="14:20" x14ac:dyDescent="0.25">
      <c r="N1566" s="5" t="s">
        <v>1812</v>
      </c>
      <c r="O1566" s="36">
        <v>1</v>
      </c>
      <c r="P1566" s="37">
        <v>1</v>
      </c>
      <c r="Q1566" s="38">
        <v>0</v>
      </c>
      <c r="R1566" s="38">
        <v>0</v>
      </c>
      <c r="S1566" s="36">
        <f>IF(Tabel3[[#This Row],[N Adv
Nouveau]]=0,0,POWER(2,Tabel3[[#This Row],[N Adv
maintenant]]+Tabel3[[#This Row],[N Adv
Nouveau]]))</f>
        <v>0</v>
      </c>
      <c r="T1566" s="37">
        <f>IF(Tabel3[[#This Row],[N CoE
Nouveau]]=0,0,POWER(2,Tabel3[[#This Row],[N CoE
maintenant]]+Tabel3[[#This Row],[N CoE
Nouveau]]))</f>
        <v>0</v>
      </c>
    </row>
    <row r="1567" spans="14:20" x14ac:dyDescent="0.25">
      <c r="N1567" s="5" t="s">
        <v>1811</v>
      </c>
      <c r="O1567" s="36">
        <v>2</v>
      </c>
      <c r="P1567" s="37">
        <v>1</v>
      </c>
      <c r="Q1567" s="38">
        <v>0</v>
      </c>
      <c r="R1567" s="38">
        <v>0</v>
      </c>
      <c r="S1567" s="36">
        <f>IF(Tabel3[[#This Row],[N Adv
Nouveau]]=0,0,POWER(2,Tabel3[[#This Row],[N Adv
maintenant]]+Tabel3[[#This Row],[N Adv
Nouveau]]))</f>
        <v>0</v>
      </c>
      <c r="T1567" s="37">
        <f>IF(Tabel3[[#This Row],[N CoE
Nouveau]]=0,0,POWER(2,Tabel3[[#This Row],[N CoE
maintenant]]+Tabel3[[#This Row],[N CoE
Nouveau]]))</f>
        <v>0</v>
      </c>
    </row>
    <row r="1568" spans="14:20" x14ac:dyDescent="0.25">
      <c r="N1568" s="5" t="s">
        <v>1837</v>
      </c>
      <c r="O1568" s="36">
        <v>2</v>
      </c>
      <c r="P1568" s="37">
        <v>1</v>
      </c>
      <c r="Q1568" s="38">
        <v>0</v>
      </c>
      <c r="R1568" s="38">
        <v>0</v>
      </c>
      <c r="S1568" s="36">
        <f>IF(Tabel3[[#This Row],[N Adv
Nouveau]]=0,0,POWER(2,Tabel3[[#This Row],[N Adv
maintenant]]+Tabel3[[#This Row],[N Adv
Nouveau]]))</f>
        <v>0</v>
      </c>
      <c r="T1568" s="37">
        <f>IF(Tabel3[[#This Row],[N CoE
Nouveau]]=0,0,POWER(2,Tabel3[[#This Row],[N CoE
maintenant]]+Tabel3[[#This Row],[N CoE
Nouveau]]))</f>
        <v>0</v>
      </c>
    </row>
    <row r="1569" spans="14:20" x14ac:dyDescent="0.25">
      <c r="N1569" s="5" t="s">
        <v>1817</v>
      </c>
      <c r="O1569" s="36">
        <v>1</v>
      </c>
      <c r="P1569" s="37">
        <v>0</v>
      </c>
      <c r="Q1569" s="38">
        <v>0</v>
      </c>
      <c r="R1569" s="38">
        <v>0</v>
      </c>
      <c r="S1569" s="36">
        <f>IF(Tabel3[[#This Row],[N Adv
Nouveau]]=0,0,POWER(2,Tabel3[[#This Row],[N Adv
maintenant]]+Tabel3[[#This Row],[N Adv
Nouveau]]))</f>
        <v>0</v>
      </c>
      <c r="T1569" s="37">
        <f>IF(Tabel3[[#This Row],[N CoE
Nouveau]]=0,0,POWER(2,Tabel3[[#This Row],[N CoE
maintenant]]+Tabel3[[#This Row],[N CoE
Nouveau]]))</f>
        <v>0</v>
      </c>
    </row>
    <row r="1570" spans="14:20" x14ac:dyDescent="0.25">
      <c r="N1570" s="5" t="s">
        <v>1854</v>
      </c>
      <c r="O1570" s="36">
        <v>1</v>
      </c>
      <c r="P1570" s="37">
        <v>1</v>
      </c>
      <c r="Q1570" s="38">
        <v>0</v>
      </c>
      <c r="R1570" s="38">
        <v>0</v>
      </c>
      <c r="S1570" s="36">
        <f>IF(Tabel3[[#This Row],[N Adv
Nouveau]]=0,0,POWER(2,Tabel3[[#This Row],[N Adv
maintenant]]+Tabel3[[#This Row],[N Adv
Nouveau]]))</f>
        <v>0</v>
      </c>
      <c r="T1570" s="37">
        <f>IF(Tabel3[[#This Row],[N CoE
Nouveau]]=0,0,POWER(2,Tabel3[[#This Row],[N CoE
maintenant]]+Tabel3[[#This Row],[N CoE
Nouveau]]))</f>
        <v>0</v>
      </c>
    </row>
    <row r="1571" spans="14:20" x14ac:dyDescent="0.25">
      <c r="N1571" s="5" t="s">
        <v>237</v>
      </c>
      <c r="O1571" s="36">
        <v>1</v>
      </c>
      <c r="P1571" s="37">
        <v>1</v>
      </c>
      <c r="Q1571" s="38">
        <v>0</v>
      </c>
      <c r="R1571" s="38">
        <v>0</v>
      </c>
      <c r="S1571" s="36">
        <f>IF(Tabel3[[#This Row],[N Adv
Nouveau]]=0,0,POWER(2,Tabel3[[#This Row],[N Adv
maintenant]]+Tabel3[[#This Row],[N Adv
Nouveau]]))</f>
        <v>0</v>
      </c>
      <c r="T1571" s="37">
        <f>IF(Tabel3[[#This Row],[N CoE
Nouveau]]=0,0,POWER(2,Tabel3[[#This Row],[N CoE
maintenant]]+Tabel3[[#This Row],[N CoE
Nouveau]]))</f>
        <v>0</v>
      </c>
    </row>
    <row r="1572" spans="14:20" x14ac:dyDescent="0.25">
      <c r="N1572" s="5" t="s">
        <v>1814</v>
      </c>
      <c r="O1572" s="36">
        <v>2</v>
      </c>
      <c r="P1572" s="37">
        <v>1</v>
      </c>
      <c r="Q1572" s="38">
        <v>0</v>
      </c>
      <c r="R1572" s="38">
        <v>0</v>
      </c>
      <c r="S1572" s="36">
        <f>IF(Tabel3[[#This Row],[N Adv
Nouveau]]=0,0,POWER(2,Tabel3[[#This Row],[N Adv
maintenant]]+Tabel3[[#This Row],[N Adv
Nouveau]]))</f>
        <v>0</v>
      </c>
      <c r="T1572" s="37">
        <f>IF(Tabel3[[#This Row],[N CoE
Nouveau]]=0,0,POWER(2,Tabel3[[#This Row],[N CoE
maintenant]]+Tabel3[[#This Row],[N CoE
Nouveau]]))</f>
        <v>0</v>
      </c>
    </row>
    <row r="1573" spans="14:20" x14ac:dyDescent="0.25">
      <c r="N1573" s="5" t="s">
        <v>1876</v>
      </c>
      <c r="O1573" s="36">
        <v>1</v>
      </c>
      <c r="P1573" s="37">
        <v>1</v>
      </c>
      <c r="Q1573" s="38">
        <v>0</v>
      </c>
      <c r="R1573" s="38">
        <v>0</v>
      </c>
      <c r="S1573" s="36">
        <f>IF(Tabel3[[#This Row],[N Adv
Nouveau]]=0,0,POWER(2,Tabel3[[#This Row],[N Adv
maintenant]]+Tabel3[[#This Row],[N Adv
Nouveau]]))</f>
        <v>0</v>
      </c>
      <c r="T1573" s="37">
        <f>IF(Tabel3[[#This Row],[N CoE
Nouveau]]=0,0,POWER(2,Tabel3[[#This Row],[N CoE
maintenant]]+Tabel3[[#This Row],[N CoE
Nouveau]]))</f>
        <v>0</v>
      </c>
    </row>
    <row r="1574" spans="14:20" x14ac:dyDescent="0.25">
      <c r="N1574" s="5" t="s">
        <v>1799</v>
      </c>
      <c r="O1574" s="36">
        <v>1</v>
      </c>
      <c r="P1574" s="37">
        <v>0</v>
      </c>
      <c r="Q1574" s="38">
        <v>0</v>
      </c>
      <c r="R1574" s="38">
        <v>0</v>
      </c>
      <c r="S1574" s="36">
        <f>IF(Tabel3[[#This Row],[N Adv
Nouveau]]=0,0,POWER(2,Tabel3[[#This Row],[N Adv
maintenant]]+Tabel3[[#This Row],[N Adv
Nouveau]]))</f>
        <v>0</v>
      </c>
      <c r="T1574" s="37">
        <f>IF(Tabel3[[#This Row],[N CoE
Nouveau]]=0,0,POWER(2,Tabel3[[#This Row],[N CoE
maintenant]]+Tabel3[[#This Row],[N CoE
Nouveau]]))</f>
        <v>0</v>
      </c>
    </row>
    <row r="1575" spans="14:20" x14ac:dyDescent="0.25">
      <c r="N1575" s="5" t="s">
        <v>268</v>
      </c>
      <c r="O1575" s="36">
        <v>0</v>
      </c>
      <c r="P1575" s="37">
        <v>0</v>
      </c>
      <c r="Q1575" s="38">
        <v>0</v>
      </c>
      <c r="R1575" s="38">
        <v>0</v>
      </c>
      <c r="S1575" s="36">
        <f>IF(Tabel3[[#This Row],[N Adv
Nouveau]]=0,0,POWER(2,Tabel3[[#This Row],[N Adv
maintenant]]+Tabel3[[#This Row],[N Adv
Nouveau]]))</f>
        <v>0</v>
      </c>
      <c r="T1575" s="37">
        <f>IF(Tabel3[[#This Row],[N CoE
Nouveau]]=0,0,POWER(2,Tabel3[[#This Row],[N CoE
maintenant]]+Tabel3[[#This Row],[N CoE
Nouveau]]))</f>
        <v>0</v>
      </c>
    </row>
    <row r="1576" spans="14:20" x14ac:dyDescent="0.25">
      <c r="N1576" s="5" t="s">
        <v>1840</v>
      </c>
      <c r="O1576" s="36">
        <v>1</v>
      </c>
      <c r="P1576" s="37">
        <v>0</v>
      </c>
      <c r="Q1576" s="38">
        <v>0</v>
      </c>
      <c r="R1576" s="38">
        <v>0</v>
      </c>
      <c r="S1576" s="36">
        <f>IF(Tabel3[[#This Row],[N Adv
Nouveau]]=0,0,POWER(2,Tabel3[[#This Row],[N Adv
maintenant]]+Tabel3[[#This Row],[N Adv
Nouveau]]))</f>
        <v>0</v>
      </c>
      <c r="T1576" s="37">
        <f>IF(Tabel3[[#This Row],[N CoE
Nouveau]]=0,0,POWER(2,Tabel3[[#This Row],[N CoE
maintenant]]+Tabel3[[#This Row],[N CoE
Nouveau]]))</f>
        <v>0</v>
      </c>
    </row>
    <row r="1577" spans="14:20" x14ac:dyDescent="0.25">
      <c r="N1577" s="5" t="s">
        <v>1866</v>
      </c>
      <c r="O1577" s="36">
        <v>0</v>
      </c>
      <c r="P1577" s="37">
        <v>0</v>
      </c>
      <c r="Q1577" s="38">
        <v>0</v>
      </c>
      <c r="R1577" s="38">
        <v>0</v>
      </c>
      <c r="S1577" s="36">
        <f>IF(Tabel3[[#This Row],[N Adv
Nouveau]]=0,0,POWER(2,Tabel3[[#This Row],[N Adv
maintenant]]+Tabel3[[#This Row],[N Adv
Nouveau]]))</f>
        <v>0</v>
      </c>
      <c r="T1577" s="37">
        <f>IF(Tabel3[[#This Row],[N CoE
Nouveau]]=0,0,POWER(2,Tabel3[[#This Row],[N CoE
maintenant]]+Tabel3[[#This Row],[N CoE
Nouveau]]))</f>
        <v>0</v>
      </c>
    </row>
    <row r="1578" spans="14:20" x14ac:dyDescent="0.25">
      <c r="N1578" s="5" t="s">
        <v>1847</v>
      </c>
      <c r="O1578" s="36">
        <v>0</v>
      </c>
      <c r="P1578" s="37">
        <v>0</v>
      </c>
      <c r="Q1578" s="38">
        <v>0</v>
      </c>
      <c r="R1578" s="38">
        <v>0</v>
      </c>
      <c r="S1578" s="36">
        <f>IF(Tabel3[[#This Row],[N Adv
Nouveau]]=0,0,POWER(2,Tabel3[[#This Row],[N Adv
maintenant]]+Tabel3[[#This Row],[N Adv
Nouveau]]))</f>
        <v>0</v>
      </c>
      <c r="T1578" s="37">
        <f>IF(Tabel3[[#This Row],[N CoE
Nouveau]]=0,0,POWER(2,Tabel3[[#This Row],[N CoE
maintenant]]+Tabel3[[#This Row],[N CoE
Nouveau]]))</f>
        <v>0</v>
      </c>
    </row>
    <row r="1579" spans="14:20" x14ac:dyDescent="0.25">
      <c r="N1579" s="5" t="s">
        <v>1805</v>
      </c>
      <c r="O1579" s="36">
        <v>0</v>
      </c>
      <c r="P1579" s="37">
        <v>0</v>
      </c>
      <c r="Q1579" s="38">
        <v>0</v>
      </c>
      <c r="R1579" s="38">
        <v>0</v>
      </c>
      <c r="S1579" s="36">
        <f>IF(Tabel3[[#This Row],[N Adv
Nouveau]]=0,0,POWER(2,Tabel3[[#This Row],[N Adv
maintenant]]+Tabel3[[#This Row],[N Adv
Nouveau]]))</f>
        <v>0</v>
      </c>
      <c r="T1579" s="37">
        <f>IF(Tabel3[[#This Row],[N CoE
Nouveau]]=0,0,POWER(2,Tabel3[[#This Row],[N CoE
maintenant]]+Tabel3[[#This Row],[N CoE
Nouveau]]))</f>
        <v>0</v>
      </c>
    </row>
    <row r="1580" spans="14:20" x14ac:dyDescent="0.25">
      <c r="N1580" s="5" t="s">
        <v>1798</v>
      </c>
      <c r="O1580" s="36">
        <v>1</v>
      </c>
      <c r="P1580" s="37">
        <v>0</v>
      </c>
      <c r="Q1580" s="38">
        <v>0</v>
      </c>
      <c r="R1580" s="38">
        <v>0</v>
      </c>
      <c r="S1580" s="36">
        <f>IF(Tabel3[[#This Row],[N Adv
Nouveau]]=0,0,POWER(2,Tabel3[[#This Row],[N Adv
maintenant]]+Tabel3[[#This Row],[N Adv
Nouveau]]))</f>
        <v>0</v>
      </c>
      <c r="T1580" s="37">
        <f>IF(Tabel3[[#This Row],[N CoE
Nouveau]]=0,0,POWER(2,Tabel3[[#This Row],[N CoE
maintenant]]+Tabel3[[#This Row],[N CoE
Nouveau]]))</f>
        <v>0</v>
      </c>
    </row>
    <row r="1581" spans="14:20" x14ac:dyDescent="0.25">
      <c r="N1581" s="5" t="s">
        <v>1834</v>
      </c>
      <c r="O1581" s="36">
        <v>0</v>
      </c>
      <c r="P1581" s="37">
        <v>0</v>
      </c>
      <c r="Q1581" s="38">
        <v>0</v>
      </c>
      <c r="R1581" s="38">
        <v>0</v>
      </c>
      <c r="S1581" s="36">
        <f>IF(Tabel3[[#This Row],[N Adv
Nouveau]]=0,0,POWER(2,Tabel3[[#This Row],[N Adv
maintenant]]+Tabel3[[#This Row],[N Adv
Nouveau]]))</f>
        <v>0</v>
      </c>
      <c r="T1581" s="37">
        <f>IF(Tabel3[[#This Row],[N CoE
Nouveau]]=0,0,POWER(2,Tabel3[[#This Row],[N CoE
maintenant]]+Tabel3[[#This Row],[N CoE
Nouveau]]))</f>
        <v>0</v>
      </c>
    </row>
    <row r="1582" spans="14:20" x14ac:dyDescent="0.25">
      <c r="N1582" s="5" t="s">
        <v>1851</v>
      </c>
      <c r="O1582" s="36">
        <v>1</v>
      </c>
      <c r="P1582" s="37">
        <v>1</v>
      </c>
      <c r="Q1582" s="38">
        <v>0</v>
      </c>
      <c r="R1582" s="38">
        <v>0</v>
      </c>
      <c r="S1582" s="36">
        <f>IF(Tabel3[[#This Row],[N Adv
Nouveau]]=0,0,POWER(2,Tabel3[[#This Row],[N Adv
maintenant]]+Tabel3[[#This Row],[N Adv
Nouveau]]))</f>
        <v>0</v>
      </c>
      <c r="T1582" s="37">
        <f>IF(Tabel3[[#This Row],[N CoE
Nouveau]]=0,0,POWER(2,Tabel3[[#This Row],[N CoE
maintenant]]+Tabel3[[#This Row],[N CoE
Nouveau]]))</f>
        <v>0</v>
      </c>
    </row>
    <row r="1583" spans="14:20" x14ac:dyDescent="0.25">
      <c r="N1583" s="5" t="s">
        <v>1802</v>
      </c>
      <c r="O1583" s="36">
        <v>2</v>
      </c>
      <c r="P1583" s="37">
        <v>1</v>
      </c>
      <c r="Q1583" s="38">
        <v>0</v>
      </c>
      <c r="R1583" s="38">
        <v>0</v>
      </c>
      <c r="S1583" s="36">
        <f>IF(Tabel3[[#This Row],[N Adv
Nouveau]]=0,0,POWER(2,Tabel3[[#This Row],[N Adv
maintenant]]+Tabel3[[#This Row],[N Adv
Nouveau]]))</f>
        <v>0</v>
      </c>
      <c r="T1583" s="37">
        <f>IF(Tabel3[[#This Row],[N CoE
Nouveau]]=0,0,POWER(2,Tabel3[[#This Row],[N CoE
maintenant]]+Tabel3[[#This Row],[N CoE
Nouveau]]))</f>
        <v>0</v>
      </c>
    </row>
    <row r="1584" spans="14:20" x14ac:dyDescent="0.25">
      <c r="N1584" s="5" t="s">
        <v>1839</v>
      </c>
      <c r="O1584" s="36">
        <v>1</v>
      </c>
      <c r="P1584" s="37">
        <v>0</v>
      </c>
      <c r="Q1584" s="38">
        <v>0</v>
      </c>
      <c r="R1584" s="38">
        <v>0</v>
      </c>
      <c r="S1584" s="36">
        <f>IF(Tabel3[[#This Row],[N Adv
Nouveau]]=0,0,POWER(2,Tabel3[[#This Row],[N Adv
maintenant]]+Tabel3[[#This Row],[N Adv
Nouveau]]))</f>
        <v>0</v>
      </c>
      <c r="T1584" s="37">
        <f>IF(Tabel3[[#This Row],[N CoE
Nouveau]]=0,0,POWER(2,Tabel3[[#This Row],[N CoE
maintenant]]+Tabel3[[#This Row],[N CoE
Nouveau]]))</f>
        <v>0</v>
      </c>
    </row>
    <row r="1585" spans="14:20" x14ac:dyDescent="0.25">
      <c r="N1585" s="5" t="s">
        <v>1857</v>
      </c>
      <c r="O1585" s="36">
        <v>0</v>
      </c>
      <c r="P1585" s="37">
        <v>1</v>
      </c>
      <c r="Q1585" s="38">
        <v>0</v>
      </c>
      <c r="R1585" s="38">
        <v>0</v>
      </c>
      <c r="S1585" s="36">
        <f>IF(Tabel3[[#This Row],[N Adv
Nouveau]]=0,0,POWER(2,Tabel3[[#This Row],[N Adv
maintenant]]+Tabel3[[#This Row],[N Adv
Nouveau]]))</f>
        <v>0</v>
      </c>
      <c r="T1585" s="37">
        <f>IF(Tabel3[[#This Row],[N CoE
Nouveau]]=0,0,POWER(2,Tabel3[[#This Row],[N CoE
maintenant]]+Tabel3[[#This Row],[N CoE
Nouveau]]))</f>
        <v>0</v>
      </c>
    </row>
    <row r="1586" spans="14:20" x14ac:dyDescent="0.25">
      <c r="N1586" s="5" t="s">
        <v>1844</v>
      </c>
      <c r="O1586" s="36">
        <v>1</v>
      </c>
      <c r="P1586" s="37">
        <v>1</v>
      </c>
      <c r="Q1586" s="38">
        <v>0</v>
      </c>
      <c r="R1586" s="38">
        <v>0</v>
      </c>
      <c r="S1586" s="36">
        <f>IF(Tabel3[[#This Row],[N Adv
Nouveau]]=0,0,POWER(2,Tabel3[[#This Row],[N Adv
maintenant]]+Tabel3[[#This Row],[N Adv
Nouveau]]))</f>
        <v>0</v>
      </c>
      <c r="T1586" s="37">
        <f>IF(Tabel3[[#This Row],[N CoE
Nouveau]]=0,0,POWER(2,Tabel3[[#This Row],[N CoE
maintenant]]+Tabel3[[#This Row],[N CoE
Nouveau]]))</f>
        <v>0</v>
      </c>
    </row>
    <row r="1587" spans="14:20" x14ac:dyDescent="0.25">
      <c r="N1587" s="5" t="s">
        <v>1810</v>
      </c>
      <c r="O1587" s="36">
        <v>0</v>
      </c>
      <c r="P1587" s="37">
        <v>0</v>
      </c>
      <c r="Q1587" s="38">
        <v>0</v>
      </c>
      <c r="R1587" s="38">
        <v>0</v>
      </c>
      <c r="S1587" s="36">
        <f>IF(Tabel3[[#This Row],[N Adv
Nouveau]]=0,0,POWER(2,Tabel3[[#This Row],[N Adv
maintenant]]+Tabel3[[#This Row],[N Adv
Nouveau]]))</f>
        <v>0</v>
      </c>
      <c r="T1587" s="37">
        <f>IF(Tabel3[[#This Row],[N CoE
Nouveau]]=0,0,POWER(2,Tabel3[[#This Row],[N CoE
maintenant]]+Tabel3[[#This Row],[N CoE
Nouveau]]))</f>
        <v>0</v>
      </c>
    </row>
    <row r="1588" spans="14:20" x14ac:dyDescent="0.25">
      <c r="N1588" s="5" t="s">
        <v>269</v>
      </c>
      <c r="O1588" s="36">
        <v>0</v>
      </c>
      <c r="P1588" s="37">
        <v>0</v>
      </c>
      <c r="Q1588" s="38">
        <v>0</v>
      </c>
      <c r="R1588" s="38">
        <v>0</v>
      </c>
      <c r="S1588" s="36">
        <f>IF(Tabel3[[#This Row],[N Adv
Nouveau]]=0,0,POWER(2,Tabel3[[#This Row],[N Adv
maintenant]]+Tabel3[[#This Row],[N Adv
Nouveau]]))</f>
        <v>0</v>
      </c>
      <c r="T1588" s="37">
        <f>IF(Tabel3[[#This Row],[N CoE
Nouveau]]=0,0,POWER(2,Tabel3[[#This Row],[N CoE
maintenant]]+Tabel3[[#This Row],[N CoE
Nouveau]]))</f>
        <v>0</v>
      </c>
    </row>
    <row r="1589" spans="14:20" x14ac:dyDescent="0.25">
      <c r="N1589" s="5" t="s">
        <v>1838</v>
      </c>
      <c r="O1589" s="36">
        <v>1</v>
      </c>
      <c r="P1589" s="37">
        <v>0</v>
      </c>
      <c r="Q1589" s="38">
        <v>0</v>
      </c>
      <c r="R1589" s="38">
        <v>0</v>
      </c>
      <c r="S1589" s="36">
        <f>IF(Tabel3[[#This Row],[N Adv
Nouveau]]=0,0,POWER(2,Tabel3[[#This Row],[N Adv
maintenant]]+Tabel3[[#This Row],[N Adv
Nouveau]]))</f>
        <v>0</v>
      </c>
      <c r="T1589" s="37">
        <f>IF(Tabel3[[#This Row],[N CoE
Nouveau]]=0,0,POWER(2,Tabel3[[#This Row],[N CoE
maintenant]]+Tabel3[[#This Row],[N CoE
Nouveau]]))</f>
        <v>0</v>
      </c>
    </row>
    <row r="1590" spans="14:20" x14ac:dyDescent="0.25">
      <c r="N1590" s="5" t="s">
        <v>1863</v>
      </c>
      <c r="O1590" s="36">
        <v>2</v>
      </c>
      <c r="P1590" s="37">
        <v>1</v>
      </c>
      <c r="Q1590" s="38">
        <v>0</v>
      </c>
      <c r="R1590" s="38">
        <v>0</v>
      </c>
      <c r="S1590" s="36">
        <f>IF(Tabel3[[#This Row],[N Adv
Nouveau]]=0,0,POWER(2,Tabel3[[#This Row],[N Adv
maintenant]]+Tabel3[[#This Row],[N Adv
Nouveau]]))</f>
        <v>0</v>
      </c>
      <c r="T1590" s="37">
        <f>IF(Tabel3[[#This Row],[N CoE
Nouveau]]=0,0,POWER(2,Tabel3[[#This Row],[N CoE
maintenant]]+Tabel3[[#This Row],[N CoE
Nouveau]]))</f>
        <v>0</v>
      </c>
    </row>
    <row r="1591" spans="14:20" x14ac:dyDescent="0.25">
      <c r="N1591" s="5" t="s">
        <v>1808</v>
      </c>
      <c r="O1591" s="36">
        <v>0</v>
      </c>
      <c r="P1591" s="37">
        <v>0</v>
      </c>
      <c r="Q1591" s="38">
        <v>0</v>
      </c>
      <c r="R1591" s="38">
        <v>0</v>
      </c>
      <c r="S1591" s="36">
        <f>IF(Tabel3[[#This Row],[N Adv
Nouveau]]=0,0,POWER(2,Tabel3[[#This Row],[N Adv
maintenant]]+Tabel3[[#This Row],[N Adv
Nouveau]]))</f>
        <v>0</v>
      </c>
      <c r="T1591" s="37">
        <f>IF(Tabel3[[#This Row],[N CoE
Nouveau]]=0,0,POWER(2,Tabel3[[#This Row],[N CoE
maintenant]]+Tabel3[[#This Row],[N CoE
Nouveau]]))</f>
        <v>0</v>
      </c>
    </row>
    <row r="1592" spans="14:20" x14ac:dyDescent="0.25">
      <c r="N1592" s="5" t="s">
        <v>271</v>
      </c>
      <c r="O1592" s="36">
        <v>0</v>
      </c>
      <c r="P1592" s="37">
        <v>0</v>
      </c>
      <c r="Q1592" s="38">
        <v>0</v>
      </c>
      <c r="R1592" s="38">
        <v>0</v>
      </c>
      <c r="S1592" s="36">
        <f>IF(Tabel3[[#This Row],[N Adv
Nouveau]]=0,0,POWER(2,Tabel3[[#This Row],[N Adv
maintenant]]+Tabel3[[#This Row],[N Adv
Nouveau]]))</f>
        <v>0</v>
      </c>
      <c r="T1592" s="37">
        <f>IF(Tabel3[[#This Row],[N CoE
Nouveau]]=0,0,POWER(2,Tabel3[[#This Row],[N CoE
maintenant]]+Tabel3[[#This Row],[N CoE
Nouveau]]))</f>
        <v>0</v>
      </c>
    </row>
    <row r="1593" spans="14:20" x14ac:dyDescent="0.25">
      <c r="N1593" s="5" t="s">
        <v>1852</v>
      </c>
      <c r="O1593" s="36">
        <v>1</v>
      </c>
      <c r="P1593" s="37">
        <v>0</v>
      </c>
      <c r="Q1593" s="38">
        <v>0</v>
      </c>
      <c r="R1593" s="38">
        <v>0</v>
      </c>
      <c r="S1593" s="36">
        <f>IF(Tabel3[[#This Row],[N Adv
Nouveau]]=0,0,POWER(2,Tabel3[[#This Row],[N Adv
maintenant]]+Tabel3[[#This Row],[N Adv
Nouveau]]))</f>
        <v>0</v>
      </c>
      <c r="T1593" s="37">
        <f>IF(Tabel3[[#This Row],[N CoE
Nouveau]]=0,0,POWER(2,Tabel3[[#This Row],[N CoE
maintenant]]+Tabel3[[#This Row],[N CoE
Nouveau]]))</f>
        <v>0</v>
      </c>
    </row>
    <row r="1594" spans="14:20" x14ac:dyDescent="0.25">
      <c r="N1594" s="5" t="s">
        <v>1877</v>
      </c>
      <c r="O1594" s="36">
        <v>2</v>
      </c>
      <c r="P1594" s="37">
        <v>1</v>
      </c>
      <c r="Q1594" s="38">
        <v>0</v>
      </c>
      <c r="R1594" s="38">
        <v>0</v>
      </c>
      <c r="S1594" s="36">
        <f>IF(Tabel3[[#This Row],[N Adv
Nouveau]]=0,0,POWER(2,Tabel3[[#This Row],[N Adv
maintenant]]+Tabel3[[#This Row],[N Adv
Nouveau]]))</f>
        <v>0</v>
      </c>
      <c r="T1594" s="37">
        <f>IF(Tabel3[[#This Row],[N CoE
Nouveau]]=0,0,POWER(2,Tabel3[[#This Row],[N CoE
maintenant]]+Tabel3[[#This Row],[N CoE
Nouveau]]))</f>
        <v>0</v>
      </c>
    </row>
    <row r="1595" spans="14:20" x14ac:dyDescent="0.25">
      <c r="N1595" s="5" t="s">
        <v>1878</v>
      </c>
      <c r="O1595" s="36">
        <v>0</v>
      </c>
      <c r="P1595" s="37">
        <v>0</v>
      </c>
      <c r="Q1595" s="38">
        <v>0</v>
      </c>
      <c r="R1595" s="38">
        <v>0</v>
      </c>
      <c r="S1595" s="36">
        <f>IF(Tabel3[[#This Row],[N Adv
Nouveau]]=0,0,POWER(2,Tabel3[[#This Row],[N Adv
maintenant]]+Tabel3[[#This Row],[N Adv
Nouveau]]))</f>
        <v>0</v>
      </c>
      <c r="T1595" s="37">
        <f>IF(Tabel3[[#This Row],[N CoE
Nouveau]]=0,0,POWER(2,Tabel3[[#This Row],[N CoE
maintenant]]+Tabel3[[#This Row],[N CoE
Nouveau]]))</f>
        <v>0</v>
      </c>
    </row>
    <row r="1596" spans="14:20" x14ac:dyDescent="0.25">
      <c r="N1596" s="5" t="s">
        <v>1813</v>
      </c>
      <c r="O1596" s="36">
        <v>0</v>
      </c>
      <c r="P1596" s="37">
        <v>0</v>
      </c>
      <c r="Q1596" s="38">
        <v>0</v>
      </c>
      <c r="R1596" s="38">
        <v>0</v>
      </c>
      <c r="S1596" s="36">
        <f>IF(Tabel3[[#This Row],[N Adv
Nouveau]]=0,0,POWER(2,Tabel3[[#This Row],[N Adv
maintenant]]+Tabel3[[#This Row],[N Adv
Nouveau]]))</f>
        <v>0</v>
      </c>
      <c r="T1596" s="37">
        <f>IF(Tabel3[[#This Row],[N CoE
Nouveau]]=0,0,POWER(2,Tabel3[[#This Row],[N CoE
maintenant]]+Tabel3[[#This Row],[N CoE
Nouveau]]))</f>
        <v>0</v>
      </c>
    </row>
    <row r="1597" spans="14:20" x14ac:dyDescent="0.25">
      <c r="N1597" s="5" t="s">
        <v>1869</v>
      </c>
      <c r="O1597" s="36">
        <v>1</v>
      </c>
      <c r="P1597" s="37">
        <v>1</v>
      </c>
      <c r="Q1597" s="38">
        <v>0</v>
      </c>
      <c r="R1597" s="38">
        <v>0</v>
      </c>
      <c r="S1597" s="36">
        <f>IF(Tabel3[[#This Row],[N Adv
Nouveau]]=0,0,POWER(2,Tabel3[[#This Row],[N Adv
maintenant]]+Tabel3[[#This Row],[N Adv
Nouveau]]))</f>
        <v>0</v>
      </c>
      <c r="T1597" s="37">
        <f>IF(Tabel3[[#This Row],[N CoE
Nouveau]]=0,0,POWER(2,Tabel3[[#This Row],[N CoE
maintenant]]+Tabel3[[#This Row],[N CoE
Nouveau]]))</f>
        <v>0</v>
      </c>
    </row>
    <row r="1598" spans="14:20" x14ac:dyDescent="0.25">
      <c r="N1598" s="5" t="s">
        <v>1875</v>
      </c>
      <c r="O1598" s="36">
        <v>2</v>
      </c>
      <c r="P1598" s="37">
        <v>0</v>
      </c>
      <c r="Q1598" s="38">
        <v>0</v>
      </c>
      <c r="R1598" s="38">
        <v>0</v>
      </c>
      <c r="S1598" s="36">
        <f>IF(Tabel3[[#This Row],[N Adv
Nouveau]]=0,0,POWER(2,Tabel3[[#This Row],[N Adv
maintenant]]+Tabel3[[#This Row],[N Adv
Nouveau]]))</f>
        <v>0</v>
      </c>
      <c r="T1598" s="37">
        <f>IF(Tabel3[[#This Row],[N CoE
Nouveau]]=0,0,POWER(2,Tabel3[[#This Row],[N CoE
maintenant]]+Tabel3[[#This Row],[N CoE
Nouveau]]))</f>
        <v>0</v>
      </c>
    </row>
    <row r="1599" spans="14:20" x14ac:dyDescent="0.25">
      <c r="N1599" s="5" t="s">
        <v>1853</v>
      </c>
      <c r="O1599" s="36">
        <v>0</v>
      </c>
      <c r="P1599" s="37">
        <v>0</v>
      </c>
      <c r="Q1599" s="38">
        <v>0</v>
      </c>
      <c r="R1599" s="38">
        <v>0</v>
      </c>
      <c r="S1599" s="36">
        <f>IF(Tabel3[[#This Row],[N Adv
Nouveau]]=0,0,POWER(2,Tabel3[[#This Row],[N Adv
maintenant]]+Tabel3[[#This Row],[N Adv
Nouveau]]))</f>
        <v>0</v>
      </c>
      <c r="T1599" s="37">
        <f>IF(Tabel3[[#This Row],[N CoE
Nouveau]]=0,0,POWER(2,Tabel3[[#This Row],[N CoE
maintenant]]+Tabel3[[#This Row],[N CoE
Nouveau]]))</f>
        <v>0</v>
      </c>
    </row>
    <row r="1600" spans="14:20" x14ac:dyDescent="0.25">
      <c r="N1600" s="5" t="s">
        <v>1833</v>
      </c>
      <c r="O1600" s="36">
        <v>2</v>
      </c>
      <c r="P1600" s="37">
        <v>1</v>
      </c>
      <c r="Q1600" s="38">
        <v>0</v>
      </c>
      <c r="R1600" s="38">
        <v>0</v>
      </c>
      <c r="S1600" s="36">
        <f>IF(Tabel3[[#This Row],[N Adv
Nouveau]]=0,0,POWER(2,Tabel3[[#This Row],[N Adv
maintenant]]+Tabel3[[#This Row],[N Adv
Nouveau]]))</f>
        <v>0</v>
      </c>
      <c r="T1600" s="37">
        <f>IF(Tabel3[[#This Row],[N CoE
Nouveau]]=0,0,POWER(2,Tabel3[[#This Row],[N CoE
maintenant]]+Tabel3[[#This Row],[N CoE
Nouveau]]))</f>
        <v>0</v>
      </c>
    </row>
    <row r="1601" spans="14:20" x14ac:dyDescent="0.25">
      <c r="N1601" s="5" t="s">
        <v>1862</v>
      </c>
      <c r="O1601" s="36">
        <v>0</v>
      </c>
      <c r="P1601" s="37">
        <v>0</v>
      </c>
      <c r="Q1601" s="38">
        <v>0</v>
      </c>
      <c r="R1601" s="38">
        <v>0</v>
      </c>
      <c r="S1601" s="36">
        <f>IF(Tabel3[[#This Row],[N Adv
Nouveau]]=0,0,POWER(2,Tabel3[[#This Row],[N Adv
maintenant]]+Tabel3[[#This Row],[N Adv
Nouveau]]))</f>
        <v>0</v>
      </c>
      <c r="T1601" s="37">
        <f>IF(Tabel3[[#This Row],[N CoE
Nouveau]]=0,0,POWER(2,Tabel3[[#This Row],[N CoE
maintenant]]+Tabel3[[#This Row],[N CoE
Nouveau]]))</f>
        <v>0</v>
      </c>
    </row>
    <row r="1602" spans="14:20" x14ac:dyDescent="0.25">
      <c r="N1602" s="5" t="s">
        <v>274</v>
      </c>
      <c r="O1602" s="36">
        <v>1</v>
      </c>
      <c r="P1602" s="37">
        <v>0</v>
      </c>
      <c r="Q1602" s="38">
        <v>0</v>
      </c>
      <c r="R1602" s="38">
        <v>0</v>
      </c>
      <c r="S1602" s="36">
        <f>IF(Tabel3[[#This Row],[N Adv
Nouveau]]=0,0,POWER(2,Tabel3[[#This Row],[N Adv
maintenant]]+Tabel3[[#This Row],[N Adv
Nouveau]]))</f>
        <v>0</v>
      </c>
      <c r="T1602" s="37">
        <f>IF(Tabel3[[#This Row],[N CoE
Nouveau]]=0,0,POWER(2,Tabel3[[#This Row],[N CoE
maintenant]]+Tabel3[[#This Row],[N CoE
Nouveau]]))</f>
        <v>0</v>
      </c>
    </row>
    <row r="1603" spans="14:20" x14ac:dyDescent="0.25">
      <c r="N1603" s="5" t="s">
        <v>1870</v>
      </c>
      <c r="O1603" s="36">
        <v>0</v>
      </c>
      <c r="P1603" s="37">
        <v>1</v>
      </c>
      <c r="Q1603" s="38">
        <v>0</v>
      </c>
      <c r="R1603" s="38">
        <v>0</v>
      </c>
      <c r="S1603" s="36">
        <f>IF(Tabel3[[#This Row],[N Adv
Nouveau]]=0,0,POWER(2,Tabel3[[#This Row],[N Adv
maintenant]]+Tabel3[[#This Row],[N Adv
Nouveau]]))</f>
        <v>0</v>
      </c>
      <c r="T1603" s="37">
        <f>IF(Tabel3[[#This Row],[N CoE
Nouveau]]=0,0,POWER(2,Tabel3[[#This Row],[N CoE
maintenant]]+Tabel3[[#This Row],[N CoE
Nouveau]]))</f>
        <v>0</v>
      </c>
    </row>
    <row r="1604" spans="14:20" x14ac:dyDescent="0.25">
      <c r="N1604" s="5" t="s">
        <v>277</v>
      </c>
      <c r="O1604" s="36">
        <v>1</v>
      </c>
      <c r="P1604" s="37">
        <v>1</v>
      </c>
      <c r="Q1604" s="38">
        <v>0</v>
      </c>
      <c r="R1604" s="38">
        <v>0</v>
      </c>
      <c r="S1604" s="36">
        <f>IF(Tabel3[[#This Row],[N Adv
Nouveau]]=0,0,POWER(2,Tabel3[[#This Row],[N Adv
maintenant]]+Tabel3[[#This Row],[N Adv
Nouveau]]))</f>
        <v>0</v>
      </c>
      <c r="T1604" s="37">
        <f>IF(Tabel3[[#This Row],[N CoE
Nouveau]]=0,0,POWER(2,Tabel3[[#This Row],[N CoE
maintenant]]+Tabel3[[#This Row],[N CoE
Nouveau]]))</f>
        <v>0</v>
      </c>
    </row>
    <row r="1605" spans="14:20" x14ac:dyDescent="0.25">
      <c r="N1605" s="5" t="s">
        <v>1826</v>
      </c>
      <c r="O1605" s="36">
        <v>0</v>
      </c>
      <c r="P1605" s="37">
        <v>1</v>
      </c>
      <c r="Q1605" s="38">
        <v>0</v>
      </c>
      <c r="R1605" s="38">
        <v>0</v>
      </c>
      <c r="S1605" s="36">
        <f>IF(Tabel3[[#This Row],[N Adv
Nouveau]]=0,0,POWER(2,Tabel3[[#This Row],[N Adv
maintenant]]+Tabel3[[#This Row],[N Adv
Nouveau]]))</f>
        <v>0</v>
      </c>
      <c r="T1605" s="37">
        <f>IF(Tabel3[[#This Row],[N CoE
Nouveau]]=0,0,POWER(2,Tabel3[[#This Row],[N CoE
maintenant]]+Tabel3[[#This Row],[N CoE
Nouveau]]))</f>
        <v>0</v>
      </c>
    </row>
    <row r="1606" spans="14:20" x14ac:dyDescent="0.25">
      <c r="N1606" s="5" t="s">
        <v>1832</v>
      </c>
      <c r="O1606" s="36">
        <v>1</v>
      </c>
      <c r="P1606" s="37">
        <v>0</v>
      </c>
      <c r="Q1606" s="38">
        <v>0</v>
      </c>
      <c r="R1606" s="38">
        <v>0</v>
      </c>
      <c r="S1606" s="36">
        <f>IF(Tabel3[[#This Row],[N Adv
Nouveau]]=0,0,POWER(2,Tabel3[[#This Row],[N Adv
maintenant]]+Tabel3[[#This Row],[N Adv
Nouveau]]))</f>
        <v>0</v>
      </c>
      <c r="T1606" s="37">
        <f>IF(Tabel3[[#This Row],[N CoE
Nouveau]]=0,0,POWER(2,Tabel3[[#This Row],[N CoE
maintenant]]+Tabel3[[#This Row],[N CoE
Nouveau]]))</f>
        <v>0</v>
      </c>
    </row>
    <row r="1607" spans="14:20" x14ac:dyDescent="0.25">
      <c r="N1607" s="5" t="s">
        <v>1850</v>
      </c>
      <c r="O1607" s="36">
        <v>0</v>
      </c>
      <c r="P1607" s="37">
        <v>0</v>
      </c>
      <c r="Q1607" s="38">
        <v>0</v>
      </c>
      <c r="R1607" s="38">
        <v>0</v>
      </c>
      <c r="S1607" s="36">
        <f>IF(Tabel3[[#This Row],[N Adv
Nouveau]]=0,0,POWER(2,Tabel3[[#This Row],[N Adv
maintenant]]+Tabel3[[#This Row],[N Adv
Nouveau]]))</f>
        <v>0</v>
      </c>
      <c r="T1607" s="37">
        <f>IF(Tabel3[[#This Row],[N CoE
Nouveau]]=0,0,POWER(2,Tabel3[[#This Row],[N CoE
maintenant]]+Tabel3[[#This Row],[N CoE
Nouveau]]))</f>
        <v>0</v>
      </c>
    </row>
    <row r="1608" spans="14:20" x14ac:dyDescent="0.25">
      <c r="N1608" s="5" t="s">
        <v>1807</v>
      </c>
      <c r="O1608" s="36">
        <v>0</v>
      </c>
      <c r="P1608" s="37">
        <v>1</v>
      </c>
      <c r="Q1608" s="38">
        <v>0</v>
      </c>
      <c r="R1608" s="38">
        <v>0</v>
      </c>
      <c r="S1608" s="36">
        <f>IF(Tabel3[[#This Row],[N Adv
Nouveau]]=0,0,POWER(2,Tabel3[[#This Row],[N Adv
maintenant]]+Tabel3[[#This Row],[N Adv
Nouveau]]))</f>
        <v>0</v>
      </c>
      <c r="T1608" s="37">
        <f>IF(Tabel3[[#This Row],[N CoE
Nouveau]]=0,0,POWER(2,Tabel3[[#This Row],[N CoE
maintenant]]+Tabel3[[#This Row],[N CoE
Nouveau]]))</f>
        <v>0</v>
      </c>
    </row>
    <row r="1609" spans="14:20" x14ac:dyDescent="0.25">
      <c r="N1609" s="5" t="s">
        <v>1856</v>
      </c>
      <c r="O1609" s="36">
        <v>1</v>
      </c>
      <c r="P1609" s="37">
        <v>0</v>
      </c>
      <c r="Q1609" s="38">
        <v>0</v>
      </c>
      <c r="R1609" s="38">
        <v>0</v>
      </c>
      <c r="S1609" s="36">
        <f>IF(Tabel3[[#This Row],[N Adv
Nouveau]]=0,0,POWER(2,Tabel3[[#This Row],[N Adv
maintenant]]+Tabel3[[#This Row],[N Adv
Nouveau]]))</f>
        <v>0</v>
      </c>
      <c r="T1609" s="37">
        <f>IF(Tabel3[[#This Row],[N CoE
Nouveau]]=0,0,POWER(2,Tabel3[[#This Row],[N CoE
maintenant]]+Tabel3[[#This Row],[N CoE
Nouveau]]))</f>
        <v>0</v>
      </c>
    </row>
    <row r="1610" spans="14:20" x14ac:dyDescent="0.25">
      <c r="N1610" s="5" t="s">
        <v>1823</v>
      </c>
      <c r="O1610" s="36">
        <v>0</v>
      </c>
      <c r="P1610" s="37">
        <v>0</v>
      </c>
      <c r="Q1610" s="38">
        <v>0</v>
      </c>
      <c r="R1610" s="38">
        <v>0</v>
      </c>
      <c r="S1610" s="36">
        <f>IF(Tabel3[[#This Row],[N Adv
Nouveau]]=0,0,POWER(2,Tabel3[[#This Row],[N Adv
maintenant]]+Tabel3[[#This Row],[N Adv
Nouveau]]))</f>
        <v>0</v>
      </c>
      <c r="T1610" s="37">
        <f>IF(Tabel3[[#This Row],[N CoE
Nouveau]]=0,0,POWER(2,Tabel3[[#This Row],[N CoE
maintenant]]+Tabel3[[#This Row],[N CoE
Nouveau]]))</f>
        <v>0</v>
      </c>
    </row>
    <row r="1611" spans="14:20" x14ac:dyDescent="0.25">
      <c r="N1611" s="5" t="s">
        <v>1846</v>
      </c>
      <c r="O1611" s="36">
        <v>1</v>
      </c>
      <c r="P1611" s="37">
        <v>0</v>
      </c>
      <c r="Q1611" s="38">
        <v>0</v>
      </c>
      <c r="R1611" s="38">
        <v>0</v>
      </c>
      <c r="S1611" s="36">
        <f>IF(Tabel3[[#This Row],[N Adv
Nouveau]]=0,0,POWER(2,Tabel3[[#This Row],[N Adv
maintenant]]+Tabel3[[#This Row],[N Adv
Nouveau]]))</f>
        <v>0</v>
      </c>
      <c r="T1611" s="37">
        <f>IF(Tabel3[[#This Row],[N CoE
Nouveau]]=0,0,POWER(2,Tabel3[[#This Row],[N CoE
maintenant]]+Tabel3[[#This Row],[N CoE
Nouveau]]))</f>
        <v>0</v>
      </c>
    </row>
    <row r="1612" spans="14:20" x14ac:dyDescent="0.25">
      <c r="N1612" s="5" t="s">
        <v>1835</v>
      </c>
      <c r="O1612" s="36">
        <v>1</v>
      </c>
      <c r="P1612" s="37">
        <v>0</v>
      </c>
      <c r="Q1612" s="38">
        <v>0</v>
      </c>
      <c r="R1612" s="38">
        <v>0</v>
      </c>
      <c r="S1612" s="36">
        <f>IF(Tabel3[[#This Row],[N Adv
Nouveau]]=0,0,POWER(2,Tabel3[[#This Row],[N Adv
maintenant]]+Tabel3[[#This Row],[N Adv
Nouveau]]))</f>
        <v>0</v>
      </c>
      <c r="T1612" s="37">
        <f>IF(Tabel3[[#This Row],[N CoE
Nouveau]]=0,0,POWER(2,Tabel3[[#This Row],[N CoE
maintenant]]+Tabel3[[#This Row],[N CoE
Nouveau]]))</f>
        <v>0</v>
      </c>
    </row>
    <row r="1613" spans="14:20" x14ac:dyDescent="0.25">
      <c r="N1613" s="5" t="s">
        <v>1816</v>
      </c>
      <c r="O1613" s="36">
        <v>1</v>
      </c>
      <c r="P1613" s="37">
        <v>1</v>
      </c>
      <c r="Q1613" s="38">
        <v>0</v>
      </c>
      <c r="R1613" s="38">
        <v>0</v>
      </c>
      <c r="S1613" s="36">
        <f>IF(Tabel3[[#This Row],[N Adv
Nouveau]]=0,0,POWER(2,Tabel3[[#This Row],[N Adv
maintenant]]+Tabel3[[#This Row],[N Adv
Nouveau]]))</f>
        <v>0</v>
      </c>
      <c r="T1613" s="37">
        <f>IF(Tabel3[[#This Row],[N CoE
Nouveau]]=0,0,POWER(2,Tabel3[[#This Row],[N CoE
maintenant]]+Tabel3[[#This Row],[N CoE
Nouveau]]))</f>
        <v>0</v>
      </c>
    </row>
    <row r="1614" spans="14:20" x14ac:dyDescent="0.25">
      <c r="N1614" s="5" t="s">
        <v>1860</v>
      </c>
      <c r="O1614" s="36">
        <v>1</v>
      </c>
      <c r="P1614" s="37">
        <v>1</v>
      </c>
      <c r="Q1614" s="38">
        <v>0</v>
      </c>
      <c r="R1614" s="38">
        <v>0</v>
      </c>
      <c r="S1614" s="36">
        <f>IF(Tabel3[[#This Row],[N Adv
Nouveau]]=0,0,POWER(2,Tabel3[[#This Row],[N Adv
maintenant]]+Tabel3[[#This Row],[N Adv
Nouveau]]))</f>
        <v>0</v>
      </c>
      <c r="T1614" s="37">
        <f>IF(Tabel3[[#This Row],[N CoE
Nouveau]]=0,0,POWER(2,Tabel3[[#This Row],[N CoE
maintenant]]+Tabel3[[#This Row],[N CoE
Nouveau]]))</f>
        <v>0</v>
      </c>
    </row>
    <row r="1615" spans="14:20" x14ac:dyDescent="0.25">
      <c r="N1615" s="5" t="s">
        <v>1822</v>
      </c>
      <c r="O1615" s="36">
        <v>2</v>
      </c>
      <c r="P1615" s="37">
        <v>1</v>
      </c>
      <c r="Q1615" s="38">
        <v>0</v>
      </c>
      <c r="R1615" s="38">
        <v>0</v>
      </c>
      <c r="S1615" s="36">
        <f>IF(Tabel3[[#This Row],[N Adv
Nouveau]]=0,0,POWER(2,Tabel3[[#This Row],[N Adv
maintenant]]+Tabel3[[#This Row],[N Adv
Nouveau]]))</f>
        <v>0</v>
      </c>
      <c r="T1615" s="37">
        <f>IF(Tabel3[[#This Row],[N CoE
Nouveau]]=0,0,POWER(2,Tabel3[[#This Row],[N CoE
maintenant]]+Tabel3[[#This Row],[N CoE
Nouveau]]))</f>
        <v>0</v>
      </c>
    </row>
    <row r="1616" spans="14:20" x14ac:dyDescent="0.25">
      <c r="N1616" s="5" t="s">
        <v>1819</v>
      </c>
      <c r="O1616" s="36">
        <v>1</v>
      </c>
      <c r="P1616" s="37">
        <v>1</v>
      </c>
      <c r="Q1616" s="38">
        <v>0</v>
      </c>
      <c r="R1616" s="38">
        <v>0</v>
      </c>
      <c r="S1616" s="36">
        <f>IF(Tabel3[[#This Row],[N Adv
Nouveau]]=0,0,POWER(2,Tabel3[[#This Row],[N Adv
maintenant]]+Tabel3[[#This Row],[N Adv
Nouveau]]))</f>
        <v>0</v>
      </c>
      <c r="T1616" s="37">
        <f>IF(Tabel3[[#This Row],[N CoE
Nouveau]]=0,0,POWER(2,Tabel3[[#This Row],[N CoE
maintenant]]+Tabel3[[#This Row],[N CoE
Nouveau]]))</f>
        <v>0</v>
      </c>
    </row>
    <row r="1617" spans="14:20" x14ac:dyDescent="0.25">
      <c r="N1617" s="5" t="s">
        <v>1871</v>
      </c>
      <c r="O1617" s="36">
        <v>0</v>
      </c>
      <c r="P1617" s="37">
        <v>0</v>
      </c>
      <c r="Q1617" s="38">
        <v>0</v>
      </c>
      <c r="R1617" s="38">
        <v>0</v>
      </c>
      <c r="S1617" s="36">
        <f>IF(Tabel3[[#This Row],[N Adv
Nouveau]]=0,0,POWER(2,Tabel3[[#This Row],[N Adv
maintenant]]+Tabel3[[#This Row],[N Adv
Nouveau]]))</f>
        <v>0</v>
      </c>
      <c r="T1617" s="37">
        <f>IF(Tabel3[[#This Row],[N CoE
Nouveau]]=0,0,POWER(2,Tabel3[[#This Row],[N CoE
maintenant]]+Tabel3[[#This Row],[N CoE
Nouveau]]))</f>
        <v>0</v>
      </c>
    </row>
    <row r="1618" spans="14:20" x14ac:dyDescent="0.25">
      <c r="N1618" s="5" t="s">
        <v>1848</v>
      </c>
      <c r="O1618" s="36">
        <v>1</v>
      </c>
      <c r="P1618" s="37">
        <v>0</v>
      </c>
      <c r="Q1618" s="38">
        <v>0</v>
      </c>
      <c r="R1618" s="38">
        <v>0</v>
      </c>
      <c r="S1618" s="36">
        <f>IF(Tabel3[[#This Row],[N Adv
Nouveau]]=0,0,POWER(2,Tabel3[[#This Row],[N Adv
maintenant]]+Tabel3[[#This Row],[N Adv
Nouveau]]))</f>
        <v>0</v>
      </c>
      <c r="T1618" s="37">
        <f>IF(Tabel3[[#This Row],[N CoE
Nouveau]]=0,0,POWER(2,Tabel3[[#This Row],[N CoE
maintenant]]+Tabel3[[#This Row],[N CoE
Nouveau]]))</f>
        <v>0</v>
      </c>
    </row>
    <row r="1619" spans="14:20" x14ac:dyDescent="0.25">
      <c r="N1619" s="5" t="s">
        <v>1872</v>
      </c>
      <c r="O1619" s="36">
        <v>0</v>
      </c>
      <c r="P1619" s="37">
        <v>1</v>
      </c>
      <c r="Q1619" s="38">
        <v>0</v>
      </c>
      <c r="R1619" s="38">
        <v>0</v>
      </c>
      <c r="S1619" s="36">
        <f>IF(Tabel3[[#This Row],[N Adv
Nouveau]]=0,0,POWER(2,Tabel3[[#This Row],[N Adv
maintenant]]+Tabel3[[#This Row],[N Adv
Nouveau]]))</f>
        <v>0</v>
      </c>
      <c r="T1619" s="37">
        <f>IF(Tabel3[[#This Row],[N CoE
Nouveau]]=0,0,POWER(2,Tabel3[[#This Row],[N CoE
maintenant]]+Tabel3[[#This Row],[N CoE
Nouveau]]))</f>
        <v>0</v>
      </c>
    </row>
    <row r="1620" spans="14:20" x14ac:dyDescent="0.25">
      <c r="N1620" s="5" t="s">
        <v>1867</v>
      </c>
      <c r="O1620" s="36">
        <v>0</v>
      </c>
      <c r="P1620" s="37">
        <v>0</v>
      </c>
      <c r="Q1620" s="38">
        <v>0</v>
      </c>
      <c r="R1620" s="38">
        <v>0</v>
      </c>
      <c r="S1620" s="36">
        <f>IF(Tabel3[[#This Row],[N Adv
Nouveau]]=0,0,POWER(2,Tabel3[[#This Row],[N Adv
maintenant]]+Tabel3[[#This Row],[N Adv
Nouveau]]))</f>
        <v>0</v>
      </c>
      <c r="T1620" s="37">
        <f>IF(Tabel3[[#This Row],[N CoE
Nouveau]]=0,0,POWER(2,Tabel3[[#This Row],[N CoE
maintenant]]+Tabel3[[#This Row],[N CoE
Nouveau]]))</f>
        <v>0</v>
      </c>
    </row>
    <row r="1621" spans="14:20" x14ac:dyDescent="0.25">
      <c r="N1621" s="5" t="s">
        <v>236</v>
      </c>
      <c r="O1621" s="36">
        <v>1</v>
      </c>
      <c r="P1621" s="37">
        <v>0</v>
      </c>
      <c r="Q1621" s="38">
        <v>0</v>
      </c>
      <c r="R1621" s="38">
        <v>0</v>
      </c>
      <c r="S1621" s="36">
        <f>IF(Tabel3[[#This Row],[N Adv
Nouveau]]=0,0,POWER(2,Tabel3[[#This Row],[N Adv
maintenant]]+Tabel3[[#This Row],[N Adv
Nouveau]]))</f>
        <v>0</v>
      </c>
      <c r="T1621" s="37">
        <f>IF(Tabel3[[#This Row],[N CoE
Nouveau]]=0,0,POWER(2,Tabel3[[#This Row],[N CoE
maintenant]]+Tabel3[[#This Row],[N CoE
Nouveau]]))</f>
        <v>0</v>
      </c>
    </row>
    <row r="1622" spans="14:20" x14ac:dyDescent="0.25">
      <c r="N1622" s="5" t="s">
        <v>1830</v>
      </c>
      <c r="O1622" s="36">
        <v>1</v>
      </c>
      <c r="P1622" s="37">
        <v>0</v>
      </c>
      <c r="Q1622" s="38">
        <v>0</v>
      </c>
      <c r="R1622" s="38">
        <v>0</v>
      </c>
      <c r="S1622" s="36">
        <f>IF(Tabel3[[#This Row],[N Adv
Nouveau]]=0,0,POWER(2,Tabel3[[#This Row],[N Adv
maintenant]]+Tabel3[[#This Row],[N Adv
Nouveau]]))</f>
        <v>0</v>
      </c>
      <c r="T1622" s="37">
        <f>IF(Tabel3[[#This Row],[N CoE
Nouveau]]=0,0,POWER(2,Tabel3[[#This Row],[N CoE
maintenant]]+Tabel3[[#This Row],[N CoE
Nouveau]]))</f>
        <v>0</v>
      </c>
    </row>
    <row r="1623" spans="14:20" x14ac:dyDescent="0.25">
      <c r="N1623" s="5" t="s">
        <v>1827</v>
      </c>
      <c r="O1623" s="36">
        <v>0</v>
      </c>
      <c r="P1623" s="37">
        <v>1</v>
      </c>
      <c r="Q1623" s="38">
        <v>0</v>
      </c>
      <c r="R1623" s="38">
        <v>0</v>
      </c>
      <c r="S1623" s="36">
        <f>IF(Tabel3[[#This Row],[N Adv
Nouveau]]=0,0,POWER(2,Tabel3[[#This Row],[N Adv
maintenant]]+Tabel3[[#This Row],[N Adv
Nouveau]]))</f>
        <v>0</v>
      </c>
      <c r="T1623" s="37">
        <f>IF(Tabel3[[#This Row],[N CoE
Nouveau]]=0,0,POWER(2,Tabel3[[#This Row],[N CoE
maintenant]]+Tabel3[[#This Row],[N CoE
Nouveau]]))</f>
        <v>0</v>
      </c>
    </row>
    <row r="1624" spans="14:20" x14ac:dyDescent="0.25">
      <c r="N1624" s="5" t="s">
        <v>1831</v>
      </c>
      <c r="O1624" s="36">
        <v>2</v>
      </c>
      <c r="P1624" s="37">
        <v>1</v>
      </c>
      <c r="Q1624" s="38">
        <v>0</v>
      </c>
      <c r="R1624" s="38">
        <v>0</v>
      </c>
      <c r="S1624" s="36">
        <f>IF(Tabel3[[#This Row],[N Adv
Nouveau]]=0,0,POWER(2,Tabel3[[#This Row],[N Adv
maintenant]]+Tabel3[[#This Row],[N Adv
Nouveau]]))</f>
        <v>0</v>
      </c>
      <c r="T1624" s="37">
        <f>IF(Tabel3[[#This Row],[N CoE
Nouveau]]=0,0,POWER(2,Tabel3[[#This Row],[N CoE
maintenant]]+Tabel3[[#This Row],[N CoE
Nouveau]]))</f>
        <v>0</v>
      </c>
    </row>
    <row r="1625" spans="14:20" x14ac:dyDescent="0.25">
      <c r="N1625" s="5" t="s">
        <v>1815</v>
      </c>
      <c r="O1625" s="36">
        <v>1</v>
      </c>
      <c r="P1625" s="37">
        <v>1</v>
      </c>
      <c r="Q1625" s="38">
        <v>0</v>
      </c>
      <c r="R1625" s="38">
        <v>0</v>
      </c>
      <c r="S1625" s="36">
        <f>IF(Tabel3[[#This Row],[N Adv
Nouveau]]=0,0,POWER(2,Tabel3[[#This Row],[N Adv
maintenant]]+Tabel3[[#This Row],[N Adv
Nouveau]]))</f>
        <v>0</v>
      </c>
      <c r="T1625" s="37">
        <f>IF(Tabel3[[#This Row],[N CoE
Nouveau]]=0,0,POWER(2,Tabel3[[#This Row],[N CoE
maintenant]]+Tabel3[[#This Row],[N CoE
Nouveau]]))</f>
        <v>0</v>
      </c>
    </row>
    <row r="1626" spans="14:20" x14ac:dyDescent="0.25">
      <c r="N1626" s="5" t="s">
        <v>273</v>
      </c>
      <c r="O1626" s="36">
        <v>1</v>
      </c>
      <c r="P1626" s="37">
        <v>0</v>
      </c>
      <c r="Q1626" s="38">
        <v>0</v>
      </c>
      <c r="R1626" s="38">
        <v>0</v>
      </c>
      <c r="S1626" s="36">
        <f>IF(Tabel3[[#This Row],[N Adv
Nouveau]]=0,0,POWER(2,Tabel3[[#This Row],[N Adv
maintenant]]+Tabel3[[#This Row],[N Adv
Nouveau]]))</f>
        <v>0</v>
      </c>
      <c r="T1626" s="37">
        <f>IF(Tabel3[[#This Row],[N CoE
Nouveau]]=0,0,POWER(2,Tabel3[[#This Row],[N CoE
maintenant]]+Tabel3[[#This Row],[N CoE
Nouveau]]))</f>
        <v>0</v>
      </c>
    </row>
    <row r="1627" spans="14:20" x14ac:dyDescent="0.25">
      <c r="N1627" s="5" t="s">
        <v>1864</v>
      </c>
      <c r="O1627" s="36">
        <v>1</v>
      </c>
      <c r="P1627" s="37">
        <v>0</v>
      </c>
      <c r="Q1627" s="38">
        <v>0</v>
      </c>
      <c r="R1627" s="38">
        <v>0</v>
      </c>
      <c r="S1627" s="36">
        <f>IF(Tabel3[[#This Row],[N Adv
Nouveau]]=0,0,POWER(2,Tabel3[[#This Row],[N Adv
maintenant]]+Tabel3[[#This Row],[N Adv
Nouveau]]))</f>
        <v>0</v>
      </c>
      <c r="T1627" s="37">
        <f>IF(Tabel3[[#This Row],[N CoE
Nouveau]]=0,0,POWER(2,Tabel3[[#This Row],[N CoE
maintenant]]+Tabel3[[#This Row],[N CoE
Nouveau]]))</f>
        <v>0</v>
      </c>
    </row>
    <row r="1628" spans="14:20" x14ac:dyDescent="0.25">
      <c r="N1628" s="5" t="s">
        <v>1874</v>
      </c>
      <c r="O1628" s="36">
        <v>2</v>
      </c>
      <c r="P1628" s="37">
        <v>1</v>
      </c>
      <c r="Q1628" s="38">
        <v>0</v>
      </c>
      <c r="R1628" s="38">
        <v>0</v>
      </c>
      <c r="S1628" s="36">
        <f>IF(Tabel3[[#This Row],[N Adv
Nouveau]]=0,0,POWER(2,Tabel3[[#This Row],[N Adv
maintenant]]+Tabel3[[#This Row],[N Adv
Nouveau]]))</f>
        <v>0</v>
      </c>
      <c r="T1628" s="37">
        <f>IF(Tabel3[[#This Row],[N CoE
Nouveau]]=0,0,POWER(2,Tabel3[[#This Row],[N CoE
maintenant]]+Tabel3[[#This Row],[N CoE
Nouveau]]))</f>
        <v>0</v>
      </c>
    </row>
    <row r="1629" spans="14:20" x14ac:dyDescent="0.25">
      <c r="N1629" s="5" t="s">
        <v>1820</v>
      </c>
      <c r="O1629" s="36">
        <v>2</v>
      </c>
      <c r="P1629" s="37">
        <v>1</v>
      </c>
      <c r="Q1629" s="38">
        <v>0</v>
      </c>
      <c r="R1629" s="38">
        <v>0</v>
      </c>
      <c r="S1629" s="36">
        <f>IF(Tabel3[[#This Row],[N Adv
Nouveau]]=0,0,POWER(2,Tabel3[[#This Row],[N Adv
maintenant]]+Tabel3[[#This Row],[N Adv
Nouveau]]))</f>
        <v>0</v>
      </c>
      <c r="T1629" s="37">
        <f>IF(Tabel3[[#This Row],[N CoE
Nouveau]]=0,0,POWER(2,Tabel3[[#This Row],[N CoE
maintenant]]+Tabel3[[#This Row],[N CoE
Nouveau]]))</f>
        <v>0</v>
      </c>
    </row>
    <row r="1630" spans="14:20" x14ac:dyDescent="0.25">
      <c r="N1630" s="5" t="s">
        <v>1828</v>
      </c>
      <c r="O1630" s="36">
        <v>0</v>
      </c>
      <c r="P1630" s="37">
        <v>1</v>
      </c>
      <c r="Q1630" s="38">
        <v>0</v>
      </c>
      <c r="R1630" s="38">
        <v>0</v>
      </c>
      <c r="S1630" s="36">
        <f>IF(Tabel3[[#This Row],[N Adv
Nouveau]]=0,0,POWER(2,Tabel3[[#This Row],[N Adv
maintenant]]+Tabel3[[#This Row],[N Adv
Nouveau]]))</f>
        <v>0</v>
      </c>
      <c r="T1630" s="37">
        <f>IF(Tabel3[[#This Row],[N CoE
Nouveau]]=0,0,POWER(2,Tabel3[[#This Row],[N CoE
maintenant]]+Tabel3[[#This Row],[N CoE
Nouveau]]))</f>
        <v>0</v>
      </c>
    </row>
    <row r="1631" spans="14:20" x14ac:dyDescent="0.25">
      <c r="N1631" s="5" t="s">
        <v>1842</v>
      </c>
      <c r="O1631" s="36">
        <v>2</v>
      </c>
      <c r="P1631" s="37">
        <v>0</v>
      </c>
      <c r="Q1631" s="38">
        <v>0</v>
      </c>
      <c r="R1631" s="38">
        <v>0</v>
      </c>
      <c r="S1631" s="36">
        <f>IF(Tabel3[[#This Row],[N Adv
Nouveau]]=0,0,POWER(2,Tabel3[[#This Row],[N Adv
maintenant]]+Tabel3[[#This Row],[N Adv
Nouveau]]))</f>
        <v>0</v>
      </c>
      <c r="T1631" s="37">
        <f>IF(Tabel3[[#This Row],[N CoE
Nouveau]]=0,0,POWER(2,Tabel3[[#This Row],[N CoE
maintenant]]+Tabel3[[#This Row],[N CoE
Nouveau]]))</f>
        <v>0</v>
      </c>
    </row>
    <row r="1632" spans="14:20" x14ac:dyDescent="0.25">
      <c r="N1632" s="5" t="s">
        <v>1836</v>
      </c>
      <c r="O1632" s="36">
        <v>2</v>
      </c>
      <c r="P1632" s="37">
        <v>1</v>
      </c>
      <c r="Q1632" s="38">
        <v>0</v>
      </c>
      <c r="R1632" s="38">
        <v>0</v>
      </c>
      <c r="S1632" s="36">
        <f>IF(Tabel3[[#This Row],[N Adv
Nouveau]]=0,0,POWER(2,Tabel3[[#This Row],[N Adv
maintenant]]+Tabel3[[#This Row],[N Adv
Nouveau]]))</f>
        <v>0</v>
      </c>
      <c r="T1632" s="37">
        <f>IF(Tabel3[[#This Row],[N CoE
Nouveau]]=0,0,POWER(2,Tabel3[[#This Row],[N CoE
maintenant]]+Tabel3[[#This Row],[N CoE
Nouveau]]))</f>
        <v>0</v>
      </c>
    </row>
    <row r="1633" spans="14:20" x14ac:dyDescent="0.25">
      <c r="N1633" s="5" t="s">
        <v>1858</v>
      </c>
      <c r="O1633" s="36">
        <v>1</v>
      </c>
      <c r="P1633" s="37">
        <v>1</v>
      </c>
      <c r="Q1633" s="38">
        <v>0</v>
      </c>
      <c r="R1633" s="38">
        <v>0</v>
      </c>
      <c r="S1633" s="36">
        <f>IF(Tabel3[[#This Row],[N Adv
Nouveau]]=0,0,POWER(2,Tabel3[[#This Row],[N Adv
maintenant]]+Tabel3[[#This Row],[N Adv
Nouveau]]))</f>
        <v>0</v>
      </c>
      <c r="T1633" s="37">
        <f>IF(Tabel3[[#This Row],[N CoE
Nouveau]]=0,0,POWER(2,Tabel3[[#This Row],[N CoE
maintenant]]+Tabel3[[#This Row],[N CoE
Nouveau]]))</f>
        <v>0</v>
      </c>
    </row>
    <row r="1634" spans="14:20" x14ac:dyDescent="0.25">
      <c r="N1634" s="5" t="s">
        <v>1797</v>
      </c>
      <c r="O1634" s="36">
        <v>2</v>
      </c>
      <c r="P1634" s="37">
        <v>1</v>
      </c>
      <c r="Q1634" s="38">
        <v>0</v>
      </c>
      <c r="R1634" s="38">
        <v>0</v>
      </c>
      <c r="S1634" s="36">
        <f>IF(Tabel3[[#This Row],[N Adv
Nouveau]]=0,0,POWER(2,Tabel3[[#This Row],[N Adv
maintenant]]+Tabel3[[#This Row],[N Adv
Nouveau]]))</f>
        <v>0</v>
      </c>
      <c r="T1634" s="37">
        <f>IF(Tabel3[[#This Row],[N CoE
Nouveau]]=0,0,POWER(2,Tabel3[[#This Row],[N CoE
maintenant]]+Tabel3[[#This Row],[N CoE
Nouveau]]))</f>
        <v>0</v>
      </c>
    </row>
    <row r="1635" spans="14:20" x14ac:dyDescent="0.25">
      <c r="N1635" s="5" t="s">
        <v>1809</v>
      </c>
      <c r="O1635" s="36">
        <v>1</v>
      </c>
      <c r="P1635" s="37">
        <v>0</v>
      </c>
      <c r="Q1635" s="38">
        <v>0</v>
      </c>
      <c r="R1635" s="38">
        <v>0</v>
      </c>
      <c r="S1635" s="36">
        <f>IF(Tabel3[[#This Row],[N Adv
Nouveau]]=0,0,POWER(2,Tabel3[[#This Row],[N Adv
maintenant]]+Tabel3[[#This Row],[N Adv
Nouveau]]))</f>
        <v>0</v>
      </c>
      <c r="T1635" s="37">
        <f>IF(Tabel3[[#This Row],[N CoE
Nouveau]]=0,0,POWER(2,Tabel3[[#This Row],[N CoE
maintenant]]+Tabel3[[#This Row],[N CoE
Nouveau]]))</f>
        <v>0</v>
      </c>
    </row>
    <row r="1636" spans="14:20" x14ac:dyDescent="0.25">
      <c r="N1636" s="5" t="s">
        <v>1841</v>
      </c>
      <c r="O1636" s="36">
        <v>1</v>
      </c>
      <c r="P1636" s="37">
        <v>0</v>
      </c>
      <c r="Q1636" s="38">
        <v>0</v>
      </c>
      <c r="R1636" s="38">
        <v>0</v>
      </c>
      <c r="S1636" s="36">
        <f>IF(Tabel3[[#This Row],[N Adv
Nouveau]]=0,0,POWER(2,Tabel3[[#This Row],[N Adv
maintenant]]+Tabel3[[#This Row],[N Adv
Nouveau]]))</f>
        <v>0</v>
      </c>
      <c r="T1636" s="37">
        <f>IF(Tabel3[[#This Row],[N CoE
Nouveau]]=0,0,POWER(2,Tabel3[[#This Row],[N CoE
maintenant]]+Tabel3[[#This Row],[N CoE
Nouveau]]))</f>
        <v>0</v>
      </c>
    </row>
    <row r="1637" spans="14:20" x14ac:dyDescent="0.25">
      <c r="N1637" s="5" t="s">
        <v>1821</v>
      </c>
      <c r="O1637" s="36">
        <v>1</v>
      </c>
      <c r="P1637" s="37">
        <v>0</v>
      </c>
      <c r="Q1637" s="38">
        <v>0</v>
      </c>
      <c r="R1637" s="38">
        <v>0</v>
      </c>
      <c r="S1637" s="36">
        <f>IF(Tabel3[[#This Row],[N Adv
Nouveau]]=0,0,POWER(2,Tabel3[[#This Row],[N Adv
maintenant]]+Tabel3[[#This Row],[N Adv
Nouveau]]))</f>
        <v>0</v>
      </c>
      <c r="T1637" s="37">
        <f>IF(Tabel3[[#This Row],[N CoE
Nouveau]]=0,0,POWER(2,Tabel3[[#This Row],[N CoE
maintenant]]+Tabel3[[#This Row],[N CoE
Nouveau]]))</f>
        <v>0</v>
      </c>
    </row>
    <row r="1638" spans="14:20" x14ac:dyDescent="0.25">
      <c r="N1638" s="5" t="s">
        <v>1825</v>
      </c>
      <c r="O1638" s="36">
        <v>1</v>
      </c>
      <c r="P1638" s="37">
        <v>0</v>
      </c>
      <c r="Q1638" s="38">
        <v>0</v>
      </c>
      <c r="R1638" s="38">
        <v>0</v>
      </c>
      <c r="S1638" s="36">
        <f>IF(Tabel3[[#This Row],[N Adv
Nouveau]]=0,0,POWER(2,Tabel3[[#This Row],[N Adv
maintenant]]+Tabel3[[#This Row],[N Adv
Nouveau]]))</f>
        <v>0</v>
      </c>
      <c r="T1638" s="37">
        <f>IF(Tabel3[[#This Row],[N CoE
Nouveau]]=0,0,POWER(2,Tabel3[[#This Row],[N CoE
maintenant]]+Tabel3[[#This Row],[N CoE
Nouveau]]))</f>
        <v>0</v>
      </c>
    </row>
    <row r="1639" spans="14:20" x14ac:dyDescent="0.25">
      <c r="N1639" s="5" t="s">
        <v>1859</v>
      </c>
      <c r="O1639" s="36">
        <v>2</v>
      </c>
      <c r="P1639" s="37">
        <v>1</v>
      </c>
      <c r="Q1639" s="38">
        <v>0</v>
      </c>
      <c r="R1639" s="38">
        <v>0</v>
      </c>
      <c r="S1639" s="36">
        <f>IF(Tabel3[[#This Row],[N Adv
Nouveau]]=0,0,POWER(2,Tabel3[[#This Row],[N Adv
maintenant]]+Tabel3[[#This Row],[N Adv
Nouveau]]))</f>
        <v>0</v>
      </c>
      <c r="T1639" s="37">
        <f>IF(Tabel3[[#This Row],[N CoE
Nouveau]]=0,0,POWER(2,Tabel3[[#This Row],[N CoE
maintenant]]+Tabel3[[#This Row],[N CoE
Nouveau]]))</f>
        <v>0</v>
      </c>
    </row>
    <row r="1640" spans="14:20" x14ac:dyDescent="0.25">
      <c r="N1640" s="5" t="s">
        <v>1818</v>
      </c>
      <c r="O1640" s="36">
        <v>1</v>
      </c>
      <c r="P1640" s="37">
        <v>0</v>
      </c>
      <c r="Q1640" s="38">
        <v>0</v>
      </c>
      <c r="R1640" s="38">
        <v>0</v>
      </c>
      <c r="S1640" s="36">
        <f>IF(Tabel3[[#This Row],[N Adv
Nouveau]]=0,0,POWER(2,Tabel3[[#This Row],[N Adv
maintenant]]+Tabel3[[#This Row],[N Adv
Nouveau]]))</f>
        <v>0</v>
      </c>
      <c r="T1640" s="37">
        <f>IF(Tabel3[[#This Row],[N CoE
Nouveau]]=0,0,POWER(2,Tabel3[[#This Row],[N CoE
maintenant]]+Tabel3[[#This Row],[N CoE
Nouveau]]))</f>
        <v>0</v>
      </c>
    </row>
    <row r="1641" spans="14:20" x14ac:dyDescent="0.25">
      <c r="N1641" s="5" t="s">
        <v>1801</v>
      </c>
      <c r="O1641" s="36">
        <v>1</v>
      </c>
      <c r="P1641" s="37">
        <v>0</v>
      </c>
      <c r="Q1641" s="38">
        <v>0</v>
      </c>
      <c r="R1641" s="38">
        <v>0</v>
      </c>
      <c r="S1641" s="36">
        <f>IF(Tabel3[[#This Row],[N Adv
Nouveau]]=0,0,POWER(2,Tabel3[[#This Row],[N Adv
maintenant]]+Tabel3[[#This Row],[N Adv
Nouveau]]))</f>
        <v>0</v>
      </c>
      <c r="T1641" s="37">
        <f>IF(Tabel3[[#This Row],[N CoE
Nouveau]]=0,0,POWER(2,Tabel3[[#This Row],[N CoE
maintenant]]+Tabel3[[#This Row],[N CoE
Nouveau]]))</f>
        <v>0</v>
      </c>
    </row>
    <row r="1642" spans="14:20" x14ac:dyDescent="0.25">
      <c r="N1642" s="5" t="s">
        <v>1829</v>
      </c>
      <c r="O1642" s="36">
        <v>1</v>
      </c>
      <c r="P1642" s="37">
        <v>0</v>
      </c>
      <c r="Q1642" s="38">
        <v>0</v>
      </c>
      <c r="R1642" s="38">
        <v>0</v>
      </c>
      <c r="S1642" s="36">
        <f>IF(Tabel3[[#This Row],[N Adv
Nouveau]]=0,0,POWER(2,Tabel3[[#This Row],[N Adv
maintenant]]+Tabel3[[#This Row],[N Adv
Nouveau]]))</f>
        <v>0</v>
      </c>
      <c r="T1642" s="37">
        <f>IF(Tabel3[[#This Row],[N CoE
Nouveau]]=0,0,POWER(2,Tabel3[[#This Row],[N CoE
maintenant]]+Tabel3[[#This Row],[N CoE
Nouveau]]))</f>
        <v>0</v>
      </c>
    </row>
    <row r="1643" spans="14:20" x14ac:dyDescent="0.25">
      <c r="N1643" s="5" t="s">
        <v>1861</v>
      </c>
      <c r="O1643" s="36">
        <v>0</v>
      </c>
      <c r="P1643" s="37">
        <v>0</v>
      </c>
      <c r="Q1643" s="38">
        <v>0</v>
      </c>
      <c r="R1643" s="38">
        <v>0</v>
      </c>
      <c r="S1643" s="36">
        <f>IF(Tabel3[[#This Row],[N Adv
Nouveau]]=0,0,POWER(2,Tabel3[[#This Row],[N Adv
maintenant]]+Tabel3[[#This Row],[N Adv
Nouveau]]))</f>
        <v>0</v>
      </c>
      <c r="T1643" s="37">
        <f>IF(Tabel3[[#This Row],[N CoE
Nouveau]]=0,0,POWER(2,Tabel3[[#This Row],[N CoE
maintenant]]+Tabel3[[#This Row],[N CoE
Nouveau]]))</f>
        <v>0</v>
      </c>
    </row>
    <row r="1644" spans="14:20" x14ac:dyDescent="0.25">
      <c r="N1644" s="5" t="s">
        <v>265</v>
      </c>
      <c r="O1644" s="36">
        <v>1</v>
      </c>
      <c r="P1644" s="37">
        <v>1</v>
      </c>
      <c r="Q1644" s="38">
        <v>0</v>
      </c>
      <c r="R1644" s="38">
        <v>0</v>
      </c>
      <c r="S1644" s="36">
        <f>IF(Tabel3[[#This Row],[N Adv
Nouveau]]=0,0,POWER(2,Tabel3[[#This Row],[N Adv
maintenant]]+Tabel3[[#This Row],[N Adv
Nouveau]]))</f>
        <v>0</v>
      </c>
      <c r="T1644" s="37">
        <f>IF(Tabel3[[#This Row],[N CoE
Nouveau]]=0,0,POWER(2,Tabel3[[#This Row],[N CoE
maintenant]]+Tabel3[[#This Row],[N CoE
Nouveau]]))</f>
        <v>0</v>
      </c>
    </row>
    <row r="1645" spans="14:20" x14ac:dyDescent="0.25">
      <c r="N1645" s="5" t="s">
        <v>1843</v>
      </c>
      <c r="O1645" s="36">
        <v>2</v>
      </c>
      <c r="P1645" s="37">
        <v>1</v>
      </c>
      <c r="Q1645" s="38">
        <v>0</v>
      </c>
      <c r="R1645" s="38">
        <v>0</v>
      </c>
      <c r="S1645" s="36">
        <f>IF(Tabel3[[#This Row],[N Adv
Nouveau]]=0,0,POWER(2,Tabel3[[#This Row],[N Adv
maintenant]]+Tabel3[[#This Row],[N Adv
Nouveau]]))</f>
        <v>0</v>
      </c>
      <c r="T1645" s="37">
        <f>IF(Tabel3[[#This Row],[N CoE
Nouveau]]=0,0,POWER(2,Tabel3[[#This Row],[N CoE
maintenant]]+Tabel3[[#This Row],[N CoE
Nouveau]]))</f>
        <v>0</v>
      </c>
    </row>
    <row r="1646" spans="14:20" x14ac:dyDescent="0.25">
      <c r="N1646" s="5" t="s">
        <v>1845</v>
      </c>
      <c r="O1646" s="36">
        <v>0</v>
      </c>
      <c r="P1646" s="37">
        <v>0</v>
      </c>
      <c r="Q1646" s="38">
        <v>0</v>
      </c>
      <c r="R1646" s="38">
        <v>0</v>
      </c>
      <c r="S1646" s="36">
        <f>IF(Tabel3[[#This Row],[N Adv
Nouveau]]=0,0,POWER(2,Tabel3[[#This Row],[N Adv
maintenant]]+Tabel3[[#This Row],[N Adv
Nouveau]]))</f>
        <v>0</v>
      </c>
      <c r="T1646" s="37">
        <f>IF(Tabel3[[#This Row],[N CoE
Nouveau]]=0,0,POWER(2,Tabel3[[#This Row],[N CoE
maintenant]]+Tabel3[[#This Row],[N CoE
Nouveau]]))</f>
        <v>0</v>
      </c>
    </row>
    <row r="1647" spans="14:20" x14ac:dyDescent="0.25">
      <c r="N1647" s="5" t="s">
        <v>1855</v>
      </c>
      <c r="O1647" s="36">
        <v>1</v>
      </c>
      <c r="P1647" s="37">
        <v>0</v>
      </c>
      <c r="Q1647" s="38">
        <v>0</v>
      </c>
      <c r="R1647" s="38">
        <v>0</v>
      </c>
      <c r="S1647" s="36">
        <f>IF(Tabel3[[#This Row],[N Adv
Nouveau]]=0,0,POWER(2,Tabel3[[#This Row],[N Adv
maintenant]]+Tabel3[[#This Row],[N Adv
Nouveau]]))</f>
        <v>0</v>
      </c>
      <c r="T1647" s="37">
        <f>IF(Tabel3[[#This Row],[N CoE
Nouveau]]=0,0,POWER(2,Tabel3[[#This Row],[N CoE
maintenant]]+Tabel3[[#This Row],[N CoE
Nouveau]]))</f>
        <v>0</v>
      </c>
    </row>
    <row r="1648" spans="14:20" x14ac:dyDescent="0.25">
      <c r="N1648" s="5" t="s">
        <v>1803</v>
      </c>
      <c r="O1648" s="36">
        <v>2</v>
      </c>
      <c r="P1648" s="37">
        <v>1</v>
      </c>
      <c r="Q1648" s="38">
        <v>0</v>
      </c>
      <c r="R1648" s="38">
        <v>0</v>
      </c>
      <c r="S1648" s="36">
        <f>IF(Tabel3[[#This Row],[N Adv
Nouveau]]=0,0,POWER(2,Tabel3[[#This Row],[N Adv
maintenant]]+Tabel3[[#This Row],[N Adv
Nouveau]]))</f>
        <v>0</v>
      </c>
      <c r="T1648" s="37">
        <f>IF(Tabel3[[#This Row],[N CoE
Nouveau]]=0,0,POWER(2,Tabel3[[#This Row],[N CoE
maintenant]]+Tabel3[[#This Row],[N CoE
Nouveau]]))</f>
        <v>0</v>
      </c>
    </row>
    <row r="1649" spans="14:20" x14ac:dyDescent="0.25">
      <c r="N1649" s="5" t="s">
        <v>1804</v>
      </c>
      <c r="O1649" s="36">
        <v>0</v>
      </c>
      <c r="P1649" s="37">
        <v>0</v>
      </c>
      <c r="Q1649" s="38">
        <v>0</v>
      </c>
      <c r="R1649" s="38">
        <v>0</v>
      </c>
      <c r="S1649" s="36">
        <f>IF(Tabel3[[#This Row],[N Adv
Nouveau]]=0,0,POWER(2,Tabel3[[#This Row],[N Adv
maintenant]]+Tabel3[[#This Row],[N Adv
Nouveau]]))</f>
        <v>0</v>
      </c>
      <c r="T1649" s="37">
        <f>IF(Tabel3[[#This Row],[N CoE
Nouveau]]=0,0,POWER(2,Tabel3[[#This Row],[N CoE
maintenant]]+Tabel3[[#This Row],[N CoE
Nouveau]]))</f>
        <v>0</v>
      </c>
    </row>
    <row r="1650" spans="14:20" x14ac:dyDescent="0.25">
      <c r="N1650" s="5" t="s">
        <v>1824</v>
      </c>
      <c r="O1650" s="36">
        <v>3</v>
      </c>
      <c r="P1650" s="37">
        <v>1</v>
      </c>
      <c r="Q1650" s="38">
        <v>0</v>
      </c>
      <c r="R1650" s="38">
        <v>0</v>
      </c>
      <c r="S1650" s="36">
        <f>IF(Tabel3[[#This Row],[N Adv
Nouveau]]=0,0,POWER(2,Tabel3[[#This Row],[N Adv
maintenant]]+Tabel3[[#This Row],[N Adv
Nouveau]]))</f>
        <v>0</v>
      </c>
      <c r="T1650" s="37">
        <f>IF(Tabel3[[#This Row],[N CoE
Nouveau]]=0,0,POWER(2,Tabel3[[#This Row],[N CoE
maintenant]]+Tabel3[[#This Row],[N CoE
Nouveau]]))</f>
        <v>0</v>
      </c>
    </row>
    <row r="1651" spans="14:20" x14ac:dyDescent="0.25">
      <c r="N1651" s="5" t="s">
        <v>442</v>
      </c>
      <c r="O1651" s="36">
        <v>1</v>
      </c>
      <c r="P1651" s="37">
        <v>0</v>
      </c>
      <c r="Q1651" s="38">
        <v>0</v>
      </c>
      <c r="R1651" s="38">
        <v>0</v>
      </c>
      <c r="S1651" s="36">
        <f>IF(Tabel3[[#This Row],[N Adv
Nouveau]]=0,0,POWER(2,Tabel3[[#This Row],[N Adv
maintenant]]+Tabel3[[#This Row],[N Adv
Nouveau]]))</f>
        <v>0</v>
      </c>
      <c r="T1651" s="37">
        <f>IF(Tabel3[[#This Row],[N CoE
Nouveau]]=0,0,POWER(2,Tabel3[[#This Row],[N CoE
maintenant]]+Tabel3[[#This Row],[N CoE
Nouveau]]))</f>
        <v>0</v>
      </c>
    </row>
    <row r="1652" spans="14:20" x14ac:dyDescent="0.25">
      <c r="N1652" s="5" t="s">
        <v>1880</v>
      </c>
      <c r="O1652" s="36">
        <v>0</v>
      </c>
      <c r="P1652" s="37">
        <v>0</v>
      </c>
      <c r="Q1652" s="38">
        <v>0</v>
      </c>
      <c r="R1652" s="38">
        <v>0</v>
      </c>
      <c r="S1652" s="36">
        <f>IF(Tabel3[[#This Row],[N Adv
Nouveau]]=0,0,POWER(2,Tabel3[[#This Row],[N Adv
maintenant]]+Tabel3[[#This Row],[N Adv
Nouveau]]))</f>
        <v>0</v>
      </c>
      <c r="T1652" s="37">
        <f>IF(Tabel3[[#This Row],[N CoE
Nouveau]]=0,0,POWER(2,Tabel3[[#This Row],[N CoE
maintenant]]+Tabel3[[#This Row],[N CoE
Nouveau]]))</f>
        <v>0</v>
      </c>
    </row>
    <row r="1653" spans="14:20" x14ac:dyDescent="0.25">
      <c r="N1653" s="5" t="s">
        <v>1889</v>
      </c>
      <c r="O1653" s="36">
        <v>0</v>
      </c>
      <c r="P1653" s="37">
        <v>0</v>
      </c>
      <c r="Q1653" s="38">
        <v>0</v>
      </c>
      <c r="R1653" s="38">
        <v>0</v>
      </c>
      <c r="S1653" s="36">
        <f>IF(Tabel3[[#This Row],[N Adv
Nouveau]]=0,0,POWER(2,Tabel3[[#This Row],[N Adv
maintenant]]+Tabel3[[#This Row],[N Adv
Nouveau]]))</f>
        <v>0</v>
      </c>
      <c r="T1653" s="37">
        <f>IF(Tabel3[[#This Row],[N CoE
Nouveau]]=0,0,POWER(2,Tabel3[[#This Row],[N CoE
maintenant]]+Tabel3[[#This Row],[N CoE
Nouveau]]))</f>
        <v>0</v>
      </c>
    </row>
    <row r="1654" spans="14:20" x14ac:dyDescent="0.25">
      <c r="N1654" s="5" t="s">
        <v>353</v>
      </c>
      <c r="O1654" s="36">
        <v>1</v>
      </c>
      <c r="P1654" s="37">
        <v>0</v>
      </c>
      <c r="Q1654" s="38">
        <v>0</v>
      </c>
      <c r="R1654" s="38">
        <v>0</v>
      </c>
      <c r="S1654" s="36">
        <f>IF(Tabel3[[#This Row],[N Adv
Nouveau]]=0,0,POWER(2,Tabel3[[#This Row],[N Adv
maintenant]]+Tabel3[[#This Row],[N Adv
Nouveau]]))</f>
        <v>0</v>
      </c>
      <c r="T1654" s="37">
        <f>IF(Tabel3[[#This Row],[N CoE
Nouveau]]=0,0,POWER(2,Tabel3[[#This Row],[N CoE
maintenant]]+Tabel3[[#This Row],[N CoE
Nouveau]]))</f>
        <v>0</v>
      </c>
    </row>
    <row r="1655" spans="14:20" x14ac:dyDescent="0.25">
      <c r="N1655" s="5" t="s">
        <v>1904</v>
      </c>
      <c r="O1655" s="36">
        <v>1</v>
      </c>
      <c r="P1655" s="37">
        <v>0</v>
      </c>
      <c r="Q1655" s="38">
        <v>0</v>
      </c>
      <c r="R1655" s="38">
        <v>0</v>
      </c>
      <c r="S1655" s="36">
        <f>IF(Tabel3[[#This Row],[N Adv
Nouveau]]=0,0,POWER(2,Tabel3[[#This Row],[N Adv
maintenant]]+Tabel3[[#This Row],[N Adv
Nouveau]]))</f>
        <v>0</v>
      </c>
      <c r="T1655" s="37">
        <f>IF(Tabel3[[#This Row],[N CoE
Nouveau]]=0,0,POWER(2,Tabel3[[#This Row],[N CoE
maintenant]]+Tabel3[[#This Row],[N CoE
Nouveau]]))</f>
        <v>0</v>
      </c>
    </row>
    <row r="1656" spans="14:20" x14ac:dyDescent="0.25">
      <c r="N1656" s="5" t="s">
        <v>1881</v>
      </c>
      <c r="O1656" s="36">
        <v>1</v>
      </c>
      <c r="P1656" s="37">
        <v>1</v>
      </c>
      <c r="Q1656" s="38">
        <v>0</v>
      </c>
      <c r="R1656" s="38">
        <v>0</v>
      </c>
      <c r="S1656" s="36">
        <f>IF(Tabel3[[#This Row],[N Adv
Nouveau]]=0,0,POWER(2,Tabel3[[#This Row],[N Adv
maintenant]]+Tabel3[[#This Row],[N Adv
Nouveau]]))</f>
        <v>0</v>
      </c>
      <c r="T1656" s="37">
        <f>IF(Tabel3[[#This Row],[N CoE
Nouveau]]=0,0,POWER(2,Tabel3[[#This Row],[N CoE
maintenant]]+Tabel3[[#This Row],[N CoE
Nouveau]]))</f>
        <v>0</v>
      </c>
    </row>
    <row r="1657" spans="14:20" x14ac:dyDescent="0.25">
      <c r="N1657" s="5" t="s">
        <v>1901</v>
      </c>
      <c r="O1657" s="36">
        <v>0</v>
      </c>
      <c r="P1657" s="37">
        <v>0</v>
      </c>
      <c r="Q1657" s="38">
        <v>0</v>
      </c>
      <c r="R1657" s="38">
        <v>0</v>
      </c>
      <c r="S1657" s="36">
        <f>IF(Tabel3[[#This Row],[N Adv
Nouveau]]=0,0,POWER(2,Tabel3[[#This Row],[N Adv
maintenant]]+Tabel3[[#This Row],[N Adv
Nouveau]]))</f>
        <v>0</v>
      </c>
      <c r="T1657" s="37">
        <f>IF(Tabel3[[#This Row],[N CoE
Nouveau]]=0,0,POWER(2,Tabel3[[#This Row],[N CoE
maintenant]]+Tabel3[[#This Row],[N CoE
Nouveau]]))</f>
        <v>0</v>
      </c>
    </row>
    <row r="1658" spans="14:20" x14ac:dyDescent="0.25">
      <c r="N1658" s="5" t="s">
        <v>1900</v>
      </c>
      <c r="O1658" s="36">
        <v>0</v>
      </c>
      <c r="P1658" s="37">
        <v>0</v>
      </c>
      <c r="Q1658" s="38">
        <v>0</v>
      </c>
      <c r="R1658" s="38">
        <v>0</v>
      </c>
      <c r="S1658" s="36">
        <f>IF(Tabel3[[#This Row],[N Adv
Nouveau]]=0,0,POWER(2,Tabel3[[#This Row],[N Adv
maintenant]]+Tabel3[[#This Row],[N Adv
Nouveau]]))</f>
        <v>0</v>
      </c>
      <c r="T1658" s="37">
        <f>IF(Tabel3[[#This Row],[N CoE
Nouveau]]=0,0,POWER(2,Tabel3[[#This Row],[N CoE
maintenant]]+Tabel3[[#This Row],[N CoE
Nouveau]]))</f>
        <v>0</v>
      </c>
    </row>
    <row r="1659" spans="14:20" x14ac:dyDescent="0.25">
      <c r="N1659" s="5" t="s">
        <v>1897</v>
      </c>
      <c r="O1659" s="36">
        <v>0</v>
      </c>
      <c r="P1659" s="37">
        <v>1</v>
      </c>
      <c r="Q1659" s="38">
        <v>0</v>
      </c>
      <c r="R1659" s="38">
        <v>0</v>
      </c>
      <c r="S1659" s="36">
        <f>IF(Tabel3[[#This Row],[N Adv
Nouveau]]=0,0,POWER(2,Tabel3[[#This Row],[N Adv
maintenant]]+Tabel3[[#This Row],[N Adv
Nouveau]]))</f>
        <v>0</v>
      </c>
      <c r="T1659" s="37">
        <f>IF(Tabel3[[#This Row],[N CoE
Nouveau]]=0,0,POWER(2,Tabel3[[#This Row],[N CoE
maintenant]]+Tabel3[[#This Row],[N CoE
Nouveau]]))</f>
        <v>0</v>
      </c>
    </row>
    <row r="1660" spans="14:20" x14ac:dyDescent="0.25">
      <c r="N1660" s="5" t="s">
        <v>356</v>
      </c>
      <c r="O1660" s="36">
        <v>0</v>
      </c>
      <c r="P1660" s="37">
        <v>0</v>
      </c>
      <c r="Q1660" s="38">
        <v>0</v>
      </c>
      <c r="R1660" s="38">
        <v>0</v>
      </c>
      <c r="S1660" s="36">
        <f>IF(Tabel3[[#This Row],[N Adv
Nouveau]]=0,0,POWER(2,Tabel3[[#This Row],[N Adv
maintenant]]+Tabel3[[#This Row],[N Adv
Nouveau]]))</f>
        <v>0</v>
      </c>
      <c r="T1660" s="37">
        <f>IF(Tabel3[[#This Row],[N CoE
Nouveau]]=0,0,POWER(2,Tabel3[[#This Row],[N CoE
maintenant]]+Tabel3[[#This Row],[N CoE
Nouveau]]))</f>
        <v>0</v>
      </c>
    </row>
    <row r="1661" spans="14:20" x14ac:dyDescent="0.25">
      <c r="N1661" s="5" t="s">
        <v>1908</v>
      </c>
      <c r="O1661" s="36">
        <v>1</v>
      </c>
      <c r="P1661" s="37">
        <v>0</v>
      </c>
      <c r="Q1661" s="38">
        <v>0</v>
      </c>
      <c r="R1661" s="38">
        <v>0</v>
      </c>
      <c r="S1661" s="36">
        <f>IF(Tabel3[[#This Row],[N Adv
Nouveau]]=0,0,POWER(2,Tabel3[[#This Row],[N Adv
maintenant]]+Tabel3[[#This Row],[N Adv
Nouveau]]))</f>
        <v>0</v>
      </c>
      <c r="T1661" s="37">
        <f>IF(Tabel3[[#This Row],[N CoE
Nouveau]]=0,0,POWER(2,Tabel3[[#This Row],[N CoE
maintenant]]+Tabel3[[#This Row],[N CoE
Nouveau]]))</f>
        <v>0</v>
      </c>
    </row>
    <row r="1662" spans="14:20" x14ac:dyDescent="0.25">
      <c r="N1662" s="5" t="s">
        <v>1923</v>
      </c>
      <c r="O1662" s="36">
        <v>1</v>
      </c>
      <c r="P1662" s="37">
        <v>0</v>
      </c>
      <c r="Q1662" s="38">
        <v>0</v>
      </c>
      <c r="R1662" s="38">
        <v>0</v>
      </c>
      <c r="S1662" s="36">
        <f>IF(Tabel3[[#This Row],[N Adv
Nouveau]]=0,0,POWER(2,Tabel3[[#This Row],[N Adv
maintenant]]+Tabel3[[#This Row],[N Adv
Nouveau]]))</f>
        <v>0</v>
      </c>
      <c r="T1662" s="37">
        <f>IF(Tabel3[[#This Row],[N CoE
Nouveau]]=0,0,POWER(2,Tabel3[[#This Row],[N CoE
maintenant]]+Tabel3[[#This Row],[N CoE
Nouveau]]))</f>
        <v>0</v>
      </c>
    </row>
    <row r="1663" spans="14:20" x14ac:dyDescent="0.25">
      <c r="N1663" s="5" t="s">
        <v>359</v>
      </c>
      <c r="O1663" s="36">
        <v>1</v>
      </c>
      <c r="P1663" s="37">
        <v>1</v>
      </c>
      <c r="Q1663" s="38">
        <v>0</v>
      </c>
      <c r="R1663" s="38">
        <v>0</v>
      </c>
      <c r="S1663" s="36">
        <f>IF(Tabel3[[#This Row],[N Adv
Nouveau]]=0,0,POWER(2,Tabel3[[#This Row],[N Adv
maintenant]]+Tabel3[[#This Row],[N Adv
Nouveau]]))</f>
        <v>0</v>
      </c>
      <c r="T1663" s="37">
        <f>IF(Tabel3[[#This Row],[N CoE
Nouveau]]=0,0,POWER(2,Tabel3[[#This Row],[N CoE
maintenant]]+Tabel3[[#This Row],[N CoE
Nouveau]]))</f>
        <v>0</v>
      </c>
    </row>
    <row r="1664" spans="14:20" x14ac:dyDescent="0.25">
      <c r="N1664" s="5" t="s">
        <v>1899</v>
      </c>
      <c r="O1664" s="36">
        <v>0</v>
      </c>
      <c r="P1664" s="37">
        <v>0</v>
      </c>
      <c r="Q1664" s="38">
        <v>0</v>
      </c>
      <c r="R1664" s="38">
        <v>0</v>
      </c>
      <c r="S1664" s="36">
        <f>IF(Tabel3[[#This Row],[N Adv
Nouveau]]=0,0,POWER(2,Tabel3[[#This Row],[N Adv
maintenant]]+Tabel3[[#This Row],[N Adv
Nouveau]]))</f>
        <v>0</v>
      </c>
      <c r="T1664" s="37">
        <f>IF(Tabel3[[#This Row],[N CoE
Nouveau]]=0,0,POWER(2,Tabel3[[#This Row],[N CoE
maintenant]]+Tabel3[[#This Row],[N CoE
Nouveau]]))</f>
        <v>0</v>
      </c>
    </row>
    <row r="1665" spans="14:20" x14ac:dyDescent="0.25">
      <c r="N1665" s="5" t="s">
        <v>1891</v>
      </c>
      <c r="O1665" s="36">
        <v>0</v>
      </c>
      <c r="P1665" s="37">
        <v>0</v>
      </c>
      <c r="Q1665" s="38">
        <v>0</v>
      </c>
      <c r="R1665" s="38">
        <v>0</v>
      </c>
      <c r="S1665" s="36">
        <f>IF(Tabel3[[#This Row],[N Adv
Nouveau]]=0,0,POWER(2,Tabel3[[#This Row],[N Adv
maintenant]]+Tabel3[[#This Row],[N Adv
Nouveau]]))</f>
        <v>0</v>
      </c>
      <c r="T1665" s="37">
        <f>IF(Tabel3[[#This Row],[N CoE
Nouveau]]=0,0,POWER(2,Tabel3[[#This Row],[N CoE
maintenant]]+Tabel3[[#This Row],[N CoE
Nouveau]]))</f>
        <v>0</v>
      </c>
    </row>
    <row r="1666" spans="14:20" x14ac:dyDescent="0.25">
      <c r="N1666" s="5" t="s">
        <v>1879</v>
      </c>
      <c r="O1666" s="36">
        <v>1</v>
      </c>
      <c r="P1666" s="37">
        <v>0</v>
      </c>
      <c r="Q1666" s="38">
        <v>0</v>
      </c>
      <c r="R1666" s="38">
        <v>0</v>
      </c>
      <c r="S1666" s="36">
        <f>IF(Tabel3[[#This Row],[N Adv
Nouveau]]=0,0,POWER(2,Tabel3[[#This Row],[N Adv
maintenant]]+Tabel3[[#This Row],[N Adv
Nouveau]]))</f>
        <v>0</v>
      </c>
      <c r="T1666" s="37">
        <f>IF(Tabel3[[#This Row],[N CoE
Nouveau]]=0,0,POWER(2,Tabel3[[#This Row],[N CoE
maintenant]]+Tabel3[[#This Row],[N CoE
Nouveau]]))</f>
        <v>0</v>
      </c>
    </row>
    <row r="1667" spans="14:20" x14ac:dyDescent="0.25">
      <c r="N1667" s="5" t="s">
        <v>1914</v>
      </c>
      <c r="O1667" s="36">
        <v>0</v>
      </c>
      <c r="P1667" s="37">
        <v>0</v>
      </c>
      <c r="Q1667" s="38">
        <v>0</v>
      </c>
      <c r="R1667" s="38">
        <v>0</v>
      </c>
      <c r="S1667" s="36">
        <f>IF(Tabel3[[#This Row],[N Adv
Nouveau]]=0,0,POWER(2,Tabel3[[#This Row],[N Adv
maintenant]]+Tabel3[[#This Row],[N Adv
Nouveau]]))</f>
        <v>0</v>
      </c>
      <c r="T1667" s="37">
        <f>IF(Tabel3[[#This Row],[N CoE
Nouveau]]=0,0,POWER(2,Tabel3[[#This Row],[N CoE
maintenant]]+Tabel3[[#This Row],[N CoE
Nouveau]]))</f>
        <v>0</v>
      </c>
    </row>
    <row r="1668" spans="14:20" x14ac:dyDescent="0.25">
      <c r="N1668" s="5" t="s">
        <v>351</v>
      </c>
      <c r="O1668" s="36">
        <v>0</v>
      </c>
      <c r="P1668" s="37">
        <v>0</v>
      </c>
      <c r="Q1668" s="38">
        <v>0</v>
      </c>
      <c r="R1668" s="38">
        <v>0</v>
      </c>
      <c r="S1668" s="36">
        <f>IF(Tabel3[[#This Row],[N Adv
Nouveau]]=0,0,POWER(2,Tabel3[[#This Row],[N Adv
maintenant]]+Tabel3[[#This Row],[N Adv
Nouveau]]))</f>
        <v>0</v>
      </c>
      <c r="T1668" s="37">
        <f>IF(Tabel3[[#This Row],[N CoE
Nouveau]]=0,0,POWER(2,Tabel3[[#This Row],[N CoE
maintenant]]+Tabel3[[#This Row],[N CoE
Nouveau]]))</f>
        <v>0</v>
      </c>
    </row>
    <row r="1669" spans="14:20" x14ac:dyDescent="0.25">
      <c r="N1669" s="5" t="s">
        <v>1915</v>
      </c>
      <c r="O1669" s="36">
        <v>1</v>
      </c>
      <c r="P1669" s="37">
        <v>0</v>
      </c>
      <c r="Q1669" s="38">
        <v>0</v>
      </c>
      <c r="R1669" s="38">
        <v>0</v>
      </c>
      <c r="S1669" s="36">
        <f>IF(Tabel3[[#This Row],[N Adv
Nouveau]]=0,0,POWER(2,Tabel3[[#This Row],[N Adv
maintenant]]+Tabel3[[#This Row],[N Adv
Nouveau]]))</f>
        <v>0</v>
      </c>
      <c r="T1669" s="37">
        <f>IF(Tabel3[[#This Row],[N CoE
Nouveau]]=0,0,POWER(2,Tabel3[[#This Row],[N CoE
maintenant]]+Tabel3[[#This Row],[N CoE
Nouveau]]))</f>
        <v>0</v>
      </c>
    </row>
    <row r="1670" spans="14:20" x14ac:dyDescent="0.25">
      <c r="N1670" s="5" t="s">
        <v>362</v>
      </c>
      <c r="O1670" s="36">
        <v>0</v>
      </c>
      <c r="P1670" s="37">
        <v>0</v>
      </c>
      <c r="Q1670" s="38">
        <v>0</v>
      </c>
      <c r="R1670" s="38">
        <v>0</v>
      </c>
      <c r="S1670" s="36">
        <f>IF(Tabel3[[#This Row],[N Adv
Nouveau]]=0,0,POWER(2,Tabel3[[#This Row],[N Adv
maintenant]]+Tabel3[[#This Row],[N Adv
Nouveau]]))</f>
        <v>0</v>
      </c>
      <c r="T1670" s="37">
        <f>IF(Tabel3[[#This Row],[N CoE
Nouveau]]=0,0,POWER(2,Tabel3[[#This Row],[N CoE
maintenant]]+Tabel3[[#This Row],[N CoE
Nouveau]]))</f>
        <v>0</v>
      </c>
    </row>
    <row r="1671" spans="14:20" x14ac:dyDescent="0.25">
      <c r="N1671" s="5" t="s">
        <v>1882</v>
      </c>
      <c r="O1671" s="36">
        <v>0</v>
      </c>
      <c r="P1671" s="37">
        <v>0</v>
      </c>
      <c r="Q1671" s="38">
        <v>0</v>
      </c>
      <c r="R1671" s="38">
        <v>0</v>
      </c>
      <c r="S1671" s="36">
        <f>IF(Tabel3[[#This Row],[N Adv
Nouveau]]=0,0,POWER(2,Tabel3[[#This Row],[N Adv
maintenant]]+Tabel3[[#This Row],[N Adv
Nouveau]]))</f>
        <v>0</v>
      </c>
      <c r="T1671" s="37">
        <f>IF(Tabel3[[#This Row],[N CoE
Nouveau]]=0,0,POWER(2,Tabel3[[#This Row],[N CoE
maintenant]]+Tabel3[[#This Row],[N CoE
Nouveau]]))</f>
        <v>0</v>
      </c>
    </row>
    <row r="1672" spans="14:20" x14ac:dyDescent="0.25">
      <c r="N1672" s="5" t="s">
        <v>1898</v>
      </c>
      <c r="O1672" s="36">
        <v>0</v>
      </c>
      <c r="P1672" s="37">
        <v>0</v>
      </c>
      <c r="Q1672" s="38">
        <v>0</v>
      </c>
      <c r="R1672" s="38">
        <v>0</v>
      </c>
      <c r="S1672" s="36">
        <f>IF(Tabel3[[#This Row],[N Adv
Nouveau]]=0,0,POWER(2,Tabel3[[#This Row],[N Adv
maintenant]]+Tabel3[[#This Row],[N Adv
Nouveau]]))</f>
        <v>0</v>
      </c>
      <c r="T1672" s="37">
        <f>IF(Tabel3[[#This Row],[N CoE
Nouveau]]=0,0,POWER(2,Tabel3[[#This Row],[N CoE
maintenant]]+Tabel3[[#This Row],[N CoE
Nouveau]]))</f>
        <v>0</v>
      </c>
    </row>
    <row r="1673" spans="14:20" x14ac:dyDescent="0.25">
      <c r="N1673" s="5" t="s">
        <v>1890</v>
      </c>
      <c r="O1673" s="36">
        <v>0</v>
      </c>
      <c r="P1673" s="37">
        <v>0</v>
      </c>
      <c r="Q1673" s="38">
        <v>0</v>
      </c>
      <c r="R1673" s="38">
        <v>0</v>
      </c>
      <c r="S1673" s="36">
        <f>IF(Tabel3[[#This Row],[N Adv
Nouveau]]=0,0,POWER(2,Tabel3[[#This Row],[N Adv
maintenant]]+Tabel3[[#This Row],[N Adv
Nouveau]]))</f>
        <v>0</v>
      </c>
      <c r="T1673" s="37">
        <f>IF(Tabel3[[#This Row],[N CoE
Nouveau]]=0,0,POWER(2,Tabel3[[#This Row],[N CoE
maintenant]]+Tabel3[[#This Row],[N CoE
Nouveau]]))</f>
        <v>0</v>
      </c>
    </row>
    <row r="1674" spans="14:20" x14ac:dyDescent="0.25">
      <c r="N1674" s="5" t="s">
        <v>1905</v>
      </c>
      <c r="O1674" s="36">
        <v>0</v>
      </c>
      <c r="P1674" s="37">
        <v>0</v>
      </c>
      <c r="Q1674" s="38">
        <v>0</v>
      </c>
      <c r="R1674" s="38">
        <v>0</v>
      </c>
      <c r="S1674" s="36">
        <f>IF(Tabel3[[#This Row],[N Adv
Nouveau]]=0,0,POWER(2,Tabel3[[#This Row],[N Adv
maintenant]]+Tabel3[[#This Row],[N Adv
Nouveau]]))</f>
        <v>0</v>
      </c>
      <c r="T1674" s="37">
        <f>IF(Tabel3[[#This Row],[N CoE
Nouveau]]=0,0,POWER(2,Tabel3[[#This Row],[N CoE
maintenant]]+Tabel3[[#This Row],[N CoE
Nouveau]]))</f>
        <v>0</v>
      </c>
    </row>
    <row r="1675" spans="14:20" x14ac:dyDescent="0.25">
      <c r="N1675" s="5" t="s">
        <v>1902</v>
      </c>
      <c r="O1675" s="36">
        <v>0</v>
      </c>
      <c r="P1675" s="37">
        <v>0</v>
      </c>
      <c r="Q1675" s="38">
        <v>0</v>
      </c>
      <c r="R1675" s="38">
        <v>0</v>
      </c>
      <c r="S1675" s="36">
        <f>IF(Tabel3[[#This Row],[N Adv
Nouveau]]=0,0,POWER(2,Tabel3[[#This Row],[N Adv
maintenant]]+Tabel3[[#This Row],[N Adv
Nouveau]]))</f>
        <v>0</v>
      </c>
      <c r="T1675" s="37">
        <f>IF(Tabel3[[#This Row],[N CoE
Nouveau]]=0,0,POWER(2,Tabel3[[#This Row],[N CoE
maintenant]]+Tabel3[[#This Row],[N CoE
Nouveau]]))</f>
        <v>0</v>
      </c>
    </row>
    <row r="1676" spans="14:20" x14ac:dyDescent="0.25">
      <c r="N1676" s="5" t="s">
        <v>1922</v>
      </c>
      <c r="O1676" s="36">
        <v>0</v>
      </c>
      <c r="P1676" s="37">
        <v>0</v>
      </c>
      <c r="Q1676" s="38">
        <v>0</v>
      </c>
      <c r="R1676" s="38">
        <v>0</v>
      </c>
      <c r="S1676" s="36">
        <f>IF(Tabel3[[#This Row],[N Adv
Nouveau]]=0,0,POWER(2,Tabel3[[#This Row],[N Adv
maintenant]]+Tabel3[[#This Row],[N Adv
Nouveau]]))</f>
        <v>0</v>
      </c>
      <c r="T1676" s="37">
        <f>IF(Tabel3[[#This Row],[N CoE
Nouveau]]=0,0,POWER(2,Tabel3[[#This Row],[N CoE
maintenant]]+Tabel3[[#This Row],[N CoE
Nouveau]]))</f>
        <v>0</v>
      </c>
    </row>
    <row r="1677" spans="14:20" x14ac:dyDescent="0.25">
      <c r="N1677" s="5" t="s">
        <v>1895</v>
      </c>
      <c r="O1677" s="36">
        <v>0</v>
      </c>
      <c r="P1677" s="37">
        <v>0</v>
      </c>
      <c r="Q1677" s="38">
        <v>0</v>
      </c>
      <c r="R1677" s="38">
        <v>0</v>
      </c>
      <c r="S1677" s="36">
        <f>IF(Tabel3[[#This Row],[N Adv
Nouveau]]=0,0,POWER(2,Tabel3[[#This Row],[N Adv
maintenant]]+Tabel3[[#This Row],[N Adv
Nouveau]]))</f>
        <v>0</v>
      </c>
      <c r="T1677" s="37">
        <f>IF(Tabel3[[#This Row],[N CoE
Nouveau]]=0,0,POWER(2,Tabel3[[#This Row],[N CoE
maintenant]]+Tabel3[[#This Row],[N CoE
Nouveau]]))</f>
        <v>0</v>
      </c>
    </row>
    <row r="1678" spans="14:20" x14ac:dyDescent="0.25">
      <c r="N1678" s="5" t="s">
        <v>1917</v>
      </c>
      <c r="O1678" s="36">
        <v>0</v>
      </c>
      <c r="P1678" s="37">
        <v>0</v>
      </c>
      <c r="Q1678" s="38">
        <v>0</v>
      </c>
      <c r="R1678" s="38">
        <v>0</v>
      </c>
      <c r="S1678" s="36">
        <f>IF(Tabel3[[#This Row],[N Adv
Nouveau]]=0,0,POWER(2,Tabel3[[#This Row],[N Adv
maintenant]]+Tabel3[[#This Row],[N Adv
Nouveau]]))</f>
        <v>0</v>
      </c>
      <c r="T1678" s="37">
        <f>IF(Tabel3[[#This Row],[N CoE
Nouveau]]=0,0,POWER(2,Tabel3[[#This Row],[N CoE
maintenant]]+Tabel3[[#This Row],[N CoE
Nouveau]]))</f>
        <v>0</v>
      </c>
    </row>
    <row r="1679" spans="14:20" x14ac:dyDescent="0.25">
      <c r="N1679" s="5" t="s">
        <v>1886</v>
      </c>
      <c r="O1679" s="36">
        <v>0</v>
      </c>
      <c r="P1679" s="37">
        <v>1</v>
      </c>
      <c r="Q1679" s="38">
        <v>0</v>
      </c>
      <c r="R1679" s="38">
        <v>0</v>
      </c>
      <c r="S1679" s="36">
        <f>IF(Tabel3[[#This Row],[N Adv
Nouveau]]=0,0,POWER(2,Tabel3[[#This Row],[N Adv
maintenant]]+Tabel3[[#This Row],[N Adv
Nouveau]]))</f>
        <v>0</v>
      </c>
      <c r="T1679" s="37">
        <f>IF(Tabel3[[#This Row],[N CoE
Nouveau]]=0,0,POWER(2,Tabel3[[#This Row],[N CoE
maintenant]]+Tabel3[[#This Row],[N CoE
Nouveau]]))</f>
        <v>0</v>
      </c>
    </row>
    <row r="1680" spans="14:20" x14ac:dyDescent="0.25">
      <c r="N1680" s="5" t="s">
        <v>1911</v>
      </c>
      <c r="O1680" s="36">
        <v>0</v>
      </c>
      <c r="P1680" s="37">
        <v>1</v>
      </c>
      <c r="Q1680" s="38">
        <v>0</v>
      </c>
      <c r="R1680" s="38">
        <v>0</v>
      </c>
      <c r="S1680" s="36">
        <f>IF(Tabel3[[#This Row],[N Adv
Nouveau]]=0,0,POWER(2,Tabel3[[#This Row],[N Adv
maintenant]]+Tabel3[[#This Row],[N Adv
Nouveau]]))</f>
        <v>0</v>
      </c>
      <c r="T1680" s="37">
        <f>IF(Tabel3[[#This Row],[N CoE
Nouveau]]=0,0,POWER(2,Tabel3[[#This Row],[N CoE
maintenant]]+Tabel3[[#This Row],[N CoE
Nouveau]]))</f>
        <v>0</v>
      </c>
    </row>
    <row r="1681" spans="14:20" x14ac:dyDescent="0.25">
      <c r="N1681" s="5" t="s">
        <v>1919</v>
      </c>
      <c r="O1681" s="36">
        <v>1</v>
      </c>
      <c r="P1681" s="37">
        <v>0</v>
      </c>
      <c r="Q1681" s="38">
        <v>0</v>
      </c>
      <c r="R1681" s="38">
        <v>0</v>
      </c>
      <c r="S1681" s="36">
        <f>IF(Tabel3[[#This Row],[N Adv
Nouveau]]=0,0,POWER(2,Tabel3[[#This Row],[N Adv
maintenant]]+Tabel3[[#This Row],[N Adv
Nouveau]]))</f>
        <v>0</v>
      </c>
      <c r="T1681" s="37">
        <f>IF(Tabel3[[#This Row],[N CoE
Nouveau]]=0,0,POWER(2,Tabel3[[#This Row],[N CoE
maintenant]]+Tabel3[[#This Row],[N CoE
Nouveau]]))</f>
        <v>0</v>
      </c>
    </row>
    <row r="1682" spans="14:20" x14ac:dyDescent="0.25">
      <c r="N1682" s="5" t="s">
        <v>1921</v>
      </c>
      <c r="O1682" s="36">
        <v>1</v>
      </c>
      <c r="P1682" s="37">
        <v>0</v>
      </c>
      <c r="Q1682" s="38">
        <v>0</v>
      </c>
      <c r="R1682" s="38">
        <v>0</v>
      </c>
      <c r="S1682" s="36">
        <f>IF(Tabel3[[#This Row],[N Adv
Nouveau]]=0,0,POWER(2,Tabel3[[#This Row],[N Adv
maintenant]]+Tabel3[[#This Row],[N Adv
Nouveau]]))</f>
        <v>0</v>
      </c>
      <c r="T1682" s="37">
        <f>IF(Tabel3[[#This Row],[N CoE
Nouveau]]=0,0,POWER(2,Tabel3[[#This Row],[N CoE
maintenant]]+Tabel3[[#This Row],[N CoE
Nouveau]]))</f>
        <v>0</v>
      </c>
    </row>
    <row r="1683" spans="14:20" x14ac:dyDescent="0.25">
      <c r="N1683" s="5" t="s">
        <v>1885</v>
      </c>
      <c r="O1683" s="36">
        <v>1</v>
      </c>
      <c r="P1683" s="37">
        <v>1</v>
      </c>
      <c r="Q1683" s="38">
        <v>0</v>
      </c>
      <c r="R1683" s="38">
        <v>0</v>
      </c>
      <c r="S1683" s="36">
        <f>IF(Tabel3[[#This Row],[N Adv
Nouveau]]=0,0,POWER(2,Tabel3[[#This Row],[N Adv
maintenant]]+Tabel3[[#This Row],[N Adv
Nouveau]]))</f>
        <v>0</v>
      </c>
      <c r="T1683" s="37">
        <f>IF(Tabel3[[#This Row],[N CoE
Nouveau]]=0,0,POWER(2,Tabel3[[#This Row],[N CoE
maintenant]]+Tabel3[[#This Row],[N CoE
Nouveau]]))</f>
        <v>0</v>
      </c>
    </row>
    <row r="1684" spans="14:20" x14ac:dyDescent="0.25">
      <c r="N1684" s="5" t="s">
        <v>1920</v>
      </c>
      <c r="O1684" s="36">
        <v>1</v>
      </c>
      <c r="P1684" s="37">
        <v>0</v>
      </c>
      <c r="Q1684" s="38">
        <v>0</v>
      </c>
      <c r="R1684" s="38">
        <v>0</v>
      </c>
      <c r="S1684" s="36">
        <f>IF(Tabel3[[#This Row],[N Adv
Nouveau]]=0,0,POWER(2,Tabel3[[#This Row],[N Adv
maintenant]]+Tabel3[[#This Row],[N Adv
Nouveau]]))</f>
        <v>0</v>
      </c>
      <c r="T1684" s="37">
        <f>IF(Tabel3[[#This Row],[N CoE
Nouveau]]=0,0,POWER(2,Tabel3[[#This Row],[N CoE
maintenant]]+Tabel3[[#This Row],[N CoE
Nouveau]]))</f>
        <v>0</v>
      </c>
    </row>
    <row r="1685" spans="14:20" x14ac:dyDescent="0.25">
      <c r="N1685" s="5" t="s">
        <v>1909</v>
      </c>
      <c r="O1685" s="36">
        <v>0</v>
      </c>
      <c r="P1685" s="37">
        <v>0</v>
      </c>
      <c r="Q1685" s="38">
        <v>0</v>
      </c>
      <c r="R1685" s="38">
        <v>0</v>
      </c>
      <c r="S1685" s="36">
        <f>IF(Tabel3[[#This Row],[N Adv
Nouveau]]=0,0,POWER(2,Tabel3[[#This Row],[N Adv
maintenant]]+Tabel3[[#This Row],[N Adv
Nouveau]]))</f>
        <v>0</v>
      </c>
      <c r="T1685" s="37">
        <f>IF(Tabel3[[#This Row],[N CoE
Nouveau]]=0,0,POWER(2,Tabel3[[#This Row],[N CoE
maintenant]]+Tabel3[[#This Row],[N CoE
Nouveau]]))</f>
        <v>0</v>
      </c>
    </row>
    <row r="1686" spans="14:20" x14ac:dyDescent="0.25">
      <c r="N1686" s="5" t="s">
        <v>1916</v>
      </c>
      <c r="O1686" s="36">
        <v>1</v>
      </c>
      <c r="P1686" s="37">
        <v>0</v>
      </c>
      <c r="Q1686" s="38">
        <v>0</v>
      </c>
      <c r="R1686" s="38">
        <v>0</v>
      </c>
      <c r="S1686" s="36">
        <f>IF(Tabel3[[#This Row],[N Adv
Nouveau]]=0,0,POWER(2,Tabel3[[#This Row],[N Adv
maintenant]]+Tabel3[[#This Row],[N Adv
Nouveau]]))</f>
        <v>0</v>
      </c>
      <c r="T1686" s="37">
        <f>IF(Tabel3[[#This Row],[N CoE
Nouveau]]=0,0,POWER(2,Tabel3[[#This Row],[N CoE
maintenant]]+Tabel3[[#This Row],[N CoE
Nouveau]]))</f>
        <v>0</v>
      </c>
    </row>
    <row r="1687" spans="14:20" x14ac:dyDescent="0.25">
      <c r="N1687" s="5" t="s">
        <v>1896</v>
      </c>
      <c r="O1687" s="36">
        <v>0</v>
      </c>
      <c r="P1687" s="37">
        <v>0</v>
      </c>
      <c r="Q1687" s="38">
        <v>0</v>
      </c>
      <c r="R1687" s="38">
        <v>0</v>
      </c>
      <c r="S1687" s="36">
        <f>IF(Tabel3[[#This Row],[N Adv
Nouveau]]=0,0,POWER(2,Tabel3[[#This Row],[N Adv
maintenant]]+Tabel3[[#This Row],[N Adv
Nouveau]]))</f>
        <v>0</v>
      </c>
      <c r="T1687" s="37">
        <f>IF(Tabel3[[#This Row],[N CoE
Nouveau]]=0,0,POWER(2,Tabel3[[#This Row],[N CoE
maintenant]]+Tabel3[[#This Row],[N CoE
Nouveau]]))</f>
        <v>0</v>
      </c>
    </row>
    <row r="1688" spans="14:20" x14ac:dyDescent="0.25">
      <c r="N1688" s="5" t="s">
        <v>1912</v>
      </c>
      <c r="O1688" s="36">
        <v>0</v>
      </c>
      <c r="P1688" s="37">
        <v>0</v>
      </c>
      <c r="Q1688" s="38">
        <v>0</v>
      </c>
      <c r="R1688" s="38">
        <v>0</v>
      </c>
      <c r="S1688" s="36">
        <f>IF(Tabel3[[#This Row],[N Adv
Nouveau]]=0,0,POWER(2,Tabel3[[#This Row],[N Adv
maintenant]]+Tabel3[[#This Row],[N Adv
Nouveau]]))</f>
        <v>0</v>
      </c>
      <c r="T1688" s="37">
        <f>IF(Tabel3[[#This Row],[N CoE
Nouveau]]=0,0,POWER(2,Tabel3[[#This Row],[N CoE
maintenant]]+Tabel3[[#This Row],[N CoE
Nouveau]]))</f>
        <v>0</v>
      </c>
    </row>
    <row r="1689" spans="14:20" x14ac:dyDescent="0.25">
      <c r="N1689" s="5" t="s">
        <v>1907</v>
      </c>
      <c r="O1689" s="36">
        <v>2</v>
      </c>
      <c r="P1689" s="37">
        <v>0</v>
      </c>
      <c r="Q1689" s="38">
        <v>0</v>
      </c>
      <c r="R1689" s="38">
        <v>0</v>
      </c>
      <c r="S1689" s="36">
        <f>IF(Tabel3[[#This Row],[N Adv
Nouveau]]=0,0,POWER(2,Tabel3[[#This Row],[N Adv
maintenant]]+Tabel3[[#This Row],[N Adv
Nouveau]]))</f>
        <v>0</v>
      </c>
      <c r="T1689" s="37">
        <f>IF(Tabel3[[#This Row],[N CoE
Nouveau]]=0,0,POWER(2,Tabel3[[#This Row],[N CoE
maintenant]]+Tabel3[[#This Row],[N CoE
Nouveau]]))</f>
        <v>0</v>
      </c>
    </row>
    <row r="1690" spans="14:20" x14ac:dyDescent="0.25">
      <c r="N1690" s="5" t="s">
        <v>1918</v>
      </c>
      <c r="O1690" s="36">
        <v>1</v>
      </c>
      <c r="P1690" s="37">
        <v>0</v>
      </c>
      <c r="Q1690" s="38">
        <v>0</v>
      </c>
      <c r="R1690" s="38">
        <v>0</v>
      </c>
      <c r="S1690" s="36">
        <f>IF(Tabel3[[#This Row],[N Adv
Nouveau]]=0,0,POWER(2,Tabel3[[#This Row],[N Adv
maintenant]]+Tabel3[[#This Row],[N Adv
Nouveau]]))</f>
        <v>0</v>
      </c>
      <c r="T1690" s="37">
        <f>IF(Tabel3[[#This Row],[N CoE
Nouveau]]=0,0,POWER(2,Tabel3[[#This Row],[N CoE
maintenant]]+Tabel3[[#This Row],[N CoE
Nouveau]]))</f>
        <v>0</v>
      </c>
    </row>
    <row r="1691" spans="14:20" x14ac:dyDescent="0.25">
      <c r="N1691" s="5" t="s">
        <v>1887</v>
      </c>
      <c r="O1691" s="36">
        <v>0</v>
      </c>
      <c r="P1691" s="37">
        <v>0</v>
      </c>
      <c r="Q1691" s="38">
        <v>0</v>
      </c>
      <c r="R1691" s="38">
        <v>0</v>
      </c>
      <c r="S1691" s="36">
        <f>IF(Tabel3[[#This Row],[N Adv
Nouveau]]=0,0,POWER(2,Tabel3[[#This Row],[N Adv
maintenant]]+Tabel3[[#This Row],[N Adv
Nouveau]]))</f>
        <v>0</v>
      </c>
      <c r="T1691" s="37">
        <f>IF(Tabel3[[#This Row],[N CoE
Nouveau]]=0,0,POWER(2,Tabel3[[#This Row],[N CoE
maintenant]]+Tabel3[[#This Row],[N CoE
Nouveau]]))</f>
        <v>0</v>
      </c>
    </row>
    <row r="1692" spans="14:20" x14ac:dyDescent="0.25">
      <c r="N1692" s="5" t="s">
        <v>1906</v>
      </c>
      <c r="O1692" s="36">
        <v>0</v>
      </c>
      <c r="P1692" s="37">
        <v>1</v>
      </c>
      <c r="Q1692" s="38">
        <v>0</v>
      </c>
      <c r="R1692" s="38">
        <v>0</v>
      </c>
      <c r="S1692" s="36">
        <f>IF(Tabel3[[#This Row],[N Adv
Nouveau]]=0,0,POWER(2,Tabel3[[#This Row],[N Adv
maintenant]]+Tabel3[[#This Row],[N Adv
Nouveau]]))</f>
        <v>0</v>
      </c>
      <c r="T1692" s="37">
        <f>IF(Tabel3[[#This Row],[N CoE
Nouveau]]=0,0,POWER(2,Tabel3[[#This Row],[N CoE
maintenant]]+Tabel3[[#This Row],[N CoE
Nouveau]]))</f>
        <v>0</v>
      </c>
    </row>
    <row r="1693" spans="14:20" x14ac:dyDescent="0.25">
      <c r="N1693" s="5" t="s">
        <v>1884</v>
      </c>
      <c r="O1693" s="36">
        <v>0</v>
      </c>
      <c r="P1693" s="37">
        <v>0</v>
      </c>
      <c r="Q1693" s="38">
        <v>0</v>
      </c>
      <c r="R1693" s="38">
        <v>0</v>
      </c>
      <c r="S1693" s="36">
        <f>IF(Tabel3[[#This Row],[N Adv
Nouveau]]=0,0,POWER(2,Tabel3[[#This Row],[N Adv
maintenant]]+Tabel3[[#This Row],[N Adv
Nouveau]]))</f>
        <v>0</v>
      </c>
      <c r="T1693" s="37">
        <f>IF(Tabel3[[#This Row],[N CoE
Nouveau]]=0,0,POWER(2,Tabel3[[#This Row],[N CoE
maintenant]]+Tabel3[[#This Row],[N CoE
Nouveau]]))</f>
        <v>0</v>
      </c>
    </row>
    <row r="1694" spans="14:20" x14ac:dyDescent="0.25">
      <c r="N1694" s="5" t="s">
        <v>1893</v>
      </c>
      <c r="O1694" s="36">
        <v>0</v>
      </c>
      <c r="P1694" s="37">
        <v>0</v>
      </c>
      <c r="Q1694" s="38">
        <v>0</v>
      </c>
      <c r="R1694" s="38">
        <v>0</v>
      </c>
      <c r="S1694" s="36">
        <f>IF(Tabel3[[#This Row],[N Adv
Nouveau]]=0,0,POWER(2,Tabel3[[#This Row],[N Adv
maintenant]]+Tabel3[[#This Row],[N Adv
Nouveau]]))</f>
        <v>0</v>
      </c>
      <c r="T1694" s="37">
        <f>IF(Tabel3[[#This Row],[N CoE
Nouveau]]=0,0,POWER(2,Tabel3[[#This Row],[N CoE
maintenant]]+Tabel3[[#This Row],[N CoE
Nouveau]]))</f>
        <v>0</v>
      </c>
    </row>
    <row r="1695" spans="14:20" x14ac:dyDescent="0.25">
      <c r="N1695" s="5" t="s">
        <v>1913</v>
      </c>
      <c r="O1695" s="36">
        <v>0</v>
      </c>
      <c r="P1695" s="37">
        <v>0</v>
      </c>
      <c r="Q1695" s="38">
        <v>0</v>
      </c>
      <c r="R1695" s="38">
        <v>0</v>
      </c>
      <c r="S1695" s="36">
        <f>IF(Tabel3[[#This Row],[N Adv
Nouveau]]=0,0,POWER(2,Tabel3[[#This Row],[N Adv
maintenant]]+Tabel3[[#This Row],[N Adv
Nouveau]]))</f>
        <v>0</v>
      </c>
      <c r="T1695" s="37">
        <f>IF(Tabel3[[#This Row],[N CoE
Nouveau]]=0,0,POWER(2,Tabel3[[#This Row],[N CoE
maintenant]]+Tabel3[[#This Row],[N CoE
Nouveau]]))</f>
        <v>0</v>
      </c>
    </row>
    <row r="1696" spans="14:20" x14ac:dyDescent="0.25">
      <c r="N1696" s="5" t="s">
        <v>1883</v>
      </c>
      <c r="O1696" s="36">
        <v>0</v>
      </c>
      <c r="P1696" s="37">
        <v>0</v>
      </c>
      <c r="Q1696" s="38">
        <v>0</v>
      </c>
      <c r="R1696" s="38">
        <v>0</v>
      </c>
      <c r="S1696" s="36">
        <f>IF(Tabel3[[#This Row],[N Adv
Nouveau]]=0,0,POWER(2,Tabel3[[#This Row],[N Adv
maintenant]]+Tabel3[[#This Row],[N Adv
Nouveau]]))</f>
        <v>0</v>
      </c>
      <c r="T1696" s="37">
        <f>IF(Tabel3[[#This Row],[N CoE
Nouveau]]=0,0,POWER(2,Tabel3[[#This Row],[N CoE
maintenant]]+Tabel3[[#This Row],[N CoE
Nouveau]]))</f>
        <v>0</v>
      </c>
    </row>
    <row r="1697" spans="14:20" x14ac:dyDescent="0.25">
      <c r="N1697" s="5" t="s">
        <v>1894</v>
      </c>
      <c r="O1697" s="36">
        <v>1</v>
      </c>
      <c r="P1697" s="37">
        <v>0</v>
      </c>
      <c r="Q1697" s="38">
        <v>0</v>
      </c>
      <c r="R1697" s="38">
        <v>0</v>
      </c>
      <c r="S1697" s="36">
        <f>IF(Tabel3[[#This Row],[N Adv
Nouveau]]=0,0,POWER(2,Tabel3[[#This Row],[N Adv
maintenant]]+Tabel3[[#This Row],[N Adv
Nouveau]]))</f>
        <v>0</v>
      </c>
      <c r="T1697" s="37">
        <f>IF(Tabel3[[#This Row],[N CoE
Nouveau]]=0,0,POWER(2,Tabel3[[#This Row],[N CoE
maintenant]]+Tabel3[[#This Row],[N CoE
Nouveau]]))</f>
        <v>0</v>
      </c>
    </row>
    <row r="1698" spans="14:20" x14ac:dyDescent="0.25">
      <c r="N1698" s="5" t="s">
        <v>1903</v>
      </c>
      <c r="O1698" s="36">
        <v>0</v>
      </c>
      <c r="P1698" s="37">
        <v>0</v>
      </c>
      <c r="Q1698" s="38">
        <v>0</v>
      </c>
      <c r="R1698" s="38">
        <v>0</v>
      </c>
      <c r="S1698" s="36">
        <f>IF(Tabel3[[#This Row],[N Adv
Nouveau]]=0,0,POWER(2,Tabel3[[#This Row],[N Adv
maintenant]]+Tabel3[[#This Row],[N Adv
Nouveau]]))</f>
        <v>0</v>
      </c>
      <c r="T1698" s="37">
        <f>IF(Tabel3[[#This Row],[N CoE
Nouveau]]=0,0,POWER(2,Tabel3[[#This Row],[N CoE
maintenant]]+Tabel3[[#This Row],[N CoE
Nouveau]]))</f>
        <v>0</v>
      </c>
    </row>
    <row r="1699" spans="14:20" x14ac:dyDescent="0.25">
      <c r="N1699" s="5" t="s">
        <v>1925</v>
      </c>
      <c r="O1699" s="36">
        <v>0</v>
      </c>
      <c r="P1699" s="37">
        <v>0</v>
      </c>
      <c r="Q1699" s="38">
        <v>0</v>
      </c>
      <c r="R1699" s="38">
        <v>0</v>
      </c>
      <c r="S1699" s="36">
        <f>IF(Tabel3[[#This Row],[N Adv
Nouveau]]=0,0,POWER(2,Tabel3[[#This Row],[N Adv
maintenant]]+Tabel3[[#This Row],[N Adv
Nouveau]]))</f>
        <v>0</v>
      </c>
      <c r="T1699" s="37">
        <f>IF(Tabel3[[#This Row],[N CoE
Nouveau]]=0,0,POWER(2,Tabel3[[#This Row],[N CoE
maintenant]]+Tabel3[[#This Row],[N CoE
Nouveau]]))</f>
        <v>0</v>
      </c>
    </row>
    <row r="1700" spans="14:20" x14ac:dyDescent="0.25">
      <c r="N1700" s="5" t="s">
        <v>1926</v>
      </c>
      <c r="O1700" s="36">
        <v>1</v>
      </c>
      <c r="P1700" s="37">
        <v>0</v>
      </c>
      <c r="Q1700" s="38">
        <v>0</v>
      </c>
      <c r="R1700" s="38">
        <v>0</v>
      </c>
      <c r="S1700" s="36">
        <f>IF(Tabel3[[#This Row],[N Adv
Nouveau]]=0,0,POWER(2,Tabel3[[#This Row],[N Adv
maintenant]]+Tabel3[[#This Row],[N Adv
Nouveau]]))</f>
        <v>0</v>
      </c>
      <c r="T1700" s="37">
        <f>IF(Tabel3[[#This Row],[N CoE
Nouveau]]=0,0,POWER(2,Tabel3[[#This Row],[N CoE
maintenant]]+Tabel3[[#This Row],[N CoE
Nouveau]]))</f>
        <v>0</v>
      </c>
    </row>
    <row r="1701" spans="14:20" x14ac:dyDescent="0.25">
      <c r="N1701" s="5" t="s">
        <v>1928</v>
      </c>
      <c r="O1701" s="36">
        <v>2</v>
      </c>
      <c r="P1701" s="37">
        <v>0</v>
      </c>
      <c r="Q1701" s="38">
        <v>0</v>
      </c>
      <c r="R1701" s="38">
        <v>0</v>
      </c>
      <c r="S1701" s="36">
        <f>IF(Tabel3[[#This Row],[N Adv
Nouveau]]=0,0,POWER(2,Tabel3[[#This Row],[N Adv
maintenant]]+Tabel3[[#This Row],[N Adv
Nouveau]]))</f>
        <v>0</v>
      </c>
      <c r="T1701" s="37">
        <f>IF(Tabel3[[#This Row],[N CoE
Nouveau]]=0,0,POWER(2,Tabel3[[#This Row],[N CoE
maintenant]]+Tabel3[[#This Row],[N CoE
Nouveau]]))</f>
        <v>0</v>
      </c>
    </row>
    <row r="1702" spans="14:20" x14ac:dyDescent="0.25">
      <c r="N1702" s="5" t="s">
        <v>1930</v>
      </c>
      <c r="O1702" s="36">
        <v>1</v>
      </c>
      <c r="P1702" s="37">
        <v>1</v>
      </c>
      <c r="Q1702" s="38">
        <v>0</v>
      </c>
      <c r="R1702" s="38">
        <v>0</v>
      </c>
      <c r="S1702" s="36">
        <f>IF(Tabel3[[#This Row],[N Adv
Nouveau]]=0,0,POWER(2,Tabel3[[#This Row],[N Adv
maintenant]]+Tabel3[[#This Row],[N Adv
Nouveau]]))</f>
        <v>0</v>
      </c>
      <c r="T1702" s="37">
        <f>IF(Tabel3[[#This Row],[N CoE
Nouveau]]=0,0,POWER(2,Tabel3[[#This Row],[N CoE
maintenant]]+Tabel3[[#This Row],[N CoE
Nouveau]]))</f>
        <v>0</v>
      </c>
    </row>
    <row r="1703" spans="14:20" x14ac:dyDescent="0.25">
      <c r="N1703" s="5" t="s">
        <v>1929</v>
      </c>
      <c r="O1703" s="36">
        <v>1</v>
      </c>
      <c r="P1703" s="37">
        <v>0</v>
      </c>
      <c r="Q1703" s="38">
        <v>0</v>
      </c>
      <c r="R1703" s="38">
        <v>0</v>
      </c>
      <c r="S1703" s="36">
        <f>IF(Tabel3[[#This Row],[N Adv
Nouveau]]=0,0,POWER(2,Tabel3[[#This Row],[N Adv
maintenant]]+Tabel3[[#This Row],[N Adv
Nouveau]]))</f>
        <v>0</v>
      </c>
      <c r="T1703" s="37">
        <f>IF(Tabel3[[#This Row],[N CoE
Nouveau]]=0,0,POWER(2,Tabel3[[#This Row],[N CoE
maintenant]]+Tabel3[[#This Row],[N CoE
Nouveau]]))</f>
        <v>0</v>
      </c>
    </row>
    <row r="1704" spans="14:20" x14ac:dyDescent="0.25">
      <c r="N1704" s="5" t="s">
        <v>1933</v>
      </c>
      <c r="O1704" s="36">
        <v>2</v>
      </c>
      <c r="P1704" s="37">
        <v>0</v>
      </c>
      <c r="Q1704" s="38">
        <v>0</v>
      </c>
      <c r="R1704" s="38">
        <v>0</v>
      </c>
      <c r="S1704" s="36">
        <f>IF(Tabel3[[#This Row],[N Adv
Nouveau]]=0,0,POWER(2,Tabel3[[#This Row],[N Adv
maintenant]]+Tabel3[[#This Row],[N Adv
Nouveau]]))</f>
        <v>0</v>
      </c>
      <c r="T1704" s="37">
        <f>IF(Tabel3[[#This Row],[N CoE
Nouveau]]=0,0,POWER(2,Tabel3[[#This Row],[N CoE
maintenant]]+Tabel3[[#This Row],[N CoE
Nouveau]]))</f>
        <v>0</v>
      </c>
    </row>
    <row r="1705" spans="14:20" x14ac:dyDescent="0.25">
      <c r="N1705" s="5" t="s">
        <v>241</v>
      </c>
      <c r="O1705" s="36">
        <v>0</v>
      </c>
      <c r="P1705" s="37">
        <v>0</v>
      </c>
      <c r="Q1705" s="38">
        <v>0</v>
      </c>
      <c r="R1705" s="38">
        <v>0</v>
      </c>
      <c r="S1705" s="36">
        <f>IF(Tabel3[[#This Row],[N Adv
Nouveau]]=0,0,POWER(2,Tabel3[[#This Row],[N Adv
maintenant]]+Tabel3[[#This Row],[N Adv
Nouveau]]))</f>
        <v>0</v>
      </c>
      <c r="T1705" s="37">
        <f>IF(Tabel3[[#This Row],[N CoE
Nouveau]]=0,0,POWER(2,Tabel3[[#This Row],[N CoE
maintenant]]+Tabel3[[#This Row],[N CoE
Nouveau]]))</f>
        <v>0</v>
      </c>
    </row>
    <row r="1706" spans="14:20" x14ac:dyDescent="0.25">
      <c r="N1706" s="5" t="s">
        <v>242</v>
      </c>
      <c r="O1706" s="36">
        <v>0</v>
      </c>
      <c r="P1706" s="37">
        <v>1</v>
      </c>
      <c r="Q1706" s="38">
        <v>0</v>
      </c>
      <c r="R1706" s="38">
        <v>0</v>
      </c>
      <c r="S1706" s="36">
        <f>IF(Tabel3[[#This Row],[N Adv
Nouveau]]=0,0,POWER(2,Tabel3[[#This Row],[N Adv
maintenant]]+Tabel3[[#This Row],[N Adv
Nouveau]]))</f>
        <v>0</v>
      </c>
      <c r="T1706" s="37">
        <f>IF(Tabel3[[#This Row],[N CoE
Nouveau]]=0,0,POWER(2,Tabel3[[#This Row],[N CoE
maintenant]]+Tabel3[[#This Row],[N CoE
Nouveau]]))</f>
        <v>0</v>
      </c>
    </row>
    <row r="1707" spans="14:20" x14ac:dyDescent="0.25">
      <c r="N1707" s="5" t="s">
        <v>1931</v>
      </c>
      <c r="O1707" s="36">
        <v>0</v>
      </c>
      <c r="P1707" s="37">
        <v>1</v>
      </c>
      <c r="Q1707" s="38">
        <v>0</v>
      </c>
      <c r="R1707" s="38">
        <v>0</v>
      </c>
      <c r="S1707" s="36">
        <f>IF(Tabel3[[#This Row],[N Adv
Nouveau]]=0,0,POWER(2,Tabel3[[#This Row],[N Adv
maintenant]]+Tabel3[[#This Row],[N Adv
Nouveau]]))</f>
        <v>0</v>
      </c>
      <c r="T1707" s="37">
        <f>IF(Tabel3[[#This Row],[N CoE
Nouveau]]=0,0,POWER(2,Tabel3[[#This Row],[N CoE
maintenant]]+Tabel3[[#This Row],[N CoE
Nouveau]]))</f>
        <v>0</v>
      </c>
    </row>
    <row r="1708" spans="14:20" x14ac:dyDescent="0.25">
      <c r="N1708" s="5" t="s">
        <v>1932</v>
      </c>
      <c r="O1708" s="36">
        <v>1</v>
      </c>
      <c r="P1708" s="37">
        <v>1</v>
      </c>
      <c r="Q1708" s="38">
        <v>0</v>
      </c>
      <c r="R1708" s="38">
        <v>0</v>
      </c>
      <c r="S1708" s="36">
        <f>IF(Tabel3[[#This Row],[N Adv
Nouveau]]=0,0,POWER(2,Tabel3[[#This Row],[N Adv
maintenant]]+Tabel3[[#This Row],[N Adv
Nouveau]]))</f>
        <v>0</v>
      </c>
      <c r="T1708" s="37">
        <f>IF(Tabel3[[#This Row],[N CoE
Nouveau]]=0,0,POWER(2,Tabel3[[#This Row],[N CoE
maintenant]]+Tabel3[[#This Row],[N CoE
Nouveau]]))</f>
        <v>0</v>
      </c>
    </row>
    <row r="1709" spans="14:20" x14ac:dyDescent="0.25">
      <c r="N1709" s="5" t="s">
        <v>1927</v>
      </c>
      <c r="O1709" s="36">
        <v>0</v>
      </c>
      <c r="P1709" s="37">
        <v>1</v>
      </c>
      <c r="Q1709" s="38">
        <v>0</v>
      </c>
      <c r="R1709" s="38">
        <v>0</v>
      </c>
      <c r="S1709" s="36">
        <f>IF(Tabel3[[#This Row],[N Adv
Nouveau]]=0,0,POWER(2,Tabel3[[#This Row],[N Adv
maintenant]]+Tabel3[[#This Row],[N Adv
Nouveau]]))</f>
        <v>0</v>
      </c>
      <c r="T1709" s="37">
        <f>IF(Tabel3[[#This Row],[N CoE
Nouveau]]=0,0,POWER(2,Tabel3[[#This Row],[N CoE
maintenant]]+Tabel3[[#This Row],[N CoE
Nouveau]]))</f>
        <v>0</v>
      </c>
    </row>
    <row r="1710" spans="14:20" x14ac:dyDescent="0.25">
      <c r="N1710" s="5" t="s">
        <v>1934</v>
      </c>
      <c r="O1710" s="36">
        <v>2</v>
      </c>
      <c r="P1710" s="37">
        <v>1</v>
      </c>
      <c r="Q1710" s="38">
        <v>0</v>
      </c>
      <c r="R1710" s="38">
        <v>0</v>
      </c>
      <c r="S1710" s="36">
        <f>IF(Tabel3[[#This Row],[N Adv
Nouveau]]=0,0,POWER(2,Tabel3[[#This Row],[N Adv
maintenant]]+Tabel3[[#This Row],[N Adv
Nouveau]]))</f>
        <v>0</v>
      </c>
      <c r="T1710" s="37">
        <f>IF(Tabel3[[#This Row],[N CoE
Nouveau]]=0,0,POWER(2,Tabel3[[#This Row],[N CoE
maintenant]]+Tabel3[[#This Row],[N CoE
Nouveau]]))</f>
        <v>0</v>
      </c>
    </row>
    <row r="1711" spans="14:20" x14ac:dyDescent="0.25">
      <c r="N1711" s="5" t="s">
        <v>1935</v>
      </c>
      <c r="O1711" s="36">
        <v>1</v>
      </c>
      <c r="P1711" s="37">
        <v>0</v>
      </c>
      <c r="Q1711" s="38">
        <v>0</v>
      </c>
      <c r="R1711" s="38">
        <v>0</v>
      </c>
      <c r="S1711" s="36">
        <f>IF(Tabel3[[#This Row],[N Adv
Nouveau]]=0,0,POWER(2,Tabel3[[#This Row],[N Adv
maintenant]]+Tabel3[[#This Row],[N Adv
Nouveau]]))</f>
        <v>0</v>
      </c>
      <c r="T1711" s="37">
        <f>IF(Tabel3[[#This Row],[N CoE
Nouveau]]=0,0,POWER(2,Tabel3[[#This Row],[N CoE
maintenant]]+Tabel3[[#This Row],[N CoE
Nouveau]]))</f>
        <v>0</v>
      </c>
    </row>
    <row r="1712" spans="14:20" x14ac:dyDescent="0.25">
      <c r="N1712" s="5" t="s">
        <v>1937</v>
      </c>
      <c r="O1712" s="36">
        <v>0</v>
      </c>
      <c r="P1712" s="37">
        <v>1</v>
      </c>
      <c r="Q1712" s="38">
        <v>0</v>
      </c>
      <c r="R1712" s="38">
        <v>0</v>
      </c>
      <c r="S1712" s="36">
        <f>IF(Tabel3[[#This Row],[N Adv
Nouveau]]=0,0,POWER(2,Tabel3[[#This Row],[N Adv
maintenant]]+Tabel3[[#This Row],[N Adv
Nouveau]]))</f>
        <v>0</v>
      </c>
      <c r="T1712" s="37">
        <f>IF(Tabel3[[#This Row],[N CoE
Nouveau]]=0,0,POWER(2,Tabel3[[#This Row],[N CoE
maintenant]]+Tabel3[[#This Row],[N CoE
Nouveau]]))</f>
        <v>0</v>
      </c>
    </row>
    <row r="1713" spans="14:20" x14ac:dyDescent="0.25">
      <c r="N1713" s="5" t="s">
        <v>1938</v>
      </c>
      <c r="O1713" s="36">
        <v>1</v>
      </c>
      <c r="P1713" s="37">
        <v>0</v>
      </c>
      <c r="Q1713" s="38">
        <v>0</v>
      </c>
      <c r="R1713" s="38">
        <v>0</v>
      </c>
      <c r="S1713" s="36">
        <f>IF(Tabel3[[#This Row],[N Adv
Nouveau]]=0,0,POWER(2,Tabel3[[#This Row],[N Adv
maintenant]]+Tabel3[[#This Row],[N Adv
Nouveau]]))</f>
        <v>0</v>
      </c>
      <c r="T1713" s="37">
        <f>IF(Tabel3[[#This Row],[N CoE
Nouveau]]=0,0,POWER(2,Tabel3[[#This Row],[N CoE
maintenant]]+Tabel3[[#This Row],[N CoE
Nouveau]]))</f>
        <v>0</v>
      </c>
    </row>
    <row r="1714" spans="14:20" x14ac:dyDescent="0.25">
      <c r="N1714" s="5" t="s">
        <v>1940</v>
      </c>
      <c r="O1714" s="36">
        <v>1</v>
      </c>
      <c r="P1714" s="37">
        <v>0</v>
      </c>
      <c r="Q1714" s="38">
        <v>0</v>
      </c>
      <c r="R1714" s="38">
        <v>0</v>
      </c>
      <c r="S1714" s="36">
        <f>IF(Tabel3[[#This Row],[N Adv
Nouveau]]=0,0,POWER(2,Tabel3[[#This Row],[N Adv
maintenant]]+Tabel3[[#This Row],[N Adv
Nouveau]]))</f>
        <v>0</v>
      </c>
      <c r="T1714" s="37">
        <f>IF(Tabel3[[#This Row],[N CoE
Nouveau]]=0,0,POWER(2,Tabel3[[#This Row],[N CoE
maintenant]]+Tabel3[[#This Row],[N CoE
Nouveau]]))</f>
        <v>0</v>
      </c>
    </row>
    <row r="1715" spans="14:20" x14ac:dyDescent="0.25">
      <c r="N1715" s="5" t="s">
        <v>1939</v>
      </c>
      <c r="O1715" s="36">
        <v>0</v>
      </c>
      <c r="P1715" s="37">
        <v>0</v>
      </c>
      <c r="Q1715" s="38">
        <v>0</v>
      </c>
      <c r="R1715" s="38">
        <v>0</v>
      </c>
      <c r="S1715" s="36">
        <f>IF(Tabel3[[#This Row],[N Adv
Nouveau]]=0,0,POWER(2,Tabel3[[#This Row],[N Adv
maintenant]]+Tabel3[[#This Row],[N Adv
Nouveau]]))</f>
        <v>0</v>
      </c>
      <c r="T1715" s="37">
        <f>IF(Tabel3[[#This Row],[N CoE
Nouveau]]=0,0,POWER(2,Tabel3[[#This Row],[N CoE
maintenant]]+Tabel3[[#This Row],[N CoE
Nouveau]]))</f>
        <v>0</v>
      </c>
    </row>
    <row r="1716" spans="14:20" x14ac:dyDescent="0.25">
      <c r="N1716" s="5" t="s">
        <v>1941</v>
      </c>
      <c r="O1716" s="36">
        <v>0</v>
      </c>
      <c r="P1716" s="37">
        <v>0</v>
      </c>
      <c r="Q1716" s="38">
        <v>0</v>
      </c>
      <c r="R1716" s="38">
        <v>0</v>
      </c>
      <c r="S1716" s="36">
        <f>IF(Tabel3[[#This Row],[N Adv
Nouveau]]=0,0,POWER(2,Tabel3[[#This Row],[N Adv
maintenant]]+Tabel3[[#This Row],[N Adv
Nouveau]]))</f>
        <v>0</v>
      </c>
      <c r="T1716" s="37">
        <f>IF(Tabel3[[#This Row],[N CoE
Nouveau]]=0,0,POWER(2,Tabel3[[#This Row],[N CoE
maintenant]]+Tabel3[[#This Row],[N CoE
Nouveau]]))</f>
        <v>0</v>
      </c>
    </row>
    <row r="1717" spans="14:20" x14ac:dyDescent="0.25">
      <c r="N1717" s="5" t="s">
        <v>1942</v>
      </c>
      <c r="O1717" s="36">
        <v>0</v>
      </c>
      <c r="P1717" s="37">
        <v>1</v>
      </c>
      <c r="Q1717" s="38">
        <v>0</v>
      </c>
      <c r="R1717" s="38">
        <v>0</v>
      </c>
      <c r="S1717" s="36">
        <f>IF(Tabel3[[#This Row],[N Adv
Nouveau]]=0,0,POWER(2,Tabel3[[#This Row],[N Adv
maintenant]]+Tabel3[[#This Row],[N Adv
Nouveau]]))</f>
        <v>0</v>
      </c>
      <c r="T1717" s="37">
        <f>IF(Tabel3[[#This Row],[N CoE
Nouveau]]=0,0,POWER(2,Tabel3[[#This Row],[N CoE
maintenant]]+Tabel3[[#This Row],[N CoE
Nouveau]]))</f>
        <v>0</v>
      </c>
    </row>
    <row r="1718" spans="14:20" x14ac:dyDescent="0.25">
      <c r="N1718" s="5" t="s">
        <v>335</v>
      </c>
      <c r="O1718" s="36">
        <v>1</v>
      </c>
      <c r="P1718" s="37">
        <v>0</v>
      </c>
      <c r="Q1718" s="38">
        <v>0</v>
      </c>
      <c r="R1718" s="38">
        <v>0</v>
      </c>
      <c r="S1718" s="36">
        <f>IF(Tabel3[[#This Row],[N Adv
Nouveau]]=0,0,POWER(2,Tabel3[[#This Row],[N Adv
maintenant]]+Tabel3[[#This Row],[N Adv
Nouveau]]))</f>
        <v>0</v>
      </c>
      <c r="T1718" s="37">
        <f>IF(Tabel3[[#This Row],[N CoE
Nouveau]]=0,0,POWER(2,Tabel3[[#This Row],[N CoE
maintenant]]+Tabel3[[#This Row],[N CoE
Nouveau]]))</f>
        <v>0</v>
      </c>
    </row>
    <row r="1719" spans="14:20" x14ac:dyDescent="0.25">
      <c r="N1719" s="5" t="s">
        <v>1968</v>
      </c>
      <c r="O1719" s="36">
        <v>1</v>
      </c>
      <c r="P1719" s="37">
        <v>0</v>
      </c>
      <c r="Q1719" s="38">
        <v>0</v>
      </c>
      <c r="R1719" s="38">
        <v>0</v>
      </c>
      <c r="S1719" s="36">
        <f>IF(Tabel3[[#This Row],[N Adv
Nouveau]]=0,0,POWER(2,Tabel3[[#This Row],[N Adv
maintenant]]+Tabel3[[#This Row],[N Adv
Nouveau]]))</f>
        <v>0</v>
      </c>
      <c r="T1719" s="37">
        <f>IF(Tabel3[[#This Row],[N CoE
Nouveau]]=0,0,POWER(2,Tabel3[[#This Row],[N CoE
maintenant]]+Tabel3[[#This Row],[N CoE
Nouveau]]))</f>
        <v>0</v>
      </c>
    </row>
    <row r="1720" spans="14:20" x14ac:dyDescent="0.25">
      <c r="N1720" s="5" t="s">
        <v>1960</v>
      </c>
      <c r="O1720" s="36">
        <v>0</v>
      </c>
      <c r="P1720" s="37">
        <v>0</v>
      </c>
      <c r="Q1720" s="38">
        <v>0</v>
      </c>
      <c r="R1720" s="38">
        <v>0</v>
      </c>
      <c r="S1720" s="36">
        <f>IF(Tabel3[[#This Row],[N Adv
Nouveau]]=0,0,POWER(2,Tabel3[[#This Row],[N Adv
maintenant]]+Tabel3[[#This Row],[N Adv
Nouveau]]))</f>
        <v>0</v>
      </c>
      <c r="T1720" s="37">
        <f>IF(Tabel3[[#This Row],[N CoE
Nouveau]]=0,0,POWER(2,Tabel3[[#This Row],[N CoE
maintenant]]+Tabel3[[#This Row],[N CoE
Nouveau]]))</f>
        <v>0</v>
      </c>
    </row>
    <row r="1721" spans="14:20" x14ac:dyDescent="0.25">
      <c r="N1721" s="5" t="s">
        <v>1956</v>
      </c>
      <c r="O1721" s="36">
        <v>0</v>
      </c>
      <c r="P1721" s="37">
        <v>0</v>
      </c>
      <c r="Q1721" s="38">
        <v>0</v>
      </c>
      <c r="R1721" s="38">
        <v>0</v>
      </c>
      <c r="S1721" s="36">
        <f>IF(Tabel3[[#This Row],[N Adv
Nouveau]]=0,0,POWER(2,Tabel3[[#This Row],[N Adv
maintenant]]+Tabel3[[#This Row],[N Adv
Nouveau]]))</f>
        <v>0</v>
      </c>
      <c r="T1721" s="37">
        <f>IF(Tabel3[[#This Row],[N CoE
Nouveau]]=0,0,POWER(2,Tabel3[[#This Row],[N CoE
maintenant]]+Tabel3[[#This Row],[N CoE
Nouveau]]))</f>
        <v>0</v>
      </c>
    </row>
    <row r="1722" spans="14:20" x14ac:dyDescent="0.25">
      <c r="N1722" s="5" t="s">
        <v>1962</v>
      </c>
      <c r="O1722" s="36">
        <v>0</v>
      </c>
      <c r="P1722" s="37">
        <v>0</v>
      </c>
      <c r="Q1722" s="38">
        <v>0</v>
      </c>
      <c r="R1722" s="38">
        <v>0</v>
      </c>
      <c r="S1722" s="36">
        <f>IF(Tabel3[[#This Row],[N Adv
Nouveau]]=0,0,POWER(2,Tabel3[[#This Row],[N Adv
maintenant]]+Tabel3[[#This Row],[N Adv
Nouveau]]))</f>
        <v>0</v>
      </c>
      <c r="T1722" s="37">
        <f>IF(Tabel3[[#This Row],[N CoE
Nouveau]]=0,0,POWER(2,Tabel3[[#This Row],[N CoE
maintenant]]+Tabel3[[#This Row],[N CoE
Nouveau]]))</f>
        <v>0</v>
      </c>
    </row>
    <row r="1723" spans="14:20" x14ac:dyDescent="0.25">
      <c r="N1723" s="5" t="s">
        <v>1947</v>
      </c>
      <c r="O1723" s="36">
        <v>0</v>
      </c>
      <c r="P1723" s="37">
        <v>0</v>
      </c>
      <c r="Q1723" s="38">
        <v>0</v>
      </c>
      <c r="R1723" s="38">
        <v>0</v>
      </c>
      <c r="S1723" s="36">
        <f>IF(Tabel3[[#This Row],[N Adv
Nouveau]]=0,0,POWER(2,Tabel3[[#This Row],[N Adv
maintenant]]+Tabel3[[#This Row],[N Adv
Nouveau]]))</f>
        <v>0</v>
      </c>
      <c r="T1723" s="37">
        <f>IF(Tabel3[[#This Row],[N CoE
Nouveau]]=0,0,POWER(2,Tabel3[[#This Row],[N CoE
maintenant]]+Tabel3[[#This Row],[N CoE
Nouveau]]))</f>
        <v>0</v>
      </c>
    </row>
    <row r="1724" spans="14:20" x14ac:dyDescent="0.25">
      <c r="N1724" s="5" t="s">
        <v>1973</v>
      </c>
      <c r="O1724" s="36">
        <v>1</v>
      </c>
      <c r="P1724" s="37">
        <v>0</v>
      </c>
      <c r="Q1724" s="38">
        <v>0</v>
      </c>
      <c r="R1724" s="38">
        <v>0</v>
      </c>
      <c r="S1724" s="36">
        <f>IF(Tabel3[[#This Row],[N Adv
Nouveau]]=0,0,POWER(2,Tabel3[[#This Row],[N Adv
maintenant]]+Tabel3[[#This Row],[N Adv
Nouveau]]))</f>
        <v>0</v>
      </c>
      <c r="T1724" s="37">
        <f>IF(Tabel3[[#This Row],[N CoE
Nouveau]]=0,0,POWER(2,Tabel3[[#This Row],[N CoE
maintenant]]+Tabel3[[#This Row],[N CoE
Nouveau]]))</f>
        <v>0</v>
      </c>
    </row>
    <row r="1725" spans="14:20" x14ac:dyDescent="0.25">
      <c r="N1725" s="5" t="s">
        <v>1963</v>
      </c>
      <c r="O1725" s="36">
        <v>0</v>
      </c>
      <c r="P1725" s="37">
        <v>0</v>
      </c>
      <c r="Q1725" s="38">
        <v>0</v>
      </c>
      <c r="R1725" s="38">
        <v>0</v>
      </c>
      <c r="S1725" s="36">
        <f>IF(Tabel3[[#This Row],[N Adv
Nouveau]]=0,0,POWER(2,Tabel3[[#This Row],[N Adv
maintenant]]+Tabel3[[#This Row],[N Adv
Nouveau]]))</f>
        <v>0</v>
      </c>
      <c r="T1725" s="37">
        <f>IF(Tabel3[[#This Row],[N CoE
Nouveau]]=0,0,POWER(2,Tabel3[[#This Row],[N CoE
maintenant]]+Tabel3[[#This Row],[N CoE
Nouveau]]))</f>
        <v>0</v>
      </c>
    </row>
    <row r="1726" spans="14:20" x14ac:dyDescent="0.25">
      <c r="N1726" s="5" t="s">
        <v>1979</v>
      </c>
      <c r="O1726" s="36">
        <v>0</v>
      </c>
      <c r="P1726" s="37">
        <v>0</v>
      </c>
      <c r="Q1726" s="38">
        <v>0</v>
      </c>
      <c r="R1726" s="38">
        <v>0</v>
      </c>
      <c r="S1726" s="36">
        <f>IF(Tabel3[[#This Row],[N Adv
Nouveau]]=0,0,POWER(2,Tabel3[[#This Row],[N Adv
maintenant]]+Tabel3[[#This Row],[N Adv
Nouveau]]))</f>
        <v>0</v>
      </c>
      <c r="T1726" s="37">
        <f>IF(Tabel3[[#This Row],[N CoE
Nouveau]]=0,0,POWER(2,Tabel3[[#This Row],[N CoE
maintenant]]+Tabel3[[#This Row],[N CoE
Nouveau]]))</f>
        <v>0</v>
      </c>
    </row>
    <row r="1727" spans="14:20" x14ac:dyDescent="0.25">
      <c r="N1727" s="5" t="s">
        <v>1959</v>
      </c>
      <c r="O1727" s="36">
        <v>0</v>
      </c>
      <c r="P1727" s="37">
        <v>1</v>
      </c>
      <c r="Q1727" s="38">
        <v>0</v>
      </c>
      <c r="R1727" s="38">
        <v>0</v>
      </c>
      <c r="S1727" s="36">
        <f>IF(Tabel3[[#This Row],[N Adv
Nouveau]]=0,0,POWER(2,Tabel3[[#This Row],[N Adv
maintenant]]+Tabel3[[#This Row],[N Adv
Nouveau]]))</f>
        <v>0</v>
      </c>
      <c r="T1727" s="37">
        <f>IF(Tabel3[[#This Row],[N CoE
Nouveau]]=0,0,POWER(2,Tabel3[[#This Row],[N CoE
maintenant]]+Tabel3[[#This Row],[N CoE
Nouveau]]))</f>
        <v>0</v>
      </c>
    </row>
    <row r="1728" spans="14:20" x14ac:dyDescent="0.25">
      <c r="N1728" s="5" t="s">
        <v>1950</v>
      </c>
      <c r="O1728" s="36">
        <v>1</v>
      </c>
      <c r="P1728" s="37">
        <v>0</v>
      </c>
      <c r="Q1728" s="38">
        <v>0</v>
      </c>
      <c r="R1728" s="38">
        <v>0</v>
      </c>
      <c r="S1728" s="36">
        <f>IF(Tabel3[[#This Row],[N Adv
Nouveau]]=0,0,POWER(2,Tabel3[[#This Row],[N Adv
maintenant]]+Tabel3[[#This Row],[N Adv
Nouveau]]))</f>
        <v>0</v>
      </c>
      <c r="T1728" s="37">
        <f>IF(Tabel3[[#This Row],[N CoE
Nouveau]]=0,0,POWER(2,Tabel3[[#This Row],[N CoE
maintenant]]+Tabel3[[#This Row],[N CoE
Nouveau]]))</f>
        <v>0</v>
      </c>
    </row>
    <row r="1729" spans="14:20" x14ac:dyDescent="0.25">
      <c r="N1729" s="5" t="s">
        <v>1971</v>
      </c>
      <c r="O1729" s="36">
        <v>0</v>
      </c>
      <c r="P1729" s="37">
        <v>0</v>
      </c>
      <c r="Q1729" s="38">
        <v>0</v>
      </c>
      <c r="R1729" s="38">
        <v>0</v>
      </c>
      <c r="S1729" s="36">
        <f>IF(Tabel3[[#This Row],[N Adv
Nouveau]]=0,0,POWER(2,Tabel3[[#This Row],[N Adv
maintenant]]+Tabel3[[#This Row],[N Adv
Nouveau]]))</f>
        <v>0</v>
      </c>
      <c r="T1729" s="37">
        <f>IF(Tabel3[[#This Row],[N CoE
Nouveau]]=0,0,POWER(2,Tabel3[[#This Row],[N CoE
maintenant]]+Tabel3[[#This Row],[N CoE
Nouveau]]))</f>
        <v>0</v>
      </c>
    </row>
    <row r="1730" spans="14:20" x14ac:dyDescent="0.25">
      <c r="N1730" s="5" t="s">
        <v>1954</v>
      </c>
      <c r="O1730" s="36">
        <v>0</v>
      </c>
      <c r="P1730" s="37">
        <v>0</v>
      </c>
      <c r="Q1730" s="38">
        <v>0</v>
      </c>
      <c r="R1730" s="38">
        <v>0</v>
      </c>
      <c r="S1730" s="36">
        <f>IF(Tabel3[[#This Row],[N Adv
Nouveau]]=0,0,POWER(2,Tabel3[[#This Row],[N Adv
maintenant]]+Tabel3[[#This Row],[N Adv
Nouveau]]))</f>
        <v>0</v>
      </c>
      <c r="T1730" s="37">
        <f>IF(Tabel3[[#This Row],[N CoE
Nouveau]]=0,0,POWER(2,Tabel3[[#This Row],[N CoE
maintenant]]+Tabel3[[#This Row],[N CoE
Nouveau]]))</f>
        <v>0</v>
      </c>
    </row>
    <row r="1731" spans="14:20" x14ac:dyDescent="0.25">
      <c r="N1731" s="5" t="s">
        <v>1943</v>
      </c>
      <c r="O1731" s="36">
        <v>0</v>
      </c>
      <c r="P1731" s="37">
        <v>0</v>
      </c>
      <c r="Q1731" s="38">
        <v>0</v>
      </c>
      <c r="R1731" s="38">
        <v>0</v>
      </c>
      <c r="S1731" s="36">
        <f>IF(Tabel3[[#This Row],[N Adv
Nouveau]]=0,0,POWER(2,Tabel3[[#This Row],[N Adv
maintenant]]+Tabel3[[#This Row],[N Adv
Nouveau]]))</f>
        <v>0</v>
      </c>
      <c r="T1731" s="37">
        <f>IF(Tabel3[[#This Row],[N CoE
Nouveau]]=0,0,POWER(2,Tabel3[[#This Row],[N CoE
maintenant]]+Tabel3[[#This Row],[N CoE
Nouveau]]))</f>
        <v>0</v>
      </c>
    </row>
    <row r="1732" spans="14:20" x14ac:dyDescent="0.25">
      <c r="N1732" s="5" t="s">
        <v>1967</v>
      </c>
      <c r="O1732" s="36">
        <v>0</v>
      </c>
      <c r="P1732" s="37">
        <v>0</v>
      </c>
      <c r="Q1732" s="38">
        <v>0</v>
      </c>
      <c r="R1732" s="38">
        <v>0</v>
      </c>
      <c r="S1732" s="36">
        <f>IF(Tabel3[[#This Row],[N Adv
Nouveau]]=0,0,POWER(2,Tabel3[[#This Row],[N Adv
maintenant]]+Tabel3[[#This Row],[N Adv
Nouveau]]))</f>
        <v>0</v>
      </c>
      <c r="T1732" s="37">
        <f>IF(Tabel3[[#This Row],[N CoE
Nouveau]]=0,0,POWER(2,Tabel3[[#This Row],[N CoE
maintenant]]+Tabel3[[#This Row],[N CoE
Nouveau]]))</f>
        <v>0</v>
      </c>
    </row>
    <row r="1733" spans="14:20" x14ac:dyDescent="0.25">
      <c r="N1733" s="5" t="s">
        <v>1951</v>
      </c>
      <c r="O1733" s="36">
        <v>0</v>
      </c>
      <c r="P1733" s="37">
        <v>0</v>
      </c>
      <c r="Q1733" s="38">
        <v>0</v>
      </c>
      <c r="R1733" s="38">
        <v>0</v>
      </c>
      <c r="S1733" s="36">
        <f>IF(Tabel3[[#This Row],[N Adv
Nouveau]]=0,0,POWER(2,Tabel3[[#This Row],[N Adv
maintenant]]+Tabel3[[#This Row],[N Adv
Nouveau]]))</f>
        <v>0</v>
      </c>
      <c r="T1733" s="37">
        <f>IF(Tabel3[[#This Row],[N CoE
Nouveau]]=0,0,POWER(2,Tabel3[[#This Row],[N CoE
maintenant]]+Tabel3[[#This Row],[N CoE
Nouveau]]))</f>
        <v>0</v>
      </c>
    </row>
    <row r="1734" spans="14:20" x14ac:dyDescent="0.25">
      <c r="N1734" s="5" t="s">
        <v>1969</v>
      </c>
      <c r="O1734" s="36">
        <v>0</v>
      </c>
      <c r="P1734" s="37">
        <v>0</v>
      </c>
      <c r="Q1734" s="38">
        <v>0</v>
      </c>
      <c r="R1734" s="38">
        <v>0</v>
      </c>
      <c r="S1734" s="36">
        <f>IF(Tabel3[[#This Row],[N Adv
Nouveau]]=0,0,POWER(2,Tabel3[[#This Row],[N Adv
maintenant]]+Tabel3[[#This Row],[N Adv
Nouveau]]))</f>
        <v>0</v>
      </c>
      <c r="T1734" s="37">
        <f>IF(Tabel3[[#This Row],[N CoE
Nouveau]]=0,0,POWER(2,Tabel3[[#This Row],[N CoE
maintenant]]+Tabel3[[#This Row],[N CoE
Nouveau]]))</f>
        <v>0</v>
      </c>
    </row>
    <row r="1735" spans="14:20" x14ac:dyDescent="0.25">
      <c r="N1735" s="5" t="s">
        <v>1974</v>
      </c>
      <c r="O1735" s="36">
        <v>0</v>
      </c>
      <c r="P1735" s="37">
        <v>0</v>
      </c>
      <c r="Q1735" s="38">
        <v>0</v>
      </c>
      <c r="R1735" s="38">
        <v>0</v>
      </c>
      <c r="S1735" s="36">
        <f>IF(Tabel3[[#This Row],[N Adv
Nouveau]]=0,0,POWER(2,Tabel3[[#This Row],[N Adv
maintenant]]+Tabel3[[#This Row],[N Adv
Nouveau]]))</f>
        <v>0</v>
      </c>
      <c r="T1735" s="37">
        <f>IF(Tabel3[[#This Row],[N CoE
Nouveau]]=0,0,POWER(2,Tabel3[[#This Row],[N CoE
maintenant]]+Tabel3[[#This Row],[N CoE
Nouveau]]))</f>
        <v>0</v>
      </c>
    </row>
    <row r="1736" spans="14:20" x14ac:dyDescent="0.25">
      <c r="N1736" s="5" t="s">
        <v>1945</v>
      </c>
      <c r="O1736" s="36">
        <v>0</v>
      </c>
      <c r="P1736" s="37">
        <v>0</v>
      </c>
      <c r="Q1736" s="38">
        <v>0</v>
      </c>
      <c r="R1736" s="38">
        <v>0</v>
      </c>
      <c r="S1736" s="36">
        <f>IF(Tabel3[[#This Row],[N Adv
Nouveau]]=0,0,POWER(2,Tabel3[[#This Row],[N Adv
maintenant]]+Tabel3[[#This Row],[N Adv
Nouveau]]))</f>
        <v>0</v>
      </c>
      <c r="T1736" s="37">
        <f>IF(Tabel3[[#This Row],[N CoE
Nouveau]]=0,0,POWER(2,Tabel3[[#This Row],[N CoE
maintenant]]+Tabel3[[#This Row],[N CoE
Nouveau]]))</f>
        <v>0</v>
      </c>
    </row>
    <row r="1737" spans="14:20" x14ac:dyDescent="0.25">
      <c r="N1737" s="5" t="s">
        <v>1953</v>
      </c>
      <c r="O1737" s="36">
        <v>1</v>
      </c>
      <c r="P1737" s="37">
        <v>0</v>
      </c>
      <c r="Q1737" s="38">
        <v>0</v>
      </c>
      <c r="R1737" s="38">
        <v>0</v>
      </c>
      <c r="S1737" s="36">
        <f>IF(Tabel3[[#This Row],[N Adv
Nouveau]]=0,0,POWER(2,Tabel3[[#This Row],[N Adv
maintenant]]+Tabel3[[#This Row],[N Adv
Nouveau]]))</f>
        <v>0</v>
      </c>
      <c r="T1737" s="37">
        <f>IF(Tabel3[[#This Row],[N CoE
Nouveau]]=0,0,POWER(2,Tabel3[[#This Row],[N CoE
maintenant]]+Tabel3[[#This Row],[N CoE
Nouveau]]))</f>
        <v>0</v>
      </c>
    </row>
    <row r="1738" spans="14:20" x14ac:dyDescent="0.25">
      <c r="N1738" s="5" t="s">
        <v>1977</v>
      </c>
      <c r="O1738" s="36">
        <v>0</v>
      </c>
      <c r="P1738" s="37">
        <v>0</v>
      </c>
      <c r="Q1738" s="38">
        <v>0</v>
      </c>
      <c r="R1738" s="38">
        <v>0</v>
      </c>
      <c r="S1738" s="36">
        <f>IF(Tabel3[[#This Row],[N Adv
Nouveau]]=0,0,POWER(2,Tabel3[[#This Row],[N Adv
maintenant]]+Tabel3[[#This Row],[N Adv
Nouveau]]))</f>
        <v>0</v>
      </c>
      <c r="T1738" s="37">
        <f>IF(Tabel3[[#This Row],[N CoE
Nouveau]]=0,0,POWER(2,Tabel3[[#This Row],[N CoE
maintenant]]+Tabel3[[#This Row],[N CoE
Nouveau]]))</f>
        <v>0</v>
      </c>
    </row>
    <row r="1739" spans="14:20" x14ac:dyDescent="0.25">
      <c r="N1739" s="5" t="s">
        <v>1944</v>
      </c>
      <c r="O1739" s="36">
        <v>0</v>
      </c>
      <c r="P1739" s="37">
        <v>0</v>
      </c>
      <c r="Q1739" s="38">
        <v>0</v>
      </c>
      <c r="R1739" s="38">
        <v>0</v>
      </c>
      <c r="S1739" s="36">
        <f>IF(Tabel3[[#This Row],[N Adv
Nouveau]]=0,0,POWER(2,Tabel3[[#This Row],[N Adv
maintenant]]+Tabel3[[#This Row],[N Adv
Nouveau]]))</f>
        <v>0</v>
      </c>
      <c r="T1739" s="37">
        <f>IF(Tabel3[[#This Row],[N CoE
Nouveau]]=0,0,POWER(2,Tabel3[[#This Row],[N CoE
maintenant]]+Tabel3[[#This Row],[N CoE
Nouveau]]))</f>
        <v>0</v>
      </c>
    </row>
    <row r="1740" spans="14:20" x14ac:dyDescent="0.25">
      <c r="N1740" s="5" t="s">
        <v>1952</v>
      </c>
      <c r="O1740" s="36">
        <v>1</v>
      </c>
      <c r="P1740" s="37">
        <v>1</v>
      </c>
      <c r="Q1740" s="38">
        <v>0</v>
      </c>
      <c r="R1740" s="38">
        <v>0</v>
      </c>
      <c r="S1740" s="36">
        <f>IF(Tabel3[[#This Row],[N Adv
Nouveau]]=0,0,POWER(2,Tabel3[[#This Row],[N Adv
maintenant]]+Tabel3[[#This Row],[N Adv
Nouveau]]))</f>
        <v>0</v>
      </c>
      <c r="T1740" s="37">
        <f>IF(Tabel3[[#This Row],[N CoE
Nouveau]]=0,0,POWER(2,Tabel3[[#This Row],[N CoE
maintenant]]+Tabel3[[#This Row],[N CoE
Nouveau]]))</f>
        <v>0</v>
      </c>
    </row>
    <row r="1741" spans="14:20" x14ac:dyDescent="0.25">
      <c r="N1741" s="5" t="s">
        <v>1946</v>
      </c>
      <c r="O1741" s="36">
        <v>0</v>
      </c>
      <c r="P1741" s="37">
        <v>0</v>
      </c>
      <c r="Q1741" s="38">
        <v>0</v>
      </c>
      <c r="R1741" s="38">
        <v>0</v>
      </c>
      <c r="S1741" s="36">
        <f>IF(Tabel3[[#This Row],[N Adv
Nouveau]]=0,0,POWER(2,Tabel3[[#This Row],[N Adv
maintenant]]+Tabel3[[#This Row],[N Adv
Nouveau]]))</f>
        <v>0</v>
      </c>
      <c r="T1741" s="37">
        <f>IF(Tabel3[[#This Row],[N CoE
Nouveau]]=0,0,POWER(2,Tabel3[[#This Row],[N CoE
maintenant]]+Tabel3[[#This Row],[N CoE
Nouveau]]))</f>
        <v>0</v>
      </c>
    </row>
    <row r="1742" spans="14:20" x14ac:dyDescent="0.25">
      <c r="N1742" s="5" t="s">
        <v>1955</v>
      </c>
      <c r="O1742" s="36">
        <v>0</v>
      </c>
      <c r="P1742" s="37">
        <v>0</v>
      </c>
      <c r="Q1742" s="38">
        <v>0</v>
      </c>
      <c r="R1742" s="38">
        <v>0</v>
      </c>
      <c r="S1742" s="36">
        <f>IF(Tabel3[[#This Row],[N Adv
Nouveau]]=0,0,POWER(2,Tabel3[[#This Row],[N Adv
maintenant]]+Tabel3[[#This Row],[N Adv
Nouveau]]))</f>
        <v>0</v>
      </c>
      <c r="T1742" s="37">
        <f>IF(Tabel3[[#This Row],[N CoE
Nouveau]]=0,0,POWER(2,Tabel3[[#This Row],[N CoE
maintenant]]+Tabel3[[#This Row],[N CoE
Nouveau]]))</f>
        <v>0</v>
      </c>
    </row>
    <row r="1743" spans="14:20" x14ac:dyDescent="0.25">
      <c r="N1743" s="5" t="s">
        <v>1970</v>
      </c>
      <c r="O1743" s="36">
        <v>0</v>
      </c>
      <c r="P1743" s="37">
        <v>0</v>
      </c>
      <c r="Q1743" s="38">
        <v>0</v>
      </c>
      <c r="R1743" s="38">
        <v>0</v>
      </c>
      <c r="S1743" s="36">
        <f>IF(Tabel3[[#This Row],[N Adv
Nouveau]]=0,0,POWER(2,Tabel3[[#This Row],[N Adv
maintenant]]+Tabel3[[#This Row],[N Adv
Nouveau]]))</f>
        <v>0</v>
      </c>
      <c r="T1743" s="37">
        <f>IF(Tabel3[[#This Row],[N CoE
Nouveau]]=0,0,POWER(2,Tabel3[[#This Row],[N CoE
maintenant]]+Tabel3[[#This Row],[N CoE
Nouveau]]))</f>
        <v>0</v>
      </c>
    </row>
    <row r="1744" spans="14:20" x14ac:dyDescent="0.25">
      <c r="N1744" s="5" t="s">
        <v>1957</v>
      </c>
      <c r="O1744" s="36">
        <v>0</v>
      </c>
      <c r="P1744" s="37">
        <v>1</v>
      </c>
      <c r="Q1744" s="38">
        <v>0</v>
      </c>
      <c r="R1744" s="38">
        <v>0</v>
      </c>
      <c r="S1744" s="36">
        <f>IF(Tabel3[[#This Row],[N Adv
Nouveau]]=0,0,POWER(2,Tabel3[[#This Row],[N Adv
maintenant]]+Tabel3[[#This Row],[N Adv
Nouveau]]))</f>
        <v>0</v>
      </c>
      <c r="T1744" s="37">
        <f>IF(Tabel3[[#This Row],[N CoE
Nouveau]]=0,0,POWER(2,Tabel3[[#This Row],[N CoE
maintenant]]+Tabel3[[#This Row],[N CoE
Nouveau]]))</f>
        <v>0</v>
      </c>
    </row>
    <row r="1745" spans="14:20" x14ac:dyDescent="0.25">
      <c r="N1745" s="5" t="s">
        <v>1948</v>
      </c>
      <c r="O1745" s="36">
        <v>0</v>
      </c>
      <c r="P1745" s="37">
        <v>1</v>
      </c>
      <c r="Q1745" s="38">
        <v>0</v>
      </c>
      <c r="R1745" s="38">
        <v>0</v>
      </c>
      <c r="S1745" s="36">
        <f>IF(Tabel3[[#This Row],[N Adv
Nouveau]]=0,0,POWER(2,Tabel3[[#This Row],[N Adv
maintenant]]+Tabel3[[#This Row],[N Adv
Nouveau]]))</f>
        <v>0</v>
      </c>
      <c r="T1745" s="37">
        <f>IF(Tabel3[[#This Row],[N CoE
Nouveau]]=0,0,POWER(2,Tabel3[[#This Row],[N CoE
maintenant]]+Tabel3[[#This Row],[N CoE
Nouveau]]))</f>
        <v>0</v>
      </c>
    </row>
    <row r="1746" spans="14:20" x14ac:dyDescent="0.25">
      <c r="N1746" s="5" t="s">
        <v>337</v>
      </c>
      <c r="O1746" s="36">
        <v>0</v>
      </c>
      <c r="P1746" s="37">
        <v>1</v>
      </c>
      <c r="Q1746" s="38">
        <v>0</v>
      </c>
      <c r="R1746" s="38">
        <v>0</v>
      </c>
      <c r="S1746" s="36">
        <f>IF(Tabel3[[#This Row],[N Adv
Nouveau]]=0,0,POWER(2,Tabel3[[#This Row],[N Adv
maintenant]]+Tabel3[[#This Row],[N Adv
Nouveau]]))</f>
        <v>0</v>
      </c>
      <c r="T1746" s="37">
        <f>IF(Tabel3[[#This Row],[N CoE
Nouveau]]=0,0,POWER(2,Tabel3[[#This Row],[N CoE
maintenant]]+Tabel3[[#This Row],[N CoE
Nouveau]]))</f>
        <v>0</v>
      </c>
    </row>
    <row r="1747" spans="14:20" x14ac:dyDescent="0.25">
      <c r="N1747" s="5" t="s">
        <v>1966</v>
      </c>
      <c r="O1747" s="36">
        <v>0</v>
      </c>
      <c r="P1747" s="37">
        <v>0</v>
      </c>
      <c r="Q1747" s="38">
        <v>0</v>
      </c>
      <c r="R1747" s="38">
        <v>0</v>
      </c>
      <c r="S1747" s="36">
        <f>IF(Tabel3[[#This Row],[N Adv
Nouveau]]=0,0,POWER(2,Tabel3[[#This Row],[N Adv
maintenant]]+Tabel3[[#This Row],[N Adv
Nouveau]]))</f>
        <v>0</v>
      </c>
      <c r="T1747" s="37">
        <f>IF(Tabel3[[#This Row],[N CoE
Nouveau]]=0,0,POWER(2,Tabel3[[#This Row],[N CoE
maintenant]]+Tabel3[[#This Row],[N CoE
Nouveau]]))</f>
        <v>0</v>
      </c>
    </row>
    <row r="1748" spans="14:20" x14ac:dyDescent="0.25">
      <c r="N1748" s="5" t="s">
        <v>1958</v>
      </c>
      <c r="O1748" s="36">
        <v>0</v>
      </c>
      <c r="P1748" s="37">
        <v>0</v>
      </c>
      <c r="Q1748" s="38">
        <v>0</v>
      </c>
      <c r="R1748" s="38">
        <v>0</v>
      </c>
      <c r="S1748" s="36">
        <f>IF(Tabel3[[#This Row],[N Adv
Nouveau]]=0,0,POWER(2,Tabel3[[#This Row],[N Adv
maintenant]]+Tabel3[[#This Row],[N Adv
Nouveau]]))</f>
        <v>0</v>
      </c>
      <c r="T1748" s="37">
        <f>IF(Tabel3[[#This Row],[N CoE
Nouveau]]=0,0,POWER(2,Tabel3[[#This Row],[N CoE
maintenant]]+Tabel3[[#This Row],[N CoE
Nouveau]]))</f>
        <v>0</v>
      </c>
    </row>
    <row r="1749" spans="14:20" x14ac:dyDescent="0.25">
      <c r="N1749" s="5" t="s">
        <v>1972</v>
      </c>
      <c r="O1749" s="36">
        <v>1</v>
      </c>
      <c r="P1749" s="37">
        <v>0</v>
      </c>
      <c r="Q1749" s="38">
        <v>0</v>
      </c>
      <c r="R1749" s="38">
        <v>0</v>
      </c>
      <c r="S1749" s="36">
        <f>IF(Tabel3[[#This Row],[N Adv
Nouveau]]=0,0,POWER(2,Tabel3[[#This Row],[N Adv
maintenant]]+Tabel3[[#This Row],[N Adv
Nouveau]]))</f>
        <v>0</v>
      </c>
      <c r="T1749" s="37">
        <f>IF(Tabel3[[#This Row],[N CoE
Nouveau]]=0,0,POWER(2,Tabel3[[#This Row],[N CoE
maintenant]]+Tabel3[[#This Row],[N CoE
Nouveau]]))</f>
        <v>0</v>
      </c>
    </row>
    <row r="1750" spans="14:20" x14ac:dyDescent="0.25">
      <c r="N1750" s="5" t="s">
        <v>1964</v>
      </c>
      <c r="O1750" s="36">
        <v>0</v>
      </c>
      <c r="P1750" s="37">
        <v>0</v>
      </c>
      <c r="Q1750" s="38">
        <v>0</v>
      </c>
      <c r="R1750" s="38">
        <v>0</v>
      </c>
      <c r="S1750" s="36">
        <f>IF(Tabel3[[#This Row],[N Adv
Nouveau]]=0,0,POWER(2,Tabel3[[#This Row],[N Adv
maintenant]]+Tabel3[[#This Row],[N Adv
Nouveau]]))</f>
        <v>0</v>
      </c>
      <c r="T1750" s="37">
        <f>IF(Tabel3[[#This Row],[N CoE
Nouveau]]=0,0,POWER(2,Tabel3[[#This Row],[N CoE
maintenant]]+Tabel3[[#This Row],[N CoE
Nouveau]]))</f>
        <v>0</v>
      </c>
    </row>
    <row r="1751" spans="14:20" x14ac:dyDescent="0.25">
      <c r="N1751" s="5" t="s">
        <v>1965</v>
      </c>
      <c r="O1751" s="36">
        <v>0</v>
      </c>
      <c r="P1751" s="37">
        <v>1</v>
      </c>
      <c r="Q1751" s="38">
        <v>0</v>
      </c>
      <c r="R1751" s="38">
        <v>0</v>
      </c>
      <c r="S1751" s="36">
        <f>IF(Tabel3[[#This Row],[N Adv
Nouveau]]=0,0,POWER(2,Tabel3[[#This Row],[N Adv
maintenant]]+Tabel3[[#This Row],[N Adv
Nouveau]]))</f>
        <v>0</v>
      </c>
      <c r="T1751" s="37">
        <f>IF(Tabel3[[#This Row],[N CoE
Nouveau]]=0,0,POWER(2,Tabel3[[#This Row],[N CoE
maintenant]]+Tabel3[[#This Row],[N CoE
Nouveau]]))</f>
        <v>0</v>
      </c>
    </row>
    <row r="1752" spans="14:20" x14ac:dyDescent="0.25">
      <c r="N1752" s="5" t="s">
        <v>1976</v>
      </c>
      <c r="O1752" s="36">
        <v>0</v>
      </c>
      <c r="P1752" s="37">
        <v>0</v>
      </c>
      <c r="Q1752" s="38">
        <v>0</v>
      </c>
      <c r="R1752" s="38">
        <v>0</v>
      </c>
      <c r="S1752" s="36">
        <f>IF(Tabel3[[#This Row],[N Adv
Nouveau]]=0,0,POWER(2,Tabel3[[#This Row],[N Adv
maintenant]]+Tabel3[[#This Row],[N Adv
Nouveau]]))</f>
        <v>0</v>
      </c>
      <c r="T1752" s="37">
        <f>IF(Tabel3[[#This Row],[N CoE
Nouveau]]=0,0,POWER(2,Tabel3[[#This Row],[N CoE
maintenant]]+Tabel3[[#This Row],[N CoE
Nouveau]]))</f>
        <v>0</v>
      </c>
    </row>
    <row r="1753" spans="14:20" x14ac:dyDescent="0.25">
      <c r="N1753" s="5" t="s">
        <v>1978</v>
      </c>
      <c r="O1753" s="36">
        <v>0</v>
      </c>
      <c r="P1753" s="37">
        <v>0</v>
      </c>
      <c r="Q1753" s="38">
        <v>0</v>
      </c>
      <c r="R1753" s="38">
        <v>0</v>
      </c>
      <c r="S1753" s="36">
        <f>IF(Tabel3[[#This Row],[N Adv
Nouveau]]=0,0,POWER(2,Tabel3[[#This Row],[N Adv
maintenant]]+Tabel3[[#This Row],[N Adv
Nouveau]]))</f>
        <v>0</v>
      </c>
      <c r="T1753" s="37">
        <f>IF(Tabel3[[#This Row],[N CoE
Nouveau]]=0,0,POWER(2,Tabel3[[#This Row],[N CoE
maintenant]]+Tabel3[[#This Row],[N CoE
Nouveau]]))</f>
        <v>0</v>
      </c>
    </row>
    <row r="1754" spans="14:20" x14ac:dyDescent="0.25">
      <c r="N1754" s="5" t="s">
        <v>1949</v>
      </c>
      <c r="O1754" s="36">
        <v>1</v>
      </c>
      <c r="P1754" s="37">
        <v>0</v>
      </c>
      <c r="Q1754" s="38">
        <v>0</v>
      </c>
      <c r="R1754" s="38">
        <v>0</v>
      </c>
      <c r="S1754" s="36">
        <f>IF(Tabel3[[#This Row],[N Adv
Nouveau]]=0,0,POWER(2,Tabel3[[#This Row],[N Adv
maintenant]]+Tabel3[[#This Row],[N Adv
Nouveau]]))</f>
        <v>0</v>
      </c>
      <c r="T1754" s="37">
        <f>IF(Tabel3[[#This Row],[N CoE
Nouveau]]=0,0,POWER(2,Tabel3[[#This Row],[N CoE
maintenant]]+Tabel3[[#This Row],[N CoE
Nouveau]]))</f>
        <v>0</v>
      </c>
    </row>
    <row r="1755" spans="14:20" x14ac:dyDescent="0.25">
      <c r="N1755" s="5" t="s">
        <v>342</v>
      </c>
      <c r="O1755" s="36">
        <v>0</v>
      </c>
      <c r="P1755" s="37">
        <v>0</v>
      </c>
      <c r="Q1755" s="38">
        <v>0</v>
      </c>
      <c r="R1755" s="38">
        <v>0</v>
      </c>
      <c r="S1755" s="36">
        <f>IF(Tabel3[[#This Row],[N Adv
Nouveau]]=0,0,POWER(2,Tabel3[[#This Row],[N Adv
maintenant]]+Tabel3[[#This Row],[N Adv
Nouveau]]))</f>
        <v>0</v>
      </c>
      <c r="T1755" s="37">
        <f>IF(Tabel3[[#This Row],[N CoE
Nouveau]]=0,0,POWER(2,Tabel3[[#This Row],[N CoE
maintenant]]+Tabel3[[#This Row],[N CoE
Nouveau]]))</f>
        <v>0</v>
      </c>
    </row>
    <row r="1756" spans="14:20" x14ac:dyDescent="0.25">
      <c r="N1756" s="5" t="s">
        <v>1980</v>
      </c>
      <c r="O1756" s="36">
        <v>0</v>
      </c>
      <c r="P1756" s="37">
        <v>0</v>
      </c>
      <c r="Q1756" s="38">
        <v>0</v>
      </c>
      <c r="R1756" s="38">
        <v>0</v>
      </c>
      <c r="S1756" s="36">
        <f>IF(Tabel3[[#This Row],[N Adv
Nouveau]]=0,0,POWER(2,Tabel3[[#This Row],[N Adv
maintenant]]+Tabel3[[#This Row],[N Adv
Nouveau]]))</f>
        <v>0</v>
      </c>
      <c r="T1756" s="37">
        <f>IF(Tabel3[[#This Row],[N CoE
Nouveau]]=0,0,POWER(2,Tabel3[[#This Row],[N CoE
maintenant]]+Tabel3[[#This Row],[N CoE
Nouveau]]))</f>
        <v>0</v>
      </c>
    </row>
    <row r="1757" spans="14:20" x14ac:dyDescent="0.25">
      <c r="N1757" s="5" t="s">
        <v>1981</v>
      </c>
      <c r="O1757" s="36">
        <v>1</v>
      </c>
      <c r="P1757" s="37">
        <v>0</v>
      </c>
      <c r="Q1757" s="38">
        <v>0</v>
      </c>
      <c r="R1757" s="38">
        <v>0</v>
      </c>
      <c r="S1757" s="36">
        <f>IF(Tabel3[[#This Row],[N Adv
Nouveau]]=0,0,POWER(2,Tabel3[[#This Row],[N Adv
maintenant]]+Tabel3[[#This Row],[N Adv
Nouveau]]))</f>
        <v>0</v>
      </c>
      <c r="T1757" s="37">
        <f>IF(Tabel3[[#This Row],[N CoE
Nouveau]]=0,0,POWER(2,Tabel3[[#This Row],[N CoE
maintenant]]+Tabel3[[#This Row],[N CoE
Nouveau]]))</f>
        <v>0</v>
      </c>
    </row>
    <row r="1758" spans="14:20" x14ac:dyDescent="0.25">
      <c r="N1758" s="5" t="s">
        <v>1986</v>
      </c>
      <c r="O1758" s="36">
        <v>1</v>
      </c>
      <c r="P1758" s="37">
        <v>0</v>
      </c>
      <c r="Q1758" s="38">
        <v>0</v>
      </c>
      <c r="R1758" s="38">
        <v>0</v>
      </c>
      <c r="S1758" s="36">
        <f>IF(Tabel3[[#This Row],[N Adv
Nouveau]]=0,0,POWER(2,Tabel3[[#This Row],[N Adv
maintenant]]+Tabel3[[#This Row],[N Adv
Nouveau]]))</f>
        <v>0</v>
      </c>
      <c r="T1758" s="37">
        <f>IF(Tabel3[[#This Row],[N CoE
Nouveau]]=0,0,POWER(2,Tabel3[[#This Row],[N CoE
maintenant]]+Tabel3[[#This Row],[N CoE
Nouveau]]))</f>
        <v>0</v>
      </c>
    </row>
    <row r="1759" spans="14:20" x14ac:dyDescent="0.25">
      <c r="N1759" s="5" t="s">
        <v>1987</v>
      </c>
      <c r="O1759" s="36">
        <v>1</v>
      </c>
      <c r="P1759" s="37">
        <v>0</v>
      </c>
      <c r="Q1759" s="38">
        <v>0</v>
      </c>
      <c r="R1759" s="38">
        <v>0</v>
      </c>
      <c r="S1759" s="36">
        <f>IF(Tabel3[[#This Row],[N Adv
Nouveau]]=0,0,POWER(2,Tabel3[[#This Row],[N Adv
maintenant]]+Tabel3[[#This Row],[N Adv
Nouveau]]))</f>
        <v>0</v>
      </c>
      <c r="T1759" s="37">
        <f>IF(Tabel3[[#This Row],[N CoE
Nouveau]]=0,0,POWER(2,Tabel3[[#This Row],[N CoE
maintenant]]+Tabel3[[#This Row],[N CoE
Nouveau]]))</f>
        <v>0</v>
      </c>
    </row>
    <row r="1760" spans="14:20" x14ac:dyDescent="0.25">
      <c r="N1760" s="5" t="s">
        <v>1985</v>
      </c>
      <c r="O1760" s="36">
        <v>0</v>
      </c>
      <c r="P1760" s="37">
        <v>0</v>
      </c>
      <c r="Q1760" s="38">
        <v>0</v>
      </c>
      <c r="R1760" s="38">
        <v>0</v>
      </c>
      <c r="S1760" s="36">
        <f>IF(Tabel3[[#This Row],[N Adv
Nouveau]]=0,0,POWER(2,Tabel3[[#This Row],[N Adv
maintenant]]+Tabel3[[#This Row],[N Adv
Nouveau]]))</f>
        <v>0</v>
      </c>
      <c r="T1760" s="37">
        <f>IF(Tabel3[[#This Row],[N CoE
Nouveau]]=0,0,POWER(2,Tabel3[[#This Row],[N CoE
maintenant]]+Tabel3[[#This Row],[N CoE
Nouveau]]))</f>
        <v>0</v>
      </c>
    </row>
    <row r="1761" spans="14:20" x14ac:dyDescent="0.25">
      <c r="N1761" s="5" t="s">
        <v>1983</v>
      </c>
      <c r="O1761" s="36">
        <v>0</v>
      </c>
      <c r="P1761" s="37">
        <v>0</v>
      </c>
      <c r="Q1761" s="38">
        <v>0</v>
      </c>
      <c r="R1761" s="38">
        <v>0</v>
      </c>
      <c r="S1761" s="36">
        <f>IF(Tabel3[[#This Row],[N Adv
Nouveau]]=0,0,POWER(2,Tabel3[[#This Row],[N Adv
maintenant]]+Tabel3[[#This Row],[N Adv
Nouveau]]))</f>
        <v>0</v>
      </c>
      <c r="T1761" s="37">
        <f>IF(Tabel3[[#This Row],[N CoE
Nouveau]]=0,0,POWER(2,Tabel3[[#This Row],[N CoE
maintenant]]+Tabel3[[#This Row],[N CoE
Nouveau]]))</f>
        <v>0</v>
      </c>
    </row>
    <row r="1762" spans="14:20" x14ac:dyDescent="0.25">
      <c r="N1762" s="5" t="s">
        <v>1982</v>
      </c>
      <c r="O1762" s="36">
        <v>0</v>
      </c>
      <c r="P1762" s="37">
        <v>0</v>
      </c>
      <c r="Q1762" s="38">
        <v>0</v>
      </c>
      <c r="R1762" s="38">
        <v>0</v>
      </c>
      <c r="S1762" s="36">
        <f>IF(Tabel3[[#This Row],[N Adv
Nouveau]]=0,0,POWER(2,Tabel3[[#This Row],[N Adv
maintenant]]+Tabel3[[#This Row],[N Adv
Nouveau]]))</f>
        <v>0</v>
      </c>
      <c r="T1762" s="37">
        <f>IF(Tabel3[[#This Row],[N CoE
Nouveau]]=0,0,POWER(2,Tabel3[[#This Row],[N CoE
maintenant]]+Tabel3[[#This Row],[N CoE
Nouveau]]))</f>
        <v>0</v>
      </c>
    </row>
    <row r="1763" spans="14:20" x14ac:dyDescent="0.25">
      <c r="N1763" s="5" t="s">
        <v>1984</v>
      </c>
      <c r="O1763" s="36">
        <v>0</v>
      </c>
      <c r="P1763" s="37">
        <v>0</v>
      </c>
      <c r="Q1763" s="38">
        <v>0</v>
      </c>
      <c r="R1763" s="38">
        <v>0</v>
      </c>
      <c r="S1763" s="36">
        <f>IF(Tabel3[[#This Row],[N Adv
Nouveau]]=0,0,POWER(2,Tabel3[[#This Row],[N Adv
maintenant]]+Tabel3[[#This Row],[N Adv
Nouveau]]))</f>
        <v>0</v>
      </c>
      <c r="T1763" s="37">
        <f>IF(Tabel3[[#This Row],[N CoE
Nouveau]]=0,0,POWER(2,Tabel3[[#This Row],[N CoE
maintenant]]+Tabel3[[#This Row],[N CoE
Nouveau]]))</f>
        <v>0</v>
      </c>
    </row>
    <row r="1764" spans="14:20" x14ac:dyDescent="0.25">
      <c r="N1764" s="5" t="s">
        <v>1989</v>
      </c>
      <c r="O1764" s="36">
        <v>0</v>
      </c>
      <c r="P1764" s="37">
        <v>0</v>
      </c>
      <c r="Q1764" s="38">
        <v>0</v>
      </c>
      <c r="R1764" s="38">
        <v>0</v>
      </c>
      <c r="S1764" s="36">
        <f>IF(Tabel3[[#This Row],[N Adv
Nouveau]]=0,0,POWER(2,Tabel3[[#This Row],[N Adv
maintenant]]+Tabel3[[#This Row],[N Adv
Nouveau]]))</f>
        <v>0</v>
      </c>
      <c r="T1764" s="37">
        <f>IF(Tabel3[[#This Row],[N CoE
Nouveau]]=0,0,POWER(2,Tabel3[[#This Row],[N CoE
maintenant]]+Tabel3[[#This Row],[N CoE
Nouveau]]))</f>
        <v>0</v>
      </c>
    </row>
    <row r="1765" spans="14:20" x14ac:dyDescent="0.25">
      <c r="N1765" s="5" t="s">
        <v>1993</v>
      </c>
      <c r="O1765" s="36">
        <v>0</v>
      </c>
      <c r="P1765" s="37">
        <v>0</v>
      </c>
      <c r="Q1765" s="38">
        <v>0</v>
      </c>
      <c r="R1765" s="38">
        <v>0</v>
      </c>
      <c r="S1765" s="36">
        <f>IF(Tabel3[[#This Row],[N Adv
Nouveau]]=0,0,POWER(2,Tabel3[[#This Row],[N Adv
maintenant]]+Tabel3[[#This Row],[N Adv
Nouveau]]))</f>
        <v>0</v>
      </c>
      <c r="T1765" s="37">
        <f>IF(Tabel3[[#This Row],[N CoE
Nouveau]]=0,0,POWER(2,Tabel3[[#This Row],[N CoE
maintenant]]+Tabel3[[#This Row],[N CoE
Nouveau]]))</f>
        <v>0</v>
      </c>
    </row>
    <row r="1766" spans="14:20" x14ac:dyDescent="0.25">
      <c r="N1766" s="5" t="s">
        <v>1994</v>
      </c>
      <c r="O1766" s="36">
        <v>0</v>
      </c>
      <c r="P1766" s="37">
        <v>0</v>
      </c>
      <c r="Q1766" s="38">
        <v>0</v>
      </c>
      <c r="R1766" s="38">
        <v>0</v>
      </c>
      <c r="S1766" s="36">
        <f>IF(Tabel3[[#This Row],[N Adv
Nouveau]]=0,0,POWER(2,Tabel3[[#This Row],[N Adv
maintenant]]+Tabel3[[#This Row],[N Adv
Nouveau]]))</f>
        <v>0</v>
      </c>
      <c r="T1766" s="37">
        <f>IF(Tabel3[[#This Row],[N CoE
Nouveau]]=0,0,POWER(2,Tabel3[[#This Row],[N CoE
maintenant]]+Tabel3[[#This Row],[N CoE
Nouveau]]))</f>
        <v>0</v>
      </c>
    </row>
    <row r="1767" spans="14:20" x14ac:dyDescent="0.25">
      <c r="N1767" s="5" t="s">
        <v>1988</v>
      </c>
      <c r="O1767" s="36">
        <v>1</v>
      </c>
      <c r="P1767" s="37">
        <v>0</v>
      </c>
      <c r="Q1767" s="38">
        <v>0</v>
      </c>
      <c r="R1767" s="38">
        <v>0</v>
      </c>
      <c r="S1767" s="36">
        <f>IF(Tabel3[[#This Row],[N Adv
Nouveau]]=0,0,POWER(2,Tabel3[[#This Row],[N Adv
maintenant]]+Tabel3[[#This Row],[N Adv
Nouveau]]))</f>
        <v>0</v>
      </c>
      <c r="T1767" s="37">
        <f>IF(Tabel3[[#This Row],[N CoE
Nouveau]]=0,0,POWER(2,Tabel3[[#This Row],[N CoE
maintenant]]+Tabel3[[#This Row],[N CoE
Nouveau]]))</f>
        <v>0</v>
      </c>
    </row>
    <row r="1768" spans="14:20" x14ac:dyDescent="0.25">
      <c r="N1768" s="5" t="s">
        <v>1990</v>
      </c>
      <c r="O1768" s="36">
        <v>0</v>
      </c>
      <c r="P1768" s="37">
        <v>0</v>
      </c>
      <c r="Q1768" s="38">
        <v>0</v>
      </c>
      <c r="R1768" s="38">
        <v>0</v>
      </c>
      <c r="S1768" s="36">
        <f>IF(Tabel3[[#This Row],[N Adv
Nouveau]]=0,0,POWER(2,Tabel3[[#This Row],[N Adv
maintenant]]+Tabel3[[#This Row],[N Adv
Nouveau]]))</f>
        <v>0</v>
      </c>
      <c r="T1768" s="37">
        <f>IF(Tabel3[[#This Row],[N CoE
Nouveau]]=0,0,POWER(2,Tabel3[[#This Row],[N CoE
maintenant]]+Tabel3[[#This Row],[N CoE
Nouveau]]))</f>
        <v>0</v>
      </c>
    </row>
    <row r="1769" spans="14:20" x14ac:dyDescent="0.25">
      <c r="N1769" s="5" t="s">
        <v>1991</v>
      </c>
      <c r="O1769" s="36">
        <v>0</v>
      </c>
      <c r="P1769" s="37">
        <v>0</v>
      </c>
      <c r="Q1769" s="38">
        <v>0</v>
      </c>
      <c r="R1769" s="38">
        <v>0</v>
      </c>
      <c r="S1769" s="36">
        <f>IF(Tabel3[[#This Row],[N Adv
Nouveau]]=0,0,POWER(2,Tabel3[[#This Row],[N Adv
maintenant]]+Tabel3[[#This Row],[N Adv
Nouveau]]))</f>
        <v>0</v>
      </c>
      <c r="T1769" s="37">
        <f>IF(Tabel3[[#This Row],[N CoE
Nouveau]]=0,0,POWER(2,Tabel3[[#This Row],[N CoE
maintenant]]+Tabel3[[#This Row],[N CoE
Nouveau]]))</f>
        <v>0</v>
      </c>
    </row>
    <row r="1770" spans="14:20" x14ac:dyDescent="0.25">
      <c r="N1770" s="5" t="s">
        <v>1992</v>
      </c>
      <c r="O1770" s="36">
        <v>0</v>
      </c>
      <c r="P1770" s="37">
        <v>0</v>
      </c>
      <c r="Q1770" s="38">
        <v>0</v>
      </c>
      <c r="R1770" s="38">
        <v>0</v>
      </c>
      <c r="S1770" s="36">
        <f>IF(Tabel3[[#This Row],[N Adv
Nouveau]]=0,0,POWER(2,Tabel3[[#This Row],[N Adv
maintenant]]+Tabel3[[#This Row],[N Adv
Nouveau]]))</f>
        <v>0</v>
      </c>
      <c r="T1770" s="37">
        <f>IF(Tabel3[[#This Row],[N CoE
Nouveau]]=0,0,POWER(2,Tabel3[[#This Row],[N CoE
maintenant]]+Tabel3[[#This Row],[N CoE
Nouveau]]))</f>
        <v>0</v>
      </c>
    </row>
    <row r="1771" spans="14:20" x14ac:dyDescent="0.25">
      <c r="N1771" s="5" t="s">
        <v>345</v>
      </c>
      <c r="O1771" s="36">
        <v>0</v>
      </c>
      <c r="P1771" s="37">
        <v>0</v>
      </c>
      <c r="Q1771" s="38">
        <v>0</v>
      </c>
      <c r="R1771" s="38">
        <v>0</v>
      </c>
      <c r="S1771" s="36">
        <f>IF(Tabel3[[#This Row],[N Adv
Nouveau]]=0,0,POWER(2,Tabel3[[#This Row],[N Adv
maintenant]]+Tabel3[[#This Row],[N Adv
Nouveau]]))</f>
        <v>0</v>
      </c>
      <c r="T1771" s="37">
        <f>IF(Tabel3[[#This Row],[N CoE
Nouveau]]=0,0,POWER(2,Tabel3[[#This Row],[N CoE
maintenant]]+Tabel3[[#This Row],[N CoE
Nouveau]]))</f>
        <v>0</v>
      </c>
    </row>
    <row r="1772" spans="14:20" x14ac:dyDescent="0.25">
      <c r="N1772" s="5" t="s">
        <v>595</v>
      </c>
      <c r="O1772" s="36">
        <v>0</v>
      </c>
      <c r="P1772" s="37">
        <v>0</v>
      </c>
      <c r="Q1772" s="38">
        <v>0</v>
      </c>
      <c r="R1772" s="38">
        <v>0</v>
      </c>
      <c r="S1772" s="36">
        <f>IF(Tabel3[[#This Row],[N Adv
Nouveau]]=0,0,POWER(2,Tabel3[[#This Row],[N Adv
maintenant]]+Tabel3[[#This Row],[N Adv
Nouveau]]))</f>
        <v>0</v>
      </c>
      <c r="T1772" s="37">
        <f>IF(Tabel3[[#This Row],[N CoE
Nouveau]]=0,0,POWER(2,Tabel3[[#This Row],[N CoE
maintenant]]+Tabel3[[#This Row],[N CoE
Nouveau]]))</f>
        <v>0</v>
      </c>
    </row>
    <row r="1773" spans="14:20" x14ac:dyDescent="0.25">
      <c r="N1773" s="5" t="s">
        <v>918</v>
      </c>
      <c r="O1773" s="36">
        <v>0</v>
      </c>
      <c r="P1773" s="37">
        <v>0</v>
      </c>
      <c r="Q1773" s="38">
        <v>0</v>
      </c>
      <c r="R1773" s="38">
        <v>0</v>
      </c>
      <c r="S1773" s="36">
        <f>IF(Tabel3[[#This Row],[N Adv
Nouveau]]=0,0,POWER(2,Tabel3[[#This Row],[N Adv
maintenant]]+Tabel3[[#This Row],[N Adv
Nouveau]]))</f>
        <v>0</v>
      </c>
      <c r="T1773" s="37">
        <f>IF(Tabel3[[#This Row],[N CoE
Nouveau]]=0,0,POWER(2,Tabel3[[#This Row],[N CoE
maintenant]]+Tabel3[[#This Row],[N CoE
Nouveau]]))</f>
        <v>0</v>
      </c>
    </row>
    <row r="1774" spans="14:20" x14ac:dyDescent="0.25">
      <c r="N1774" s="5" t="s">
        <v>2006</v>
      </c>
      <c r="O1774" s="36">
        <v>0</v>
      </c>
      <c r="P1774" s="37">
        <v>0</v>
      </c>
      <c r="Q1774" s="38">
        <v>0</v>
      </c>
      <c r="R1774" s="38">
        <v>0</v>
      </c>
      <c r="S1774" s="36">
        <f>IF(Tabel3[[#This Row],[N Adv
Nouveau]]=0,0,POWER(2,Tabel3[[#This Row],[N Adv
maintenant]]+Tabel3[[#This Row],[N Adv
Nouveau]]))</f>
        <v>0</v>
      </c>
      <c r="T1774" s="37">
        <f>IF(Tabel3[[#This Row],[N CoE
Nouveau]]=0,0,POWER(2,Tabel3[[#This Row],[N CoE
maintenant]]+Tabel3[[#This Row],[N CoE
Nouveau]]))</f>
        <v>0</v>
      </c>
    </row>
    <row r="1775" spans="14:20" x14ac:dyDescent="0.25">
      <c r="N1775" s="5" t="s">
        <v>2008</v>
      </c>
      <c r="O1775" s="36">
        <v>0</v>
      </c>
      <c r="P1775" s="37">
        <v>0</v>
      </c>
      <c r="Q1775" s="38">
        <v>0</v>
      </c>
      <c r="R1775" s="38">
        <v>0</v>
      </c>
      <c r="S1775" s="36">
        <f>IF(Tabel3[[#This Row],[N Adv
Nouveau]]=0,0,POWER(2,Tabel3[[#This Row],[N Adv
maintenant]]+Tabel3[[#This Row],[N Adv
Nouveau]]))</f>
        <v>0</v>
      </c>
      <c r="T1775" s="37">
        <f>IF(Tabel3[[#This Row],[N CoE
Nouveau]]=0,0,POWER(2,Tabel3[[#This Row],[N CoE
maintenant]]+Tabel3[[#This Row],[N CoE
Nouveau]]))</f>
        <v>0</v>
      </c>
    </row>
    <row r="1776" spans="14:20" x14ac:dyDescent="0.25">
      <c r="N1776" s="5" t="s">
        <v>243</v>
      </c>
      <c r="O1776" s="36">
        <v>0</v>
      </c>
      <c r="P1776" s="37">
        <v>0</v>
      </c>
      <c r="Q1776" s="38">
        <v>0</v>
      </c>
      <c r="R1776" s="38">
        <v>0</v>
      </c>
      <c r="S1776" s="36">
        <f>IF(Tabel3[[#This Row],[N Adv
Nouveau]]=0,0,POWER(2,Tabel3[[#This Row],[N Adv
maintenant]]+Tabel3[[#This Row],[N Adv
Nouveau]]))</f>
        <v>0</v>
      </c>
      <c r="T1776" s="37">
        <f>IF(Tabel3[[#This Row],[N CoE
Nouveau]]=0,0,POWER(2,Tabel3[[#This Row],[N CoE
maintenant]]+Tabel3[[#This Row],[N CoE
Nouveau]]))</f>
        <v>0</v>
      </c>
    </row>
    <row r="1777" spans="14:20" x14ac:dyDescent="0.25">
      <c r="N1777" s="5" t="s">
        <v>479</v>
      </c>
      <c r="O1777" s="36">
        <v>0</v>
      </c>
      <c r="P1777" s="37">
        <v>0</v>
      </c>
      <c r="Q1777" s="38">
        <v>0</v>
      </c>
      <c r="R1777" s="38">
        <v>0</v>
      </c>
      <c r="S1777" s="36">
        <f>IF(Tabel3[[#This Row],[N Adv
Nouveau]]=0,0,POWER(2,Tabel3[[#This Row],[N Adv
maintenant]]+Tabel3[[#This Row],[N Adv
Nouveau]]))</f>
        <v>0</v>
      </c>
      <c r="T1777" s="37">
        <f>IF(Tabel3[[#This Row],[N CoE
Nouveau]]=0,0,POWER(2,Tabel3[[#This Row],[N CoE
maintenant]]+Tabel3[[#This Row],[N CoE
Nouveau]]))</f>
        <v>0</v>
      </c>
    </row>
    <row r="1778" spans="14:20" x14ac:dyDescent="0.25">
      <c r="N1778" s="5" t="s">
        <v>2010</v>
      </c>
      <c r="O1778" s="36">
        <v>0</v>
      </c>
      <c r="P1778" s="37">
        <v>0</v>
      </c>
      <c r="Q1778" s="38">
        <v>0</v>
      </c>
      <c r="R1778" s="38">
        <v>0</v>
      </c>
      <c r="S1778" s="36">
        <f>IF(Tabel3[[#This Row],[N Adv
Nouveau]]=0,0,POWER(2,Tabel3[[#This Row],[N Adv
maintenant]]+Tabel3[[#This Row],[N Adv
Nouveau]]))</f>
        <v>0</v>
      </c>
      <c r="T1778" s="37">
        <f>IF(Tabel3[[#This Row],[N CoE
Nouveau]]=0,0,POWER(2,Tabel3[[#This Row],[N CoE
maintenant]]+Tabel3[[#This Row],[N CoE
Nouveau]]))</f>
        <v>0</v>
      </c>
    </row>
    <row r="1779" spans="14:20" x14ac:dyDescent="0.25">
      <c r="N1779" s="5" t="s">
        <v>487</v>
      </c>
      <c r="O1779" s="36">
        <v>0</v>
      </c>
      <c r="P1779" s="37">
        <v>0</v>
      </c>
      <c r="Q1779" s="38">
        <v>0</v>
      </c>
      <c r="R1779" s="38">
        <v>0</v>
      </c>
      <c r="S1779" s="36">
        <f>IF(Tabel3[[#This Row],[N Adv
Nouveau]]=0,0,POWER(2,Tabel3[[#This Row],[N Adv
maintenant]]+Tabel3[[#This Row],[N Adv
Nouveau]]))</f>
        <v>0</v>
      </c>
      <c r="T1779" s="37">
        <f>IF(Tabel3[[#This Row],[N CoE
Nouveau]]=0,0,POWER(2,Tabel3[[#This Row],[N CoE
maintenant]]+Tabel3[[#This Row],[N CoE
Nouveau]]))</f>
        <v>0</v>
      </c>
    </row>
    <row r="1780" spans="14:20" x14ac:dyDescent="0.25">
      <c r="N1780" s="5" t="s">
        <v>903</v>
      </c>
      <c r="O1780" s="36">
        <v>0</v>
      </c>
      <c r="P1780" s="37">
        <v>0</v>
      </c>
      <c r="Q1780" s="38">
        <v>0</v>
      </c>
      <c r="R1780" s="38">
        <v>0</v>
      </c>
      <c r="S1780" s="36">
        <f>IF(Tabel3[[#This Row],[N Adv
Nouveau]]=0,0,POWER(2,Tabel3[[#This Row],[N Adv
maintenant]]+Tabel3[[#This Row],[N Adv
Nouveau]]))</f>
        <v>0</v>
      </c>
      <c r="T1780" s="37">
        <f>IF(Tabel3[[#This Row],[N CoE
Nouveau]]=0,0,POWER(2,Tabel3[[#This Row],[N CoE
maintenant]]+Tabel3[[#This Row],[N CoE
Nouveau]]))</f>
        <v>0</v>
      </c>
    </row>
    <row r="1781" spans="14:20" x14ac:dyDescent="0.25">
      <c r="N1781" s="5" t="s">
        <v>2004</v>
      </c>
      <c r="O1781" s="36">
        <v>0</v>
      </c>
      <c r="P1781" s="37">
        <v>0</v>
      </c>
      <c r="Q1781" s="38">
        <v>0</v>
      </c>
      <c r="R1781" s="38">
        <v>0</v>
      </c>
      <c r="S1781" s="36">
        <f>IF(Tabel3[[#This Row],[N Adv
Nouveau]]=0,0,POWER(2,Tabel3[[#This Row],[N Adv
maintenant]]+Tabel3[[#This Row],[N Adv
Nouveau]]))</f>
        <v>0</v>
      </c>
      <c r="T1781" s="37">
        <f>IF(Tabel3[[#This Row],[N CoE
Nouveau]]=0,0,POWER(2,Tabel3[[#This Row],[N CoE
maintenant]]+Tabel3[[#This Row],[N CoE
Nouveau]]))</f>
        <v>0</v>
      </c>
    </row>
    <row r="1782" spans="14:20" x14ac:dyDescent="0.25">
      <c r="N1782" s="5" t="s">
        <v>659</v>
      </c>
      <c r="O1782" s="36">
        <v>0</v>
      </c>
      <c r="P1782" s="37">
        <v>0</v>
      </c>
      <c r="Q1782" s="38">
        <v>0</v>
      </c>
      <c r="R1782" s="38">
        <v>0</v>
      </c>
      <c r="S1782" s="36">
        <f>IF(Tabel3[[#This Row],[N Adv
Nouveau]]=0,0,POWER(2,Tabel3[[#This Row],[N Adv
maintenant]]+Tabel3[[#This Row],[N Adv
Nouveau]]))</f>
        <v>0</v>
      </c>
      <c r="T1782" s="37">
        <f>IF(Tabel3[[#This Row],[N CoE
Nouveau]]=0,0,POWER(2,Tabel3[[#This Row],[N CoE
maintenant]]+Tabel3[[#This Row],[N CoE
Nouveau]]))</f>
        <v>0</v>
      </c>
    </row>
    <row r="1783" spans="14:20" x14ac:dyDescent="0.25">
      <c r="N1783" s="5" t="s">
        <v>826</v>
      </c>
      <c r="O1783" s="36">
        <v>0</v>
      </c>
      <c r="P1783" s="37">
        <v>0</v>
      </c>
      <c r="Q1783" s="38">
        <v>0</v>
      </c>
      <c r="R1783" s="38">
        <v>0</v>
      </c>
      <c r="S1783" s="36">
        <f>IF(Tabel3[[#This Row],[N Adv
Nouveau]]=0,0,POWER(2,Tabel3[[#This Row],[N Adv
maintenant]]+Tabel3[[#This Row],[N Adv
Nouveau]]))</f>
        <v>0</v>
      </c>
      <c r="T1783" s="37">
        <f>IF(Tabel3[[#This Row],[N CoE
Nouveau]]=0,0,POWER(2,Tabel3[[#This Row],[N CoE
maintenant]]+Tabel3[[#This Row],[N CoE
Nouveau]]))</f>
        <v>0</v>
      </c>
    </row>
    <row r="1784" spans="14:20" x14ac:dyDescent="0.25">
      <c r="N1784" s="5" t="s">
        <v>1996</v>
      </c>
      <c r="O1784" s="36">
        <v>0</v>
      </c>
      <c r="P1784" s="37">
        <v>0</v>
      </c>
      <c r="Q1784" s="38">
        <v>0</v>
      </c>
      <c r="R1784" s="38">
        <v>0</v>
      </c>
      <c r="S1784" s="36">
        <f>IF(Tabel3[[#This Row],[N Adv
Nouveau]]=0,0,POWER(2,Tabel3[[#This Row],[N Adv
maintenant]]+Tabel3[[#This Row],[N Adv
Nouveau]]))</f>
        <v>0</v>
      </c>
      <c r="T1784" s="37">
        <f>IF(Tabel3[[#This Row],[N CoE
Nouveau]]=0,0,POWER(2,Tabel3[[#This Row],[N CoE
maintenant]]+Tabel3[[#This Row],[N CoE
Nouveau]]))</f>
        <v>0</v>
      </c>
    </row>
    <row r="1785" spans="14:20" x14ac:dyDescent="0.25">
      <c r="N1785" s="5" t="s">
        <v>2002</v>
      </c>
      <c r="O1785" s="36">
        <v>0</v>
      </c>
      <c r="P1785" s="37">
        <v>0</v>
      </c>
      <c r="Q1785" s="38">
        <v>0</v>
      </c>
      <c r="R1785" s="38">
        <v>0</v>
      </c>
      <c r="S1785" s="36">
        <f>IF(Tabel3[[#This Row],[N Adv
Nouveau]]=0,0,POWER(2,Tabel3[[#This Row],[N Adv
maintenant]]+Tabel3[[#This Row],[N Adv
Nouveau]]))</f>
        <v>0</v>
      </c>
      <c r="T1785" s="37">
        <f>IF(Tabel3[[#This Row],[N CoE
Nouveau]]=0,0,POWER(2,Tabel3[[#This Row],[N CoE
maintenant]]+Tabel3[[#This Row],[N CoE
Nouveau]]))</f>
        <v>0</v>
      </c>
    </row>
    <row r="1786" spans="14:20" x14ac:dyDescent="0.25">
      <c r="N1786" s="5" t="s">
        <v>721</v>
      </c>
      <c r="O1786" s="36">
        <v>0</v>
      </c>
      <c r="P1786" s="37">
        <v>0</v>
      </c>
      <c r="Q1786" s="38">
        <v>0</v>
      </c>
      <c r="R1786" s="38">
        <v>0</v>
      </c>
      <c r="S1786" s="36">
        <f>IF(Tabel3[[#This Row],[N Adv
Nouveau]]=0,0,POWER(2,Tabel3[[#This Row],[N Adv
maintenant]]+Tabel3[[#This Row],[N Adv
Nouveau]]))</f>
        <v>0</v>
      </c>
      <c r="T1786" s="37">
        <f>IF(Tabel3[[#This Row],[N CoE
Nouveau]]=0,0,POWER(2,Tabel3[[#This Row],[N CoE
maintenant]]+Tabel3[[#This Row],[N CoE
Nouveau]]))</f>
        <v>0</v>
      </c>
    </row>
    <row r="1787" spans="14:20" x14ac:dyDescent="0.25">
      <c r="N1787" s="5" t="s">
        <v>632</v>
      </c>
      <c r="O1787" s="36">
        <v>1</v>
      </c>
      <c r="P1787" s="37">
        <v>0</v>
      </c>
      <c r="Q1787" s="38">
        <v>0</v>
      </c>
      <c r="R1787" s="38">
        <v>0</v>
      </c>
      <c r="S1787" s="36">
        <f>IF(Tabel3[[#This Row],[N Adv
Nouveau]]=0,0,POWER(2,Tabel3[[#This Row],[N Adv
maintenant]]+Tabel3[[#This Row],[N Adv
Nouveau]]))</f>
        <v>0</v>
      </c>
      <c r="T1787" s="37">
        <f>IF(Tabel3[[#This Row],[N CoE
Nouveau]]=0,0,POWER(2,Tabel3[[#This Row],[N CoE
maintenant]]+Tabel3[[#This Row],[N CoE
Nouveau]]))</f>
        <v>0</v>
      </c>
    </row>
    <row r="1788" spans="14:20" x14ac:dyDescent="0.25">
      <c r="N1788" s="5" t="s">
        <v>619</v>
      </c>
      <c r="O1788" s="36">
        <v>0</v>
      </c>
      <c r="P1788" s="37">
        <v>1</v>
      </c>
      <c r="Q1788" s="38">
        <v>0</v>
      </c>
      <c r="R1788" s="38">
        <v>0</v>
      </c>
      <c r="S1788" s="36">
        <f>IF(Tabel3[[#This Row],[N Adv
Nouveau]]=0,0,POWER(2,Tabel3[[#This Row],[N Adv
maintenant]]+Tabel3[[#This Row],[N Adv
Nouveau]]))</f>
        <v>0</v>
      </c>
      <c r="T1788" s="37">
        <f>IF(Tabel3[[#This Row],[N CoE
Nouveau]]=0,0,POWER(2,Tabel3[[#This Row],[N CoE
maintenant]]+Tabel3[[#This Row],[N CoE
Nouveau]]))</f>
        <v>0</v>
      </c>
    </row>
    <row r="1789" spans="14:20" x14ac:dyDescent="0.25">
      <c r="N1789" s="5" t="s">
        <v>1997</v>
      </c>
      <c r="O1789" s="36">
        <v>0</v>
      </c>
      <c r="P1789" s="37">
        <v>0</v>
      </c>
      <c r="Q1789" s="38">
        <v>0</v>
      </c>
      <c r="R1789" s="38">
        <v>0</v>
      </c>
      <c r="S1789" s="36">
        <f>IF(Tabel3[[#This Row],[N Adv
Nouveau]]=0,0,POWER(2,Tabel3[[#This Row],[N Adv
maintenant]]+Tabel3[[#This Row],[N Adv
Nouveau]]))</f>
        <v>0</v>
      </c>
      <c r="T1789" s="37">
        <f>IF(Tabel3[[#This Row],[N CoE
Nouveau]]=0,0,POWER(2,Tabel3[[#This Row],[N CoE
maintenant]]+Tabel3[[#This Row],[N CoE
Nouveau]]))</f>
        <v>0</v>
      </c>
    </row>
    <row r="1790" spans="14:20" x14ac:dyDescent="0.25">
      <c r="N1790" s="5" t="s">
        <v>2015</v>
      </c>
      <c r="O1790" s="36">
        <v>0</v>
      </c>
      <c r="P1790" s="37">
        <v>0</v>
      </c>
      <c r="Q1790" s="38">
        <v>0</v>
      </c>
      <c r="R1790" s="38">
        <v>0</v>
      </c>
      <c r="S1790" s="36">
        <f>IF(Tabel3[[#This Row],[N Adv
Nouveau]]=0,0,POWER(2,Tabel3[[#This Row],[N Adv
maintenant]]+Tabel3[[#This Row],[N Adv
Nouveau]]))</f>
        <v>0</v>
      </c>
      <c r="T1790" s="37">
        <f>IF(Tabel3[[#This Row],[N CoE
Nouveau]]=0,0,POWER(2,Tabel3[[#This Row],[N CoE
maintenant]]+Tabel3[[#This Row],[N CoE
Nouveau]]))</f>
        <v>0</v>
      </c>
    </row>
    <row r="1791" spans="14:20" x14ac:dyDescent="0.25">
      <c r="N1791" s="5" t="s">
        <v>1998</v>
      </c>
      <c r="O1791" s="36">
        <v>1</v>
      </c>
      <c r="P1791" s="37">
        <v>0</v>
      </c>
      <c r="Q1791" s="38">
        <v>0</v>
      </c>
      <c r="R1791" s="38">
        <v>0</v>
      </c>
      <c r="S1791" s="36">
        <f>IF(Tabel3[[#This Row],[N Adv
Nouveau]]=0,0,POWER(2,Tabel3[[#This Row],[N Adv
maintenant]]+Tabel3[[#This Row],[N Adv
Nouveau]]))</f>
        <v>0</v>
      </c>
      <c r="T1791" s="37">
        <f>IF(Tabel3[[#This Row],[N CoE
Nouveau]]=0,0,POWER(2,Tabel3[[#This Row],[N CoE
maintenant]]+Tabel3[[#This Row],[N CoE
Nouveau]]))</f>
        <v>0</v>
      </c>
    </row>
    <row r="1792" spans="14:20" x14ac:dyDescent="0.25">
      <c r="N1792" s="5" t="s">
        <v>618</v>
      </c>
      <c r="O1792" s="36">
        <v>0</v>
      </c>
      <c r="P1792" s="37">
        <v>0</v>
      </c>
      <c r="Q1792" s="38">
        <v>0</v>
      </c>
      <c r="R1792" s="38">
        <v>0</v>
      </c>
      <c r="S1792" s="36">
        <f>IF(Tabel3[[#This Row],[N Adv
Nouveau]]=0,0,POWER(2,Tabel3[[#This Row],[N Adv
maintenant]]+Tabel3[[#This Row],[N Adv
Nouveau]]))</f>
        <v>0</v>
      </c>
      <c r="T1792" s="37">
        <f>IF(Tabel3[[#This Row],[N CoE
Nouveau]]=0,0,POWER(2,Tabel3[[#This Row],[N CoE
maintenant]]+Tabel3[[#This Row],[N CoE
Nouveau]]))</f>
        <v>0</v>
      </c>
    </row>
    <row r="1793" spans="14:20" x14ac:dyDescent="0.25">
      <c r="N1793" s="5" t="s">
        <v>481</v>
      </c>
      <c r="O1793" s="36">
        <v>0</v>
      </c>
      <c r="P1793" s="37">
        <v>0</v>
      </c>
      <c r="Q1793" s="38">
        <v>0</v>
      </c>
      <c r="R1793" s="38">
        <v>0</v>
      </c>
      <c r="S1793" s="36">
        <f>IF(Tabel3[[#This Row],[N Adv
Nouveau]]=0,0,POWER(2,Tabel3[[#This Row],[N Adv
maintenant]]+Tabel3[[#This Row],[N Adv
Nouveau]]))</f>
        <v>0</v>
      </c>
      <c r="T1793" s="37">
        <f>IF(Tabel3[[#This Row],[N CoE
Nouveau]]=0,0,POWER(2,Tabel3[[#This Row],[N CoE
maintenant]]+Tabel3[[#This Row],[N CoE
Nouveau]]))</f>
        <v>0</v>
      </c>
    </row>
    <row r="1794" spans="14:20" x14ac:dyDescent="0.25">
      <c r="N1794" s="5" t="s">
        <v>2005</v>
      </c>
      <c r="O1794" s="36">
        <v>0</v>
      </c>
      <c r="P1794" s="37">
        <v>0</v>
      </c>
      <c r="Q1794" s="38">
        <v>0</v>
      </c>
      <c r="R1794" s="38">
        <v>0</v>
      </c>
      <c r="S1794" s="36">
        <f>IF(Tabel3[[#This Row],[N Adv
Nouveau]]=0,0,POWER(2,Tabel3[[#This Row],[N Adv
maintenant]]+Tabel3[[#This Row],[N Adv
Nouveau]]))</f>
        <v>0</v>
      </c>
      <c r="T1794" s="37">
        <f>IF(Tabel3[[#This Row],[N CoE
Nouveau]]=0,0,POWER(2,Tabel3[[#This Row],[N CoE
maintenant]]+Tabel3[[#This Row],[N CoE
Nouveau]]))</f>
        <v>0</v>
      </c>
    </row>
    <row r="1795" spans="14:20" x14ac:dyDescent="0.25">
      <c r="N1795" s="5" t="s">
        <v>2001</v>
      </c>
      <c r="O1795" s="36">
        <v>1</v>
      </c>
      <c r="P1795" s="37">
        <v>0</v>
      </c>
      <c r="Q1795" s="38">
        <v>0</v>
      </c>
      <c r="R1795" s="38">
        <v>0</v>
      </c>
      <c r="S1795" s="36">
        <f>IF(Tabel3[[#This Row],[N Adv
Nouveau]]=0,0,POWER(2,Tabel3[[#This Row],[N Adv
maintenant]]+Tabel3[[#This Row],[N Adv
Nouveau]]))</f>
        <v>0</v>
      </c>
      <c r="T1795" s="37">
        <f>IF(Tabel3[[#This Row],[N CoE
Nouveau]]=0,0,POWER(2,Tabel3[[#This Row],[N CoE
maintenant]]+Tabel3[[#This Row],[N CoE
Nouveau]]))</f>
        <v>0</v>
      </c>
    </row>
    <row r="1796" spans="14:20" x14ac:dyDescent="0.25">
      <c r="N1796" s="5" t="s">
        <v>2007</v>
      </c>
      <c r="O1796" s="36">
        <v>0</v>
      </c>
      <c r="P1796" s="37">
        <v>0</v>
      </c>
      <c r="Q1796" s="38">
        <v>0</v>
      </c>
      <c r="R1796" s="38">
        <v>0</v>
      </c>
      <c r="S1796" s="36">
        <f>IF(Tabel3[[#This Row],[N Adv
Nouveau]]=0,0,POWER(2,Tabel3[[#This Row],[N Adv
maintenant]]+Tabel3[[#This Row],[N Adv
Nouveau]]))</f>
        <v>0</v>
      </c>
      <c r="T1796" s="37">
        <f>IF(Tabel3[[#This Row],[N CoE
Nouveau]]=0,0,POWER(2,Tabel3[[#This Row],[N CoE
maintenant]]+Tabel3[[#This Row],[N CoE
Nouveau]]))</f>
        <v>0</v>
      </c>
    </row>
    <row r="1797" spans="14:20" x14ac:dyDescent="0.25">
      <c r="N1797" s="5" t="s">
        <v>238</v>
      </c>
      <c r="O1797" s="36">
        <v>0</v>
      </c>
      <c r="P1797" s="37">
        <v>0</v>
      </c>
      <c r="Q1797" s="38">
        <v>0</v>
      </c>
      <c r="R1797" s="38">
        <v>0</v>
      </c>
      <c r="S1797" s="36">
        <f>IF(Tabel3[[#This Row],[N Adv
Nouveau]]=0,0,POWER(2,Tabel3[[#This Row],[N Adv
maintenant]]+Tabel3[[#This Row],[N Adv
Nouveau]]))</f>
        <v>0</v>
      </c>
      <c r="T1797" s="37">
        <f>IF(Tabel3[[#This Row],[N CoE
Nouveau]]=0,0,POWER(2,Tabel3[[#This Row],[N CoE
maintenant]]+Tabel3[[#This Row],[N CoE
Nouveau]]))</f>
        <v>0</v>
      </c>
    </row>
    <row r="1798" spans="14:20" x14ac:dyDescent="0.25">
      <c r="N1798" s="5" t="s">
        <v>1999</v>
      </c>
      <c r="O1798" s="36">
        <v>0</v>
      </c>
      <c r="P1798" s="37">
        <v>0</v>
      </c>
      <c r="Q1798" s="38">
        <v>0</v>
      </c>
      <c r="R1798" s="38">
        <v>0</v>
      </c>
      <c r="S1798" s="36">
        <f>IF(Tabel3[[#This Row],[N Adv
Nouveau]]=0,0,POWER(2,Tabel3[[#This Row],[N Adv
maintenant]]+Tabel3[[#This Row],[N Adv
Nouveau]]))</f>
        <v>0</v>
      </c>
      <c r="T1798" s="37">
        <f>IF(Tabel3[[#This Row],[N CoE
Nouveau]]=0,0,POWER(2,Tabel3[[#This Row],[N CoE
maintenant]]+Tabel3[[#This Row],[N CoE
Nouveau]]))</f>
        <v>0</v>
      </c>
    </row>
    <row r="1799" spans="14:20" x14ac:dyDescent="0.25">
      <c r="N1799" s="5" t="s">
        <v>917</v>
      </c>
      <c r="O1799" s="36">
        <v>0</v>
      </c>
      <c r="P1799" s="37">
        <v>0</v>
      </c>
      <c r="Q1799" s="38">
        <v>0</v>
      </c>
      <c r="R1799" s="38">
        <v>0</v>
      </c>
      <c r="S1799" s="36">
        <f>IF(Tabel3[[#This Row],[N Adv
Nouveau]]=0,0,POWER(2,Tabel3[[#This Row],[N Adv
maintenant]]+Tabel3[[#This Row],[N Adv
Nouveau]]))</f>
        <v>0</v>
      </c>
      <c r="T1799" s="37">
        <f>IF(Tabel3[[#This Row],[N CoE
Nouveau]]=0,0,POWER(2,Tabel3[[#This Row],[N CoE
maintenant]]+Tabel3[[#This Row],[N CoE
Nouveau]]))</f>
        <v>0</v>
      </c>
    </row>
    <row r="1800" spans="14:20" x14ac:dyDescent="0.25">
      <c r="N1800" s="5" t="s">
        <v>2000</v>
      </c>
      <c r="O1800" s="36">
        <v>0</v>
      </c>
      <c r="P1800" s="37">
        <v>0</v>
      </c>
      <c r="Q1800" s="38">
        <v>0</v>
      </c>
      <c r="R1800" s="38">
        <v>0</v>
      </c>
      <c r="S1800" s="36">
        <f>IF(Tabel3[[#This Row],[N Adv
Nouveau]]=0,0,POWER(2,Tabel3[[#This Row],[N Adv
maintenant]]+Tabel3[[#This Row],[N Adv
Nouveau]]))</f>
        <v>0</v>
      </c>
      <c r="T1800" s="37">
        <f>IF(Tabel3[[#This Row],[N CoE
Nouveau]]=0,0,POWER(2,Tabel3[[#This Row],[N CoE
maintenant]]+Tabel3[[#This Row],[N CoE
Nouveau]]))</f>
        <v>0</v>
      </c>
    </row>
    <row r="1801" spans="14:20" x14ac:dyDescent="0.25">
      <c r="N1801" s="5" t="s">
        <v>427</v>
      </c>
      <c r="O1801" s="36">
        <v>0</v>
      </c>
      <c r="P1801" s="37">
        <v>0</v>
      </c>
      <c r="Q1801" s="38">
        <v>0</v>
      </c>
      <c r="R1801" s="38">
        <v>0</v>
      </c>
      <c r="S1801" s="36">
        <f>IF(Tabel3[[#This Row],[N Adv
Nouveau]]=0,0,POWER(2,Tabel3[[#This Row],[N Adv
maintenant]]+Tabel3[[#This Row],[N Adv
Nouveau]]))</f>
        <v>0</v>
      </c>
      <c r="T1801" s="37">
        <f>IF(Tabel3[[#This Row],[N CoE
Nouveau]]=0,0,POWER(2,Tabel3[[#This Row],[N CoE
maintenant]]+Tabel3[[#This Row],[N CoE
Nouveau]]))</f>
        <v>0</v>
      </c>
    </row>
    <row r="1802" spans="14:20" x14ac:dyDescent="0.25">
      <c r="N1802" s="5" t="s">
        <v>2012</v>
      </c>
      <c r="O1802" s="36">
        <v>0</v>
      </c>
      <c r="P1802" s="37">
        <v>0</v>
      </c>
      <c r="Q1802" s="38">
        <v>0</v>
      </c>
      <c r="R1802" s="38">
        <v>0</v>
      </c>
      <c r="S1802" s="36">
        <f>IF(Tabel3[[#This Row],[N Adv
Nouveau]]=0,0,POWER(2,Tabel3[[#This Row],[N Adv
maintenant]]+Tabel3[[#This Row],[N Adv
Nouveau]]))</f>
        <v>0</v>
      </c>
      <c r="T1802" s="37">
        <f>IF(Tabel3[[#This Row],[N CoE
Nouveau]]=0,0,POWER(2,Tabel3[[#This Row],[N CoE
maintenant]]+Tabel3[[#This Row],[N CoE
Nouveau]]))</f>
        <v>0</v>
      </c>
    </row>
    <row r="1803" spans="14:20" x14ac:dyDescent="0.25">
      <c r="N1803" s="5" t="s">
        <v>2017</v>
      </c>
      <c r="O1803" s="36">
        <v>0</v>
      </c>
      <c r="P1803" s="37">
        <v>0</v>
      </c>
      <c r="Q1803" s="38">
        <v>0</v>
      </c>
      <c r="R1803" s="38">
        <v>0</v>
      </c>
      <c r="S1803" s="36">
        <f>IF(Tabel3[[#This Row],[N Adv
Nouveau]]=0,0,POWER(2,Tabel3[[#This Row],[N Adv
maintenant]]+Tabel3[[#This Row],[N Adv
Nouveau]]))</f>
        <v>0</v>
      </c>
      <c r="T1803" s="37">
        <f>IF(Tabel3[[#This Row],[N CoE
Nouveau]]=0,0,POWER(2,Tabel3[[#This Row],[N CoE
maintenant]]+Tabel3[[#This Row],[N CoE
Nouveau]]))</f>
        <v>0</v>
      </c>
    </row>
    <row r="1804" spans="14:20" x14ac:dyDescent="0.25">
      <c r="N1804" s="5" t="s">
        <v>2016</v>
      </c>
      <c r="O1804" s="36">
        <v>0</v>
      </c>
      <c r="P1804" s="37">
        <v>0</v>
      </c>
      <c r="Q1804" s="38">
        <v>0</v>
      </c>
      <c r="R1804" s="38">
        <v>0</v>
      </c>
      <c r="S1804" s="36">
        <f>IF(Tabel3[[#This Row],[N Adv
Nouveau]]=0,0,POWER(2,Tabel3[[#This Row],[N Adv
maintenant]]+Tabel3[[#This Row],[N Adv
Nouveau]]))</f>
        <v>0</v>
      </c>
      <c r="T1804" s="37">
        <f>IF(Tabel3[[#This Row],[N CoE
Nouveau]]=0,0,POWER(2,Tabel3[[#This Row],[N CoE
maintenant]]+Tabel3[[#This Row],[N CoE
Nouveau]]))</f>
        <v>0</v>
      </c>
    </row>
    <row r="1805" spans="14:20" x14ac:dyDescent="0.25">
      <c r="N1805" s="5" t="s">
        <v>1352</v>
      </c>
      <c r="O1805" s="36">
        <v>0</v>
      </c>
      <c r="P1805" s="37">
        <v>0</v>
      </c>
      <c r="Q1805" s="38">
        <v>0</v>
      </c>
      <c r="R1805" s="38">
        <v>0</v>
      </c>
      <c r="S1805" s="36">
        <f>IF(Tabel3[[#This Row],[N Adv
Nouveau]]=0,0,POWER(2,Tabel3[[#This Row],[N Adv
maintenant]]+Tabel3[[#This Row],[N Adv
Nouveau]]))</f>
        <v>0</v>
      </c>
      <c r="T1805" s="37">
        <f>IF(Tabel3[[#This Row],[N CoE
Nouveau]]=0,0,POWER(2,Tabel3[[#This Row],[N CoE
maintenant]]+Tabel3[[#This Row],[N CoE
Nouveau]]))</f>
        <v>0</v>
      </c>
    </row>
  </sheetData>
  <sortState xmlns:xlrd2="http://schemas.microsoft.com/office/spreadsheetml/2017/richdata2" ref="A21:J82">
    <sortCondition ref="A20"/>
  </sortState>
  <phoneticPr fontId="4" type="noConversion"/>
  <conditionalFormatting sqref="I21:I82">
    <cfRule type="dataBar" priority="47">
      <dataBar>
        <cfvo type="min"/>
        <cfvo type="max"/>
        <color rgb="FF93D5A9"/>
      </dataBar>
      <extLst>
        <ext xmlns:x14="http://schemas.microsoft.com/office/spreadsheetml/2009/9/main" uri="{B025F937-C7B1-47D3-B67F-A62EFF666E3E}">
          <x14:id>{DB654964-CBCB-4C8A-B8AD-F5DA7418C6E0}</x14:id>
        </ext>
      </extLst>
    </cfRule>
  </conditionalFormatting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654964-CBCB-4C8A-B8AD-F5DA7418C6E0}">
            <x14:dataBar minLength="0" maxLength="100" gradient="0">
              <x14:cfvo type="autoMin"/>
              <x14:cfvo type="autoMax"/>
              <x14:negativeFillColor rgb="FFF99891"/>
              <x14:axisColor theme="0"/>
            </x14:dataBar>
          </x14:cfRule>
          <xm:sqref>I21:I82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2D87-AC05-410D-AFD9-B95648936EF4}">
  <sheetPr codeName="Feuil13"/>
  <dimension ref="A1:BA65"/>
  <sheetViews>
    <sheetView workbookViewId="0"/>
  </sheetViews>
  <sheetFormatPr defaultColWidth="11" defaultRowHeight="11.25" x14ac:dyDescent="0.2"/>
  <cols>
    <col min="1" max="16384" width="11" style="1"/>
  </cols>
  <sheetData>
    <row r="1" spans="1:53" s="2" customFormat="1" ht="12" x14ac:dyDescent="0.2">
      <c r="A1" s="2" t="s">
        <v>62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</row>
    <row r="2" spans="1:53" s="2" customFormat="1" ht="12" x14ac:dyDescent="0.2"/>
    <row r="3" spans="1:53" s="2" customFormat="1" ht="12" x14ac:dyDescent="0.2"/>
    <row r="4" spans="1:53" x14ac:dyDescent="0.2">
      <c r="A4" s="1" t="s">
        <v>61</v>
      </c>
      <c r="B4" s="1" t="s">
        <v>59</v>
      </c>
      <c r="C4" s="1" t="s">
        <v>59</v>
      </c>
      <c r="D4" s="1" t="s">
        <v>61</v>
      </c>
      <c r="E4" s="1" t="s">
        <v>61</v>
      </c>
      <c r="F4" s="1" t="s">
        <v>61</v>
      </c>
      <c r="G4" s="1" t="s">
        <v>61</v>
      </c>
      <c r="H4" s="1" t="s">
        <v>61</v>
      </c>
      <c r="I4" s="1" t="s">
        <v>61</v>
      </c>
      <c r="J4" s="1" t="s">
        <v>50</v>
      </c>
      <c r="K4" s="1" t="s">
        <v>50</v>
      </c>
      <c r="L4" s="1" t="s">
        <v>61</v>
      </c>
      <c r="M4" s="1" t="s">
        <v>61</v>
      </c>
      <c r="N4" s="1" t="s">
        <v>60</v>
      </c>
      <c r="O4" s="1" t="s">
        <v>60</v>
      </c>
      <c r="P4" s="1" t="s">
        <v>59</v>
      </c>
      <c r="Q4" s="1" t="s">
        <v>59</v>
      </c>
      <c r="R4" s="1" t="s">
        <v>61</v>
      </c>
      <c r="S4" s="1" t="s">
        <v>61</v>
      </c>
      <c r="T4" s="1" t="s">
        <v>61</v>
      </c>
      <c r="U4" s="1" t="s">
        <v>61</v>
      </c>
      <c r="V4" s="1" t="s">
        <v>61</v>
      </c>
      <c r="W4" s="1" t="s">
        <v>61</v>
      </c>
      <c r="X4" s="1" t="s">
        <v>60</v>
      </c>
      <c r="Y4" s="1" t="s">
        <v>60</v>
      </c>
      <c r="Z4" s="1" t="s">
        <v>61</v>
      </c>
      <c r="AA4" s="1" t="s">
        <v>61</v>
      </c>
      <c r="AB4" s="1" t="s">
        <v>60</v>
      </c>
      <c r="AC4" s="1" t="s">
        <v>60</v>
      </c>
      <c r="AD4" s="1" t="s">
        <v>60</v>
      </c>
      <c r="AE4" s="1" t="s">
        <v>60</v>
      </c>
      <c r="AF4" s="1" t="s">
        <v>59</v>
      </c>
      <c r="AG4" s="1" t="s">
        <v>58</v>
      </c>
      <c r="AH4" s="1" t="s">
        <v>60</v>
      </c>
      <c r="AI4" s="1" t="s">
        <v>60</v>
      </c>
      <c r="AJ4" s="1" t="s">
        <v>61</v>
      </c>
      <c r="AK4" s="1" t="s">
        <v>61</v>
      </c>
      <c r="AL4" s="1" t="s">
        <v>61</v>
      </c>
      <c r="AM4" s="1" t="s">
        <v>61</v>
      </c>
      <c r="AN4" s="1" t="s">
        <v>60</v>
      </c>
      <c r="AO4" s="1" t="s">
        <v>60</v>
      </c>
      <c r="AP4" s="1" t="s">
        <v>61</v>
      </c>
      <c r="AQ4" s="1" t="s">
        <v>61</v>
      </c>
      <c r="AR4" s="1" t="s">
        <v>61</v>
      </c>
      <c r="AS4" s="1" t="s">
        <v>61</v>
      </c>
      <c r="AT4" s="1" t="s">
        <v>61</v>
      </c>
      <c r="AU4" s="1" t="s">
        <v>61</v>
      </c>
      <c r="AV4" s="1" t="s">
        <v>60</v>
      </c>
      <c r="AW4" s="1" t="s">
        <v>60</v>
      </c>
      <c r="AX4" s="1" t="s">
        <v>58</v>
      </c>
      <c r="AY4" s="1" t="s">
        <v>58</v>
      </c>
      <c r="AZ4" s="1" t="s">
        <v>60</v>
      </c>
      <c r="BA4" s="1" t="s">
        <v>60</v>
      </c>
    </row>
    <row r="5" spans="1:53" x14ac:dyDescent="0.2">
      <c r="A5" s="1" t="s">
        <v>60</v>
      </c>
      <c r="B5" s="1" t="s">
        <v>58</v>
      </c>
      <c r="C5" s="1" t="s">
        <v>58</v>
      </c>
      <c r="D5" s="1" t="s">
        <v>60</v>
      </c>
      <c r="E5" s="1" t="s">
        <v>60</v>
      </c>
      <c r="F5" s="1" t="s">
        <v>60</v>
      </c>
      <c r="G5" s="1" t="s">
        <v>60</v>
      </c>
      <c r="H5" s="1" t="s">
        <v>60</v>
      </c>
      <c r="I5" s="1" t="s">
        <v>60</v>
      </c>
      <c r="J5" s="1" t="s">
        <v>49</v>
      </c>
      <c r="K5" s="1" t="s">
        <v>60</v>
      </c>
      <c r="L5" s="1" t="s">
        <v>60</v>
      </c>
      <c r="M5" s="1" t="s">
        <v>60</v>
      </c>
      <c r="N5" s="1" t="s">
        <v>56</v>
      </c>
      <c r="O5" s="1" t="s">
        <v>56</v>
      </c>
      <c r="P5" s="1" t="s">
        <v>58</v>
      </c>
      <c r="Q5" s="1" t="s">
        <v>58</v>
      </c>
      <c r="R5" s="1" t="s">
        <v>60</v>
      </c>
      <c r="S5" s="1" t="s">
        <v>60</v>
      </c>
      <c r="T5" s="1" t="s">
        <v>60</v>
      </c>
      <c r="U5" s="1" t="s">
        <v>60</v>
      </c>
      <c r="V5" s="1" t="s">
        <v>58</v>
      </c>
      <c r="W5" s="1" t="s">
        <v>58</v>
      </c>
      <c r="X5" s="1" t="s">
        <v>59</v>
      </c>
      <c r="Y5" s="1" t="s">
        <v>59</v>
      </c>
      <c r="Z5" s="1" t="s">
        <v>58</v>
      </c>
      <c r="AA5" s="1" t="s">
        <v>58</v>
      </c>
      <c r="AB5" s="1" t="s">
        <v>58</v>
      </c>
      <c r="AC5" s="1" t="s">
        <v>58</v>
      </c>
      <c r="AD5" s="1" t="s">
        <v>58</v>
      </c>
      <c r="AE5" s="1" t="s">
        <v>58</v>
      </c>
      <c r="AF5" s="1" t="s">
        <v>58</v>
      </c>
      <c r="AG5" s="1" t="s">
        <v>56</v>
      </c>
      <c r="AH5" s="1" t="s">
        <v>58</v>
      </c>
      <c r="AI5" s="1" t="s">
        <v>58</v>
      </c>
      <c r="AJ5" s="1" t="s">
        <v>58</v>
      </c>
      <c r="AK5" s="1" t="s">
        <v>58</v>
      </c>
      <c r="AL5" s="1" t="s">
        <v>57</v>
      </c>
      <c r="AM5" s="1" t="s">
        <v>57</v>
      </c>
      <c r="AN5" s="1" t="s">
        <v>58</v>
      </c>
      <c r="AO5" s="1" t="s">
        <v>58</v>
      </c>
      <c r="AP5" s="1" t="s">
        <v>60</v>
      </c>
      <c r="AQ5" s="1" t="s">
        <v>60</v>
      </c>
      <c r="AR5" s="1" t="s">
        <v>60</v>
      </c>
      <c r="AS5" s="1" t="s">
        <v>60</v>
      </c>
      <c r="AT5" s="1" t="s">
        <v>60</v>
      </c>
      <c r="AU5" s="1" t="s">
        <v>60</v>
      </c>
      <c r="AV5" s="1" t="s">
        <v>58</v>
      </c>
      <c r="AW5" s="1" t="s">
        <v>58</v>
      </c>
      <c r="AX5" s="1" t="s">
        <v>56</v>
      </c>
      <c r="AY5" s="1" t="s">
        <v>56</v>
      </c>
      <c r="AZ5" s="1" t="s">
        <v>58</v>
      </c>
      <c r="BA5" s="1" t="s">
        <v>58</v>
      </c>
    </row>
    <row r="6" spans="1:53" x14ac:dyDescent="0.2">
      <c r="A6" s="1" t="s">
        <v>59</v>
      </c>
      <c r="B6" s="1" t="s">
        <v>56</v>
      </c>
      <c r="C6" s="1" t="s">
        <v>56</v>
      </c>
      <c r="D6" s="1" t="s">
        <v>59</v>
      </c>
      <c r="E6" s="1" t="s">
        <v>59</v>
      </c>
      <c r="F6" s="1" t="s">
        <v>59</v>
      </c>
      <c r="G6" s="1" t="s">
        <v>59</v>
      </c>
      <c r="H6" s="1" t="s">
        <v>59</v>
      </c>
      <c r="I6" s="1" t="s">
        <v>59</v>
      </c>
      <c r="J6" s="1" t="s">
        <v>60</v>
      </c>
      <c r="K6" s="1" t="s">
        <v>49</v>
      </c>
      <c r="L6" s="1" t="s">
        <v>59</v>
      </c>
      <c r="M6" s="1" t="s">
        <v>56</v>
      </c>
      <c r="N6" s="1" t="s">
        <v>54</v>
      </c>
      <c r="O6" s="1" t="s">
        <v>54</v>
      </c>
      <c r="P6" s="1" t="s">
        <v>56</v>
      </c>
      <c r="Q6" s="1" t="s">
        <v>56</v>
      </c>
      <c r="R6" s="1" t="s">
        <v>59</v>
      </c>
      <c r="S6" s="1" t="s">
        <v>59</v>
      </c>
      <c r="T6" s="1" t="s">
        <v>59</v>
      </c>
      <c r="U6" s="1" t="s">
        <v>59</v>
      </c>
      <c r="V6" s="1" t="s">
        <v>56</v>
      </c>
      <c r="W6" s="1" t="s">
        <v>56</v>
      </c>
      <c r="X6" s="1" t="s">
        <v>58</v>
      </c>
      <c r="Y6" s="1" t="s">
        <v>58</v>
      </c>
      <c r="Z6" s="1" t="s">
        <v>56</v>
      </c>
      <c r="AA6" s="1" t="s">
        <v>56</v>
      </c>
      <c r="AB6" s="1" t="s">
        <v>56</v>
      </c>
      <c r="AC6" s="1" t="s">
        <v>56</v>
      </c>
      <c r="AD6" s="1" t="s">
        <v>56</v>
      </c>
      <c r="AE6" s="1" t="s">
        <v>56</v>
      </c>
      <c r="AF6" s="1" t="s">
        <v>56</v>
      </c>
      <c r="AG6" s="1" t="s">
        <v>54</v>
      </c>
      <c r="AH6" s="1" t="s">
        <v>56</v>
      </c>
      <c r="AI6" s="1" t="s">
        <v>56</v>
      </c>
      <c r="AJ6" s="1" t="s">
        <v>57</v>
      </c>
      <c r="AK6" s="1" t="s">
        <v>57</v>
      </c>
      <c r="AL6" s="1" t="s">
        <v>56</v>
      </c>
      <c r="AM6" s="1" t="s">
        <v>56</v>
      </c>
      <c r="AN6" s="1" t="s">
        <v>57</v>
      </c>
      <c r="AO6" s="1" t="s">
        <v>57</v>
      </c>
      <c r="AP6" s="1" t="s">
        <v>58</v>
      </c>
      <c r="AQ6" s="1" t="s">
        <v>58</v>
      </c>
      <c r="AR6" s="1" t="s">
        <v>58</v>
      </c>
      <c r="AS6" s="1" t="s">
        <v>58</v>
      </c>
      <c r="AT6" s="1" t="s">
        <v>58</v>
      </c>
      <c r="AU6" s="1" t="s">
        <v>58</v>
      </c>
      <c r="AV6" s="1" t="s">
        <v>56</v>
      </c>
      <c r="AW6" s="1" t="s">
        <v>56</v>
      </c>
      <c r="AX6" s="1" t="s">
        <v>54</v>
      </c>
      <c r="AY6" s="1" t="s">
        <v>54</v>
      </c>
      <c r="AZ6" s="1" t="s">
        <v>56</v>
      </c>
      <c r="BA6" s="1" t="s">
        <v>56</v>
      </c>
    </row>
    <row r="7" spans="1:53" x14ac:dyDescent="0.2">
      <c r="A7" s="1" t="s">
        <v>58</v>
      </c>
      <c r="B7" s="1" t="s">
        <v>54</v>
      </c>
      <c r="C7" s="1" t="s">
        <v>54</v>
      </c>
      <c r="D7" s="1" t="s">
        <v>58</v>
      </c>
      <c r="E7" s="1" t="s">
        <v>58</v>
      </c>
      <c r="F7" s="1" t="s">
        <v>58</v>
      </c>
      <c r="G7" s="1" t="s">
        <v>58</v>
      </c>
      <c r="H7" s="1" t="s">
        <v>58</v>
      </c>
      <c r="I7" s="1" t="s">
        <v>58</v>
      </c>
      <c r="J7" s="1" t="s">
        <v>48</v>
      </c>
      <c r="K7" s="1" t="s">
        <v>48</v>
      </c>
      <c r="L7" s="1" t="s">
        <v>56</v>
      </c>
      <c r="M7" s="1" t="s">
        <v>54</v>
      </c>
      <c r="N7" s="1" t="s">
        <v>53</v>
      </c>
      <c r="O7" s="1" t="s">
        <v>53</v>
      </c>
      <c r="P7" s="1" t="s">
        <v>54</v>
      </c>
      <c r="Q7" s="1" t="s">
        <v>54</v>
      </c>
      <c r="R7" s="1" t="s">
        <v>58</v>
      </c>
      <c r="S7" s="1" t="s">
        <v>58</v>
      </c>
      <c r="T7" s="1" t="s">
        <v>58</v>
      </c>
      <c r="U7" s="1" t="s">
        <v>58</v>
      </c>
      <c r="V7" s="1" t="s">
        <v>55</v>
      </c>
      <c r="W7" s="1" t="s">
        <v>55</v>
      </c>
      <c r="X7" s="1" t="s">
        <v>56</v>
      </c>
      <c r="Y7" s="1" t="s">
        <v>56</v>
      </c>
      <c r="Z7" s="1" t="s">
        <v>54</v>
      </c>
      <c r="AA7" s="1" t="s">
        <v>54</v>
      </c>
      <c r="AB7" s="1" t="s">
        <v>55</v>
      </c>
      <c r="AC7" s="1" t="s">
        <v>55</v>
      </c>
      <c r="AD7" s="1" t="s">
        <v>54</v>
      </c>
      <c r="AE7" s="1" t="s">
        <v>54</v>
      </c>
      <c r="AF7" s="1" t="s">
        <v>51</v>
      </c>
      <c r="AG7" s="1" t="s">
        <v>51</v>
      </c>
      <c r="AH7" s="1" t="s">
        <v>55</v>
      </c>
      <c r="AI7" s="1" t="s">
        <v>55</v>
      </c>
      <c r="AJ7" s="1" t="s">
        <v>55</v>
      </c>
      <c r="AK7" s="1" t="s">
        <v>55</v>
      </c>
      <c r="AL7" s="1" t="s">
        <v>55</v>
      </c>
      <c r="AM7" s="1" t="s">
        <v>55</v>
      </c>
      <c r="AN7" s="1" t="s">
        <v>56</v>
      </c>
      <c r="AO7" s="1" t="s">
        <v>56</v>
      </c>
      <c r="AP7" s="1" t="s">
        <v>56</v>
      </c>
      <c r="AQ7" s="1" t="s">
        <v>56</v>
      </c>
      <c r="AR7" s="1" t="s">
        <v>56</v>
      </c>
      <c r="AS7" s="1" t="s">
        <v>56</v>
      </c>
      <c r="AT7" s="1" t="s">
        <v>55</v>
      </c>
      <c r="AU7" s="1" t="s">
        <v>55</v>
      </c>
      <c r="AV7" s="1" t="s">
        <v>55</v>
      </c>
      <c r="AW7" s="1" t="s">
        <v>55</v>
      </c>
      <c r="AX7" s="1" t="s">
        <v>50</v>
      </c>
      <c r="AY7" s="1" t="s">
        <v>50</v>
      </c>
      <c r="AZ7" s="1" t="s">
        <v>50</v>
      </c>
      <c r="BA7" s="1" t="s">
        <v>50</v>
      </c>
    </row>
    <row r="8" spans="1:53" x14ac:dyDescent="0.2">
      <c r="A8" s="1" t="s">
        <v>57</v>
      </c>
      <c r="B8" s="1" t="s">
        <v>52</v>
      </c>
      <c r="C8" s="1" t="s">
        <v>52</v>
      </c>
      <c r="D8" s="1" t="s">
        <v>55</v>
      </c>
      <c r="E8" s="1" t="s">
        <v>55</v>
      </c>
      <c r="F8" s="1" t="s">
        <v>56</v>
      </c>
      <c r="G8" s="1" t="s">
        <v>56</v>
      </c>
      <c r="H8" s="1" t="s">
        <v>56</v>
      </c>
      <c r="I8" s="1" t="s">
        <v>56</v>
      </c>
      <c r="J8" s="1" t="s">
        <v>47</v>
      </c>
      <c r="K8" s="1" t="s">
        <v>47</v>
      </c>
      <c r="L8" s="1" t="s">
        <v>54</v>
      </c>
      <c r="M8" s="1" t="s">
        <v>50</v>
      </c>
      <c r="N8" s="1" t="s">
        <v>51</v>
      </c>
      <c r="O8" s="1" t="s">
        <v>51</v>
      </c>
      <c r="P8" s="1" t="s">
        <v>50</v>
      </c>
      <c r="Q8" s="1" t="s">
        <v>50</v>
      </c>
      <c r="R8" s="1" t="s">
        <v>56</v>
      </c>
      <c r="S8" s="1" t="s">
        <v>56</v>
      </c>
      <c r="T8" s="1" t="s">
        <v>56</v>
      </c>
      <c r="U8" s="1" t="s">
        <v>56</v>
      </c>
      <c r="V8" s="1" t="s">
        <v>54</v>
      </c>
      <c r="W8" s="1" t="s">
        <v>54</v>
      </c>
      <c r="X8" s="1" t="s">
        <v>55</v>
      </c>
      <c r="Y8" s="1" t="s">
        <v>55</v>
      </c>
      <c r="Z8" s="1" t="s">
        <v>51</v>
      </c>
      <c r="AA8" s="1" t="s">
        <v>51</v>
      </c>
      <c r="AB8" s="1" t="s">
        <v>54</v>
      </c>
      <c r="AC8" s="1" t="s">
        <v>54</v>
      </c>
      <c r="AD8" s="1" t="s">
        <v>53</v>
      </c>
      <c r="AE8" s="1" t="s">
        <v>53</v>
      </c>
      <c r="AF8" s="1" t="s">
        <v>50</v>
      </c>
      <c r="AG8" s="1" t="s">
        <v>50</v>
      </c>
      <c r="AH8" s="1" t="s">
        <v>54</v>
      </c>
      <c r="AI8" s="1" t="s">
        <v>54</v>
      </c>
      <c r="AJ8" s="1" t="s">
        <v>51</v>
      </c>
      <c r="AK8" s="1" t="s">
        <v>51</v>
      </c>
      <c r="AL8" s="1" t="s">
        <v>54</v>
      </c>
      <c r="AM8" s="1" t="s">
        <v>54</v>
      </c>
      <c r="AN8" s="1" t="s">
        <v>54</v>
      </c>
      <c r="AO8" s="1" t="s">
        <v>54</v>
      </c>
      <c r="AP8" s="1" t="s">
        <v>55</v>
      </c>
      <c r="AQ8" s="1" t="s">
        <v>55</v>
      </c>
      <c r="AR8" s="1" t="s">
        <v>55</v>
      </c>
      <c r="AS8" s="1" t="s">
        <v>55</v>
      </c>
      <c r="AT8" s="1" t="s">
        <v>51</v>
      </c>
      <c r="AU8" s="1" t="s">
        <v>51</v>
      </c>
      <c r="AV8" s="1" t="s">
        <v>54</v>
      </c>
      <c r="AW8" s="1" t="s">
        <v>54</v>
      </c>
      <c r="AX8" s="1" t="s">
        <v>49</v>
      </c>
      <c r="AY8" s="1" t="s">
        <v>49</v>
      </c>
      <c r="AZ8" s="1" t="s">
        <v>48</v>
      </c>
      <c r="BA8" s="1" t="s">
        <v>48</v>
      </c>
    </row>
    <row r="9" spans="1:53" x14ac:dyDescent="0.2">
      <c r="A9" s="1" t="s">
        <v>56</v>
      </c>
      <c r="B9" s="1" t="s">
        <v>50</v>
      </c>
      <c r="C9" s="1" t="s">
        <v>50</v>
      </c>
      <c r="D9" s="1" t="s">
        <v>54</v>
      </c>
      <c r="E9" s="1" t="s">
        <v>54</v>
      </c>
      <c r="F9" s="1" t="s">
        <v>54</v>
      </c>
      <c r="G9" s="1" t="s">
        <v>54</v>
      </c>
      <c r="H9" s="1" t="s">
        <v>54</v>
      </c>
      <c r="I9" s="1" t="s">
        <v>54</v>
      </c>
      <c r="J9" s="1" t="s">
        <v>41</v>
      </c>
      <c r="K9" s="1" t="s">
        <v>41</v>
      </c>
      <c r="L9" s="1" t="s">
        <v>50</v>
      </c>
      <c r="M9" s="1" t="s">
        <v>49</v>
      </c>
      <c r="N9" s="1" t="s">
        <v>50</v>
      </c>
      <c r="O9" s="1" t="s">
        <v>50</v>
      </c>
      <c r="P9" s="1" t="s">
        <v>49</v>
      </c>
      <c r="Q9" s="1" t="s">
        <v>49</v>
      </c>
      <c r="R9" s="1" t="s">
        <v>55</v>
      </c>
      <c r="S9" s="1" t="s">
        <v>55</v>
      </c>
      <c r="T9" s="1" t="s">
        <v>55</v>
      </c>
      <c r="U9" s="1" t="s">
        <v>55</v>
      </c>
      <c r="V9" s="1" t="s">
        <v>53</v>
      </c>
      <c r="W9" s="1" t="s">
        <v>53</v>
      </c>
      <c r="X9" s="1" t="s">
        <v>51</v>
      </c>
      <c r="Y9" s="1" t="s">
        <v>51</v>
      </c>
      <c r="Z9" s="1" t="s">
        <v>50</v>
      </c>
      <c r="AA9" s="1" t="s">
        <v>50</v>
      </c>
      <c r="AB9" s="1" t="s">
        <v>51</v>
      </c>
      <c r="AC9" s="1" t="s">
        <v>51</v>
      </c>
      <c r="AD9" s="1" t="s">
        <v>51</v>
      </c>
      <c r="AE9" s="1" t="s">
        <v>51</v>
      </c>
      <c r="AF9" s="1" t="s">
        <v>49</v>
      </c>
      <c r="AG9" s="1" t="s">
        <v>49</v>
      </c>
      <c r="AH9" s="1" t="s">
        <v>51</v>
      </c>
      <c r="AI9" s="1" t="s">
        <v>51</v>
      </c>
      <c r="AJ9" s="1" t="s">
        <v>49</v>
      </c>
      <c r="AK9" s="1" t="s">
        <v>49</v>
      </c>
      <c r="AL9" s="1" t="s">
        <v>51</v>
      </c>
      <c r="AM9" s="1" t="s">
        <v>51</v>
      </c>
      <c r="AN9" s="1" t="s">
        <v>51</v>
      </c>
      <c r="AO9" s="1" t="s">
        <v>51</v>
      </c>
      <c r="AP9" s="1" t="s">
        <v>54</v>
      </c>
      <c r="AQ9" s="1" t="s">
        <v>54</v>
      </c>
      <c r="AR9" s="1" t="s">
        <v>51</v>
      </c>
      <c r="AS9" s="1" t="s">
        <v>51</v>
      </c>
      <c r="AT9" s="1" t="s">
        <v>50</v>
      </c>
      <c r="AU9" s="1" t="s">
        <v>50</v>
      </c>
      <c r="AV9" s="1" t="s">
        <v>52</v>
      </c>
      <c r="AW9" s="1" t="s">
        <v>52</v>
      </c>
      <c r="AX9" s="1" t="s">
        <v>48</v>
      </c>
      <c r="AY9" s="1" t="s">
        <v>48</v>
      </c>
      <c r="AZ9" s="1" t="s">
        <v>47</v>
      </c>
      <c r="BA9" s="1" t="s">
        <v>47</v>
      </c>
    </row>
    <row r="10" spans="1:53" x14ac:dyDescent="0.2">
      <c r="A10" s="1" t="s">
        <v>55</v>
      </c>
      <c r="B10" s="1" t="s">
        <v>49</v>
      </c>
      <c r="C10" s="1" t="s">
        <v>49</v>
      </c>
      <c r="D10" s="1" t="s">
        <v>50</v>
      </c>
      <c r="E10" s="1" t="s">
        <v>50</v>
      </c>
      <c r="F10" s="1" t="s">
        <v>50</v>
      </c>
      <c r="G10" s="1" t="s">
        <v>50</v>
      </c>
      <c r="H10" s="1" t="s">
        <v>50</v>
      </c>
      <c r="I10" s="1" t="s">
        <v>50</v>
      </c>
      <c r="J10" s="1" t="s">
        <v>39</v>
      </c>
      <c r="K10" s="1" t="s">
        <v>39</v>
      </c>
      <c r="L10" s="1" t="s">
        <v>49</v>
      </c>
      <c r="M10" s="1" t="s">
        <v>48</v>
      </c>
      <c r="N10" s="1" t="s">
        <v>49</v>
      </c>
      <c r="O10" s="1" t="s">
        <v>49</v>
      </c>
      <c r="P10" s="1" t="s">
        <v>48</v>
      </c>
      <c r="Q10" s="1" t="s">
        <v>48</v>
      </c>
      <c r="R10" s="1" t="s">
        <v>54</v>
      </c>
      <c r="S10" s="1" t="s">
        <v>54</v>
      </c>
      <c r="T10" s="1" t="s">
        <v>54</v>
      </c>
      <c r="U10" s="1" t="s">
        <v>54</v>
      </c>
      <c r="V10" s="1" t="s">
        <v>51</v>
      </c>
      <c r="W10" s="1" t="s">
        <v>51</v>
      </c>
      <c r="X10" s="1" t="s">
        <v>50</v>
      </c>
      <c r="Y10" s="1" t="s">
        <v>50</v>
      </c>
      <c r="Z10" s="1" t="s">
        <v>49</v>
      </c>
      <c r="AA10" s="1" t="s">
        <v>49</v>
      </c>
      <c r="AB10" s="1" t="s">
        <v>50</v>
      </c>
      <c r="AC10" s="1" t="s">
        <v>50</v>
      </c>
      <c r="AD10" s="1" t="s">
        <v>50</v>
      </c>
      <c r="AE10" s="1" t="s">
        <v>50</v>
      </c>
      <c r="AF10" s="1" t="s">
        <v>48</v>
      </c>
      <c r="AG10" s="1" t="s">
        <v>48</v>
      </c>
      <c r="AH10" s="1" t="s">
        <v>49</v>
      </c>
      <c r="AI10" s="1" t="s">
        <v>49</v>
      </c>
      <c r="AJ10" s="1" t="s">
        <v>48</v>
      </c>
      <c r="AK10" s="1" t="s">
        <v>48</v>
      </c>
      <c r="AL10" s="1" t="s">
        <v>50</v>
      </c>
      <c r="AM10" s="1" t="s">
        <v>50</v>
      </c>
      <c r="AN10" s="1" t="s">
        <v>50</v>
      </c>
      <c r="AO10" s="1" t="s">
        <v>50</v>
      </c>
      <c r="AP10" s="1" t="s">
        <v>50</v>
      </c>
      <c r="AQ10" s="1" t="s">
        <v>50</v>
      </c>
      <c r="AR10" s="1" t="s">
        <v>50</v>
      </c>
      <c r="AS10" s="1" t="s">
        <v>50</v>
      </c>
      <c r="AT10" s="1" t="s">
        <v>49</v>
      </c>
      <c r="AU10" s="1" t="s">
        <v>49</v>
      </c>
      <c r="AV10" s="1" t="s">
        <v>51</v>
      </c>
      <c r="AW10" s="1" t="s">
        <v>51</v>
      </c>
      <c r="AX10" s="1" t="s">
        <v>47</v>
      </c>
      <c r="AY10" s="1" t="s">
        <v>47</v>
      </c>
      <c r="AZ10" s="1" t="s">
        <v>46</v>
      </c>
      <c r="BA10" s="1" t="s">
        <v>46</v>
      </c>
    </row>
    <row r="11" spans="1:53" x14ac:dyDescent="0.2">
      <c r="A11" s="1" t="s">
        <v>54</v>
      </c>
      <c r="B11" s="1" t="s">
        <v>48</v>
      </c>
      <c r="C11" s="1" t="s">
        <v>48</v>
      </c>
      <c r="D11" s="1" t="s">
        <v>49</v>
      </c>
      <c r="E11" s="1" t="s">
        <v>49</v>
      </c>
      <c r="F11" s="1" t="s">
        <v>49</v>
      </c>
      <c r="G11" s="1" t="s">
        <v>49</v>
      </c>
      <c r="H11" s="1" t="s">
        <v>49</v>
      </c>
      <c r="I11" s="1" t="s">
        <v>49</v>
      </c>
      <c r="J11" s="1" t="s">
        <v>38</v>
      </c>
      <c r="K11" s="1" t="s">
        <v>38</v>
      </c>
      <c r="L11" s="1" t="s">
        <v>48</v>
      </c>
      <c r="M11" s="1" t="s">
        <v>47</v>
      </c>
      <c r="N11" s="1" t="s">
        <v>48</v>
      </c>
      <c r="O11" s="1" t="s">
        <v>48</v>
      </c>
      <c r="P11" s="1" t="s">
        <v>47</v>
      </c>
      <c r="Q11" s="1" t="s">
        <v>47</v>
      </c>
      <c r="R11" s="1" t="s">
        <v>53</v>
      </c>
      <c r="S11" s="1" t="s">
        <v>53</v>
      </c>
      <c r="T11" s="1" t="s">
        <v>51</v>
      </c>
      <c r="U11" s="1" t="s">
        <v>51</v>
      </c>
      <c r="V11" s="1" t="s">
        <v>50</v>
      </c>
      <c r="W11" s="1" t="s">
        <v>50</v>
      </c>
      <c r="X11" s="1" t="s">
        <v>49</v>
      </c>
      <c r="Y11" s="1" t="s">
        <v>49</v>
      </c>
      <c r="Z11" s="1" t="s">
        <v>47</v>
      </c>
      <c r="AA11" s="1" t="s">
        <v>47</v>
      </c>
      <c r="AB11" s="1" t="s">
        <v>49</v>
      </c>
      <c r="AC11" s="1" t="s">
        <v>49</v>
      </c>
      <c r="AD11" s="1" t="s">
        <v>49</v>
      </c>
      <c r="AE11" s="1" t="s">
        <v>49</v>
      </c>
      <c r="AF11" s="1" t="s">
        <v>47</v>
      </c>
      <c r="AG11" s="1" t="s">
        <v>47</v>
      </c>
      <c r="AH11" s="1" t="s">
        <v>48</v>
      </c>
      <c r="AI11" s="1" t="s">
        <v>48</v>
      </c>
      <c r="AJ11" s="1" t="s">
        <v>47</v>
      </c>
      <c r="AK11" s="1" t="s">
        <v>47</v>
      </c>
      <c r="AL11" s="1" t="s">
        <v>49</v>
      </c>
      <c r="AM11" s="1" t="s">
        <v>49</v>
      </c>
      <c r="AN11" s="1" t="s">
        <v>49</v>
      </c>
      <c r="AO11" s="1" t="s">
        <v>49</v>
      </c>
      <c r="AP11" s="1" t="s">
        <v>49</v>
      </c>
      <c r="AQ11" s="1" t="s">
        <v>49</v>
      </c>
      <c r="AR11" s="1" t="s">
        <v>49</v>
      </c>
      <c r="AS11" s="1" t="s">
        <v>49</v>
      </c>
      <c r="AT11" s="1" t="s">
        <v>48</v>
      </c>
      <c r="AU11" s="1" t="s">
        <v>48</v>
      </c>
      <c r="AV11" s="1" t="s">
        <v>50</v>
      </c>
      <c r="AW11" s="1" t="s">
        <v>50</v>
      </c>
      <c r="AX11" s="1" t="s">
        <v>46</v>
      </c>
      <c r="AY11" s="1" t="s">
        <v>46</v>
      </c>
      <c r="AZ11" s="1" t="s">
        <v>45</v>
      </c>
      <c r="BA11" s="1" t="s">
        <v>45</v>
      </c>
    </row>
    <row r="12" spans="1:53" x14ac:dyDescent="0.2">
      <c r="A12" s="1" t="s">
        <v>53</v>
      </c>
      <c r="B12" s="1" t="s">
        <v>47</v>
      </c>
      <c r="C12" s="1" t="s">
        <v>47</v>
      </c>
      <c r="D12" s="1" t="s">
        <v>48</v>
      </c>
      <c r="E12" s="1" t="s">
        <v>48</v>
      </c>
      <c r="F12" s="1" t="s">
        <v>48</v>
      </c>
      <c r="G12" s="1" t="s">
        <v>48</v>
      </c>
      <c r="H12" s="1" t="s">
        <v>48</v>
      </c>
      <c r="I12" s="1" t="s">
        <v>48</v>
      </c>
      <c r="J12" s="1" t="s">
        <v>37</v>
      </c>
      <c r="K12" s="1" t="s">
        <v>37</v>
      </c>
      <c r="L12" s="1" t="s">
        <v>47</v>
      </c>
      <c r="M12" s="1" t="s">
        <v>45</v>
      </c>
      <c r="N12" s="1" t="s">
        <v>47</v>
      </c>
      <c r="O12" s="1" t="s">
        <v>47</v>
      </c>
      <c r="P12" s="1" t="s">
        <v>45</v>
      </c>
      <c r="Q12" s="1" t="s">
        <v>45</v>
      </c>
      <c r="R12" s="1" t="s">
        <v>51</v>
      </c>
      <c r="S12" s="1" t="s">
        <v>51</v>
      </c>
      <c r="T12" s="1" t="s">
        <v>50</v>
      </c>
      <c r="U12" s="1" t="s">
        <v>50</v>
      </c>
      <c r="V12" s="1" t="s">
        <v>49</v>
      </c>
      <c r="W12" s="1" t="s">
        <v>49</v>
      </c>
      <c r="X12" s="1" t="s">
        <v>48</v>
      </c>
      <c r="Y12" s="1" t="s">
        <v>48</v>
      </c>
      <c r="Z12" s="1" t="s">
        <v>46</v>
      </c>
      <c r="AA12" s="1" t="s">
        <v>46</v>
      </c>
      <c r="AB12" s="1" t="s">
        <v>47</v>
      </c>
      <c r="AC12" s="1" t="s">
        <v>47</v>
      </c>
      <c r="AD12" s="1" t="s">
        <v>48</v>
      </c>
      <c r="AE12" s="1" t="s">
        <v>48</v>
      </c>
      <c r="AF12" s="1" t="s">
        <v>46</v>
      </c>
      <c r="AG12" s="1" t="s">
        <v>46</v>
      </c>
      <c r="AH12" s="1" t="s">
        <v>44</v>
      </c>
      <c r="AI12" s="1" t="s">
        <v>44</v>
      </c>
      <c r="AJ12" s="1" t="s">
        <v>46</v>
      </c>
      <c r="AK12" s="1" t="s">
        <v>46</v>
      </c>
      <c r="AL12" s="1" t="s">
        <v>48</v>
      </c>
      <c r="AM12" s="1" t="s">
        <v>48</v>
      </c>
      <c r="AN12" s="1" t="s">
        <v>47</v>
      </c>
      <c r="AO12" s="1" t="s">
        <v>47</v>
      </c>
      <c r="AP12" s="1" t="s">
        <v>48</v>
      </c>
      <c r="AQ12" s="1" t="s">
        <v>48</v>
      </c>
      <c r="AR12" s="1" t="s">
        <v>48</v>
      </c>
      <c r="AS12" s="1" t="s">
        <v>48</v>
      </c>
      <c r="AT12" s="1" t="s">
        <v>47</v>
      </c>
      <c r="AU12" s="1" t="s">
        <v>47</v>
      </c>
      <c r="AV12" s="1" t="s">
        <v>49</v>
      </c>
      <c r="AW12" s="1" t="s">
        <v>49</v>
      </c>
      <c r="AX12" s="1" t="s">
        <v>44</v>
      </c>
      <c r="AY12" s="1" t="s">
        <v>44</v>
      </c>
      <c r="AZ12" s="1" t="s">
        <v>44</v>
      </c>
      <c r="BA12" s="1" t="s">
        <v>44</v>
      </c>
    </row>
    <row r="13" spans="1:53" x14ac:dyDescent="0.2">
      <c r="A13" s="1" t="s">
        <v>52</v>
      </c>
      <c r="B13" s="1" t="s">
        <v>45</v>
      </c>
      <c r="C13" s="1" t="s">
        <v>45</v>
      </c>
      <c r="D13" s="1" t="s">
        <v>47</v>
      </c>
      <c r="E13" s="1" t="s">
        <v>47</v>
      </c>
      <c r="F13" s="1" t="s">
        <v>47</v>
      </c>
      <c r="G13" s="1" t="s">
        <v>47</v>
      </c>
      <c r="H13" s="1" t="s">
        <v>47</v>
      </c>
      <c r="I13" s="1" t="s">
        <v>47</v>
      </c>
      <c r="J13" s="1" t="s">
        <v>36</v>
      </c>
      <c r="K13" s="1" t="s">
        <v>36</v>
      </c>
      <c r="L13" s="1" t="s">
        <v>45</v>
      </c>
      <c r="M13" s="1" t="s">
        <v>43</v>
      </c>
      <c r="N13" s="1" t="s">
        <v>43</v>
      </c>
      <c r="O13" s="1" t="s">
        <v>43</v>
      </c>
      <c r="P13" s="1" t="s">
        <v>43</v>
      </c>
      <c r="Q13" s="1" t="s">
        <v>43</v>
      </c>
      <c r="R13" s="1" t="s">
        <v>50</v>
      </c>
      <c r="S13" s="1" t="s">
        <v>50</v>
      </c>
      <c r="T13" s="1" t="s">
        <v>49</v>
      </c>
      <c r="U13" s="1" t="s">
        <v>49</v>
      </c>
      <c r="V13" s="1" t="s">
        <v>48</v>
      </c>
      <c r="W13" s="1" t="s">
        <v>48</v>
      </c>
      <c r="X13" s="1" t="s">
        <v>47</v>
      </c>
      <c r="Y13" s="1" t="s">
        <v>47</v>
      </c>
      <c r="Z13" s="1" t="s">
        <v>45</v>
      </c>
      <c r="AA13" s="1" t="s">
        <v>45</v>
      </c>
      <c r="AB13" s="1" t="s">
        <v>46</v>
      </c>
      <c r="AC13" s="1" t="s">
        <v>46</v>
      </c>
      <c r="AD13" s="1" t="s">
        <v>47</v>
      </c>
      <c r="AE13" s="1" t="s">
        <v>47</v>
      </c>
      <c r="AF13" s="1" t="s">
        <v>45</v>
      </c>
      <c r="AG13" s="1" t="s">
        <v>45</v>
      </c>
      <c r="AH13" s="1" t="s">
        <v>43</v>
      </c>
      <c r="AI13" s="1" t="s">
        <v>43</v>
      </c>
      <c r="AJ13" s="1" t="s">
        <v>45</v>
      </c>
      <c r="AK13" s="1" t="s">
        <v>45</v>
      </c>
      <c r="AL13" s="1" t="s">
        <v>47</v>
      </c>
      <c r="AM13" s="1" t="s">
        <v>47</v>
      </c>
      <c r="AN13" s="1" t="s">
        <v>45</v>
      </c>
      <c r="AO13" s="1" t="s">
        <v>45</v>
      </c>
      <c r="AP13" s="1" t="s">
        <v>47</v>
      </c>
      <c r="AQ13" s="1" t="s">
        <v>47</v>
      </c>
      <c r="AR13" s="1" t="s">
        <v>47</v>
      </c>
      <c r="AS13" s="1" t="s">
        <v>47</v>
      </c>
      <c r="AT13" s="1" t="s">
        <v>46</v>
      </c>
      <c r="AU13" s="1" t="s">
        <v>46</v>
      </c>
      <c r="AV13" s="1" t="s">
        <v>48</v>
      </c>
      <c r="AW13" s="1" t="s">
        <v>48</v>
      </c>
      <c r="AX13" s="1" t="s">
        <v>41</v>
      </c>
      <c r="AY13" s="1" t="s">
        <v>41</v>
      </c>
      <c r="AZ13" s="1" t="s">
        <v>41</v>
      </c>
      <c r="BA13" s="1" t="s">
        <v>41</v>
      </c>
    </row>
    <row r="14" spans="1:53" x14ac:dyDescent="0.2">
      <c r="A14" s="1" t="s">
        <v>51</v>
      </c>
      <c r="B14" s="1" t="s">
        <v>43</v>
      </c>
      <c r="C14" s="1" t="s">
        <v>43</v>
      </c>
      <c r="D14" s="1" t="s">
        <v>45</v>
      </c>
      <c r="E14" s="1" t="s">
        <v>45</v>
      </c>
      <c r="F14" s="1" t="s">
        <v>45</v>
      </c>
      <c r="G14" s="1" t="s">
        <v>45</v>
      </c>
      <c r="H14" s="1" t="s">
        <v>45</v>
      </c>
      <c r="I14" s="1" t="s">
        <v>45</v>
      </c>
      <c r="J14" s="1" t="s">
        <v>32</v>
      </c>
      <c r="K14" s="1" t="s">
        <v>32</v>
      </c>
      <c r="L14" s="1" t="s">
        <v>43</v>
      </c>
      <c r="M14" s="1" t="s">
        <v>42</v>
      </c>
      <c r="N14" s="1" t="s">
        <v>42</v>
      </c>
      <c r="O14" s="1" t="s">
        <v>42</v>
      </c>
      <c r="P14" s="1" t="s">
        <v>41</v>
      </c>
      <c r="Q14" s="1" t="s">
        <v>41</v>
      </c>
      <c r="R14" s="1" t="s">
        <v>49</v>
      </c>
      <c r="S14" s="1" t="s">
        <v>49</v>
      </c>
      <c r="T14" s="1" t="s">
        <v>48</v>
      </c>
      <c r="U14" s="1" t="s">
        <v>48</v>
      </c>
      <c r="V14" s="1" t="s">
        <v>47</v>
      </c>
      <c r="W14" s="1" t="s">
        <v>47</v>
      </c>
      <c r="X14" s="1" t="s">
        <v>46</v>
      </c>
      <c r="Y14" s="1" t="s">
        <v>46</v>
      </c>
      <c r="Z14" s="1" t="s">
        <v>44</v>
      </c>
      <c r="AA14" s="1" t="s">
        <v>44</v>
      </c>
      <c r="AB14" s="1" t="s">
        <v>45</v>
      </c>
      <c r="AC14" s="1" t="s">
        <v>45</v>
      </c>
      <c r="AD14" s="1" t="s">
        <v>46</v>
      </c>
      <c r="AE14" s="1" t="s">
        <v>46</v>
      </c>
      <c r="AF14" s="1" t="s">
        <v>44</v>
      </c>
      <c r="AG14" s="1" t="s">
        <v>44</v>
      </c>
      <c r="AH14" s="1" t="s">
        <v>41</v>
      </c>
      <c r="AI14" s="1" t="s">
        <v>41</v>
      </c>
      <c r="AJ14" s="1" t="s">
        <v>44</v>
      </c>
      <c r="AK14" s="1" t="s">
        <v>44</v>
      </c>
      <c r="AL14" s="1" t="s">
        <v>46</v>
      </c>
      <c r="AM14" s="1" t="s">
        <v>46</v>
      </c>
      <c r="AN14" s="1" t="s">
        <v>44</v>
      </c>
      <c r="AO14" s="1" t="s">
        <v>44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45</v>
      </c>
      <c r="AU14" s="1" t="s">
        <v>45</v>
      </c>
      <c r="AV14" s="1" t="s">
        <v>47</v>
      </c>
      <c r="AW14" s="1" t="s">
        <v>47</v>
      </c>
      <c r="AX14" s="1" t="s">
        <v>39</v>
      </c>
      <c r="AY14" s="1" t="s">
        <v>39</v>
      </c>
      <c r="AZ14" s="1" t="s">
        <v>40</v>
      </c>
      <c r="BA14" s="1" t="s">
        <v>40</v>
      </c>
    </row>
    <row r="15" spans="1:53" x14ac:dyDescent="0.2">
      <c r="A15" s="1" t="s">
        <v>50</v>
      </c>
      <c r="B15" s="1" t="s">
        <v>42</v>
      </c>
      <c r="C15" s="1" t="s">
        <v>42</v>
      </c>
      <c r="D15" s="1" t="s">
        <v>43</v>
      </c>
      <c r="E15" s="1" t="s">
        <v>43</v>
      </c>
      <c r="F15" s="1" t="s">
        <v>43</v>
      </c>
      <c r="G15" s="1" t="s">
        <v>43</v>
      </c>
      <c r="H15" s="1" t="s">
        <v>43</v>
      </c>
      <c r="I15" s="1" t="s">
        <v>43</v>
      </c>
      <c r="J15" s="1" t="s">
        <v>30</v>
      </c>
      <c r="K15" s="1" t="s">
        <v>30</v>
      </c>
      <c r="L15" s="1" t="s">
        <v>42</v>
      </c>
      <c r="M15" s="1" t="s">
        <v>41</v>
      </c>
      <c r="N15" s="1" t="s">
        <v>41</v>
      </c>
      <c r="O15" s="1" t="s">
        <v>41</v>
      </c>
      <c r="P15" s="1" t="s">
        <v>39</v>
      </c>
      <c r="Q15" s="1" t="s">
        <v>39</v>
      </c>
      <c r="R15" s="1" t="s">
        <v>48</v>
      </c>
      <c r="S15" s="1" t="s">
        <v>48</v>
      </c>
      <c r="T15" s="1" t="s">
        <v>47</v>
      </c>
      <c r="U15" s="1" t="s">
        <v>47</v>
      </c>
      <c r="V15" s="1" t="s">
        <v>46</v>
      </c>
      <c r="W15" s="1" t="s">
        <v>46</v>
      </c>
      <c r="X15" s="1" t="s">
        <v>45</v>
      </c>
      <c r="Y15" s="1" t="s">
        <v>45</v>
      </c>
      <c r="Z15" s="1" t="s">
        <v>43</v>
      </c>
      <c r="AA15" s="1" t="s">
        <v>43</v>
      </c>
      <c r="AB15" s="1" t="s">
        <v>44</v>
      </c>
      <c r="AC15" s="1" t="s">
        <v>44</v>
      </c>
      <c r="AD15" s="1" t="s">
        <v>45</v>
      </c>
      <c r="AE15" s="1" t="s">
        <v>45</v>
      </c>
      <c r="AF15" s="1" t="s">
        <v>42</v>
      </c>
      <c r="AG15" s="1" t="s">
        <v>42</v>
      </c>
      <c r="AH15" s="1" t="s">
        <v>39</v>
      </c>
      <c r="AI15" s="1" t="s">
        <v>39</v>
      </c>
      <c r="AJ15" s="1" t="s">
        <v>43</v>
      </c>
      <c r="AK15" s="1" t="s">
        <v>43</v>
      </c>
      <c r="AL15" s="1" t="s">
        <v>44</v>
      </c>
      <c r="AM15" s="1" t="s">
        <v>44</v>
      </c>
      <c r="AN15" s="1" t="s">
        <v>43</v>
      </c>
      <c r="AO15" s="1" t="s">
        <v>43</v>
      </c>
      <c r="AP15" s="1" t="s">
        <v>45</v>
      </c>
      <c r="AQ15" s="1" t="s">
        <v>45</v>
      </c>
      <c r="AR15" s="1" t="s">
        <v>45</v>
      </c>
      <c r="AS15" s="1" t="s">
        <v>45</v>
      </c>
      <c r="AT15" s="1" t="s">
        <v>43</v>
      </c>
      <c r="AU15" s="1" t="s">
        <v>43</v>
      </c>
      <c r="AV15" s="1" t="s">
        <v>46</v>
      </c>
      <c r="AW15" s="1" t="s">
        <v>46</v>
      </c>
      <c r="AX15" s="1" t="s">
        <v>38</v>
      </c>
      <c r="AY15" s="1" t="s">
        <v>38</v>
      </c>
      <c r="AZ15" s="1" t="s">
        <v>39</v>
      </c>
      <c r="BA15" s="1" t="s">
        <v>39</v>
      </c>
    </row>
    <row r="16" spans="1:53" x14ac:dyDescent="0.2">
      <c r="A16" s="1" t="s">
        <v>49</v>
      </c>
      <c r="B16" s="1" t="s">
        <v>41</v>
      </c>
      <c r="C16" s="1" t="s">
        <v>41</v>
      </c>
      <c r="D16" s="1" t="s">
        <v>42</v>
      </c>
      <c r="E16" s="1" t="s">
        <v>42</v>
      </c>
      <c r="F16" s="1" t="s">
        <v>41</v>
      </c>
      <c r="G16" s="1" t="s">
        <v>41</v>
      </c>
      <c r="H16" s="1" t="s">
        <v>42</v>
      </c>
      <c r="I16" s="1" t="s">
        <v>42</v>
      </c>
      <c r="J16" s="1" t="s">
        <v>28</v>
      </c>
      <c r="K16" s="1" t="s">
        <v>28</v>
      </c>
      <c r="L16" s="1" t="s">
        <v>41</v>
      </c>
      <c r="M16" s="1" t="s">
        <v>39</v>
      </c>
      <c r="N16" s="1" t="s">
        <v>39</v>
      </c>
      <c r="O16" s="1" t="s">
        <v>39</v>
      </c>
      <c r="P16" s="1" t="s">
        <v>38</v>
      </c>
      <c r="Q16" s="1" t="s">
        <v>38</v>
      </c>
      <c r="R16" s="1" t="s">
        <v>47</v>
      </c>
      <c r="S16" s="1" t="s">
        <v>47</v>
      </c>
      <c r="T16" s="1" t="s">
        <v>45</v>
      </c>
      <c r="U16" s="1" t="s">
        <v>45</v>
      </c>
      <c r="V16" s="1" t="s">
        <v>45</v>
      </c>
      <c r="W16" s="1" t="s">
        <v>45</v>
      </c>
      <c r="X16" s="1" t="s">
        <v>44</v>
      </c>
      <c r="Y16" s="1" t="s">
        <v>44</v>
      </c>
      <c r="Z16" s="1" t="s">
        <v>41</v>
      </c>
      <c r="AA16" s="1" t="s">
        <v>41</v>
      </c>
      <c r="AB16" s="1" t="s">
        <v>43</v>
      </c>
      <c r="AC16" s="1" t="s">
        <v>43</v>
      </c>
      <c r="AD16" s="1" t="s">
        <v>44</v>
      </c>
      <c r="AE16" s="1" t="s">
        <v>44</v>
      </c>
      <c r="AF16" s="1" t="s">
        <v>41</v>
      </c>
      <c r="AG16" s="1" t="s">
        <v>41</v>
      </c>
      <c r="AH16" s="1" t="s">
        <v>38</v>
      </c>
      <c r="AI16" s="1" t="s">
        <v>38</v>
      </c>
      <c r="AJ16" s="1" t="s">
        <v>41</v>
      </c>
      <c r="AK16" s="1" t="s">
        <v>41</v>
      </c>
      <c r="AL16" s="1" t="s">
        <v>43</v>
      </c>
      <c r="AM16" s="1" t="s">
        <v>43</v>
      </c>
      <c r="AN16" s="1" t="s">
        <v>41</v>
      </c>
      <c r="AO16" s="1" t="s">
        <v>42</v>
      </c>
      <c r="AP16" s="1" t="s">
        <v>44</v>
      </c>
      <c r="AQ16" s="1" t="s">
        <v>44</v>
      </c>
      <c r="AR16" s="1" t="s">
        <v>44</v>
      </c>
      <c r="AS16" s="1" t="s">
        <v>44</v>
      </c>
      <c r="AT16" s="1" t="s">
        <v>42</v>
      </c>
      <c r="AU16" s="1" t="s">
        <v>42</v>
      </c>
      <c r="AV16" s="1" t="s">
        <v>45</v>
      </c>
      <c r="AW16" s="1" t="s">
        <v>45</v>
      </c>
      <c r="AX16" s="1" t="s">
        <v>37</v>
      </c>
      <c r="AY16" s="1" t="s">
        <v>37</v>
      </c>
      <c r="AZ16" s="1" t="s">
        <v>38</v>
      </c>
      <c r="BA16" s="1" t="s">
        <v>38</v>
      </c>
    </row>
    <row r="17" spans="1:53" x14ac:dyDescent="0.2">
      <c r="A17" s="1" t="s">
        <v>48</v>
      </c>
      <c r="B17" s="1" t="s">
        <v>40</v>
      </c>
      <c r="C17" s="1" t="s">
        <v>40</v>
      </c>
      <c r="D17" s="1" t="s">
        <v>41</v>
      </c>
      <c r="E17" s="1" t="s">
        <v>41</v>
      </c>
      <c r="F17" s="1" t="s">
        <v>39</v>
      </c>
      <c r="G17" s="1" t="s">
        <v>39</v>
      </c>
      <c r="H17" s="1" t="s">
        <v>41</v>
      </c>
      <c r="I17" s="1" t="s">
        <v>41</v>
      </c>
      <c r="J17" s="1" t="s">
        <v>27</v>
      </c>
      <c r="K17" s="1" t="s">
        <v>27</v>
      </c>
      <c r="L17" s="1" t="s">
        <v>39</v>
      </c>
      <c r="M17" s="1" t="s">
        <v>38</v>
      </c>
      <c r="N17" s="1" t="s">
        <v>38</v>
      </c>
      <c r="O17" s="1" t="s">
        <v>38</v>
      </c>
      <c r="P17" s="1" t="s">
        <v>34</v>
      </c>
      <c r="Q17" s="1" t="s">
        <v>34</v>
      </c>
      <c r="R17" s="1" t="s">
        <v>44</v>
      </c>
      <c r="S17" s="1" t="s">
        <v>44</v>
      </c>
      <c r="T17" s="1" t="s">
        <v>44</v>
      </c>
      <c r="U17" s="1" t="s">
        <v>44</v>
      </c>
      <c r="V17" s="1" t="s">
        <v>44</v>
      </c>
      <c r="W17" s="1" t="s">
        <v>44</v>
      </c>
      <c r="X17" s="1" t="s">
        <v>43</v>
      </c>
      <c r="Y17" s="1" t="s">
        <v>43</v>
      </c>
      <c r="Z17" s="1" t="s">
        <v>40</v>
      </c>
      <c r="AA17" s="1" t="s">
        <v>40</v>
      </c>
      <c r="AB17" s="1" t="s">
        <v>41</v>
      </c>
      <c r="AC17" s="1" t="s">
        <v>41</v>
      </c>
      <c r="AD17" s="1" t="s">
        <v>43</v>
      </c>
      <c r="AE17" s="1" t="s">
        <v>43</v>
      </c>
      <c r="AF17" s="1" t="s">
        <v>39</v>
      </c>
      <c r="AG17" s="1" t="s">
        <v>39</v>
      </c>
      <c r="AH17" s="1" t="s">
        <v>37</v>
      </c>
      <c r="AI17" s="1" t="s">
        <v>37</v>
      </c>
      <c r="AJ17" s="1" t="s">
        <v>39</v>
      </c>
      <c r="AK17" s="1" t="s">
        <v>39</v>
      </c>
      <c r="AL17" s="1" t="s">
        <v>42</v>
      </c>
      <c r="AM17" s="1" t="s">
        <v>42</v>
      </c>
      <c r="AN17" s="1" t="s">
        <v>40</v>
      </c>
      <c r="AO17" s="1" t="s">
        <v>41</v>
      </c>
      <c r="AP17" s="1" t="s">
        <v>43</v>
      </c>
      <c r="AQ17" s="1" t="s">
        <v>43</v>
      </c>
      <c r="AR17" s="1" t="s">
        <v>43</v>
      </c>
      <c r="AS17" s="1" t="s">
        <v>43</v>
      </c>
      <c r="AT17" s="1" t="s">
        <v>41</v>
      </c>
      <c r="AU17" s="1" t="s">
        <v>41</v>
      </c>
      <c r="AV17" s="1" t="s">
        <v>44</v>
      </c>
      <c r="AW17" s="1" t="s">
        <v>44</v>
      </c>
      <c r="AX17" s="1" t="s">
        <v>36</v>
      </c>
      <c r="AY17" s="1" t="s">
        <v>36</v>
      </c>
      <c r="AZ17" s="1" t="s">
        <v>37</v>
      </c>
      <c r="BA17" s="1" t="s">
        <v>37</v>
      </c>
    </row>
    <row r="18" spans="1:53" x14ac:dyDescent="0.2">
      <c r="A18" s="1" t="s">
        <v>47</v>
      </c>
      <c r="B18" s="1" t="s">
        <v>39</v>
      </c>
      <c r="C18" s="1" t="s">
        <v>39</v>
      </c>
      <c r="D18" s="1" t="s">
        <v>40</v>
      </c>
      <c r="E18" s="1" t="s">
        <v>40</v>
      </c>
      <c r="F18" s="1" t="s">
        <v>38</v>
      </c>
      <c r="G18" s="1" t="s">
        <v>38</v>
      </c>
      <c r="H18" s="1" t="s">
        <v>40</v>
      </c>
      <c r="I18" s="1" t="s">
        <v>40</v>
      </c>
      <c r="J18" s="1" t="s">
        <v>25</v>
      </c>
      <c r="K18" s="1" t="s">
        <v>25</v>
      </c>
      <c r="L18" s="1" t="s">
        <v>38</v>
      </c>
      <c r="M18" s="1" t="s">
        <v>37</v>
      </c>
      <c r="N18" s="1" t="s">
        <v>37</v>
      </c>
      <c r="O18" s="1" t="s">
        <v>37</v>
      </c>
      <c r="P18" s="1" t="s">
        <v>33</v>
      </c>
      <c r="Q18" s="1" t="s">
        <v>33</v>
      </c>
      <c r="R18" s="1" t="s">
        <v>43</v>
      </c>
      <c r="S18" s="1" t="s">
        <v>43</v>
      </c>
      <c r="T18" s="1" t="s">
        <v>43</v>
      </c>
      <c r="U18" s="1" t="s">
        <v>43</v>
      </c>
      <c r="V18" s="1" t="s">
        <v>43</v>
      </c>
      <c r="W18" s="1" t="s">
        <v>43</v>
      </c>
      <c r="X18" s="1" t="s">
        <v>42</v>
      </c>
      <c r="Y18" s="1" t="s">
        <v>42</v>
      </c>
      <c r="Z18" s="1" t="s">
        <v>39</v>
      </c>
      <c r="AA18" s="1" t="s">
        <v>39</v>
      </c>
      <c r="AB18" s="1" t="s">
        <v>40</v>
      </c>
      <c r="AC18" s="1" t="s">
        <v>40</v>
      </c>
      <c r="AD18" s="1" t="s">
        <v>42</v>
      </c>
      <c r="AE18" s="1" t="s">
        <v>42</v>
      </c>
      <c r="AF18" s="1" t="s">
        <v>38</v>
      </c>
      <c r="AG18" s="1" t="s">
        <v>38</v>
      </c>
      <c r="AH18" s="1" t="s">
        <v>36</v>
      </c>
      <c r="AI18" s="1" t="s">
        <v>36</v>
      </c>
      <c r="AJ18" s="1" t="s">
        <v>38</v>
      </c>
      <c r="AK18" s="1" t="s">
        <v>38</v>
      </c>
      <c r="AL18" s="1" t="s">
        <v>41</v>
      </c>
      <c r="AM18" s="1" t="s">
        <v>41</v>
      </c>
      <c r="AN18" s="1" t="s">
        <v>39</v>
      </c>
      <c r="AO18" s="1" t="s">
        <v>40</v>
      </c>
      <c r="AP18" s="1" t="s">
        <v>41</v>
      </c>
      <c r="AQ18" s="1" t="s">
        <v>41</v>
      </c>
      <c r="AR18" s="1" t="s">
        <v>42</v>
      </c>
      <c r="AS18" s="1" t="s">
        <v>42</v>
      </c>
      <c r="AT18" s="1" t="s">
        <v>40</v>
      </c>
      <c r="AU18" s="1" t="s">
        <v>40</v>
      </c>
      <c r="AV18" s="1" t="s">
        <v>43</v>
      </c>
      <c r="AW18" s="1" t="s">
        <v>43</v>
      </c>
      <c r="AX18" s="1" t="s">
        <v>34</v>
      </c>
      <c r="AY18" s="1" t="s">
        <v>34</v>
      </c>
      <c r="AZ18" s="1" t="s">
        <v>36</v>
      </c>
      <c r="BA18" s="1" t="s">
        <v>36</v>
      </c>
    </row>
    <row r="19" spans="1:53" x14ac:dyDescent="0.2">
      <c r="A19" s="1" t="s">
        <v>46</v>
      </c>
      <c r="B19" s="1" t="s">
        <v>37</v>
      </c>
      <c r="C19" s="1" t="s">
        <v>37</v>
      </c>
      <c r="D19" s="1" t="s">
        <v>39</v>
      </c>
      <c r="E19" s="1" t="s">
        <v>39</v>
      </c>
      <c r="F19" s="1" t="s">
        <v>37</v>
      </c>
      <c r="G19" s="1" t="s">
        <v>37</v>
      </c>
      <c r="H19" s="1" t="s">
        <v>39</v>
      </c>
      <c r="I19" s="1" t="s">
        <v>39</v>
      </c>
      <c r="J19" s="1" t="s">
        <v>26</v>
      </c>
      <c r="K19" s="1" t="s">
        <v>26</v>
      </c>
      <c r="L19" s="1" t="s">
        <v>37</v>
      </c>
      <c r="M19" s="1" t="s">
        <v>34</v>
      </c>
      <c r="N19" s="1" t="s">
        <v>36</v>
      </c>
      <c r="O19" s="1" t="s">
        <v>36</v>
      </c>
      <c r="P19" s="1" t="s">
        <v>32</v>
      </c>
      <c r="Q19" s="1" t="s">
        <v>32</v>
      </c>
      <c r="R19" s="1" t="s">
        <v>42</v>
      </c>
      <c r="S19" s="1" t="s">
        <v>42</v>
      </c>
      <c r="T19" s="1" t="s">
        <v>41</v>
      </c>
      <c r="U19" s="1" t="s">
        <v>41</v>
      </c>
      <c r="V19" s="1" t="s">
        <v>42</v>
      </c>
      <c r="W19" s="1" t="s">
        <v>42</v>
      </c>
      <c r="X19" s="1" t="s">
        <v>41</v>
      </c>
      <c r="Y19" s="1" t="s">
        <v>41</v>
      </c>
      <c r="Z19" s="1" t="s">
        <v>38</v>
      </c>
      <c r="AA19" s="1" t="s">
        <v>38</v>
      </c>
      <c r="AB19" s="1" t="s">
        <v>39</v>
      </c>
      <c r="AC19" s="1" t="s">
        <v>39</v>
      </c>
      <c r="AD19" s="1" t="s">
        <v>41</v>
      </c>
      <c r="AE19" s="1" t="s">
        <v>41</v>
      </c>
      <c r="AF19" s="1" t="s">
        <v>37</v>
      </c>
      <c r="AG19" s="1" t="s">
        <v>37</v>
      </c>
      <c r="AH19" s="1" t="s">
        <v>33</v>
      </c>
      <c r="AI19" s="1" t="s">
        <v>33</v>
      </c>
      <c r="AJ19" s="1" t="s">
        <v>37</v>
      </c>
      <c r="AK19" s="1" t="s">
        <v>37</v>
      </c>
      <c r="AL19" s="1" t="s">
        <v>39</v>
      </c>
      <c r="AM19" s="1" t="s">
        <v>39</v>
      </c>
      <c r="AN19" s="1" t="s">
        <v>38</v>
      </c>
      <c r="AO19" s="1" t="s">
        <v>39</v>
      </c>
      <c r="AP19" s="1" t="s">
        <v>40</v>
      </c>
      <c r="AQ19" s="1" t="s">
        <v>40</v>
      </c>
      <c r="AR19" s="1" t="s">
        <v>41</v>
      </c>
      <c r="AS19" s="1" t="s">
        <v>41</v>
      </c>
      <c r="AT19" s="1" t="s">
        <v>39</v>
      </c>
      <c r="AU19" s="1" t="s">
        <v>39</v>
      </c>
      <c r="AV19" s="1" t="s">
        <v>42</v>
      </c>
      <c r="AW19" s="1" t="s">
        <v>42</v>
      </c>
      <c r="AX19" s="1" t="s">
        <v>33</v>
      </c>
      <c r="AY19" s="1" t="s">
        <v>33</v>
      </c>
      <c r="AZ19" s="1" t="s">
        <v>34</v>
      </c>
      <c r="BA19" s="1" t="s">
        <v>34</v>
      </c>
    </row>
    <row r="20" spans="1:53" x14ac:dyDescent="0.2">
      <c r="A20" s="1" t="s">
        <v>45</v>
      </c>
      <c r="B20" s="1" t="s">
        <v>34</v>
      </c>
      <c r="C20" s="1" t="s">
        <v>34</v>
      </c>
      <c r="D20" s="1" t="s">
        <v>38</v>
      </c>
      <c r="E20" s="1" t="s">
        <v>38</v>
      </c>
      <c r="F20" s="1" t="s">
        <v>36</v>
      </c>
      <c r="G20" s="1" t="s">
        <v>36</v>
      </c>
      <c r="H20" s="1" t="s">
        <v>38</v>
      </c>
      <c r="I20" s="1" t="s">
        <v>38</v>
      </c>
      <c r="J20" s="1" t="s">
        <v>23</v>
      </c>
      <c r="K20" s="1" t="s">
        <v>23</v>
      </c>
      <c r="L20" s="1" t="s">
        <v>34</v>
      </c>
      <c r="M20" s="1" t="s">
        <v>32</v>
      </c>
      <c r="N20" s="1" t="s">
        <v>34</v>
      </c>
      <c r="O20" s="1" t="s">
        <v>34</v>
      </c>
      <c r="P20" s="1" t="s">
        <v>29</v>
      </c>
      <c r="Q20" s="1" t="s">
        <v>29</v>
      </c>
      <c r="R20" s="1" t="s">
        <v>41</v>
      </c>
      <c r="S20" s="1" t="s">
        <v>41</v>
      </c>
      <c r="T20" s="1" t="s">
        <v>39</v>
      </c>
      <c r="U20" s="1" t="s">
        <v>39</v>
      </c>
      <c r="V20" s="1" t="s">
        <v>41</v>
      </c>
      <c r="W20" s="1" t="s">
        <v>41</v>
      </c>
      <c r="X20" s="1" t="s">
        <v>40</v>
      </c>
      <c r="Y20" s="1" t="s">
        <v>40</v>
      </c>
      <c r="Z20" s="1" t="s">
        <v>37</v>
      </c>
      <c r="AA20" s="1" t="s">
        <v>37</v>
      </c>
      <c r="AB20" s="1" t="s">
        <v>38</v>
      </c>
      <c r="AC20" s="1" t="s">
        <v>38</v>
      </c>
      <c r="AD20" s="1" t="s">
        <v>40</v>
      </c>
      <c r="AE20" s="1" t="s">
        <v>40</v>
      </c>
      <c r="AF20" s="1" t="s">
        <v>36</v>
      </c>
      <c r="AG20" s="1" t="s">
        <v>34</v>
      </c>
      <c r="AH20" s="1" t="s">
        <v>32</v>
      </c>
      <c r="AI20" s="1" t="s">
        <v>32</v>
      </c>
      <c r="AJ20" s="1" t="s">
        <v>36</v>
      </c>
      <c r="AK20" s="1" t="s">
        <v>36</v>
      </c>
      <c r="AL20" s="1" t="s">
        <v>37</v>
      </c>
      <c r="AM20" s="1" t="s">
        <v>37</v>
      </c>
      <c r="AN20" s="1" t="s">
        <v>37</v>
      </c>
      <c r="AO20" s="1" t="s">
        <v>38</v>
      </c>
      <c r="AP20" s="1" t="s">
        <v>39</v>
      </c>
      <c r="AQ20" s="1" t="s">
        <v>39</v>
      </c>
      <c r="AR20" s="1" t="s">
        <v>40</v>
      </c>
      <c r="AS20" s="1" t="s">
        <v>40</v>
      </c>
      <c r="AT20" s="1" t="s">
        <v>38</v>
      </c>
      <c r="AU20" s="1" t="s">
        <v>38</v>
      </c>
      <c r="AV20" s="1" t="s">
        <v>41</v>
      </c>
      <c r="AW20" s="1" t="s">
        <v>41</v>
      </c>
      <c r="AX20" s="1" t="s">
        <v>32</v>
      </c>
      <c r="AY20" s="1" t="s">
        <v>32</v>
      </c>
      <c r="AZ20" s="1" t="s">
        <v>33</v>
      </c>
      <c r="BA20" s="1" t="s">
        <v>33</v>
      </c>
    </row>
    <row r="21" spans="1:53" x14ac:dyDescent="0.2">
      <c r="A21" s="1" t="s">
        <v>44</v>
      </c>
      <c r="B21" s="1" t="s">
        <v>33</v>
      </c>
      <c r="C21" s="1" t="s">
        <v>33</v>
      </c>
      <c r="D21" s="1" t="s">
        <v>37</v>
      </c>
      <c r="E21" s="1" t="s">
        <v>37</v>
      </c>
      <c r="F21" s="1" t="s">
        <v>33</v>
      </c>
      <c r="G21" s="1" t="s">
        <v>33</v>
      </c>
      <c r="H21" s="1" t="s">
        <v>36</v>
      </c>
      <c r="I21" s="1" t="s">
        <v>36</v>
      </c>
      <c r="J21" s="1" t="s">
        <v>20</v>
      </c>
      <c r="K21" s="1" t="s">
        <v>20</v>
      </c>
      <c r="L21" s="1" t="s">
        <v>32</v>
      </c>
      <c r="M21" s="1" t="s">
        <v>29</v>
      </c>
      <c r="N21" s="1" t="s">
        <v>32</v>
      </c>
      <c r="O21" s="1" t="s">
        <v>32</v>
      </c>
      <c r="P21" s="1" t="s">
        <v>27</v>
      </c>
      <c r="Q21" s="1" t="s">
        <v>27</v>
      </c>
      <c r="R21" s="1" t="s">
        <v>40</v>
      </c>
      <c r="S21" s="1" t="s">
        <v>40</v>
      </c>
      <c r="T21" s="1" t="s">
        <v>38</v>
      </c>
      <c r="U21" s="1" t="s">
        <v>38</v>
      </c>
      <c r="V21" s="1" t="s">
        <v>39</v>
      </c>
      <c r="W21" s="1" t="s">
        <v>39</v>
      </c>
      <c r="X21" s="1" t="s">
        <v>39</v>
      </c>
      <c r="Y21" s="1" t="s">
        <v>39</v>
      </c>
      <c r="Z21" s="1" t="s">
        <v>36</v>
      </c>
      <c r="AA21" s="1" t="s">
        <v>36</v>
      </c>
      <c r="AB21" s="1" t="s">
        <v>37</v>
      </c>
      <c r="AC21" s="1" t="s">
        <v>37</v>
      </c>
      <c r="AD21" s="1" t="s">
        <v>39</v>
      </c>
      <c r="AE21" s="1" t="s">
        <v>39</v>
      </c>
      <c r="AF21" s="1" t="s">
        <v>34</v>
      </c>
      <c r="AG21" s="1" t="s">
        <v>33</v>
      </c>
      <c r="AH21" s="1" t="s">
        <v>31</v>
      </c>
      <c r="AI21" s="1" t="s">
        <v>31</v>
      </c>
      <c r="AJ21" s="1" t="s">
        <v>35</v>
      </c>
      <c r="AK21" s="1" t="s">
        <v>35</v>
      </c>
      <c r="AL21" s="1" t="s">
        <v>36</v>
      </c>
      <c r="AM21" s="1" t="s">
        <v>36</v>
      </c>
      <c r="AN21" s="1" t="s">
        <v>36</v>
      </c>
      <c r="AO21" s="1" t="s">
        <v>37</v>
      </c>
      <c r="AP21" s="1" t="s">
        <v>38</v>
      </c>
      <c r="AQ21" s="1" t="s">
        <v>38</v>
      </c>
      <c r="AR21" s="1" t="s">
        <v>39</v>
      </c>
      <c r="AS21" s="1" t="s">
        <v>39</v>
      </c>
      <c r="AT21" s="1" t="s">
        <v>34</v>
      </c>
      <c r="AU21" s="1" t="s">
        <v>34</v>
      </c>
      <c r="AV21" s="1" t="s">
        <v>39</v>
      </c>
      <c r="AW21" s="1" t="s">
        <v>39</v>
      </c>
      <c r="AX21" s="1" t="s">
        <v>30</v>
      </c>
      <c r="AY21" s="1" t="s">
        <v>30</v>
      </c>
      <c r="AZ21" s="1" t="s">
        <v>32</v>
      </c>
      <c r="BA21" s="1" t="s">
        <v>32</v>
      </c>
    </row>
    <row r="22" spans="1:53" x14ac:dyDescent="0.2">
      <c r="A22" s="1" t="s">
        <v>43</v>
      </c>
      <c r="B22" s="1" t="s">
        <v>32</v>
      </c>
      <c r="C22" s="1" t="s">
        <v>32</v>
      </c>
      <c r="D22" s="1" t="s">
        <v>36</v>
      </c>
      <c r="E22" s="1" t="s">
        <v>36</v>
      </c>
      <c r="F22" s="1" t="s">
        <v>30</v>
      </c>
      <c r="G22" s="1" t="s">
        <v>30</v>
      </c>
      <c r="H22" s="1" t="s">
        <v>34</v>
      </c>
      <c r="I22" s="1" t="s">
        <v>34</v>
      </c>
      <c r="J22" s="1" t="s">
        <v>19</v>
      </c>
      <c r="K22" s="1" t="s">
        <v>19</v>
      </c>
      <c r="L22" s="1" t="s">
        <v>29</v>
      </c>
      <c r="M22" s="1" t="s">
        <v>27</v>
      </c>
      <c r="N22" s="1" t="s">
        <v>30</v>
      </c>
      <c r="O22" s="1" t="s">
        <v>30</v>
      </c>
      <c r="P22" s="1" t="s">
        <v>25</v>
      </c>
      <c r="Q22" s="1" t="s">
        <v>25</v>
      </c>
      <c r="R22" s="1" t="s">
        <v>39</v>
      </c>
      <c r="S22" s="1" t="s">
        <v>39</v>
      </c>
      <c r="T22" s="1" t="s">
        <v>37</v>
      </c>
      <c r="U22" s="1" t="s">
        <v>37</v>
      </c>
      <c r="V22" s="1" t="s">
        <v>38</v>
      </c>
      <c r="W22" s="1" t="s">
        <v>38</v>
      </c>
      <c r="X22" s="1" t="s">
        <v>38</v>
      </c>
      <c r="Y22" s="1" t="s">
        <v>38</v>
      </c>
      <c r="Z22" s="1" t="s">
        <v>34</v>
      </c>
      <c r="AA22" s="1" t="s">
        <v>34</v>
      </c>
      <c r="AB22" s="1" t="s">
        <v>36</v>
      </c>
      <c r="AC22" s="1" t="s">
        <v>36</v>
      </c>
      <c r="AD22" s="1" t="s">
        <v>38</v>
      </c>
      <c r="AE22" s="1" t="s">
        <v>38</v>
      </c>
      <c r="AF22" s="1" t="s">
        <v>33</v>
      </c>
      <c r="AG22" s="1" t="s">
        <v>32</v>
      </c>
      <c r="AH22" s="1" t="s">
        <v>29</v>
      </c>
      <c r="AI22" s="1" t="s">
        <v>29</v>
      </c>
      <c r="AJ22" s="1" t="s">
        <v>34</v>
      </c>
      <c r="AK22" s="1" t="s">
        <v>34</v>
      </c>
      <c r="AL22" s="1" t="s">
        <v>35</v>
      </c>
      <c r="AM22" s="1" t="s">
        <v>35</v>
      </c>
      <c r="AN22" s="1" t="s">
        <v>33</v>
      </c>
      <c r="AO22" s="1" t="s">
        <v>36</v>
      </c>
      <c r="AP22" s="1" t="s">
        <v>37</v>
      </c>
      <c r="AQ22" s="1" t="s">
        <v>37</v>
      </c>
      <c r="AR22" s="1" t="s">
        <v>38</v>
      </c>
      <c r="AS22" s="1" t="s">
        <v>38</v>
      </c>
      <c r="AT22" s="1" t="s">
        <v>33</v>
      </c>
      <c r="AU22" s="1" t="s">
        <v>33</v>
      </c>
      <c r="AV22" s="1" t="s">
        <v>38</v>
      </c>
      <c r="AW22" s="1" t="s">
        <v>38</v>
      </c>
      <c r="AX22" s="1" t="s">
        <v>27</v>
      </c>
      <c r="AY22" s="1" t="s">
        <v>27</v>
      </c>
      <c r="AZ22" s="1" t="s">
        <v>30</v>
      </c>
      <c r="BA22" s="1" t="s">
        <v>30</v>
      </c>
    </row>
    <row r="23" spans="1:53" x14ac:dyDescent="0.2">
      <c r="A23" s="1" t="s">
        <v>42</v>
      </c>
      <c r="B23" s="1" t="s">
        <v>27</v>
      </c>
      <c r="C23" s="1" t="s">
        <v>27</v>
      </c>
      <c r="D23" s="1" t="s">
        <v>34</v>
      </c>
      <c r="E23" s="1" t="s">
        <v>34</v>
      </c>
      <c r="F23" s="1" t="s">
        <v>27</v>
      </c>
      <c r="G23" s="1" t="s">
        <v>27</v>
      </c>
      <c r="H23" s="1" t="s">
        <v>33</v>
      </c>
      <c r="I23" s="1" t="s">
        <v>33</v>
      </c>
      <c r="J23" s="1" t="s">
        <v>18</v>
      </c>
      <c r="K23" s="1" t="s">
        <v>18</v>
      </c>
      <c r="L23" s="1" t="s">
        <v>27</v>
      </c>
      <c r="M23" s="1" t="s">
        <v>25</v>
      </c>
      <c r="N23" s="1" t="s">
        <v>29</v>
      </c>
      <c r="O23" s="1" t="s">
        <v>29</v>
      </c>
      <c r="P23" s="1" t="s">
        <v>26</v>
      </c>
      <c r="Q23" s="1" t="s">
        <v>26</v>
      </c>
      <c r="R23" s="1" t="s">
        <v>38</v>
      </c>
      <c r="S23" s="1" t="s">
        <v>38</v>
      </c>
      <c r="T23" s="1" t="s">
        <v>35</v>
      </c>
      <c r="U23" s="1" t="s">
        <v>35</v>
      </c>
      <c r="V23" s="1" t="s">
        <v>37</v>
      </c>
      <c r="W23" s="1" t="s">
        <v>37</v>
      </c>
      <c r="X23" s="1" t="s">
        <v>37</v>
      </c>
      <c r="Y23" s="1" t="s">
        <v>37</v>
      </c>
      <c r="Z23" s="1" t="s">
        <v>33</v>
      </c>
      <c r="AA23" s="1" t="s">
        <v>33</v>
      </c>
      <c r="AB23" s="1" t="s">
        <v>34</v>
      </c>
      <c r="AC23" s="1" t="s">
        <v>34</v>
      </c>
      <c r="AD23" s="1" t="s">
        <v>36</v>
      </c>
      <c r="AE23" s="1" t="s">
        <v>36</v>
      </c>
      <c r="AF23" s="1" t="s">
        <v>32</v>
      </c>
      <c r="AG23" s="1" t="s">
        <v>31</v>
      </c>
      <c r="AH23" s="1" t="s">
        <v>27</v>
      </c>
      <c r="AI23" s="1" t="s">
        <v>27</v>
      </c>
      <c r="AJ23" s="1" t="s">
        <v>33</v>
      </c>
      <c r="AK23" s="1" t="s">
        <v>33</v>
      </c>
      <c r="AL23" s="1" t="s">
        <v>34</v>
      </c>
      <c r="AM23" s="1" t="s">
        <v>34</v>
      </c>
      <c r="AN23" s="1" t="s">
        <v>32</v>
      </c>
      <c r="AO23" s="1" t="s">
        <v>33</v>
      </c>
      <c r="AP23" s="1" t="s">
        <v>36</v>
      </c>
      <c r="AQ23" s="1" t="s">
        <v>36</v>
      </c>
      <c r="AR23" s="1" t="s">
        <v>37</v>
      </c>
      <c r="AS23" s="1" t="s">
        <v>37</v>
      </c>
      <c r="AT23" s="1" t="s">
        <v>32</v>
      </c>
      <c r="AU23" s="1" t="s">
        <v>32</v>
      </c>
      <c r="AV23" s="1" t="s">
        <v>37</v>
      </c>
      <c r="AW23" s="1" t="s">
        <v>37</v>
      </c>
      <c r="AX23" s="1" t="s">
        <v>25</v>
      </c>
      <c r="AY23" s="1" t="s">
        <v>25</v>
      </c>
      <c r="AZ23" s="1" t="s">
        <v>27</v>
      </c>
      <c r="BA23" s="1" t="s">
        <v>27</v>
      </c>
    </row>
    <row r="24" spans="1:53" x14ac:dyDescent="0.2">
      <c r="A24" s="1" t="s">
        <v>41</v>
      </c>
      <c r="B24" s="1" t="s">
        <v>25</v>
      </c>
      <c r="C24" s="1" t="s">
        <v>25</v>
      </c>
      <c r="D24" s="1" t="s">
        <v>33</v>
      </c>
      <c r="E24" s="1" t="s">
        <v>33</v>
      </c>
      <c r="F24" s="1" t="s">
        <v>25</v>
      </c>
      <c r="G24" s="1" t="s">
        <v>25</v>
      </c>
      <c r="H24" s="1" t="s">
        <v>32</v>
      </c>
      <c r="I24" s="1" t="s">
        <v>32</v>
      </c>
      <c r="J24" s="1" t="s">
        <v>13</v>
      </c>
      <c r="K24" s="1" t="s">
        <v>13</v>
      </c>
      <c r="L24" s="1" t="s">
        <v>25</v>
      </c>
      <c r="M24" s="1" t="s">
        <v>23</v>
      </c>
      <c r="N24" s="1" t="s">
        <v>27</v>
      </c>
      <c r="O24" s="1" t="s">
        <v>27</v>
      </c>
      <c r="P24" s="1" t="s">
        <v>23</v>
      </c>
      <c r="Q24" s="1" t="s">
        <v>23</v>
      </c>
      <c r="R24" s="1" t="s">
        <v>37</v>
      </c>
      <c r="S24" s="1" t="s">
        <v>37</v>
      </c>
      <c r="T24" s="1" t="s">
        <v>34</v>
      </c>
      <c r="U24" s="1" t="s">
        <v>34</v>
      </c>
      <c r="V24" s="1" t="s">
        <v>35</v>
      </c>
      <c r="W24" s="1" t="s">
        <v>35</v>
      </c>
      <c r="X24" s="1" t="s">
        <v>35</v>
      </c>
      <c r="Y24" s="1" t="s">
        <v>35</v>
      </c>
      <c r="Z24" s="1" t="s">
        <v>32</v>
      </c>
      <c r="AA24" s="1" t="s">
        <v>32</v>
      </c>
      <c r="AB24" s="1" t="s">
        <v>33</v>
      </c>
      <c r="AC24" s="1" t="s">
        <v>33</v>
      </c>
      <c r="AD24" s="1" t="s">
        <v>35</v>
      </c>
      <c r="AE24" s="1" t="s">
        <v>35</v>
      </c>
      <c r="AF24" s="1" t="s">
        <v>31</v>
      </c>
      <c r="AG24" s="1" t="s">
        <v>29</v>
      </c>
      <c r="AH24" s="1" t="s">
        <v>25</v>
      </c>
      <c r="AI24" s="1" t="s">
        <v>25</v>
      </c>
      <c r="AJ24" s="1" t="s">
        <v>32</v>
      </c>
      <c r="AK24" s="1" t="s">
        <v>32</v>
      </c>
      <c r="AL24" s="1" t="s">
        <v>32</v>
      </c>
      <c r="AM24" s="1" t="s">
        <v>32</v>
      </c>
      <c r="AN24" s="1" t="s">
        <v>29</v>
      </c>
      <c r="AO24" s="1" t="s">
        <v>32</v>
      </c>
      <c r="AP24" s="1" t="s">
        <v>34</v>
      </c>
      <c r="AQ24" s="1" t="s">
        <v>34</v>
      </c>
      <c r="AR24" s="1" t="s">
        <v>36</v>
      </c>
      <c r="AS24" s="1" t="s">
        <v>36</v>
      </c>
      <c r="AT24" s="1" t="s">
        <v>29</v>
      </c>
      <c r="AU24" s="1" t="s">
        <v>29</v>
      </c>
      <c r="AV24" s="1" t="s">
        <v>36</v>
      </c>
      <c r="AW24" s="1" t="s">
        <v>36</v>
      </c>
      <c r="AX24" s="1" t="s">
        <v>26</v>
      </c>
      <c r="AY24" s="1" t="s">
        <v>26</v>
      </c>
      <c r="AZ24" s="1" t="s">
        <v>25</v>
      </c>
      <c r="BA24" s="1" t="s">
        <v>25</v>
      </c>
    </row>
    <row r="25" spans="1:53" x14ac:dyDescent="0.2">
      <c r="A25" s="1" t="s">
        <v>40</v>
      </c>
      <c r="B25" s="1" t="s">
        <v>26</v>
      </c>
      <c r="C25" s="1" t="s">
        <v>26</v>
      </c>
      <c r="D25" s="1" t="s">
        <v>32</v>
      </c>
      <c r="E25" s="1" t="s">
        <v>32</v>
      </c>
      <c r="F25" s="1" t="s">
        <v>26</v>
      </c>
      <c r="G25" s="1" t="s">
        <v>26</v>
      </c>
      <c r="H25" s="1" t="s">
        <v>29</v>
      </c>
      <c r="I25" s="1" t="s">
        <v>29</v>
      </c>
      <c r="J25" s="1" t="s">
        <v>12</v>
      </c>
      <c r="K25" s="1" t="s">
        <v>12</v>
      </c>
      <c r="L25" s="1" t="s">
        <v>23</v>
      </c>
      <c r="M25" s="1" t="s">
        <v>19</v>
      </c>
      <c r="N25" s="1" t="s">
        <v>25</v>
      </c>
      <c r="O25" s="1" t="s">
        <v>25</v>
      </c>
      <c r="P25" s="1" t="s">
        <v>19</v>
      </c>
      <c r="Q25" s="1" t="s">
        <v>19</v>
      </c>
      <c r="R25" s="1" t="s">
        <v>35</v>
      </c>
      <c r="S25" s="1" t="s">
        <v>35</v>
      </c>
      <c r="T25" s="1" t="s">
        <v>33</v>
      </c>
      <c r="U25" s="1" t="s">
        <v>33</v>
      </c>
      <c r="V25" s="1" t="s">
        <v>34</v>
      </c>
      <c r="W25" s="1" t="s">
        <v>34</v>
      </c>
      <c r="X25" s="1" t="s">
        <v>34</v>
      </c>
      <c r="Y25" s="1" t="s">
        <v>34</v>
      </c>
      <c r="Z25" s="1" t="s">
        <v>27</v>
      </c>
      <c r="AA25" s="1" t="s">
        <v>27</v>
      </c>
      <c r="AB25" s="1" t="s">
        <v>32</v>
      </c>
      <c r="AC25" s="1" t="s">
        <v>32</v>
      </c>
      <c r="AD25" s="1" t="s">
        <v>34</v>
      </c>
      <c r="AE25" s="1" t="s">
        <v>34</v>
      </c>
      <c r="AF25" s="1" t="s">
        <v>29</v>
      </c>
      <c r="AG25" s="1" t="s">
        <v>27</v>
      </c>
      <c r="AH25" s="1" t="s">
        <v>26</v>
      </c>
      <c r="AI25" s="1" t="s">
        <v>26</v>
      </c>
      <c r="AJ25" s="1" t="s">
        <v>29</v>
      </c>
      <c r="AK25" s="1" t="s">
        <v>29</v>
      </c>
      <c r="AL25" s="1" t="s">
        <v>29</v>
      </c>
      <c r="AM25" s="1" t="s">
        <v>29</v>
      </c>
      <c r="AN25" s="1" t="s">
        <v>27</v>
      </c>
      <c r="AO25" s="1" t="s">
        <v>29</v>
      </c>
      <c r="AP25" s="1" t="s">
        <v>33</v>
      </c>
      <c r="AQ25" s="1" t="s">
        <v>33</v>
      </c>
      <c r="AR25" s="1" t="s">
        <v>33</v>
      </c>
      <c r="AS25" s="1" t="s">
        <v>33</v>
      </c>
      <c r="AT25" s="1" t="s">
        <v>27</v>
      </c>
      <c r="AU25" s="1" t="s">
        <v>27</v>
      </c>
      <c r="AV25" s="1" t="s">
        <v>34</v>
      </c>
      <c r="AW25" s="1" t="s">
        <v>34</v>
      </c>
      <c r="AX25" s="1" t="s">
        <v>19</v>
      </c>
      <c r="AY25" s="1" t="s">
        <v>19</v>
      </c>
      <c r="AZ25" s="1" t="s">
        <v>26</v>
      </c>
      <c r="BA25" s="1" t="s">
        <v>26</v>
      </c>
    </row>
    <row r="26" spans="1:53" x14ac:dyDescent="0.2">
      <c r="A26" s="1" t="s">
        <v>39</v>
      </c>
      <c r="B26" s="1" t="s">
        <v>23</v>
      </c>
      <c r="C26" s="1" t="s">
        <v>23</v>
      </c>
      <c r="D26" s="1" t="s">
        <v>30</v>
      </c>
      <c r="E26" s="1" t="s">
        <v>30</v>
      </c>
      <c r="F26" s="1" t="s">
        <v>23</v>
      </c>
      <c r="G26" s="1" t="s">
        <v>23</v>
      </c>
      <c r="H26" s="1" t="s">
        <v>27</v>
      </c>
      <c r="I26" s="1" t="s">
        <v>27</v>
      </c>
      <c r="J26" s="1" t="s">
        <v>11</v>
      </c>
      <c r="K26" s="1" t="s">
        <v>11</v>
      </c>
      <c r="L26" s="1" t="s">
        <v>19</v>
      </c>
      <c r="M26" s="1" t="s">
        <v>18</v>
      </c>
      <c r="N26" s="1" t="s">
        <v>26</v>
      </c>
      <c r="O26" s="1" t="s">
        <v>26</v>
      </c>
      <c r="P26" s="1" t="s">
        <v>18</v>
      </c>
      <c r="Q26" s="1" t="s">
        <v>18</v>
      </c>
      <c r="R26" s="1" t="s">
        <v>34</v>
      </c>
      <c r="S26" s="1" t="s">
        <v>34</v>
      </c>
      <c r="T26" s="1" t="s">
        <v>32</v>
      </c>
      <c r="U26" s="1" t="s">
        <v>32</v>
      </c>
      <c r="V26" s="1" t="s">
        <v>33</v>
      </c>
      <c r="W26" s="1" t="s">
        <v>33</v>
      </c>
      <c r="X26" s="1" t="s">
        <v>33</v>
      </c>
      <c r="Y26" s="1" t="s">
        <v>33</v>
      </c>
      <c r="Z26" s="1" t="s">
        <v>25</v>
      </c>
      <c r="AA26" s="1" t="s">
        <v>25</v>
      </c>
      <c r="AB26" s="1" t="s">
        <v>29</v>
      </c>
      <c r="AC26" s="1" t="s">
        <v>29</v>
      </c>
      <c r="AD26" s="1" t="s">
        <v>33</v>
      </c>
      <c r="AE26" s="1" t="s">
        <v>33</v>
      </c>
      <c r="AF26" s="1" t="s">
        <v>27</v>
      </c>
      <c r="AG26" s="1" t="s">
        <v>25</v>
      </c>
      <c r="AH26" s="1" t="s">
        <v>23</v>
      </c>
      <c r="AI26" s="1" t="s">
        <v>23</v>
      </c>
      <c r="AJ26" s="1" t="s">
        <v>27</v>
      </c>
      <c r="AK26" s="1" t="s">
        <v>27</v>
      </c>
      <c r="AL26" s="1" t="s">
        <v>27</v>
      </c>
      <c r="AM26" s="1" t="s">
        <v>27</v>
      </c>
      <c r="AN26" s="1" t="s">
        <v>25</v>
      </c>
      <c r="AO26" s="1" t="s">
        <v>27</v>
      </c>
      <c r="AP26" s="1" t="s">
        <v>32</v>
      </c>
      <c r="AQ26" s="1" t="s">
        <v>32</v>
      </c>
      <c r="AR26" s="1" t="s">
        <v>27</v>
      </c>
      <c r="AS26" s="1" t="s">
        <v>27</v>
      </c>
      <c r="AT26" s="1" t="s">
        <v>25</v>
      </c>
      <c r="AU26" s="1" t="s">
        <v>25</v>
      </c>
      <c r="AV26" s="1" t="s">
        <v>33</v>
      </c>
      <c r="AW26" s="1" t="s">
        <v>33</v>
      </c>
      <c r="AX26" s="1" t="s">
        <v>18</v>
      </c>
      <c r="AY26" s="1" t="s">
        <v>18</v>
      </c>
      <c r="AZ26" s="1" t="s">
        <v>23</v>
      </c>
      <c r="BA26" s="1" t="s">
        <v>23</v>
      </c>
    </row>
    <row r="27" spans="1:53" x14ac:dyDescent="0.2">
      <c r="A27" s="1" t="s">
        <v>38</v>
      </c>
      <c r="B27" s="1" t="s">
        <v>20</v>
      </c>
      <c r="C27" s="1" t="s">
        <v>20</v>
      </c>
      <c r="D27" s="1" t="s">
        <v>27</v>
      </c>
      <c r="E27" s="1" t="s">
        <v>27</v>
      </c>
      <c r="F27" s="1" t="s">
        <v>19</v>
      </c>
      <c r="G27" s="1" t="s">
        <v>19</v>
      </c>
      <c r="H27" s="1" t="s">
        <v>25</v>
      </c>
      <c r="I27" s="1" t="s">
        <v>25</v>
      </c>
      <c r="J27" s="1" t="s">
        <v>10</v>
      </c>
      <c r="K27" s="1" t="s">
        <v>10</v>
      </c>
      <c r="L27" s="1" t="s">
        <v>18</v>
      </c>
      <c r="M27" s="1" t="s">
        <v>14</v>
      </c>
      <c r="N27" s="1" t="s">
        <v>24</v>
      </c>
      <c r="O27" s="1" t="s">
        <v>24</v>
      </c>
      <c r="P27" s="1" t="s">
        <v>17</v>
      </c>
      <c r="Q27" s="1" t="s">
        <v>17</v>
      </c>
      <c r="R27" s="1" t="s">
        <v>33</v>
      </c>
      <c r="S27" s="1" t="s">
        <v>33</v>
      </c>
      <c r="T27" s="1" t="s">
        <v>27</v>
      </c>
      <c r="U27" s="1" t="s">
        <v>27</v>
      </c>
      <c r="V27" s="1" t="s">
        <v>32</v>
      </c>
      <c r="W27" s="1" t="s">
        <v>32</v>
      </c>
      <c r="X27" s="1" t="s">
        <v>32</v>
      </c>
      <c r="Y27" s="1" t="s">
        <v>32</v>
      </c>
      <c r="Z27" s="1" t="s">
        <v>26</v>
      </c>
      <c r="AA27" s="1" t="s">
        <v>26</v>
      </c>
      <c r="AB27" s="1" t="s">
        <v>27</v>
      </c>
      <c r="AC27" s="1" t="s">
        <v>27</v>
      </c>
      <c r="AD27" s="1" t="s">
        <v>29</v>
      </c>
      <c r="AE27" s="1" t="s">
        <v>29</v>
      </c>
      <c r="AF27" s="1" t="s">
        <v>25</v>
      </c>
      <c r="AG27" s="1" t="s">
        <v>26</v>
      </c>
      <c r="AH27" s="1" t="s">
        <v>18</v>
      </c>
      <c r="AI27" s="1" t="s">
        <v>18</v>
      </c>
      <c r="AJ27" s="1" t="s">
        <v>25</v>
      </c>
      <c r="AK27" s="1" t="s">
        <v>25</v>
      </c>
      <c r="AL27" s="1" t="s">
        <v>25</v>
      </c>
      <c r="AM27" s="1" t="s">
        <v>25</v>
      </c>
      <c r="AN27" s="1" t="s">
        <v>26</v>
      </c>
      <c r="AO27" s="1" t="s">
        <v>25</v>
      </c>
      <c r="AP27" s="1" t="s">
        <v>29</v>
      </c>
      <c r="AQ27" s="1" t="s">
        <v>29</v>
      </c>
      <c r="AR27" s="1" t="s">
        <v>25</v>
      </c>
      <c r="AS27" s="1" t="s">
        <v>25</v>
      </c>
      <c r="AT27" s="1" t="s">
        <v>23</v>
      </c>
      <c r="AU27" s="1" t="s">
        <v>23</v>
      </c>
      <c r="AV27" s="1" t="s">
        <v>29</v>
      </c>
      <c r="AW27" s="1" t="s">
        <v>29</v>
      </c>
      <c r="AX27" s="1" t="s">
        <v>13</v>
      </c>
      <c r="AY27" s="1" t="s">
        <v>13</v>
      </c>
      <c r="AZ27" s="1" t="s">
        <v>19</v>
      </c>
      <c r="BA27" s="1" t="s">
        <v>19</v>
      </c>
    </row>
    <row r="28" spans="1:53" x14ac:dyDescent="0.2">
      <c r="A28" s="1" t="s">
        <v>37</v>
      </c>
      <c r="B28" s="1" t="s">
        <v>19</v>
      </c>
      <c r="C28" s="1" t="s">
        <v>19</v>
      </c>
      <c r="D28" s="1" t="s">
        <v>25</v>
      </c>
      <c r="E28" s="1" t="s">
        <v>25</v>
      </c>
      <c r="F28" s="1" t="s">
        <v>18</v>
      </c>
      <c r="G28" s="1" t="s">
        <v>18</v>
      </c>
      <c r="H28" s="1" t="s">
        <v>26</v>
      </c>
      <c r="I28" s="1" t="s">
        <v>26</v>
      </c>
      <c r="J28" s="1" t="s">
        <v>9</v>
      </c>
      <c r="K28" s="1" t="s">
        <v>9</v>
      </c>
      <c r="L28" s="1" t="s">
        <v>14</v>
      </c>
      <c r="M28" s="1" t="s">
        <v>13</v>
      </c>
      <c r="N28" s="1" t="s">
        <v>23</v>
      </c>
      <c r="O28" s="1" t="s">
        <v>23</v>
      </c>
      <c r="P28" s="1" t="s">
        <v>13</v>
      </c>
      <c r="Q28" s="1" t="s">
        <v>13</v>
      </c>
      <c r="R28" s="1" t="s">
        <v>32</v>
      </c>
      <c r="S28" s="1" t="s">
        <v>32</v>
      </c>
      <c r="T28" s="1" t="s">
        <v>25</v>
      </c>
      <c r="U28" s="1" t="s">
        <v>25</v>
      </c>
      <c r="V28" s="1" t="s">
        <v>29</v>
      </c>
      <c r="W28" s="1" t="s">
        <v>29</v>
      </c>
      <c r="X28" s="1" t="s">
        <v>31</v>
      </c>
      <c r="Y28" s="1" t="s">
        <v>31</v>
      </c>
      <c r="Z28" s="1" t="s">
        <v>23</v>
      </c>
      <c r="AA28" s="1" t="s">
        <v>23</v>
      </c>
      <c r="AB28" s="1" t="s">
        <v>25</v>
      </c>
      <c r="AC28" s="1" t="s">
        <v>25</v>
      </c>
      <c r="AD28" s="1" t="s">
        <v>27</v>
      </c>
      <c r="AE28" s="1" t="s">
        <v>27</v>
      </c>
      <c r="AF28" s="1" t="s">
        <v>26</v>
      </c>
      <c r="AG28" s="1" t="s">
        <v>23</v>
      </c>
      <c r="AH28" s="1" t="s">
        <v>17</v>
      </c>
      <c r="AI28" s="1" t="s">
        <v>17</v>
      </c>
      <c r="AJ28" s="1" t="s">
        <v>26</v>
      </c>
      <c r="AK28" s="1" t="s">
        <v>26</v>
      </c>
      <c r="AL28" s="1" t="s">
        <v>26</v>
      </c>
      <c r="AM28" s="1" t="s">
        <v>26</v>
      </c>
      <c r="AN28" s="1" t="s">
        <v>23</v>
      </c>
      <c r="AO28" s="1" t="s">
        <v>26</v>
      </c>
      <c r="AP28" s="1" t="s">
        <v>27</v>
      </c>
      <c r="AQ28" s="1" t="s">
        <v>27</v>
      </c>
      <c r="AR28" s="1" t="s">
        <v>23</v>
      </c>
      <c r="AS28" s="1" t="s">
        <v>23</v>
      </c>
      <c r="AT28" s="1" t="s">
        <v>19</v>
      </c>
      <c r="AU28" s="1" t="s">
        <v>19</v>
      </c>
      <c r="AV28" s="1" t="s">
        <v>27</v>
      </c>
      <c r="AW28" s="1" t="s">
        <v>27</v>
      </c>
      <c r="AX28" s="1" t="s">
        <v>12</v>
      </c>
      <c r="AY28" s="1" t="s">
        <v>12</v>
      </c>
      <c r="AZ28" s="1" t="s">
        <v>18</v>
      </c>
      <c r="BA28" s="1" t="s">
        <v>18</v>
      </c>
    </row>
    <row r="29" spans="1:53" x14ac:dyDescent="0.2">
      <c r="A29" s="1" t="s">
        <v>36</v>
      </c>
      <c r="B29" s="1" t="s">
        <v>18</v>
      </c>
      <c r="C29" s="1" t="s">
        <v>18</v>
      </c>
      <c r="D29" s="1" t="s">
        <v>26</v>
      </c>
      <c r="E29" s="1" t="s">
        <v>26</v>
      </c>
      <c r="F29" s="1" t="s">
        <v>17</v>
      </c>
      <c r="G29" s="1" t="s">
        <v>17</v>
      </c>
      <c r="H29" s="1" t="s">
        <v>23</v>
      </c>
      <c r="I29" s="1" t="s">
        <v>23</v>
      </c>
      <c r="J29" s="1" t="s">
        <v>8</v>
      </c>
      <c r="K29" s="1" t="s">
        <v>8</v>
      </c>
      <c r="L29" s="1" t="s">
        <v>13</v>
      </c>
      <c r="M29" s="1" t="s">
        <v>12</v>
      </c>
      <c r="N29" s="1" t="s">
        <v>19</v>
      </c>
      <c r="O29" s="1" t="s">
        <v>19</v>
      </c>
      <c r="P29" s="1" t="s">
        <v>11</v>
      </c>
      <c r="Q29" s="1" t="s">
        <v>11</v>
      </c>
      <c r="R29" s="1" t="s">
        <v>27</v>
      </c>
      <c r="S29" s="1" t="s">
        <v>27</v>
      </c>
      <c r="T29" s="1" t="s">
        <v>26</v>
      </c>
      <c r="U29" s="1" t="s">
        <v>26</v>
      </c>
      <c r="V29" s="1" t="s">
        <v>27</v>
      </c>
      <c r="W29" s="1" t="s">
        <v>27</v>
      </c>
      <c r="X29" s="1" t="s">
        <v>29</v>
      </c>
      <c r="Y29" s="1" t="s">
        <v>29</v>
      </c>
      <c r="Z29" s="1" t="s">
        <v>22</v>
      </c>
      <c r="AA29" s="1" t="s">
        <v>22</v>
      </c>
      <c r="AB29" s="1" t="s">
        <v>23</v>
      </c>
      <c r="AC29" s="1" t="s">
        <v>23</v>
      </c>
      <c r="AD29" s="1" t="s">
        <v>25</v>
      </c>
      <c r="AE29" s="1" t="s">
        <v>25</v>
      </c>
      <c r="AF29" s="1" t="s">
        <v>23</v>
      </c>
      <c r="AG29" s="1" t="s">
        <v>20</v>
      </c>
      <c r="AH29" s="1" t="s">
        <v>14</v>
      </c>
      <c r="AI29" s="1" t="s">
        <v>14</v>
      </c>
      <c r="AJ29" s="1" t="s">
        <v>23</v>
      </c>
      <c r="AK29" s="1" t="s">
        <v>23</v>
      </c>
      <c r="AL29" s="1" t="s">
        <v>23</v>
      </c>
      <c r="AM29" s="1" t="s">
        <v>23</v>
      </c>
      <c r="AN29" s="1" t="s">
        <v>22</v>
      </c>
      <c r="AO29" s="1" t="s">
        <v>23</v>
      </c>
      <c r="AP29" s="1" t="s">
        <v>25</v>
      </c>
      <c r="AQ29" s="1" t="s">
        <v>25</v>
      </c>
      <c r="AR29" s="1" t="s">
        <v>19</v>
      </c>
      <c r="AS29" s="1" t="s">
        <v>19</v>
      </c>
      <c r="AT29" s="1" t="s">
        <v>18</v>
      </c>
      <c r="AU29" s="1" t="s">
        <v>18</v>
      </c>
      <c r="AV29" s="1" t="s">
        <v>25</v>
      </c>
      <c r="AW29" s="1" t="s">
        <v>25</v>
      </c>
      <c r="AX29" s="1" t="s">
        <v>11</v>
      </c>
      <c r="AY29" s="1" t="s">
        <v>11</v>
      </c>
      <c r="AZ29" s="1" t="s">
        <v>14</v>
      </c>
      <c r="BA29" s="1" t="s">
        <v>14</v>
      </c>
    </row>
    <row r="30" spans="1:53" x14ac:dyDescent="0.2">
      <c r="A30" s="1" t="s">
        <v>35</v>
      </c>
      <c r="B30" s="1" t="s">
        <v>17</v>
      </c>
      <c r="C30" s="1" t="s">
        <v>17</v>
      </c>
      <c r="D30" s="1" t="s">
        <v>24</v>
      </c>
      <c r="E30" s="1" t="s">
        <v>24</v>
      </c>
      <c r="F30" s="1" t="s">
        <v>12</v>
      </c>
      <c r="G30" s="1" t="s">
        <v>12</v>
      </c>
      <c r="H30" s="1" t="s">
        <v>19</v>
      </c>
      <c r="I30" s="1" t="s">
        <v>19</v>
      </c>
      <c r="J30" s="1" t="s">
        <v>7</v>
      </c>
      <c r="K30" s="1" t="s">
        <v>7</v>
      </c>
      <c r="L30" s="1" t="s">
        <v>12</v>
      </c>
      <c r="M30" s="1" t="s">
        <v>11</v>
      </c>
      <c r="N30" s="1" t="s">
        <v>18</v>
      </c>
      <c r="O30" s="1" t="s">
        <v>18</v>
      </c>
      <c r="P30" s="1" t="s">
        <v>10</v>
      </c>
      <c r="Q30" s="1" t="s">
        <v>10</v>
      </c>
      <c r="R30" s="1" t="s">
        <v>25</v>
      </c>
      <c r="S30" s="1" t="s">
        <v>25</v>
      </c>
      <c r="T30" s="1" t="s">
        <v>24</v>
      </c>
      <c r="U30" s="1" t="s">
        <v>24</v>
      </c>
      <c r="V30" s="1" t="s">
        <v>25</v>
      </c>
      <c r="W30" s="1" t="s">
        <v>25</v>
      </c>
      <c r="X30" s="1" t="s">
        <v>27</v>
      </c>
      <c r="Y30" s="1" t="s">
        <v>27</v>
      </c>
      <c r="Z30" s="1" t="s">
        <v>20</v>
      </c>
      <c r="AA30" s="1" t="s">
        <v>20</v>
      </c>
      <c r="AB30" s="1" t="s">
        <v>20</v>
      </c>
      <c r="AC30" s="1" t="s">
        <v>20</v>
      </c>
      <c r="AD30" s="1" t="s">
        <v>26</v>
      </c>
      <c r="AE30" s="1" t="s">
        <v>26</v>
      </c>
      <c r="AF30" s="1" t="s">
        <v>20</v>
      </c>
      <c r="AG30" s="1" t="s">
        <v>19</v>
      </c>
      <c r="AH30" s="1" t="s">
        <v>13</v>
      </c>
      <c r="AI30" s="1" t="s">
        <v>13</v>
      </c>
      <c r="AJ30" s="1" t="s">
        <v>22</v>
      </c>
      <c r="AK30" s="1" t="s">
        <v>22</v>
      </c>
      <c r="AL30" s="1" t="s">
        <v>22</v>
      </c>
      <c r="AM30" s="1" t="s">
        <v>22</v>
      </c>
      <c r="AN30" s="1" t="s">
        <v>19</v>
      </c>
      <c r="AO30" s="1" t="s">
        <v>22</v>
      </c>
      <c r="AP30" s="1" t="s">
        <v>23</v>
      </c>
      <c r="AQ30" s="1" t="s">
        <v>23</v>
      </c>
      <c r="AR30" s="1" t="s">
        <v>18</v>
      </c>
      <c r="AS30" s="1" t="s">
        <v>18</v>
      </c>
      <c r="AT30" s="1" t="s">
        <v>14</v>
      </c>
      <c r="AU30" s="1" t="s">
        <v>14</v>
      </c>
      <c r="AV30" s="1" t="s">
        <v>26</v>
      </c>
      <c r="AW30" s="1" t="s">
        <v>26</v>
      </c>
      <c r="AX30" s="1" t="s">
        <v>10</v>
      </c>
      <c r="AY30" s="1" t="s">
        <v>10</v>
      </c>
      <c r="AZ30" s="1" t="s">
        <v>13</v>
      </c>
      <c r="BA30" s="1" t="s">
        <v>13</v>
      </c>
    </row>
    <row r="31" spans="1:53" x14ac:dyDescent="0.2">
      <c r="A31" s="1" t="s">
        <v>34</v>
      </c>
      <c r="B31" s="1" t="s">
        <v>16</v>
      </c>
      <c r="C31" s="1" t="s">
        <v>16</v>
      </c>
      <c r="D31" s="1" t="s">
        <v>23</v>
      </c>
      <c r="E31" s="1" t="s">
        <v>23</v>
      </c>
      <c r="F31" s="1" t="s">
        <v>11</v>
      </c>
      <c r="G31" s="1" t="s">
        <v>11</v>
      </c>
      <c r="H31" s="1" t="s">
        <v>18</v>
      </c>
      <c r="I31" s="1" t="s">
        <v>18</v>
      </c>
      <c r="J31" s="1" t="s">
        <v>6</v>
      </c>
      <c r="K31" s="1" t="s">
        <v>6</v>
      </c>
      <c r="L31" s="1" t="s">
        <v>11</v>
      </c>
      <c r="M31" s="1" t="s">
        <v>10</v>
      </c>
      <c r="N31" s="1" t="s">
        <v>13</v>
      </c>
      <c r="O31" s="1" t="s">
        <v>13</v>
      </c>
      <c r="P31" s="1" t="s">
        <v>9</v>
      </c>
      <c r="Q31" s="1" t="s">
        <v>9</v>
      </c>
      <c r="R31" s="1" t="s">
        <v>26</v>
      </c>
      <c r="S31" s="1" t="s">
        <v>26</v>
      </c>
      <c r="T31" s="1" t="s">
        <v>23</v>
      </c>
      <c r="U31" s="1" t="s">
        <v>23</v>
      </c>
      <c r="V31" s="1" t="s">
        <v>26</v>
      </c>
      <c r="W31" s="1" t="s">
        <v>26</v>
      </c>
      <c r="X31" s="1" t="s">
        <v>25</v>
      </c>
      <c r="Y31" s="1" t="s">
        <v>25</v>
      </c>
      <c r="Z31" s="1" t="s">
        <v>19</v>
      </c>
      <c r="AA31" s="1" t="s">
        <v>19</v>
      </c>
      <c r="AB31" s="1" t="s">
        <v>19</v>
      </c>
      <c r="AC31" s="1" t="s">
        <v>19</v>
      </c>
      <c r="AD31" s="1" t="s">
        <v>23</v>
      </c>
      <c r="AE31" s="1" t="s">
        <v>23</v>
      </c>
      <c r="AF31" s="1" t="s">
        <v>19</v>
      </c>
      <c r="AG31" s="1" t="s">
        <v>18</v>
      </c>
      <c r="AH31" s="1" t="s">
        <v>11</v>
      </c>
      <c r="AI31" s="1" t="s">
        <v>11</v>
      </c>
      <c r="AJ31" s="1" t="s">
        <v>18</v>
      </c>
      <c r="AK31" s="1" t="s">
        <v>20</v>
      </c>
      <c r="AL31" s="1" t="s">
        <v>19</v>
      </c>
      <c r="AM31" s="1" t="s">
        <v>19</v>
      </c>
      <c r="AN31" s="1" t="s">
        <v>18</v>
      </c>
      <c r="AO31" s="1" t="s">
        <v>19</v>
      </c>
      <c r="AP31" s="1" t="s">
        <v>22</v>
      </c>
      <c r="AQ31" s="1" t="s">
        <v>22</v>
      </c>
      <c r="AR31" s="1" t="s">
        <v>14</v>
      </c>
      <c r="AS31" s="1" t="s">
        <v>14</v>
      </c>
      <c r="AT31" s="1" t="s">
        <v>13</v>
      </c>
      <c r="AU31" s="1" t="s">
        <v>13</v>
      </c>
      <c r="AV31" s="1" t="s">
        <v>23</v>
      </c>
      <c r="AW31" s="1" t="s">
        <v>23</v>
      </c>
      <c r="AX31" s="1" t="s">
        <v>9</v>
      </c>
      <c r="AY31" s="1" t="s">
        <v>9</v>
      </c>
      <c r="AZ31" s="1" t="s">
        <v>12</v>
      </c>
      <c r="BA31" s="1" t="s">
        <v>12</v>
      </c>
    </row>
    <row r="32" spans="1:53" x14ac:dyDescent="0.2">
      <c r="A32" s="1" t="s">
        <v>33</v>
      </c>
      <c r="B32" s="1" t="s">
        <v>14</v>
      </c>
      <c r="C32" s="1" t="s">
        <v>14</v>
      </c>
      <c r="D32" s="1" t="s">
        <v>19</v>
      </c>
      <c r="E32" s="1" t="s">
        <v>19</v>
      </c>
      <c r="F32" s="1" t="s">
        <v>10</v>
      </c>
      <c r="G32" s="1" t="s">
        <v>10</v>
      </c>
      <c r="H32" s="1" t="s">
        <v>14</v>
      </c>
      <c r="I32" s="1" t="s">
        <v>14</v>
      </c>
      <c r="J32" s="1" t="s">
        <v>5</v>
      </c>
      <c r="K32" s="1" t="s">
        <v>5</v>
      </c>
      <c r="L32" s="1" t="s">
        <v>10</v>
      </c>
      <c r="M32" s="1" t="s">
        <v>9</v>
      </c>
      <c r="N32" s="1" t="s">
        <v>12</v>
      </c>
      <c r="O32" s="1" t="s">
        <v>12</v>
      </c>
      <c r="P32" s="1" t="s">
        <v>8</v>
      </c>
      <c r="Q32" s="1" t="s">
        <v>8</v>
      </c>
      <c r="R32" s="1" t="s">
        <v>24</v>
      </c>
      <c r="S32" s="1" t="s">
        <v>24</v>
      </c>
      <c r="T32" s="1" t="s">
        <v>19</v>
      </c>
      <c r="U32" s="1" t="s">
        <v>21</v>
      </c>
      <c r="V32" s="1" t="s">
        <v>24</v>
      </c>
      <c r="W32" s="1" t="s">
        <v>24</v>
      </c>
      <c r="X32" s="1" t="s">
        <v>26</v>
      </c>
      <c r="Y32" s="1" t="s">
        <v>26</v>
      </c>
      <c r="Z32" s="1" t="s">
        <v>17</v>
      </c>
      <c r="AA32" s="1" t="s">
        <v>17</v>
      </c>
      <c r="AB32" s="1" t="s">
        <v>18</v>
      </c>
      <c r="AC32" s="1" t="s">
        <v>18</v>
      </c>
      <c r="AD32" s="1" t="s">
        <v>19</v>
      </c>
      <c r="AE32" s="1" t="s">
        <v>19</v>
      </c>
      <c r="AF32" s="1" t="s">
        <v>18</v>
      </c>
      <c r="AG32" s="1" t="s">
        <v>17</v>
      </c>
      <c r="AH32" s="1" t="s">
        <v>10</v>
      </c>
      <c r="AI32" s="1" t="s">
        <v>10</v>
      </c>
      <c r="AJ32" s="1" t="s">
        <v>13</v>
      </c>
      <c r="AK32" s="1" t="s">
        <v>18</v>
      </c>
      <c r="AL32" s="1" t="s">
        <v>18</v>
      </c>
      <c r="AM32" s="1" t="s">
        <v>18</v>
      </c>
      <c r="AN32" s="1" t="s">
        <v>17</v>
      </c>
      <c r="AO32" s="1" t="s">
        <v>18</v>
      </c>
      <c r="AP32" s="1" t="s">
        <v>19</v>
      </c>
      <c r="AQ32" s="1" t="s">
        <v>19</v>
      </c>
      <c r="AR32" s="1" t="s">
        <v>13</v>
      </c>
      <c r="AS32" s="1" t="s">
        <v>13</v>
      </c>
      <c r="AT32" s="1" t="s">
        <v>11</v>
      </c>
      <c r="AU32" s="1" t="s">
        <v>11</v>
      </c>
      <c r="AV32" s="1" t="s">
        <v>19</v>
      </c>
      <c r="AW32" s="1" t="s">
        <v>19</v>
      </c>
      <c r="AX32" s="1" t="s">
        <v>8</v>
      </c>
      <c r="AY32" s="1" t="s">
        <v>8</v>
      </c>
      <c r="AZ32" s="1" t="s">
        <v>11</v>
      </c>
      <c r="BA32" s="1" t="s">
        <v>11</v>
      </c>
    </row>
    <row r="33" spans="1:53" x14ac:dyDescent="0.2">
      <c r="A33" s="1" t="s">
        <v>32</v>
      </c>
      <c r="B33" s="1" t="s">
        <v>13</v>
      </c>
      <c r="C33" s="1" t="s">
        <v>13</v>
      </c>
      <c r="D33" s="1" t="s">
        <v>18</v>
      </c>
      <c r="E33" s="1" t="s">
        <v>18</v>
      </c>
      <c r="F33" s="1" t="s">
        <v>9</v>
      </c>
      <c r="G33" s="1" t="s">
        <v>9</v>
      </c>
      <c r="H33" s="1" t="s">
        <v>13</v>
      </c>
      <c r="I33" s="1" t="s">
        <v>13</v>
      </c>
      <c r="J33" s="1" t="s">
        <v>4</v>
      </c>
      <c r="K33" s="1" t="s">
        <v>4</v>
      </c>
      <c r="L33" s="1" t="s">
        <v>9</v>
      </c>
      <c r="M33" s="1" t="s">
        <v>8</v>
      </c>
      <c r="N33" s="1" t="s">
        <v>11</v>
      </c>
      <c r="O33" s="1" t="s">
        <v>11</v>
      </c>
      <c r="P33" s="1" t="s">
        <v>6</v>
      </c>
      <c r="Q33" s="1" t="s">
        <v>6</v>
      </c>
      <c r="R33" s="1" t="s">
        <v>23</v>
      </c>
      <c r="S33" s="1" t="s">
        <v>23</v>
      </c>
      <c r="T33" s="1" t="s">
        <v>17</v>
      </c>
      <c r="U33" s="1" t="s">
        <v>20</v>
      </c>
      <c r="V33" s="1" t="s">
        <v>23</v>
      </c>
      <c r="W33" s="1" t="s">
        <v>23</v>
      </c>
      <c r="X33" s="1" t="s">
        <v>24</v>
      </c>
      <c r="Y33" s="1" t="s">
        <v>24</v>
      </c>
      <c r="Z33" s="1" t="s">
        <v>14</v>
      </c>
      <c r="AA33" s="1" t="s">
        <v>14</v>
      </c>
      <c r="AB33" s="1" t="s">
        <v>17</v>
      </c>
      <c r="AC33" s="1" t="s">
        <v>17</v>
      </c>
      <c r="AD33" s="1" t="s">
        <v>18</v>
      </c>
      <c r="AE33" s="1" t="s">
        <v>18</v>
      </c>
      <c r="AF33" s="1" t="s">
        <v>17</v>
      </c>
      <c r="AG33" s="1" t="s">
        <v>13</v>
      </c>
      <c r="AH33" s="1" t="s">
        <v>9</v>
      </c>
      <c r="AI33" s="1" t="s">
        <v>9</v>
      </c>
      <c r="AJ33" s="1" t="s">
        <v>10</v>
      </c>
      <c r="AK33" s="1" t="s">
        <v>13</v>
      </c>
      <c r="AL33" s="1" t="s">
        <v>13</v>
      </c>
      <c r="AM33" s="1" t="s">
        <v>13</v>
      </c>
      <c r="AN33" s="1" t="s">
        <v>16</v>
      </c>
      <c r="AO33" s="1" t="s">
        <v>17</v>
      </c>
      <c r="AP33" s="1" t="s">
        <v>18</v>
      </c>
      <c r="AQ33" s="1" t="s">
        <v>18</v>
      </c>
      <c r="AR33" s="1" t="s">
        <v>12</v>
      </c>
      <c r="AS33" s="1" t="s">
        <v>12</v>
      </c>
      <c r="AT33" s="1" t="s">
        <v>8</v>
      </c>
      <c r="AU33" s="1" t="s">
        <v>8</v>
      </c>
      <c r="AV33" s="1" t="s">
        <v>18</v>
      </c>
      <c r="AW33" s="1" t="s">
        <v>18</v>
      </c>
      <c r="AX33" s="1" t="s">
        <v>7</v>
      </c>
      <c r="AY33" s="1" t="s">
        <v>7</v>
      </c>
      <c r="AZ33" s="1" t="s">
        <v>9</v>
      </c>
      <c r="BA33" s="1" t="s">
        <v>9</v>
      </c>
    </row>
    <row r="34" spans="1:53" x14ac:dyDescent="0.2">
      <c r="A34" s="1" t="s">
        <v>31</v>
      </c>
      <c r="B34" s="1" t="s">
        <v>12</v>
      </c>
      <c r="C34" s="1" t="s">
        <v>12</v>
      </c>
      <c r="D34" s="1" t="s">
        <v>17</v>
      </c>
      <c r="E34" s="1" t="s">
        <v>17</v>
      </c>
      <c r="F34" s="1" t="s">
        <v>7</v>
      </c>
      <c r="G34" s="1" t="s">
        <v>7</v>
      </c>
      <c r="H34" s="1" t="s">
        <v>12</v>
      </c>
      <c r="I34" s="1" t="s">
        <v>12</v>
      </c>
      <c r="J34" s="1" t="s">
        <v>3</v>
      </c>
      <c r="K34" s="1" t="s">
        <v>3</v>
      </c>
      <c r="L34" s="1" t="s">
        <v>8</v>
      </c>
      <c r="M34" s="1" t="s">
        <v>7</v>
      </c>
      <c r="N34" s="1" t="s">
        <v>8</v>
      </c>
      <c r="O34" s="1" t="s">
        <v>8</v>
      </c>
      <c r="P34" s="1" t="s">
        <v>5</v>
      </c>
      <c r="Q34" s="1" t="s">
        <v>5</v>
      </c>
      <c r="R34" s="1" t="s">
        <v>19</v>
      </c>
      <c r="S34" s="1" t="s">
        <v>19</v>
      </c>
      <c r="T34" s="1" t="s">
        <v>16</v>
      </c>
      <c r="U34" s="1" t="s">
        <v>19</v>
      </c>
      <c r="V34" s="1" t="s">
        <v>22</v>
      </c>
      <c r="W34" s="1" t="s">
        <v>20</v>
      </c>
      <c r="X34" s="1" t="s">
        <v>23</v>
      </c>
      <c r="Y34" s="1" t="s">
        <v>23</v>
      </c>
      <c r="Z34" s="1" t="s">
        <v>13</v>
      </c>
      <c r="AA34" s="1" t="s">
        <v>13</v>
      </c>
      <c r="AB34" s="1" t="s">
        <v>14</v>
      </c>
      <c r="AC34" s="1" t="s">
        <v>14</v>
      </c>
      <c r="AD34" s="1" t="s">
        <v>14</v>
      </c>
      <c r="AE34" s="1" t="s">
        <v>14</v>
      </c>
      <c r="AF34" s="1" t="s">
        <v>13</v>
      </c>
      <c r="AG34" s="1" t="s">
        <v>12</v>
      </c>
      <c r="AH34" s="1" t="s">
        <v>8</v>
      </c>
      <c r="AI34" s="1" t="s">
        <v>8</v>
      </c>
      <c r="AJ34" s="1" t="s">
        <v>9</v>
      </c>
      <c r="AK34" s="1" t="s">
        <v>10</v>
      </c>
      <c r="AL34" s="1" t="s">
        <v>12</v>
      </c>
      <c r="AM34" s="1" t="s">
        <v>12</v>
      </c>
      <c r="AN34" s="1" t="s">
        <v>14</v>
      </c>
      <c r="AO34" s="1" t="s">
        <v>16</v>
      </c>
      <c r="AP34" s="1" t="s">
        <v>14</v>
      </c>
      <c r="AQ34" s="1" t="s">
        <v>14</v>
      </c>
      <c r="AR34" s="1" t="s">
        <v>11</v>
      </c>
      <c r="AS34" s="1" t="s">
        <v>11</v>
      </c>
      <c r="AT34" s="1" t="s">
        <v>7</v>
      </c>
      <c r="AU34" s="1" t="s">
        <v>7</v>
      </c>
      <c r="AV34" s="1" t="s">
        <v>14</v>
      </c>
      <c r="AW34" s="1" t="s">
        <v>14</v>
      </c>
      <c r="AX34" s="1" t="s">
        <v>6</v>
      </c>
      <c r="AY34" s="1" t="s">
        <v>6</v>
      </c>
      <c r="AZ34" s="1" t="s">
        <v>8</v>
      </c>
      <c r="BA34" s="1" t="s">
        <v>8</v>
      </c>
    </row>
    <row r="35" spans="1:53" x14ac:dyDescent="0.2">
      <c r="A35" s="1" t="s">
        <v>30</v>
      </c>
      <c r="B35" s="1" t="s">
        <v>11</v>
      </c>
      <c r="C35" s="1" t="s">
        <v>11</v>
      </c>
      <c r="D35" s="1" t="s">
        <v>16</v>
      </c>
      <c r="E35" s="1" t="s">
        <v>16</v>
      </c>
      <c r="F35" s="1" t="s">
        <v>6</v>
      </c>
      <c r="G35" s="1" t="s">
        <v>6</v>
      </c>
      <c r="H35" s="1" t="s">
        <v>11</v>
      </c>
      <c r="I35" s="1" t="s">
        <v>11</v>
      </c>
      <c r="J35" s="1" t="s">
        <v>1</v>
      </c>
      <c r="K35" s="1" t="s">
        <v>1</v>
      </c>
      <c r="L35" s="1" t="s">
        <v>7</v>
      </c>
      <c r="M35" s="1" t="s">
        <v>6</v>
      </c>
      <c r="N35" s="1" t="s">
        <v>6</v>
      </c>
      <c r="O35" s="1" t="s">
        <v>6</v>
      </c>
      <c r="P35" s="1" t="s">
        <v>3</v>
      </c>
      <c r="Q35" s="1" t="s">
        <v>3</v>
      </c>
      <c r="R35" s="1" t="s">
        <v>18</v>
      </c>
      <c r="S35" s="1" t="s">
        <v>18</v>
      </c>
      <c r="T35" s="1" t="s">
        <v>14</v>
      </c>
      <c r="U35" s="1" t="s">
        <v>17</v>
      </c>
      <c r="V35" s="1" t="s">
        <v>20</v>
      </c>
      <c r="W35" s="1" t="s">
        <v>19</v>
      </c>
      <c r="X35" s="1" t="s">
        <v>19</v>
      </c>
      <c r="Y35" s="1" t="s">
        <v>20</v>
      </c>
      <c r="Z35" s="1" t="s">
        <v>12</v>
      </c>
      <c r="AA35" s="1" t="s">
        <v>12</v>
      </c>
      <c r="AB35" s="1" t="s">
        <v>13</v>
      </c>
      <c r="AC35" s="1" t="s">
        <v>13</v>
      </c>
      <c r="AD35" s="1" t="s">
        <v>13</v>
      </c>
      <c r="AE35" s="1" t="s">
        <v>13</v>
      </c>
      <c r="AF35" s="1" t="s">
        <v>12</v>
      </c>
      <c r="AG35" s="1" t="s">
        <v>11</v>
      </c>
      <c r="AH35" s="1" t="s">
        <v>7</v>
      </c>
      <c r="AI35" s="1" t="s">
        <v>7</v>
      </c>
      <c r="AJ35" s="1" t="s">
        <v>8</v>
      </c>
      <c r="AK35" s="1" t="s">
        <v>9</v>
      </c>
      <c r="AL35" s="1" t="s">
        <v>11</v>
      </c>
      <c r="AM35" s="1" t="s">
        <v>11</v>
      </c>
      <c r="AN35" s="1" t="s">
        <v>13</v>
      </c>
      <c r="AO35" s="1" t="s">
        <v>14</v>
      </c>
      <c r="AP35" s="1" t="s">
        <v>13</v>
      </c>
      <c r="AQ35" s="1" t="s">
        <v>13</v>
      </c>
      <c r="AR35" s="1" t="s">
        <v>10</v>
      </c>
      <c r="AS35" s="1" t="s">
        <v>10</v>
      </c>
      <c r="AT35" s="1" t="s">
        <v>5</v>
      </c>
      <c r="AU35" s="1" t="s">
        <v>5</v>
      </c>
      <c r="AV35" s="1" t="s">
        <v>13</v>
      </c>
      <c r="AW35" s="1" t="s">
        <v>13</v>
      </c>
      <c r="AX35" s="1" t="s">
        <v>4</v>
      </c>
      <c r="AY35" s="1" t="s">
        <v>4</v>
      </c>
      <c r="AZ35" s="1" t="s">
        <v>7</v>
      </c>
      <c r="BA35" s="1" t="s">
        <v>7</v>
      </c>
    </row>
    <row r="36" spans="1:53" x14ac:dyDescent="0.2">
      <c r="A36" s="1" t="s">
        <v>29</v>
      </c>
      <c r="B36" s="1" t="s">
        <v>10</v>
      </c>
      <c r="C36" s="1" t="s">
        <v>10</v>
      </c>
      <c r="D36" s="1" t="s">
        <v>15</v>
      </c>
      <c r="E36" s="1" t="s">
        <v>15</v>
      </c>
      <c r="F36" s="1" t="s">
        <v>5</v>
      </c>
      <c r="G36" s="1" t="s">
        <v>5</v>
      </c>
      <c r="H36" s="1" t="s">
        <v>10</v>
      </c>
      <c r="I36" s="1" t="s">
        <v>10</v>
      </c>
      <c r="J36" s="1" t="s">
        <v>0</v>
      </c>
      <c r="K36" s="1" t="s">
        <v>0</v>
      </c>
      <c r="L36" s="1" t="s">
        <v>6</v>
      </c>
      <c r="M36" s="1" t="s">
        <v>5</v>
      </c>
      <c r="N36" s="1" t="s">
        <v>5</v>
      </c>
      <c r="O36" s="1" t="s">
        <v>5</v>
      </c>
      <c r="P36" s="1" t="s">
        <v>2</v>
      </c>
      <c r="Q36" s="1" t="s">
        <v>2</v>
      </c>
      <c r="R36" s="1" t="s">
        <v>14</v>
      </c>
      <c r="S36" s="1" t="s">
        <v>14</v>
      </c>
      <c r="T36" s="1" t="s">
        <v>13</v>
      </c>
      <c r="U36" s="1" t="s">
        <v>16</v>
      </c>
      <c r="V36" s="1" t="s">
        <v>19</v>
      </c>
      <c r="W36" s="1" t="s">
        <v>13</v>
      </c>
      <c r="X36" s="1" t="s">
        <v>17</v>
      </c>
      <c r="Y36" s="1" t="s">
        <v>19</v>
      </c>
      <c r="Z36" s="1" t="s">
        <v>11</v>
      </c>
      <c r="AA36" s="1" t="s">
        <v>11</v>
      </c>
      <c r="AB36" s="1" t="s">
        <v>12</v>
      </c>
      <c r="AC36" s="1" t="s">
        <v>12</v>
      </c>
      <c r="AD36" s="1" t="s">
        <v>12</v>
      </c>
      <c r="AE36" s="1" t="s">
        <v>12</v>
      </c>
      <c r="AF36" s="1" t="s">
        <v>11</v>
      </c>
      <c r="AG36" s="1" t="s">
        <v>10</v>
      </c>
      <c r="AH36" s="1" t="s">
        <v>6</v>
      </c>
      <c r="AI36" s="1" t="s">
        <v>6</v>
      </c>
      <c r="AJ36" s="1" t="s">
        <v>7</v>
      </c>
      <c r="AK36" s="1" t="s">
        <v>8</v>
      </c>
      <c r="AL36" s="1" t="s">
        <v>10</v>
      </c>
      <c r="AM36" s="1" t="s">
        <v>10</v>
      </c>
      <c r="AN36" s="1" t="s">
        <v>12</v>
      </c>
      <c r="AO36" s="1" t="s">
        <v>13</v>
      </c>
      <c r="AP36" s="1" t="s">
        <v>12</v>
      </c>
      <c r="AQ36" s="1" t="s">
        <v>12</v>
      </c>
      <c r="AR36" s="1" t="s">
        <v>9</v>
      </c>
      <c r="AS36" s="1" t="s">
        <v>9</v>
      </c>
      <c r="AT36" s="1" t="s">
        <v>4</v>
      </c>
      <c r="AU36" s="1" t="s">
        <v>4</v>
      </c>
      <c r="AV36" s="1" t="s">
        <v>12</v>
      </c>
      <c r="AW36" s="1" t="s">
        <v>12</v>
      </c>
      <c r="AX36" s="1" t="s">
        <v>3</v>
      </c>
      <c r="AY36" s="1" t="s">
        <v>3</v>
      </c>
      <c r="AZ36" s="1" t="s">
        <v>6</v>
      </c>
      <c r="BA36" s="1" t="s">
        <v>6</v>
      </c>
    </row>
    <row r="37" spans="1:53" x14ac:dyDescent="0.2">
      <c r="A37" s="1" t="s">
        <v>28</v>
      </c>
      <c r="B37" s="1" t="s">
        <v>9</v>
      </c>
      <c r="C37" s="1" t="s">
        <v>9</v>
      </c>
      <c r="D37" s="1" t="s">
        <v>14</v>
      </c>
      <c r="E37" s="1" t="s">
        <v>14</v>
      </c>
      <c r="F37" s="1" t="s">
        <v>4</v>
      </c>
      <c r="G37" s="1" t="s">
        <v>4</v>
      </c>
      <c r="H37" s="1" t="s">
        <v>9</v>
      </c>
      <c r="I37" s="1" t="s">
        <v>9</v>
      </c>
      <c r="L37" s="1" t="s">
        <v>5</v>
      </c>
      <c r="M37" s="1" t="s">
        <v>4</v>
      </c>
      <c r="N37" s="1" t="s">
        <v>4</v>
      </c>
      <c r="O37" s="1" t="s">
        <v>4</v>
      </c>
      <c r="P37" s="1" t="s">
        <v>1</v>
      </c>
      <c r="Q37" s="1" t="s">
        <v>1</v>
      </c>
      <c r="R37" s="1" t="s">
        <v>13</v>
      </c>
      <c r="S37" s="1" t="s">
        <v>13</v>
      </c>
      <c r="T37" s="1" t="s">
        <v>12</v>
      </c>
      <c r="U37" s="1" t="s">
        <v>14</v>
      </c>
      <c r="V37" s="1" t="s">
        <v>13</v>
      </c>
      <c r="W37" s="1" t="s">
        <v>12</v>
      </c>
      <c r="X37" s="1" t="s">
        <v>14</v>
      </c>
      <c r="Y37" s="1" t="s">
        <v>17</v>
      </c>
      <c r="Z37" s="1" t="s">
        <v>10</v>
      </c>
      <c r="AA37" s="1" t="s">
        <v>10</v>
      </c>
      <c r="AB37" s="1" t="s">
        <v>11</v>
      </c>
      <c r="AC37" s="1" t="s">
        <v>11</v>
      </c>
      <c r="AD37" s="1" t="s">
        <v>11</v>
      </c>
      <c r="AE37" s="1" t="s">
        <v>11</v>
      </c>
      <c r="AF37" s="1" t="s">
        <v>10</v>
      </c>
      <c r="AG37" s="1" t="s">
        <v>9</v>
      </c>
      <c r="AH37" s="1" t="s">
        <v>5</v>
      </c>
      <c r="AI37" s="1" t="s">
        <v>5</v>
      </c>
      <c r="AJ37" s="1" t="s">
        <v>6</v>
      </c>
      <c r="AK37" s="1" t="s">
        <v>7</v>
      </c>
      <c r="AL37" s="1" t="s">
        <v>9</v>
      </c>
      <c r="AM37" s="1" t="s">
        <v>9</v>
      </c>
      <c r="AN37" s="1" t="s">
        <v>11</v>
      </c>
      <c r="AO37" s="1" t="s">
        <v>12</v>
      </c>
      <c r="AP37" s="1" t="s">
        <v>11</v>
      </c>
      <c r="AQ37" s="1" t="s">
        <v>11</v>
      </c>
      <c r="AR37" s="1" t="s">
        <v>7</v>
      </c>
      <c r="AS37" s="1" t="s">
        <v>7</v>
      </c>
      <c r="AT37" s="1" t="s">
        <v>3</v>
      </c>
      <c r="AU37" s="1" t="s">
        <v>3</v>
      </c>
      <c r="AV37" s="1" t="s">
        <v>11</v>
      </c>
      <c r="AW37" s="1" t="s">
        <v>11</v>
      </c>
      <c r="AX37" s="1" t="s">
        <v>2</v>
      </c>
      <c r="AY37" s="1" t="s">
        <v>2</v>
      </c>
      <c r="AZ37" s="1" t="s">
        <v>5</v>
      </c>
      <c r="BA37" s="1" t="s">
        <v>5</v>
      </c>
    </row>
    <row r="38" spans="1:53" x14ac:dyDescent="0.2">
      <c r="A38" s="1" t="s">
        <v>27</v>
      </c>
      <c r="B38" s="1" t="s">
        <v>7</v>
      </c>
      <c r="C38" s="1" t="s">
        <v>7</v>
      </c>
      <c r="D38" s="1" t="s">
        <v>13</v>
      </c>
      <c r="E38" s="1" t="s">
        <v>13</v>
      </c>
      <c r="F38" s="1" t="s">
        <v>3</v>
      </c>
      <c r="G38" s="1" t="s">
        <v>3</v>
      </c>
      <c r="H38" s="1" t="s">
        <v>7</v>
      </c>
      <c r="I38" s="1" t="s">
        <v>7</v>
      </c>
      <c r="L38" s="1" t="s">
        <v>4</v>
      </c>
      <c r="M38" s="1" t="s">
        <v>3</v>
      </c>
      <c r="N38" s="1" t="s">
        <v>3</v>
      </c>
      <c r="O38" s="1" t="s">
        <v>3</v>
      </c>
      <c r="P38" s="1" t="s">
        <v>0</v>
      </c>
      <c r="Q38" s="1" t="s">
        <v>0</v>
      </c>
      <c r="R38" s="1" t="s">
        <v>11</v>
      </c>
      <c r="S38" s="1" t="s">
        <v>11</v>
      </c>
      <c r="T38" s="1" t="s">
        <v>11</v>
      </c>
      <c r="U38" s="1" t="s">
        <v>13</v>
      </c>
      <c r="V38" s="1" t="s">
        <v>12</v>
      </c>
      <c r="W38" s="1" t="s">
        <v>11</v>
      </c>
      <c r="X38" s="1" t="s">
        <v>13</v>
      </c>
      <c r="Y38" s="1" t="s">
        <v>14</v>
      </c>
      <c r="Z38" s="1" t="s">
        <v>9</v>
      </c>
      <c r="AA38" s="1" t="s">
        <v>9</v>
      </c>
      <c r="AB38" s="1" t="s">
        <v>10</v>
      </c>
      <c r="AC38" s="1" t="s">
        <v>8</v>
      </c>
      <c r="AD38" s="1" t="s">
        <v>10</v>
      </c>
      <c r="AE38" s="1" t="s">
        <v>10</v>
      </c>
      <c r="AF38" s="1" t="s">
        <v>9</v>
      </c>
      <c r="AG38" s="1" t="s">
        <v>8</v>
      </c>
      <c r="AH38" s="1" t="s">
        <v>4</v>
      </c>
      <c r="AI38" s="1" t="s">
        <v>4</v>
      </c>
      <c r="AJ38" s="1" t="s">
        <v>5</v>
      </c>
      <c r="AK38" s="1" t="s">
        <v>6</v>
      </c>
      <c r="AL38" s="1" t="s">
        <v>8</v>
      </c>
      <c r="AM38" s="1" t="s">
        <v>8</v>
      </c>
      <c r="AN38" s="1" t="s">
        <v>9</v>
      </c>
      <c r="AO38" s="1" t="s">
        <v>11</v>
      </c>
      <c r="AP38" s="1" t="s">
        <v>10</v>
      </c>
      <c r="AQ38" s="1" t="s">
        <v>10</v>
      </c>
      <c r="AR38" s="1" t="s">
        <v>5</v>
      </c>
      <c r="AS38" s="1" t="s">
        <v>5</v>
      </c>
      <c r="AT38" s="1" t="s">
        <v>2</v>
      </c>
      <c r="AU38" s="1" t="s">
        <v>2</v>
      </c>
      <c r="AV38" s="1" t="s">
        <v>10</v>
      </c>
      <c r="AW38" s="1" t="s">
        <v>10</v>
      </c>
      <c r="AX38" s="1" t="s">
        <v>1</v>
      </c>
      <c r="AY38" s="1" t="s">
        <v>1</v>
      </c>
      <c r="AZ38" s="1" t="s">
        <v>4</v>
      </c>
      <c r="BA38" s="1" t="s">
        <v>4</v>
      </c>
    </row>
    <row r="39" spans="1:53" x14ac:dyDescent="0.2">
      <c r="A39" s="1" t="s">
        <v>26</v>
      </c>
      <c r="B39" s="1" t="s">
        <v>6</v>
      </c>
      <c r="C39" s="1" t="s">
        <v>6</v>
      </c>
      <c r="D39" s="1" t="s">
        <v>12</v>
      </c>
      <c r="E39" s="1" t="s">
        <v>12</v>
      </c>
      <c r="F39" s="1" t="s">
        <v>1</v>
      </c>
      <c r="G39" s="1" t="s">
        <v>1</v>
      </c>
      <c r="H39" s="1" t="s">
        <v>6</v>
      </c>
      <c r="I39" s="1" t="s">
        <v>6</v>
      </c>
      <c r="L39" s="1" t="s">
        <v>3</v>
      </c>
      <c r="M39" s="1" t="s">
        <v>1</v>
      </c>
      <c r="N39" s="1" t="s">
        <v>2</v>
      </c>
      <c r="O39" s="1" t="s">
        <v>2</v>
      </c>
      <c r="R39" s="1" t="s">
        <v>8</v>
      </c>
      <c r="S39" s="1" t="s">
        <v>8</v>
      </c>
      <c r="T39" s="1" t="s">
        <v>10</v>
      </c>
      <c r="U39" s="1" t="s">
        <v>12</v>
      </c>
      <c r="V39" s="1" t="s">
        <v>11</v>
      </c>
      <c r="W39" s="1" t="s">
        <v>8</v>
      </c>
      <c r="X39" s="1" t="s">
        <v>12</v>
      </c>
      <c r="Y39" s="1" t="s">
        <v>13</v>
      </c>
      <c r="Z39" s="1" t="s">
        <v>8</v>
      </c>
      <c r="AA39" s="1" t="s">
        <v>8</v>
      </c>
      <c r="AB39" s="1" t="s">
        <v>9</v>
      </c>
      <c r="AC39" s="1" t="s">
        <v>7</v>
      </c>
      <c r="AD39" s="1" t="s">
        <v>9</v>
      </c>
      <c r="AE39" s="1" t="s">
        <v>9</v>
      </c>
      <c r="AF39" s="1" t="s">
        <v>8</v>
      </c>
      <c r="AG39" s="1" t="s">
        <v>7</v>
      </c>
      <c r="AH39" s="1" t="s">
        <v>1</v>
      </c>
      <c r="AI39" s="1" t="s">
        <v>1</v>
      </c>
      <c r="AJ39" s="1" t="s">
        <v>4</v>
      </c>
      <c r="AK39" s="1" t="s">
        <v>5</v>
      </c>
      <c r="AL39" s="1" t="s">
        <v>7</v>
      </c>
      <c r="AM39" s="1" t="s">
        <v>7</v>
      </c>
      <c r="AN39" s="1" t="s">
        <v>8</v>
      </c>
      <c r="AO39" s="1" t="s">
        <v>9</v>
      </c>
      <c r="AP39" s="1" t="s">
        <v>9</v>
      </c>
      <c r="AQ39" s="1" t="s">
        <v>9</v>
      </c>
      <c r="AR39" s="1" t="s">
        <v>4</v>
      </c>
      <c r="AS39" s="1" t="s">
        <v>4</v>
      </c>
      <c r="AT39" s="1" t="s">
        <v>1</v>
      </c>
      <c r="AU39" s="1" t="s">
        <v>1</v>
      </c>
      <c r="AV39" s="1" t="s">
        <v>9</v>
      </c>
      <c r="AW39" s="1" t="s">
        <v>9</v>
      </c>
      <c r="AZ39" s="1" t="s">
        <v>3</v>
      </c>
      <c r="BA39" s="1" t="s">
        <v>3</v>
      </c>
    </row>
    <row r="40" spans="1:53" x14ac:dyDescent="0.2">
      <c r="A40" s="1" t="s">
        <v>25</v>
      </c>
      <c r="B40" s="1" t="s">
        <v>5</v>
      </c>
      <c r="C40" s="1" t="s">
        <v>5</v>
      </c>
      <c r="D40" s="1" t="s">
        <v>11</v>
      </c>
      <c r="E40" s="1" t="s">
        <v>11</v>
      </c>
      <c r="F40" s="1" t="s">
        <v>0</v>
      </c>
      <c r="G40" s="1" t="s">
        <v>0</v>
      </c>
      <c r="H40" s="1" t="s">
        <v>5</v>
      </c>
      <c r="I40" s="1" t="s">
        <v>5</v>
      </c>
      <c r="L40" s="1" t="s">
        <v>1</v>
      </c>
      <c r="M40" s="1" t="s">
        <v>0</v>
      </c>
      <c r="N40" s="1" t="s">
        <v>1</v>
      </c>
      <c r="O40" s="1" t="s">
        <v>1</v>
      </c>
      <c r="R40" s="1" t="s">
        <v>7</v>
      </c>
      <c r="S40" s="1" t="s">
        <v>7</v>
      </c>
      <c r="T40" s="1" t="s">
        <v>9</v>
      </c>
      <c r="U40" s="1" t="s">
        <v>11</v>
      </c>
      <c r="V40" s="1" t="s">
        <v>8</v>
      </c>
      <c r="W40" s="1" t="s">
        <v>7</v>
      </c>
      <c r="X40" s="1" t="s">
        <v>11</v>
      </c>
      <c r="Y40" s="1" t="s">
        <v>12</v>
      </c>
      <c r="Z40" s="1" t="s">
        <v>7</v>
      </c>
      <c r="AA40" s="1" t="s">
        <v>7</v>
      </c>
      <c r="AB40" s="1" t="s">
        <v>8</v>
      </c>
      <c r="AC40" s="1" t="s">
        <v>6</v>
      </c>
      <c r="AD40" s="1" t="s">
        <v>8</v>
      </c>
      <c r="AE40" s="1" t="s">
        <v>8</v>
      </c>
      <c r="AF40" s="1" t="s">
        <v>7</v>
      </c>
      <c r="AG40" s="1" t="s">
        <v>6</v>
      </c>
      <c r="AH40" s="1" t="s">
        <v>0</v>
      </c>
      <c r="AI40" s="1" t="s">
        <v>0</v>
      </c>
      <c r="AJ40" s="1" t="s">
        <v>2</v>
      </c>
      <c r="AK40" s="1" t="s">
        <v>4</v>
      </c>
      <c r="AL40" s="1" t="s">
        <v>6</v>
      </c>
      <c r="AM40" s="1" t="s">
        <v>6</v>
      </c>
      <c r="AN40" s="1" t="s">
        <v>7</v>
      </c>
      <c r="AO40" s="1" t="s">
        <v>8</v>
      </c>
      <c r="AP40" s="1" t="s">
        <v>8</v>
      </c>
      <c r="AQ40" s="1" t="s">
        <v>8</v>
      </c>
      <c r="AR40" s="1" t="s">
        <v>3</v>
      </c>
      <c r="AS40" s="1" t="s">
        <v>3</v>
      </c>
      <c r="AT40" s="1" t="s">
        <v>0</v>
      </c>
      <c r="AU40" s="1" t="s">
        <v>0</v>
      </c>
      <c r="AV40" s="1" t="s">
        <v>8</v>
      </c>
      <c r="AW40" s="1" t="s">
        <v>8</v>
      </c>
      <c r="AZ40" s="1" t="s">
        <v>2</v>
      </c>
      <c r="BA40" s="1" t="s">
        <v>2</v>
      </c>
    </row>
    <row r="41" spans="1:53" x14ac:dyDescent="0.2">
      <c r="A41" s="1" t="s">
        <v>24</v>
      </c>
      <c r="B41" s="1" t="s">
        <v>4</v>
      </c>
      <c r="C41" s="1" t="s">
        <v>4</v>
      </c>
      <c r="D41" s="1" t="s">
        <v>10</v>
      </c>
      <c r="E41" s="1" t="s">
        <v>10</v>
      </c>
      <c r="H41" s="1" t="s">
        <v>4</v>
      </c>
      <c r="I41" s="1" t="s">
        <v>4</v>
      </c>
      <c r="L41" s="1" t="s">
        <v>0</v>
      </c>
      <c r="N41" s="1" t="s">
        <v>0</v>
      </c>
      <c r="O41" s="1" t="s">
        <v>0</v>
      </c>
      <c r="R41" s="1" t="s">
        <v>6</v>
      </c>
      <c r="S41" s="1" t="s">
        <v>6</v>
      </c>
      <c r="T41" s="1" t="s">
        <v>8</v>
      </c>
      <c r="U41" s="1" t="s">
        <v>10</v>
      </c>
      <c r="V41" s="1" t="s">
        <v>7</v>
      </c>
      <c r="W41" s="1" t="s">
        <v>6</v>
      </c>
      <c r="X41" s="1" t="s">
        <v>8</v>
      </c>
      <c r="Y41" s="1" t="s">
        <v>11</v>
      </c>
      <c r="Z41" s="1" t="s">
        <v>6</v>
      </c>
      <c r="AA41" s="1" t="s">
        <v>6</v>
      </c>
      <c r="AB41" s="1" t="s">
        <v>7</v>
      </c>
      <c r="AC41" s="1" t="s">
        <v>5</v>
      </c>
      <c r="AD41" s="1" t="s">
        <v>7</v>
      </c>
      <c r="AE41" s="1" t="s">
        <v>7</v>
      </c>
      <c r="AF41" s="1" t="s">
        <v>6</v>
      </c>
      <c r="AG41" s="1" t="s">
        <v>5</v>
      </c>
      <c r="AJ41" s="1" t="s">
        <v>1</v>
      </c>
      <c r="AK41" s="1" t="s">
        <v>2</v>
      </c>
      <c r="AL41" s="1" t="s">
        <v>4</v>
      </c>
      <c r="AM41" s="1" t="s">
        <v>4</v>
      </c>
      <c r="AN41" s="1" t="s">
        <v>6</v>
      </c>
      <c r="AO41" s="1" t="s">
        <v>7</v>
      </c>
      <c r="AP41" s="1" t="s">
        <v>6</v>
      </c>
      <c r="AQ41" s="1" t="s">
        <v>6</v>
      </c>
      <c r="AR41" s="1" t="s">
        <v>1</v>
      </c>
      <c r="AS41" s="1" t="s">
        <v>1</v>
      </c>
      <c r="AV41" s="1" t="s">
        <v>7</v>
      </c>
      <c r="AW41" s="1" t="s">
        <v>7</v>
      </c>
      <c r="AZ41" s="1" t="s">
        <v>1</v>
      </c>
      <c r="BA41" s="1" t="s">
        <v>1</v>
      </c>
    </row>
    <row r="42" spans="1:53" x14ac:dyDescent="0.2">
      <c r="A42" s="1" t="s">
        <v>23</v>
      </c>
      <c r="B42" s="1" t="s">
        <v>3</v>
      </c>
      <c r="C42" s="1" t="s">
        <v>3</v>
      </c>
      <c r="D42" s="1" t="s">
        <v>9</v>
      </c>
      <c r="E42" s="1" t="s">
        <v>9</v>
      </c>
      <c r="H42" s="1" t="s">
        <v>3</v>
      </c>
      <c r="I42" s="1" t="s">
        <v>3</v>
      </c>
      <c r="R42" s="1" t="s">
        <v>5</v>
      </c>
      <c r="S42" s="1" t="s">
        <v>5</v>
      </c>
      <c r="T42" s="1" t="s">
        <v>7</v>
      </c>
      <c r="U42" s="1" t="s">
        <v>9</v>
      </c>
      <c r="V42" s="1" t="s">
        <v>6</v>
      </c>
      <c r="W42" s="1" t="s">
        <v>5</v>
      </c>
      <c r="X42" s="1" t="s">
        <v>7</v>
      </c>
      <c r="Y42" s="1" t="s">
        <v>8</v>
      </c>
      <c r="Z42" s="1" t="s">
        <v>5</v>
      </c>
      <c r="AA42" s="1" t="s">
        <v>5</v>
      </c>
      <c r="AB42" s="1" t="s">
        <v>6</v>
      </c>
      <c r="AC42" s="1" t="s">
        <v>3</v>
      </c>
      <c r="AD42" s="1" t="s">
        <v>6</v>
      </c>
      <c r="AE42" s="1" t="s">
        <v>6</v>
      </c>
      <c r="AF42" s="1" t="s">
        <v>5</v>
      </c>
      <c r="AG42" s="1" t="s">
        <v>3</v>
      </c>
      <c r="AJ42" s="1" t="s">
        <v>0</v>
      </c>
      <c r="AK42" s="1" t="s">
        <v>1</v>
      </c>
      <c r="AL42" s="1" t="s">
        <v>2</v>
      </c>
      <c r="AM42" s="1" t="s">
        <v>2</v>
      </c>
      <c r="AN42" s="1" t="s">
        <v>5</v>
      </c>
      <c r="AO42" s="1" t="s">
        <v>6</v>
      </c>
      <c r="AP42" s="1" t="s">
        <v>5</v>
      </c>
      <c r="AQ42" s="1" t="s">
        <v>5</v>
      </c>
      <c r="AR42" s="1" t="s">
        <v>0</v>
      </c>
      <c r="AS42" s="1" t="s">
        <v>0</v>
      </c>
      <c r="AV42" s="1" t="s">
        <v>6</v>
      </c>
      <c r="AW42" s="1" t="s">
        <v>6</v>
      </c>
      <c r="AZ42" s="1" t="s">
        <v>0</v>
      </c>
      <c r="BA42" s="1" t="s">
        <v>0</v>
      </c>
    </row>
    <row r="43" spans="1:53" x14ac:dyDescent="0.2">
      <c r="A43" s="1" t="s">
        <v>22</v>
      </c>
      <c r="B43" s="1" t="s">
        <v>2</v>
      </c>
      <c r="C43" s="1" t="s">
        <v>2</v>
      </c>
      <c r="D43" s="1" t="s">
        <v>7</v>
      </c>
      <c r="E43" s="1" t="s">
        <v>7</v>
      </c>
      <c r="H43" s="1" t="s">
        <v>1</v>
      </c>
      <c r="I43" s="1" t="s">
        <v>1</v>
      </c>
      <c r="R43" s="1" t="s">
        <v>3</v>
      </c>
      <c r="S43" s="1" t="s">
        <v>3</v>
      </c>
      <c r="T43" s="1" t="s">
        <v>6</v>
      </c>
      <c r="U43" s="1" t="s">
        <v>8</v>
      </c>
      <c r="V43" s="1" t="s">
        <v>5</v>
      </c>
      <c r="W43" s="1" t="s">
        <v>3</v>
      </c>
      <c r="X43" s="1" t="s">
        <v>6</v>
      </c>
      <c r="Y43" s="1" t="s">
        <v>7</v>
      </c>
      <c r="Z43" s="1" t="s">
        <v>3</v>
      </c>
      <c r="AA43" s="1" t="s">
        <v>3</v>
      </c>
      <c r="AB43" s="1" t="s">
        <v>5</v>
      </c>
      <c r="AC43" s="1" t="s">
        <v>2</v>
      </c>
      <c r="AD43" s="1" t="s">
        <v>5</v>
      </c>
      <c r="AE43" s="1" t="s">
        <v>5</v>
      </c>
      <c r="AF43" s="1" t="s">
        <v>3</v>
      </c>
      <c r="AG43" s="1" t="s">
        <v>2</v>
      </c>
      <c r="AK43" s="1" t="s">
        <v>0</v>
      </c>
      <c r="AL43" s="1" t="s">
        <v>1</v>
      </c>
      <c r="AM43" s="1" t="s">
        <v>1</v>
      </c>
      <c r="AN43" s="1" t="s">
        <v>4</v>
      </c>
      <c r="AO43" s="1" t="s">
        <v>5</v>
      </c>
      <c r="AP43" s="1" t="s">
        <v>4</v>
      </c>
      <c r="AQ43" s="1" t="s">
        <v>4</v>
      </c>
      <c r="AV43" s="1" t="s">
        <v>5</v>
      </c>
      <c r="AW43" s="1" t="s">
        <v>5</v>
      </c>
    </row>
    <row r="44" spans="1:53" x14ac:dyDescent="0.2">
      <c r="A44" s="1" t="s">
        <v>21</v>
      </c>
      <c r="B44" s="1" t="s">
        <v>1</v>
      </c>
      <c r="C44" s="1" t="s">
        <v>1</v>
      </c>
      <c r="D44" s="1" t="s">
        <v>6</v>
      </c>
      <c r="E44" s="1" t="s">
        <v>6</v>
      </c>
      <c r="H44" s="1" t="s">
        <v>0</v>
      </c>
      <c r="I44" s="1" t="s">
        <v>0</v>
      </c>
      <c r="R44" s="1" t="s">
        <v>2</v>
      </c>
      <c r="S44" s="1" t="s">
        <v>2</v>
      </c>
      <c r="T44" s="1" t="s">
        <v>5</v>
      </c>
      <c r="U44" s="1" t="s">
        <v>7</v>
      </c>
      <c r="V44" s="1" t="s">
        <v>3</v>
      </c>
      <c r="W44" s="1" t="s">
        <v>2</v>
      </c>
      <c r="X44" s="1" t="s">
        <v>5</v>
      </c>
      <c r="Y44" s="1" t="s">
        <v>6</v>
      </c>
      <c r="Z44" s="1" t="s">
        <v>2</v>
      </c>
      <c r="AA44" s="1" t="s">
        <v>2</v>
      </c>
      <c r="AB44" s="1" t="s">
        <v>3</v>
      </c>
      <c r="AC44" s="1" t="s">
        <v>1</v>
      </c>
      <c r="AD44" s="1" t="s">
        <v>2</v>
      </c>
      <c r="AE44" s="1" t="s">
        <v>2</v>
      </c>
      <c r="AF44" s="1" t="s">
        <v>2</v>
      </c>
      <c r="AG44" s="1" t="s">
        <v>1</v>
      </c>
      <c r="AL44" s="1" t="s">
        <v>0</v>
      </c>
      <c r="AM44" s="1" t="s">
        <v>0</v>
      </c>
      <c r="AN44" s="1" t="s">
        <v>2</v>
      </c>
      <c r="AO44" s="1" t="s">
        <v>4</v>
      </c>
      <c r="AP44" s="1" t="s">
        <v>2</v>
      </c>
      <c r="AQ44" s="1" t="s">
        <v>2</v>
      </c>
      <c r="AV44" s="1" t="s">
        <v>4</v>
      </c>
      <c r="AW44" s="1" t="s">
        <v>4</v>
      </c>
    </row>
    <row r="45" spans="1:53" x14ac:dyDescent="0.2">
      <c r="A45" s="1" t="s">
        <v>20</v>
      </c>
      <c r="B45" s="1" t="s">
        <v>0</v>
      </c>
      <c r="C45" s="1" t="s">
        <v>0</v>
      </c>
      <c r="D45" s="1" t="s">
        <v>5</v>
      </c>
      <c r="E45" s="1" t="s">
        <v>5</v>
      </c>
      <c r="R45" s="1" t="s">
        <v>1</v>
      </c>
      <c r="S45" s="1" t="s">
        <v>1</v>
      </c>
      <c r="T45" s="1" t="s">
        <v>4</v>
      </c>
      <c r="U45" s="1" t="s">
        <v>6</v>
      </c>
      <c r="V45" s="1" t="s">
        <v>2</v>
      </c>
      <c r="W45" s="1" t="s">
        <v>1</v>
      </c>
      <c r="X45" s="1" t="s">
        <v>4</v>
      </c>
      <c r="Y45" s="1" t="s">
        <v>5</v>
      </c>
      <c r="Z45" s="1" t="s">
        <v>1</v>
      </c>
      <c r="AA45" s="1" t="s">
        <v>1</v>
      </c>
      <c r="AB45" s="1" t="s">
        <v>2</v>
      </c>
      <c r="AC45" s="1" t="s">
        <v>0</v>
      </c>
      <c r="AD45" s="1" t="s">
        <v>1</v>
      </c>
      <c r="AE45" s="1" t="s">
        <v>1</v>
      </c>
      <c r="AF45" s="1" t="s">
        <v>1</v>
      </c>
      <c r="AG45" s="1" t="s">
        <v>0</v>
      </c>
      <c r="AN45" s="1" t="s">
        <v>1</v>
      </c>
      <c r="AO45" s="1" t="s">
        <v>2</v>
      </c>
      <c r="AP45" s="1" t="s">
        <v>0</v>
      </c>
      <c r="AQ45" s="1" t="s">
        <v>0</v>
      </c>
      <c r="AV45" s="1" t="s">
        <v>3</v>
      </c>
      <c r="AW45" s="1" t="s">
        <v>3</v>
      </c>
    </row>
    <row r="46" spans="1:53" x14ac:dyDescent="0.2">
      <c r="A46" s="1" t="s">
        <v>19</v>
      </c>
      <c r="D46" s="1" t="s">
        <v>4</v>
      </c>
      <c r="E46" s="1" t="s">
        <v>4</v>
      </c>
      <c r="R46" s="1" t="s">
        <v>0</v>
      </c>
      <c r="S46" s="1" t="s">
        <v>0</v>
      </c>
      <c r="T46" s="1" t="s">
        <v>3</v>
      </c>
      <c r="U46" s="1" t="s">
        <v>5</v>
      </c>
      <c r="V46" s="1" t="s">
        <v>1</v>
      </c>
      <c r="W46" s="1" t="s">
        <v>0</v>
      </c>
      <c r="X46" s="1" t="s">
        <v>3</v>
      </c>
      <c r="Y46" s="1" t="s">
        <v>4</v>
      </c>
      <c r="Z46" s="1" t="s">
        <v>0</v>
      </c>
      <c r="AA46" s="1" t="s">
        <v>0</v>
      </c>
      <c r="AB46" s="1" t="s">
        <v>0</v>
      </c>
      <c r="AD46" s="1" t="s">
        <v>0</v>
      </c>
      <c r="AE46" s="1" t="s">
        <v>0</v>
      </c>
      <c r="AF46" s="1" t="s">
        <v>0</v>
      </c>
      <c r="AN46" s="1" t="s">
        <v>0</v>
      </c>
      <c r="AO46" s="1" t="s">
        <v>1</v>
      </c>
      <c r="AV46" s="1" t="s">
        <v>2</v>
      </c>
      <c r="AW46" s="1" t="s">
        <v>2</v>
      </c>
    </row>
    <row r="47" spans="1:53" x14ac:dyDescent="0.2">
      <c r="A47" s="1" t="s">
        <v>18</v>
      </c>
      <c r="D47" s="1" t="s">
        <v>3</v>
      </c>
      <c r="E47" s="1" t="s">
        <v>3</v>
      </c>
      <c r="T47" s="1" t="s">
        <v>2</v>
      </c>
      <c r="U47" s="1" t="s">
        <v>4</v>
      </c>
      <c r="V47" s="1" t="s">
        <v>0</v>
      </c>
      <c r="X47" s="1" t="s">
        <v>2</v>
      </c>
      <c r="Y47" s="1" t="s">
        <v>3</v>
      </c>
      <c r="AO47" s="1" t="s">
        <v>0</v>
      </c>
      <c r="AV47" s="1" t="s">
        <v>1</v>
      </c>
      <c r="AW47" s="1" t="s">
        <v>1</v>
      </c>
    </row>
    <row r="48" spans="1:53" x14ac:dyDescent="0.2">
      <c r="A48" s="1" t="s">
        <v>17</v>
      </c>
      <c r="D48" s="1" t="s">
        <v>2</v>
      </c>
      <c r="E48" s="1" t="s">
        <v>2</v>
      </c>
      <c r="T48" s="1" t="s">
        <v>1</v>
      </c>
      <c r="U48" s="1" t="s">
        <v>3</v>
      </c>
      <c r="X48" s="1" t="s">
        <v>1</v>
      </c>
      <c r="Y48" s="1" t="s">
        <v>2</v>
      </c>
    </row>
    <row r="49" spans="1:25" x14ac:dyDescent="0.2">
      <c r="A49" s="1" t="s">
        <v>16</v>
      </c>
      <c r="D49" s="1" t="s">
        <v>1</v>
      </c>
      <c r="E49" s="1" t="s">
        <v>1</v>
      </c>
      <c r="T49" s="1" t="s">
        <v>0</v>
      </c>
      <c r="U49" s="1" t="s">
        <v>2</v>
      </c>
      <c r="X49" s="1" t="s">
        <v>0</v>
      </c>
      <c r="Y49" s="1" t="s">
        <v>1</v>
      </c>
    </row>
    <row r="50" spans="1:25" x14ac:dyDescent="0.2">
      <c r="A50" s="1" t="s">
        <v>15</v>
      </c>
      <c r="D50" s="1" t="s">
        <v>0</v>
      </c>
      <c r="E50" s="1" t="s">
        <v>0</v>
      </c>
      <c r="U50" s="1" t="s">
        <v>1</v>
      </c>
      <c r="Y50" s="1" t="s">
        <v>0</v>
      </c>
    </row>
    <row r="51" spans="1:25" x14ac:dyDescent="0.2">
      <c r="A51" s="1" t="s">
        <v>14</v>
      </c>
      <c r="U51" s="1" t="s">
        <v>0</v>
      </c>
    </row>
    <row r="52" spans="1:25" x14ac:dyDescent="0.2">
      <c r="A52" s="1" t="s">
        <v>13</v>
      </c>
    </row>
    <row r="53" spans="1:25" x14ac:dyDescent="0.2">
      <c r="A53" s="1" t="s">
        <v>12</v>
      </c>
    </row>
    <row r="54" spans="1:25" x14ac:dyDescent="0.2">
      <c r="A54" s="1" t="s">
        <v>11</v>
      </c>
    </row>
    <row r="55" spans="1:25" x14ac:dyDescent="0.2">
      <c r="A55" s="1" t="s">
        <v>10</v>
      </c>
    </row>
    <row r="56" spans="1:25" x14ac:dyDescent="0.2">
      <c r="A56" s="1" t="s">
        <v>9</v>
      </c>
    </row>
    <row r="57" spans="1:25" x14ac:dyDescent="0.2">
      <c r="A57" s="1" t="s">
        <v>8</v>
      </c>
    </row>
    <row r="58" spans="1:25" x14ac:dyDescent="0.2">
      <c r="A58" s="1" t="s">
        <v>7</v>
      </c>
    </row>
    <row r="59" spans="1:25" x14ac:dyDescent="0.2">
      <c r="A59" s="1" t="s">
        <v>6</v>
      </c>
    </row>
    <row r="60" spans="1:25" x14ac:dyDescent="0.2">
      <c r="A60" s="1" t="s">
        <v>5</v>
      </c>
    </row>
    <row r="61" spans="1:25" x14ac:dyDescent="0.2">
      <c r="A61" s="1" t="s">
        <v>4</v>
      </c>
    </row>
    <row r="62" spans="1:25" x14ac:dyDescent="0.2">
      <c r="A62" s="1" t="s">
        <v>3</v>
      </c>
    </row>
    <row r="63" spans="1:25" x14ac:dyDescent="0.2">
      <c r="A63" s="1" t="s">
        <v>2</v>
      </c>
    </row>
    <row r="64" spans="1:25" x14ac:dyDescent="0.2">
      <c r="A64" s="1" t="s">
        <v>1</v>
      </c>
    </row>
    <row r="65" spans="1:1" x14ac:dyDescent="0.2">
      <c r="A65" s="1" t="s"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E22D4-6241-4181-8541-D647C93B338F}">
  <sheetPr codeName="Blad2"/>
  <dimension ref="A1:BB54"/>
  <sheetViews>
    <sheetView topLeftCell="AL39" workbookViewId="0">
      <selection activeCell="AL56" sqref="A56:XFD1048576"/>
    </sheetView>
  </sheetViews>
  <sheetFormatPr defaultRowHeight="15" x14ac:dyDescent="0.25"/>
  <cols>
    <col min="1" max="2" width="10.42578125" bestFit="1" customWidth="1"/>
    <col min="3" max="8" width="10.7109375" bestFit="1" customWidth="1"/>
    <col min="9" max="10" width="10.42578125" bestFit="1" customWidth="1"/>
    <col min="11" max="16" width="10.7109375" bestFit="1" customWidth="1"/>
    <col min="17" max="18" width="10.42578125" bestFit="1" customWidth="1"/>
    <col min="19" max="24" width="10.7109375" bestFit="1" customWidth="1"/>
    <col min="25" max="28" width="10.42578125" bestFit="1" customWidth="1"/>
    <col min="29" max="34" width="10.7109375" bestFit="1" customWidth="1"/>
    <col min="35" max="36" width="10.42578125" bestFit="1" customWidth="1"/>
    <col min="37" max="42" width="10.7109375" bestFit="1" customWidth="1"/>
    <col min="43" max="44" width="10.42578125" bestFit="1" customWidth="1"/>
    <col min="45" max="50" width="10.7109375" bestFit="1" customWidth="1"/>
    <col min="51" max="54" width="10.42578125" bestFit="1" customWidth="1"/>
  </cols>
  <sheetData>
    <row r="1" spans="1:54" x14ac:dyDescent="0.25">
      <c r="A1" s="31">
        <v>45756</v>
      </c>
      <c r="B1" s="31">
        <v>45756</v>
      </c>
      <c r="C1" s="31">
        <v>45763</v>
      </c>
      <c r="D1" s="31">
        <v>45763</v>
      </c>
      <c r="E1" s="31">
        <v>45770</v>
      </c>
      <c r="F1" s="31">
        <v>45770</v>
      </c>
      <c r="G1" s="31">
        <v>45777</v>
      </c>
      <c r="H1" s="31">
        <v>45777</v>
      </c>
      <c r="I1" s="31">
        <v>45784</v>
      </c>
      <c r="J1" s="31">
        <v>45784</v>
      </c>
      <c r="K1" s="31">
        <v>45791</v>
      </c>
      <c r="L1" s="31">
        <v>45791</v>
      </c>
      <c r="M1" s="31">
        <v>45798</v>
      </c>
      <c r="N1" s="31">
        <v>45798</v>
      </c>
      <c r="O1" s="31">
        <v>45805</v>
      </c>
      <c r="P1" s="31">
        <v>45805</v>
      </c>
      <c r="Q1" s="31">
        <v>45812</v>
      </c>
      <c r="R1" s="31">
        <v>45812</v>
      </c>
      <c r="S1" s="31">
        <v>45819</v>
      </c>
      <c r="T1" s="31">
        <v>45819</v>
      </c>
      <c r="U1" s="31">
        <v>45826</v>
      </c>
      <c r="V1" s="31">
        <v>45826</v>
      </c>
      <c r="W1" s="31">
        <v>45833</v>
      </c>
      <c r="X1" s="31">
        <v>45833</v>
      </c>
      <c r="Y1" s="31">
        <v>45840</v>
      </c>
      <c r="Z1" s="31">
        <v>45840</v>
      </c>
      <c r="AA1" s="31">
        <v>45847</v>
      </c>
      <c r="AB1" s="31">
        <v>45847</v>
      </c>
      <c r="AC1" s="31">
        <v>45854</v>
      </c>
      <c r="AD1" s="31">
        <v>45854</v>
      </c>
      <c r="AE1" s="31">
        <v>45861</v>
      </c>
      <c r="AF1" s="31">
        <v>45861</v>
      </c>
      <c r="AG1" s="31">
        <v>45868</v>
      </c>
      <c r="AH1" s="31">
        <v>45868</v>
      </c>
      <c r="AI1" s="31">
        <v>45875</v>
      </c>
      <c r="AJ1" s="31">
        <v>45875</v>
      </c>
      <c r="AK1" s="31">
        <v>45882</v>
      </c>
      <c r="AL1" s="31">
        <v>45882</v>
      </c>
      <c r="AM1" s="31">
        <v>45889</v>
      </c>
      <c r="AN1" s="31">
        <v>45889</v>
      </c>
      <c r="AO1" s="31">
        <v>45896</v>
      </c>
      <c r="AP1" s="31">
        <v>45896</v>
      </c>
      <c r="AQ1" s="31">
        <v>45903</v>
      </c>
      <c r="AR1" s="31">
        <v>45903</v>
      </c>
      <c r="AS1" s="31">
        <v>45910</v>
      </c>
      <c r="AT1" s="31">
        <v>45910</v>
      </c>
      <c r="AU1" s="31">
        <v>45917</v>
      </c>
      <c r="AV1" s="31">
        <v>45917</v>
      </c>
      <c r="AW1" s="31">
        <v>45924</v>
      </c>
      <c r="AX1" s="31">
        <v>45924</v>
      </c>
      <c r="AY1" s="31">
        <v>45931</v>
      </c>
      <c r="AZ1" s="31">
        <v>45931</v>
      </c>
      <c r="BA1" s="31">
        <v>45938</v>
      </c>
      <c r="BB1" s="31">
        <v>45938</v>
      </c>
    </row>
    <row r="2" spans="1:54" x14ac:dyDescent="0.25">
      <c r="A2" s="32" t="s">
        <v>156</v>
      </c>
      <c r="B2" s="32" t="s">
        <v>157</v>
      </c>
      <c r="C2" s="32" t="s">
        <v>156</v>
      </c>
      <c r="D2" s="32" t="s">
        <v>157</v>
      </c>
      <c r="E2" s="32" t="s">
        <v>156</v>
      </c>
      <c r="F2" s="32" t="s">
        <v>157</v>
      </c>
      <c r="G2" s="32" t="s">
        <v>156</v>
      </c>
      <c r="H2" s="32" t="s">
        <v>157</v>
      </c>
      <c r="I2" s="32" t="s">
        <v>156</v>
      </c>
      <c r="J2" s="32" t="s">
        <v>157</v>
      </c>
      <c r="K2" s="32" t="s">
        <v>156</v>
      </c>
      <c r="L2" s="32" t="s">
        <v>157</v>
      </c>
      <c r="M2" s="32" t="s">
        <v>156</v>
      </c>
      <c r="N2" s="32" t="s">
        <v>157</v>
      </c>
      <c r="O2" s="32" t="s">
        <v>156</v>
      </c>
      <c r="P2" s="32" t="s">
        <v>157</v>
      </c>
      <c r="Q2" s="32" t="s">
        <v>156</v>
      </c>
      <c r="R2" s="32" t="s">
        <v>157</v>
      </c>
      <c r="S2" s="32" t="s">
        <v>156</v>
      </c>
      <c r="T2" s="32" t="s">
        <v>157</v>
      </c>
      <c r="U2" s="32" t="s">
        <v>156</v>
      </c>
      <c r="V2" s="32" t="s">
        <v>157</v>
      </c>
      <c r="W2" s="32" t="s">
        <v>156</v>
      </c>
      <c r="X2" s="32" t="s">
        <v>157</v>
      </c>
      <c r="Y2" s="32" t="s">
        <v>156</v>
      </c>
      <c r="Z2" s="32" t="s">
        <v>157</v>
      </c>
      <c r="AA2" s="32" t="s">
        <v>156</v>
      </c>
      <c r="AB2" s="32" t="s">
        <v>157</v>
      </c>
      <c r="AC2" s="32" t="s">
        <v>156</v>
      </c>
      <c r="AD2" s="32" t="s">
        <v>157</v>
      </c>
      <c r="AE2" s="32" t="s">
        <v>156</v>
      </c>
      <c r="AF2" s="32" t="s">
        <v>157</v>
      </c>
      <c r="AG2" s="32" t="s">
        <v>156</v>
      </c>
      <c r="AH2" s="32" t="s">
        <v>157</v>
      </c>
      <c r="AI2" s="32" t="s">
        <v>156</v>
      </c>
      <c r="AJ2" s="32" t="s">
        <v>157</v>
      </c>
      <c r="AK2" s="32" t="s">
        <v>156</v>
      </c>
      <c r="AL2" s="32" t="s">
        <v>157</v>
      </c>
      <c r="AM2" s="32" t="s">
        <v>156</v>
      </c>
      <c r="AN2" s="32" t="s">
        <v>157</v>
      </c>
      <c r="AO2" s="32" t="s">
        <v>156</v>
      </c>
      <c r="AP2" s="32" t="s">
        <v>157</v>
      </c>
      <c r="AQ2" s="32" t="s">
        <v>156</v>
      </c>
      <c r="AR2" s="32" t="s">
        <v>157</v>
      </c>
      <c r="AS2" s="32" t="s">
        <v>156</v>
      </c>
      <c r="AT2" s="32" t="s">
        <v>157</v>
      </c>
      <c r="AU2" s="32" t="s">
        <v>156</v>
      </c>
      <c r="AV2" s="32" t="s">
        <v>157</v>
      </c>
      <c r="AW2" s="32" t="s">
        <v>156</v>
      </c>
      <c r="AX2" s="32" t="s">
        <v>157</v>
      </c>
      <c r="AY2" s="32" t="s">
        <v>156</v>
      </c>
      <c r="AZ2" s="32" t="s">
        <v>157</v>
      </c>
      <c r="BA2" s="32" t="s">
        <v>156</v>
      </c>
      <c r="BB2" s="32" t="s">
        <v>157</v>
      </c>
    </row>
    <row r="3" spans="1:54" x14ac:dyDescent="0.25">
      <c r="A3" s="32">
        <f t="shared" ref="A3:AF3" si="0">COUNTA(A4:A55)</f>
        <v>44</v>
      </c>
      <c r="B3" s="32">
        <f t="shared" si="0"/>
        <v>45</v>
      </c>
      <c r="C3" s="32">
        <f t="shared" si="0"/>
        <v>42</v>
      </c>
      <c r="D3" s="32">
        <f t="shared" si="0"/>
        <v>41</v>
      </c>
      <c r="E3" s="32">
        <f t="shared" si="0"/>
        <v>43</v>
      </c>
      <c r="F3" s="32">
        <f t="shared" si="0"/>
        <v>38</v>
      </c>
      <c r="G3" s="32">
        <f t="shared" si="0"/>
        <v>49</v>
      </c>
      <c r="H3" s="32">
        <f t="shared" si="0"/>
        <v>49</v>
      </c>
      <c r="I3" s="32">
        <f t="shared" si="0"/>
        <v>41</v>
      </c>
      <c r="J3" s="32">
        <f t="shared" si="0"/>
        <v>40</v>
      </c>
      <c r="K3" s="32">
        <f t="shared" si="0"/>
        <v>48</v>
      </c>
      <c r="L3" s="32">
        <f t="shared" si="0"/>
        <v>48</v>
      </c>
      <c r="M3" s="32">
        <f t="shared" si="0"/>
        <v>35</v>
      </c>
      <c r="N3" s="32">
        <f t="shared" si="0"/>
        <v>32</v>
      </c>
      <c r="O3" s="32">
        <f t="shared" si="0"/>
        <v>37</v>
      </c>
      <c r="P3" s="32">
        <f t="shared" si="0"/>
        <v>37</v>
      </c>
      <c r="Q3" s="32">
        <f t="shared" si="0"/>
        <v>40</v>
      </c>
      <c r="R3" s="32">
        <f t="shared" si="0"/>
        <v>40</v>
      </c>
      <c r="S3" s="32">
        <f t="shared" si="0"/>
        <v>49</v>
      </c>
      <c r="T3" s="32">
        <f t="shared" si="0"/>
        <v>49</v>
      </c>
      <c r="U3" s="32">
        <f t="shared" si="0"/>
        <v>34</v>
      </c>
      <c r="V3" s="32">
        <f t="shared" si="0"/>
        <v>34</v>
      </c>
      <c r="W3" s="32">
        <f t="shared" si="0"/>
        <v>51</v>
      </c>
      <c r="X3" s="32">
        <f t="shared" si="0"/>
        <v>49</v>
      </c>
      <c r="Y3" s="32">
        <f t="shared" si="0"/>
        <v>47</v>
      </c>
      <c r="Z3" s="32">
        <f t="shared" si="0"/>
        <v>46</v>
      </c>
      <c r="AA3" s="32">
        <f t="shared" si="0"/>
        <v>46</v>
      </c>
      <c r="AB3" s="32">
        <f t="shared" si="0"/>
        <v>44</v>
      </c>
      <c r="AC3" s="32">
        <f t="shared" si="0"/>
        <v>45</v>
      </c>
      <c r="AD3" s="32">
        <f t="shared" si="0"/>
        <v>42</v>
      </c>
      <c r="AE3" s="32">
        <f t="shared" si="0"/>
        <v>40</v>
      </c>
      <c r="AF3" s="32">
        <f t="shared" si="0"/>
        <v>39</v>
      </c>
      <c r="AG3" s="32">
        <f t="shared" ref="AG3:BL3" si="1">COUNTA(AG4:AG55)</f>
        <v>45</v>
      </c>
      <c r="AH3" s="32">
        <f t="shared" si="1"/>
        <v>45</v>
      </c>
      <c r="AI3" s="32">
        <f t="shared" si="1"/>
        <v>40</v>
      </c>
      <c r="AJ3" s="32">
        <f t="shared" si="1"/>
        <v>39</v>
      </c>
      <c r="AK3" s="32">
        <f t="shared" si="1"/>
        <v>50</v>
      </c>
      <c r="AL3" s="32">
        <f t="shared" si="1"/>
        <v>50</v>
      </c>
      <c r="AM3" s="32">
        <f t="shared" si="1"/>
        <v>39</v>
      </c>
      <c r="AN3" s="32">
        <f t="shared" si="1"/>
        <v>38</v>
      </c>
      <c r="AO3" s="32">
        <f t="shared" si="1"/>
        <v>46</v>
      </c>
      <c r="AP3" s="32">
        <f t="shared" si="1"/>
        <v>46</v>
      </c>
      <c r="AQ3" s="32">
        <f t="shared" si="1"/>
        <v>38</v>
      </c>
      <c r="AR3" s="32">
        <f t="shared" si="1"/>
        <v>38</v>
      </c>
      <c r="AS3" s="32">
        <f t="shared" si="1"/>
        <v>38</v>
      </c>
      <c r="AT3" s="32">
        <f t="shared" si="1"/>
        <v>37</v>
      </c>
      <c r="AU3" s="32">
        <f t="shared" si="1"/>
        <v>40</v>
      </c>
      <c r="AV3" s="32">
        <f t="shared" si="1"/>
        <v>39</v>
      </c>
      <c r="AW3" s="32">
        <f t="shared" si="1"/>
        <v>39</v>
      </c>
      <c r="AX3" s="32">
        <f t="shared" si="1"/>
        <v>38</v>
      </c>
      <c r="AY3" s="32">
        <f t="shared" si="1"/>
        <v>43</v>
      </c>
      <c r="AZ3" s="32">
        <f t="shared" si="1"/>
        <v>43</v>
      </c>
      <c r="BA3" s="32">
        <f t="shared" si="1"/>
        <v>36</v>
      </c>
      <c r="BB3" s="32">
        <f t="shared" si="1"/>
        <v>36</v>
      </c>
    </row>
    <row r="4" spans="1:54" x14ac:dyDescent="0.25">
      <c r="A4" s="32" t="s">
        <v>71</v>
      </c>
      <c r="B4" s="32" t="s">
        <v>71</v>
      </c>
      <c r="C4" s="32" t="s">
        <v>71</v>
      </c>
      <c r="D4" s="32" t="s">
        <v>71</v>
      </c>
      <c r="E4" s="32" t="s">
        <v>71</v>
      </c>
      <c r="F4" s="32" t="s">
        <v>72</v>
      </c>
      <c r="G4" s="32" t="s">
        <v>71</v>
      </c>
      <c r="H4" s="32" t="s">
        <v>71</v>
      </c>
      <c r="I4" s="32" t="s">
        <v>126</v>
      </c>
      <c r="J4" s="32" t="s">
        <v>126</v>
      </c>
      <c r="K4" s="32" t="s">
        <v>126</v>
      </c>
      <c r="L4" s="32" t="s">
        <v>126</v>
      </c>
      <c r="M4" s="32" t="s">
        <v>72</v>
      </c>
      <c r="N4" s="32" t="s">
        <v>72</v>
      </c>
      <c r="O4" s="32" t="s">
        <v>126</v>
      </c>
      <c r="P4" s="32" t="s">
        <v>126</v>
      </c>
      <c r="Q4" s="32" t="s">
        <v>71</v>
      </c>
      <c r="R4" s="32" t="s">
        <v>71</v>
      </c>
      <c r="S4" s="32" t="s">
        <v>126</v>
      </c>
      <c r="T4" s="32" t="s">
        <v>126</v>
      </c>
      <c r="U4" s="32" t="s">
        <v>72</v>
      </c>
      <c r="V4" s="32" t="s">
        <v>72</v>
      </c>
      <c r="W4" s="32" t="s">
        <v>126</v>
      </c>
      <c r="X4" s="32" t="s">
        <v>126</v>
      </c>
      <c r="Y4" s="32" t="s">
        <v>126</v>
      </c>
      <c r="Z4" s="32" t="s">
        <v>126</v>
      </c>
      <c r="AA4" s="32" t="s">
        <v>126</v>
      </c>
      <c r="AB4" s="32" t="s">
        <v>126</v>
      </c>
      <c r="AC4" s="32" t="s">
        <v>71</v>
      </c>
      <c r="AD4" s="32" t="s">
        <v>71</v>
      </c>
      <c r="AE4" s="32" t="s">
        <v>72</v>
      </c>
      <c r="AF4" s="32" t="s">
        <v>72</v>
      </c>
      <c r="AG4" s="32" t="s">
        <v>126</v>
      </c>
      <c r="AH4" s="32" t="s">
        <v>126</v>
      </c>
      <c r="AI4" s="32" t="s">
        <v>126</v>
      </c>
      <c r="AJ4" s="32" t="s">
        <v>126</v>
      </c>
      <c r="AK4" s="32" t="s">
        <v>126</v>
      </c>
      <c r="AL4" s="32" t="s">
        <v>126</v>
      </c>
      <c r="AM4" s="32" t="s">
        <v>126</v>
      </c>
      <c r="AN4" s="32" t="s">
        <v>126</v>
      </c>
      <c r="AO4" s="32" t="s">
        <v>126</v>
      </c>
      <c r="AP4" s="32" t="s">
        <v>126</v>
      </c>
      <c r="AQ4" s="32" t="s">
        <v>74</v>
      </c>
      <c r="AR4" s="32" t="s">
        <v>74</v>
      </c>
      <c r="AS4" s="32" t="s">
        <v>74</v>
      </c>
      <c r="AT4" s="32" t="s">
        <v>74</v>
      </c>
      <c r="AU4" s="32" t="s">
        <v>72</v>
      </c>
      <c r="AV4" s="32" t="s">
        <v>72</v>
      </c>
      <c r="AW4" s="32" t="s">
        <v>126</v>
      </c>
      <c r="AX4" s="32" t="s">
        <v>126</v>
      </c>
      <c r="AY4" s="32" t="s">
        <v>126</v>
      </c>
      <c r="AZ4" s="32" t="s">
        <v>126</v>
      </c>
      <c r="BA4" s="32" t="s">
        <v>72</v>
      </c>
      <c r="BB4" s="32" t="s">
        <v>72</v>
      </c>
    </row>
    <row r="5" spans="1:54" x14ac:dyDescent="0.25">
      <c r="A5" s="32" t="s">
        <v>72</v>
      </c>
      <c r="B5" s="32" t="s">
        <v>72</v>
      </c>
      <c r="C5" s="32" t="s">
        <v>72</v>
      </c>
      <c r="D5" s="32" t="s">
        <v>72</v>
      </c>
      <c r="E5" s="32" t="s">
        <v>72</v>
      </c>
      <c r="F5" s="32" t="s">
        <v>74</v>
      </c>
      <c r="G5" s="32" t="s">
        <v>72</v>
      </c>
      <c r="H5" s="32" t="s">
        <v>72</v>
      </c>
      <c r="I5" s="32" t="s">
        <v>72</v>
      </c>
      <c r="J5" s="32" t="s">
        <v>72</v>
      </c>
      <c r="K5" s="32" t="s">
        <v>71</v>
      </c>
      <c r="L5" s="32" t="s">
        <v>71</v>
      </c>
      <c r="M5" s="32" t="s">
        <v>74</v>
      </c>
      <c r="N5" s="32" t="s">
        <v>74</v>
      </c>
      <c r="O5" s="32" t="s">
        <v>74</v>
      </c>
      <c r="P5" s="32" t="s">
        <v>74</v>
      </c>
      <c r="Q5" s="32" t="s">
        <v>74</v>
      </c>
      <c r="R5" s="32" t="s">
        <v>74</v>
      </c>
      <c r="S5" s="32" t="s">
        <v>71</v>
      </c>
      <c r="T5" s="32" t="s">
        <v>71</v>
      </c>
      <c r="U5" s="32" t="s">
        <v>74</v>
      </c>
      <c r="V5" s="32" t="s">
        <v>74</v>
      </c>
      <c r="W5" s="32" t="s">
        <v>71</v>
      </c>
      <c r="X5" s="32" t="s">
        <v>72</v>
      </c>
      <c r="Y5" s="32" t="s">
        <v>72</v>
      </c>
      <c r="Z5" s="32" t="s">
        <v>72</v>
      </c>
      <c r="AA5" s="32" t="s">
        <v>72</v>
      </c>
      <c r="AB5" s="32" t="s">
        <v>72</v>
      </c>
      <c r="AC5" s="32" t="s">
        <v>72</v>
      </c>
      <c r="AD5" s="32" t="s">
        <v>72</v>
      </c>
      <c r="AE5" s="32" t="s">
        <v>76</v>
      </c>
      <c r="AF5" s="32" t="s">
        <v>76</v>
      </c>
      <c r="AG5" s="32" t="s">
        <v>72</v>
      </c>
      <c r="AH5" s="32" t="s">
        <v>72</v>
      </c>
      <c r="AI5" s="32" t="s">
        <v>71</v>
      </c>
      <c r="AJ5" s="32" t="s">
        <v>75</v>
      </c>
      <c r="AK5" s="32" t="s">
        <v>72</v>
      </c>
      <c r="AL5" s="32" t="s">
        <v>72</v>
      </c>
      <c r="AM5" s="32" t="s">
        <v>72</v>
      </c>
      <c r="AN5" s="32" t="s">
        <v>72</v>
      </c>
      <c r="AO5" s="32" t="s">
        <v>72</v>
      </c>
      <c r="AP5" s="32" t="s">
        <v>72</v>
      </c>
      <c r="AQ5" s="32" t="s">
        <v>75</v>
      </c>
      <c r="AR5" s="32" t="s">
        <v>75</v>
      </c>
      <c r="AS5" s="32" t="s">
        <v>75</v>
      </c>
      <c r="AT5" s="32" t="s">
        <v>75</v>
      </c>
      <c r="AU5" s="32" t="s">
        <v>73</v>
      </c>
      <c r="AV5" s="32" t="s">
        <v>73</v>
      </c>
      <c r="AW5" s="32" t="s">
        <v>72</v>
      </c>
      <c r="AX5" s="32" t="s">
        <v>72</v>
      </c>
      <c r="AY5" s="32" t="s">
        <v>72</v>
      </c>
      <c r="AZ5" s="32" t="s">
        <v>72</v>
      </c>
      <c r="BA5" s="32" t="s">
        <v>75</v>
      </c>
      <c r="BB5" s="32" t="s">
        <v>75</v>
      </c>
    </row>
    <row r="6" spans="1:54" x14ac:dyDescent="0.25">
      <c r="A6" s="32" t="s">
        <v>73</v>
      </c>
      <c r="B6" s="32" t="s">
        <v>73</v>
      </c>
      <c r="C6" s="32" t="s">
        <v>115</v>
      </c>
      <c r="D6" s="32" t="s">
        <v>115</v>
      </c>
      <c r="E6" s="32" t="s">
        <v>74</v>
      </c>
      <c r="F6" s="32" t="s">
        <v>75</v>
      </c>
      <c r="G6" s="32" t="s">
        <v>73</v>
      </c>
      <c r="H6" s="32" t="s">
        <v>73</v>
      </c>
      <c r="I6" s="32" t="s">
        <v>74</v>
      </c>
      <c r="J6" s="32" t="s">
        <v>74</v>
      </c>
      <c r="K6" s="32" t="s">
        <v>72</v>
      </c>
      <c r="L6" s="32" t="s">
        <v>72</v>
      </c>
      <c r="M6" s="32" t="s">
        <v>75</v>
      </c>
      <c r="N6" s="32" t="s">
        <v>75</v>
      </c>
      <c r="O6" s="32" t="s">
        <v>75</v>
      </c>
      <c r="P6" s="32" t="s">
        <v>75</v>
      </c>
      <c r="Q6" s="32" t="s">
        <v>75</v>
      </c>
      <c r="R6" s="32" t="s">
        <v>75</v>
      </c>
      <c r="S6" s="32" t="s">
        <v>72</v>
      </c>
      <c r="T6" s="32" t="s">
        <v>72</v>
      </c>
      <c r="U6" s="32" t="s">
        <v>75</v>
      </c>
      <c r="V6" s="32" t="s">
        <v>75</v>
      </c>
      <c r="W6" s="32" t="s">
        <v>72</v>
      </c>
      <c r="X6" s="32" t="s">
        <v>73</v>
      </c>
      <c r="Y6" s="32" t="s">
        <v>73</v>
      </c>
      <c r="Z6" s="32" t="s">
        <v>73</v>
      </c>
      <c r="AA6" s="32" t="s">
        <v>115</v>
      </c>
      <c r="AB6" s="32" t="s">
        <v>115</v>
      </c>
      <c r="AC6" s="32" t="s">
        <v>115</v>
      </c>
      <c r="AD6" s="32" t="s">
        <v>115</v>
      </c>
      <c r="AE6" s="32" t="s">
        <v>78</v>
      </c>
      <c r="AF6" s="32" t="s">
        <v>78</v>
      </c>
      <c r="AG6" s="32" t="s">
        <v>73</v>
      </c>
      <c r="AH6" s="32" t="s">
        <v>73</v>
      </c>
      <c r="AI6" s="32" t="s">
        <v>75</v>
      </c>
      <c r="AJ6" s="32" t="s">
        <v>76</v>
      </c>
      <c r="AK6" s="32" t="s">
        <v>73</v>
      </c>
      <c r="AL6" s="32" t="s">
        <v>73</v>
      </c>
      <c r="AM6" s="32" t="s">
        <v>74</v>
      </c>
      <c r="AN6" s="32" t="s">
        <v>74</v>
      </c>
      <c r="AO6" s="32" t="s">
        <v>74</v>
      </c>
      <c r="AP6" s="32" t="s">
        <v>74</v>
      </c>
      <c r="AQ6" s="32" t="s">
        <v>76</v>
      </c>
      <c r="AR6" s="32" t="s">
        <v>76</v>
      </c>
      <c r="AS6" s="32" t="s">
        <v>76</v>
      </c>
      <c r="AT6" s="32" t="s">
        <v>76</v>
      </c>
      <c r="AU6" s="32" t="s">
        <v>74</v>
      </c>
      <c r="AV6" s="32" t="s">
        <v>74</v>
      </c>
      <c r="AW6" s="32" t="s">
        <v>74</v>
      </c>
      <c r="AX6" s="32" t="s">
        <v>74</v>
      </c>
      <c r="AY6" s="32" t="s">
        <v>74</v>
      </c>
      <c r="AZ6" s="32" t="s">
        <v>74</v>
      </c>
      <c r="BA6" s="32" t="s">
        <v>76</v>
      </c>
      <c r="BB6" s="32" t="s">
        <v>76</v>
      </c>
    </row>
    <row r="7" spans="1:54" x14ac:dyDescent="0.25">
      <c r="A7" s="32" t="s">
        <v>74</v>
      </c>
      <c r="B7" s="32" t="s">
        <v>115</v>
      </c>
      <c r="C7" s="32" t="s">
        <v>75</v>
      </c>
      <c r="D7" s="32" t="s">
        <v>75</v>
      </c>
      <c r="E7" s="32" t="s">
        <v>75</v>
      </c>
      <c r="F7" s="32" t="s">
        <v>76</v>
      </c>
      <c r="G7" s="32" t="s">
        <v>125</v>
      </c>
      <c r="H7" s="32" t="s">
        <v>125</v>
      </c>
      <c r="I7" s="32" t="s">
        <v>76</v>
      </c>
      <c r="J7" s="32" t="s">
        <v>76</v>
      </c>
      <c r="K7" s="32" t="s">
        <v>73</v>
      </c>
      <c r="L7" s="32" t="s">
        <v>73</v>
      </c>
      <c r="M7" s="32" t="s">
        <v>76</v>
      </c>
      <c r="N7" s="32" t="s">
        <v>76</v>
      </c>
      <c r="O7" s="32" t="s">
        <v>76</v>
      </c>
      <c r="P7" s="32" t="s">
        <v>76</v>
      </c>
      <c r="Q7" s="32" t="s">
        <v>76</v>
      </c>
      <c r="R7" s="32" t="s">
        <v>76</v>
      </c>
      <c r="S7" s="32" t="s">
        <v>73</v>
      </c>
      <c r="T7" s="32" t="s">
        <v>73</v>
      </c>
      <c r="U7" s="32" t="s">
        <v>76</v>
      </c>
      <c r="V7" s="32" t="s">
        <v>76</v>
      </c>
      <c r="W7" s="32" t="s">
        <v>73</v>
      </c>
      <c r="X7" s="32" t="s">
        <v>115</v>
      </c>
      <c r="Y7" s="32" t="s">
        <v>115</v>
      </c>
      <c r="Z7" s="32" t="s">
        <v>115</v>
      </c>
      <c r="AA7" s="32" t="s">
        <v>74</v>
      </c>
      <c r="AB7" s="32" t="s">
        <v>74</v>
      </c>
      <c r="AC7" s="32" t="s">
        <v>74</v>
      </c>
      <c r="AD7" s="32" t="s">
        <v>74</v>
      </c>
      <c r="AE7" s="32" t="s">
        <v>79</v>
      </c>
      <c r="AF7" s="32" t="s">
        <v>79</v>
      </c>
      <c r="AG7" s="32" t="s">
        <v>74</v>
      </c>
      <c r="AH7" s="32" t="s">
        <v>74</v>
      </c>
      <c r="AI7" s="32" t="s">
        <v>76</v>
      </c>
      <c r="AJ7" s="32" t="s">
        <v>77</v>
      </c>
      <c r="AK7" s="32" t="s">
        <v>74</v>
      </c>
      <c r="AL7" s="32" t="s">
        <v>74</v>
      </c>
      <c r="AM7" s="32" t="s">
        <v>75</v>
      </c>
      <c r="AN7" s="32" t="s">
        <v>75</v>
      </c>
      <c r="AO7" s="32" t="s">
        <v>75</v>
      </c>
      <c r="AP7" s="32" t="s">
        <v>75</v>
      </c>
      <c r="AQ7" s="32" t="s">
        <v>77</v>
      </c>
      <c r="AR7" s="32" t="s">
        <v>77</v>
      </c>
      <c r="AS7" s="32" t="s">
        <v>79</v>
      </c>
      <c r="AT7" s="32" t="s">
        <v>79</v>
      </c>
      <c r="AU7" s="32" t="s">
        <v>75</v>
      </c>
      <c r="AV7" s="32" t="s">
        <v>75</v>
      </c>
      <c r="AW7" s="32" t="s">
        <v>75</v>
      </c>
      <c r="AX7" s="32" t="s">
        <v>75</v>
      </c>
      <c r="AY7" s="32" t="s">
        <v>75</v>
      </c>
      <c r="AZ7" s="32" t="s">
        <v>75</v>
      </c>
      <c r="BA7" s="32" t="s">
        <v>79</v>
      </c>
      <c r="BB7" s="32" t="s">
        <v>79</v>
      </c>
    </row>
    <row r="8" spans="1:54" x14ac:dyDescent="0.25">
      <c r="A8" s="32" t="s">
        <v>75</v>
      </c>
      <c r="B8" s="32" t="s">
        <v>74</v>
      </c>
      <c r="C8" s="32" t="s">
        <v>76</v>
      </c>
      <c r="D8" s="32" t="s">
        <v>76</v>
      </c>
      <c r="E8" s="32" t="s">
        <v>76</v>
      </c>
      <c r="F8" s="32" t="s">
        <v>77</v>
      </c>
      <c r="G8" s="32" t="s">
        <v>74</v>
      </c>
      <c r="H8" s="32" t="s">
        <v>74</v>
      </c>
      <c r="I8" s="32" t="s">
        <v>77</v>
      </c>
      <c r="J8" s="32" t="s">
        <v>77</v>
      </c>
      <c r="K8" s="32" t="s">
        <v>74</v>
      </c>
      <c r="L8" s="32" t="s">
        <v>74</v>
      </c>
      <c r="M8" s="32" t="s">
        <v>77</v>
      </c>
      <c r="N8" s="32" t="s">
        <v>77</v>
      </c>
      <c r="O8" s="32" t="s">
        <v>78</v>
      </c>
      <c r="P8" s="32" t="s">
        <v>78</v>
      </c>
      <c r="Q8" s="32" t="s">
        <v>77</v>
      </c>
      <c r="R8" s="32" t="s">
        <v>77</v>
      </c>
      <c r="S8" s="32" t="s">
        <v>115</v>
      </c>
      <c r="T8" s="32" t="s">
        <v>115</v>
      </c>
      <c r="U8" s="32" t="s">
        <v>77</v>
      </c>
      <c r="V8" s="32" t="s">
        <v>77</v>
      </c>
      <c r="W8" s="32" t="s">
        <v>115</v>
      </c>
      <c r="X8" s="32" t="s">
        <v>74</v>
      </c>
      <c r="Y8" s="32" t="s">
        <v>74</v>
      </c>
      <c r="Z8" s="32" t="s">
        <v>74</v>
      </c>
      <c r="AA8" s="32" t="s">
        <v>76</v>
      </c>
      <c r="AB8" s="32" t="s">
        <v>76</v>
      </c>
      <c r="AC8" s="32" t="s">
        <v>75</v>
      </c>
      <c r="AD8" s="32" t="s">
        <v>75</v>
      </c>
      <c r="AE8" s="32" t="s">
        <v>129</v>
      </c>
      <c r="AF8" s="32" t="s">
        <v>127</v>
      </c>
      <c r="AG8" s="32" t="s">
        <v>76</v>
      </c>
      <c r="AH8" s="32" t="s">
        <v>76</v>
      </c>
      <c r="AI8" s="32" t="s">
        <v>77</v>
      </c>
      <c r="AJ8" s="32" t="s">
        <v>78</v>
      </c>
      <c r="AK8" s="32" t="s">
        <v>75</v>
      </c>
      <c r="AL8" s="32" t="s">
        <v>75</v>
      </c>
      <c r="AM8" s="32" t="s">
        <v>76</v>
      </c>
      <c r="AN8" s="32" t="s">
        <v>76</v>
      </c>
      <c r="AO8" s="32" t="s">
        <v>76</v>
      </c>
      <c r="AP8" s="32" t="s">
        <v>76</v>
      </c>
      <c r="AQ8" s="32" t="s">
        <v>78</v>
      </c>
      <c r="AR8" s="32" t="s">
        <v>78</v>
      </c>
      <c r="AS8" s="32" t="s">
        <v>129</v>
      </c>
      <c r="AT8" s="32" t="s">
        <v>117</v>
      </c>
      <c r="AU8" s="32" t="s">
        <v>76</v>
      </c>
      <c r="AV8" s="32" t="s">
        <v>76</v>
      </c>
      <c r="AW8" s="32" t="s">
        <v>76</v>
      </c>
      <c r="AX8" s="32" t="s">
        <v>76</v>
      </c>
      <c r="AY8" s="32" t="s">
        <v>76</v>
      </c>
      <c r="AZ8" s="32" t="s">
        <v>76</v>
      </c>
      <c r="BA8" s="32" t="s">
        <v>129</v>
      </c>
      <c r="BB8" s="32" t="s">
        <v>129</v>
      </c>
    </row>
    <row r="9" spans="1:54" x14ac:dyDescent="0.25">
      <c r="A9" s="32" t="s">
        <v>76</v>
      </c>
      <c r="B9" s="32" t="s">
        <v>75</v>
      </c>
      <c r="C9" s="32" t="s">
        <v>77</v>
      </c>
      <c r="D9" s="32" t="s">
        <v>77</v>
      </c>
      <c r="E9" s="32" t="s">
        <v>77</v>
      </c>
      <c r="F9" s="32" t="s">
        <v>78</v>
      </c>
      <c r="G9" s="32" t="s">
        <v>75</v>
      </c>
      <c r="H9" s="32" t="s">
        <v>75</v>
      </c>
      <c r="I9" s="32" t="s">
        <v>79</v>
      </c>
      <c r="J9" s="32" t="s">
        <v>79</v>
      </c>
      <c r="K9" s="32" t="s">
        <v>75</v>
      </c>
      <c r="L9" s="32" t="s">
        <v>75</v>
      </c>
      <c r="M9" s="32" t="s">
        <v>79</v>
      </c>
      <c r="N9" s="32" t="s">
        <v>79</v>
      </c>
      <c r="O9" s="32" t="s">
        <v>79</v>
      </c>
      <c r="P9" s="32" t="s">
        <v>79</v>
      </c>
      <c r="Q9" s="32" t="s">
        <v>78</v>
      </c>
      <c r="R9" s="32" t="s">
        <v>78</v>
      </c>
      <c r="S9" s="32" t="s">
        <v>74</v>
      </c>
      <c r="T9" s="32" t="s">
        <v>74</v>
      </c>
      <c r="U9" s="32" t="s">
        <v>78</v>
      </c>
      <c r="V9" s="32" t="s">
        <v>78</v>
      </c>
      <c r="W9" s="32" t="s">
        <v>74</v>
      </c>
      <c r="X9" s="32" t="s">
        <v>75</v>
      </c>
      <c r="Y9" s="32" t="s">
        <v>75</v>
      </c>
      <c r="Z9" s="32" t="s">
        <v>75</v>
      </c>
      <c r="AA9" s="32" t="s">
        <v>79</v>
      </c>
      <c r="AB9" s="32" t="s">
        <v>79</v>
      </c>
      <c r="AC9" s="32" t="s">
        <v>76</v>
      </c>
      <c r="AD9" s="32" t="s">
        <v>76</v>
      </c>
      <c r="AE9" s="32" t="s">
        <v>127</v>
      </c>
      <c r="AF9" s="32" t="s">
        <v>116</v>
      </c>
      <c r="AG9" s="32" t="s">
        <v>77</v>
      </c>
      <c r="AH9" s="32" t="s">
        <v>77</v>
      </c>
      <c r="AI9" s="32" t="s">
        <v>78</v>
      </c>
      <c r="AJ9" s="32" t="s">
        <v>79</v>
      </c>
      <c r="AK9" s="32" t="s">
        <v>76</v>
      </c>
      <c r="AL9" s="32" t="s">
        <v>76</v>
      </c>
      <c r="AM9" s="32" t="s">
        <v>77</v>
      </c>
      <c r="AN9" s="32" t="s">
        <v>77</v>
      </c>
      <c r="AO9" s="32" t="s">
        <v>77</v>
      </c>
      <c r="AP9" s="32" t="s">
        <v>77</v>
      </c>
      <c r="AQ9" s="32" t="s">
        <v>79</v>
      </c>
      <c r="AR9" s="32" t="s">
        <v>79</v>
      </c>
      <c r="AS9" s="32" t="s">
        <v>117</v>
      </c>
      <c r="AT9" s="32" t="s">
        <v>81</v>
      </c>
      <c r="AU9" s="32" t="s">
        <v>78</v>
      </c>
      <c r="AV9" s="32" t="s">
        <v>78</v>
      </c>
      <c r="AW9" s="32" t="s">
        <v>78</v>
      </c>
      <c r="AX9" s="32" t="s">
        <v>78</v>
      </c>
      <c r="AY9" s="32" t="s">
        <v>77</v>
      </c>
      <c r="AZ9" s="32" t="s">
        <v>77</v>
      </c>
      <c r="BA9" s="32" t="s">
        <v>116</v>
      </c>
      <c r="BB9" s="32" t="s">
        <v>116</v>
      </c>
    </row>
    <row r="10" spans="1:54" x14ac:dyDescent="0.25">
      <c r="A10" s="32" t="s">
        <v>77</v>
      </c>
      <c r="B10" s="32" t="s">
        <v>76</v>
      </c>
      <c r="C10" s="32" t="s">
        <v>78</v>
      </c>
      <c r="D10" s="32" t="s">
        <v>78</v>
      </c>
      <c r="E10" s="32" t="s">
        <v>78</v>
      </c>
      <c r="F10" s="32" t="s">
        <v>79</v>
      </c>
      <c r="G10" s="32" t="s">
        <v>76</v>
      </c>
      <c r="H10" s="32" t="s">
        <v>76</v>
      </c>
      <c r="I10" s="32" t="s">
        <v>117</v>
      </c>
      <c r="J10" s="32" t="s">
        <v>117</v>
      </c>
      <c r="K10" s="32" t="s">
        <v>76</v>
      </c>
      <c r="L10" s="32" t="s">
        <v>76</v>
      </c>
      <c r="M10" s="32" t="s">
        <v>80</v>
      </c>
      <c r="N10" s="32" t="s">
        <v>80</v>
      </c>
      <c r="O10" s="32" t="s">
        <v>127</v>
      </c>
      <c r="P10" s="32" t="s">
        <v>127</v>
      </c>
      <c r="Q10" s="32" t="s">
        <v>79</v>
      </c>
      <c r="R10" s="32" t="s">
        <v>79</v>
      </c>
      <c r="S10" s="32" t="s">
        <v>75</v>
      </c>
      <c r="T10" s="32" t="s">
        <v>75</v>
      </c>
      <c r="U10" s="32" t="s">
        <v>79</v>
      </c>
      <c r="V10" s="32" t="s">
        <v>79</v>
      </c>
      <c r="W10" s="32" t="s">
        <v>75</v>
      </c>
      <c r="X10" s="32" t="s">
        <v>76</v>
      </c>
      <c r="Y10" s="32" t="s">
        <v>76</v>
      </c>
      <c r="Z10" s="32" t="s">
        <v>76</v>
      </c>
      <c r="AA10" s="32" t="s">
        <v>127</v>
      </c>
      <c r="AB10" s="32" t="s">
        <v>127</v>
      </c>
      <c r="AC10" s="32" t="s">
        <v>78</v>
      </c>
      <c r="AD10" s="32" t="s">
        <v>78</v>
      </c>
      <c r="AE10" s="32" t="s">
        <v>116</v>
      </c>
      <c r="AF10" s="32" t="s">
        <v>117</v>
      </c>
      <c r="AG10" s="32" t="s">
        <v>78</v>
      </c>
      <c r="AH10" s="32" t="s">
        <v>78</v>
      </c>
      <c r="AI10" s="32" t="s">
        <v>79</v>
      </c>
      <c r="AJ10" s="32" t="s">
        <v>129</v>
      </c>
      <c r="AK10" s="32" t="s">
        <v>77</v>
      </c>
      <c r="AL10" s="32" t="s">
        <v>77</v>
      </c>
      <c r="AM10" s="32" t="s">
        <v>78</v>
      </c>
      <c r="AN10" s="32" t="s">
        <v>79</v>
      </c>
      <c r="AO10" s="32" t="s">
        <v>78</v>
      </c>
      <c r="AP10" s="32" t="s">
        <v>78</v>
      </c>
      <c r="AQ10" s="32" t="s">
        <v>129</v>
      </c>
      <c r="AR10" s="32" t="s">
        <v>129</v>
      </c>
      <c r="AS10" s="32" t="s">
        <v>81</v>
      </c>
      <c r="AT10" s="32" t="s">
        <v>82</v>
      </c>
      <c r="AU10" s="32" t="s">
        <v>79</v>
      </c>
      <c r="AV10" s="32" t="s">
        <v>79</v>
      </c>
      <c r="AW10" s="32" t="s">
        <v>79</v>
      </c>
      <c r="AX10" s="32" t="s">
        <v>79</v>
      </c>
      <c r="AY10" s="32" t="s">
        <v>78</v>
      </c>
      <c r="AZ10" s="32" t="s">
        <v>78</v>
      </c>
      <c r="BA10" s="32" t="s">
        <v>117</v>
      </c>
      <c r="BB10" s="32" t="s">
        <v>117</v>
      </c>
    </row>
    <row r="11" spans="1:54" x14ac:dyDescent="0.25">
      <c r="A11" s="32" t="s">
        <v>78</v>
      </c>
      <c r="B11" s="32" t="s">
        <v>77</v>
      </c>
      <c r="C11" s="32" t="s">
        <v>79</v>
      </c>
      <c r="D11" s="32" t="s">
        <v>79</v>
      </c>
      <c r="E11" s="32" t="s">
        <v>79</v>
      </c>
      <c r="F11" s="32" t="s">
        <v>80</v>
      </c>
      <c r="G11" s="32" t="s">
        <v>77</v>
      </c>
      <c r="H11" s="32" t="s">
        <v>77</v>
      </c>
      <c r="I11" s="32" t="s">
        <v>81</v>
      </c>
      <c r="J11" s="32" t="s">
        <v>81</v>
      </c>
      <c r="K11" s="32" t="s">
        <v>77</v>
      </c>
      <c r="L11" s="32" t="s">
        <v>77</v>
      </c>
      <c r="M11" s="32" t="s">
        <v>81</v>
      </c>
      <c r="N11" s="32" t="s">
        <v>118</v>
      </c>
      <c r="O11" s="32" t="s">
        <v>116</v>
      </c>
      <c r="P11" s="32" t="s">
        <v>116</v>
      </c>
      <c r="Q11" s="32" t="s">
        <v>127</v>
      </c>
      <c r="R11" s="32" t="s">
        <v>127</v>
      </c>
      <c r="S11" s="32" t="s">
        <v>76</v>
      </c>
      <c r="T11" s="32" t="s">
        <v>76</v>
      </c>
      <c r="U11" s="32" t="s">
        <v>127</v>
      </c>
      <c r="V11" s="32" t="s">
        <v>127</v>
      </c>
      <c r="W11" s="32" t="s">
        <v>76</v>
      </c>
      <c r="X11" s="32" t="s">
        <v>77</v>
      </c>
      <c r="Y11" s="32" t="s">
        <v>77</v>
      </c>
      <c r="Z11" s="32" t="s">
        <v>77</v>
      </c>
      <c r="AA11" s="32" t="s">
        <v>80</v>
      </c>
      <c r="AB11" s="32" t="s">
        <v>80</v>
      </c>
      <c r="AC11" s="32" t="s">
        <v>79</v>
      </c>
      <c r="AD11" s="32" t="s">
        <v>79</v>
      </c>
      <c r="AE11" s="32" t="s">
        <v>117</v>
      </c>
      <c r="AF11" s="32" t="s">
        <v>81</v>
      </c>
      <c r="AG11" s="32" t="s">
        <v>79</v>
      </c>
      <c r="AH11" s="32" t="s">
        <v>79</v>
      </c>
      <c r="AI11" s="32" t="s">
        <v>129</v>
      </c>
      <c r="AJ11" s="32" t="s">
        <v>80</v>
      </c>
      <c r="AK11" s="32" t="s">
        <v>78</v>
      </c>
      <c r="AL11" s="32" t="s">
        <v>78</v>
      </c>
      <c r="AM11" s="32" t="s">
        <v>79</v>
      </c>
      <c r="AN11" s="32" t="s">
        <v>80</v>
      </c>
      <c r="AO11" s="32" t="s">
        <v>79</v>
      </c>
      <c r="AP11" s="32" t="s">
        <v>79</v>
      </c>
      <c r="AQ11" s="32" t="s">
        <v>80</v>
      </c>
      <c r="AR11" s="32" t="s">
        <v>80</v>
      </c>
      <c r="AS11" s="32" t="s">
        <v>82</v>
      </c>
      <c r="AT11" s="32" t="s">
        <v>118</v>
      </c>
      <c r="AU11" s="32" t="s">
        <v>129</v>
      </c>
      <c r="AV11" s="32" t="s">
        <v>127</v>
      </c>
      <c r="AW11" s="32" t="s">
        <v>127</v>
      </c>
      <c r="AX11" s="32" t="s">
        <v>127</v>
      </c>
      <c r="AY11" s="32" t="s">
        <v>79</v>
      </c>
      <c r="AZ11" s="32" t="s">
        <v>79</v>
      </c>
      <c r="BA11" s="32" t="s">
        <v>81</v>
      </c>
      <c r="BB11" s="32" t="s">
        <v>81</v>
      </c>
    </row>
    <row r="12" spans="1:54" x14ac:dyDescent="0.25">
      <c r="A12" s="32" t="s">
        <v>79</v>
      </c>
      <c r="B12" s="32" t="s">
        <v>78</v>
      </c>
      <c r="C12" s="32" t="s">
        <v>80</v>
      </c>
      <c r="D12" s="32" t="s">
        <v>80</v>
      </c>
      <c r="E12" s="32" t="s">
        <v>80</v>
      </c>
      <c r="F12" s="32" t="s">
        <v>117</v>
      </c>
      <c r="G12" s="32" t="s">
        <v>78</v>
      </c>
      <c r="H12" s="32" t="s">
        <v>78</v>
      </c>
      <c r="I12" s="32" t="s">
        <v>82</v>
      </c>
      <c r="J12" s="32" t="s">
        <v>82</v>
      </c>
      <c r="K12" s="32" t="s">
        <v>78</v>
      </c>
      <c r="L12" s="32" t="s">
        <v>78</v>
      </c>
      <c r="M12" s="32" t="s">
        <v>118</v>
      </c>
      <c r="N12" s="32" t="s">
        <v>84</v>
      </c>
      <c r="O12" s="32" t="s">
        <v>81</v>
      </c>
      <c r="P12" s="32" t="s">
        <v>81</v>
      </c>
      <c r="Q12" s="32" t="s">
        <v>80</v>
      </c>
      <c r="R12" s="32" t="s">
        <v>80</v>
      </c>
      <c r="S12" s="32" t="s">
        <v>77</v>
      </c>
      <c r="T12" s="32" t="s">
        <v>77</v>
      </c>
      <c r="U12" s="32" t="s">
        <v>80</v>
      </c>
      <c r="V12" s="32" t="s">
        <v>80</v>
      </c>
      <c r="W12" s="32" t="s">
        <v>77</v>
      </c>
      <c r="X12" s="32" t="s">
        <v>79</v>
      </c>
      <c r="Y12" s="32" t="s">
        <v>79</v>
      </c>
      <c r="Z12" s="32" t="s">
        <v>79</v>
      </c>
      <c r="AA12" s="32" t="s">
        <v>116</v>
      </c>
      <c r="AB12" s="32" t="s">
        <v>116</v>
      </c>
      <c r="AC12" s="32" t="s">
        <v>129</v>
      </c>
      <c r="AD12" s="32" t="s">
        <v>80</v>
      </c>
      <c r="AE12" s="32" t="s">
        <v>81</v>
      </c>
      <c r="AF12" s="32" t="s">
        <v>82</v>
      </c>
      <c r="AG12" s="32" t="s">
        <v>129</v>
      </c>
      <c r="AH12" s="32" t="s">
        <v>129</v>
      </c>
      <c r="AI12" s="32" t="s">
        <v>80</v>
      </c>
      <c r="AJ12" s="32" t="s">
        <v>116</v>
      </c>
      <c r="AK12" s="32" t="s">
        <v>79</v>
      </c>
      <c r="AL12" s="32" t="s">
        <v>79</v>
      </c>
      <c r="AM12" s="32" t="s">
        <v>80</v>
      </c>
      <c r="AN12" s="32" t="s">
        <v>116</v>
      </c>
      <c r="AO12" s="32" t="s">
        <v>127</v>
      </c>
      <c r="AP12" s="32" t="s">
        <v>127</v>
      </c>
      <c r="AQ12" s="32" t="s">
        <v>116</v>
      </c>
      <c r="AR12" s="32" t="s">
        <v>116</v>
      </c>
      <c r="AS12" s="32" t="s">
        <v>118</v>
      </c>
      <c r="AT12" s="32" t="s">
        <v>84</v>
      </c>
      <c r="AU12" s="32" t="s">
        <v>127</v>
      </c>
      <c r="AV12" s="32" t="s">
        <v>80</v>
      </c>
      <c r="AW12" s="32" t="s">
        <v>80</v>
      </c>
      <c r="AX12" s="32" t="s">
        <v>80</v>
      </c>
      <c r="AY12" s="32" t="s">
        <v>80</v>
      </c>
      <c r="AZ12" s="32" t="s">
        <v>80</v>
      </c>
      <c r="BA12" s="32" t="s">
        <v>82</v>
      </c>
      <c r="BB12" s="32" t="s">
        <v>82</v>
      </c>
    </row>
    <row r="13" spans="1:54" x14ac:dyDescent="0.25">
      <c r="A13" s="32" t="s">
        <v>80</v>
      </c>
      <c r="B13" s="32" t="s">
        <v>79</v>
      </c>
      <c r="C13" s="32" t="s">
        <v>116</v>
      </c>
      <c r="D13" s="32" t="s">
        <v>116</v>
      </c>
      <c r="E13" s="32" t="s">
        <v>117</v>
      </c>
      <c r="F13" s="32" t="s">
        <v>84</v>
      </c>
      <c r="G13" s="32" t="s">
        <v>79</v>
      </c>
      <c r="H13" s="32" t="s">
        <v>79</v>
      </c>
      <c r="I13" s="32" t="s">
        <v>118</v>
      </c>
      <c r="J13" s="32" t="s">
        <v>118</v>
      </c>
      <c r="K13" s="32" t="s">
        <v>79</v>
      </c>
      <c r="L13" s="32" t="s">
        <v>79</v>
      </c>
      <c r="M13" s="32" t="s">
        <v>84</v>
      </c>
      <c r="N13" s="32" t="s">
        <v>86</v>
      </c>
      <c r="O13" s="32" t="s">
        <v>82</v>
      </c>
      <c r="P13" s="32" t="s">
        <v>82</v>
      </c>
      <c r="Q13" s="32" t="s">
        <v>116</v>
      </c>
      <c r="R13" s="32" t="s">
        <v>116</v>
      </c>
      <c r="S13" s="32" t="s">
        <v>78</v>
      </c>
      <c r="T13" s="32" t="s">
        <v>78</v>
      </c>
      <c r="U13" s="32" t="s">
        <v>82</v>
      </c>
      <c r="V13" s="32" t="s">
        <v>82</v>
      </c>
      <c r="W13" s="32" t="s">
        <v>79</v>
      </c>
      <c r="X13" s="32" t="s">
        <v>127</v>
      </c>
      <c r="Y13" s="32" t="s">
        <v>80</v>
      </c>
      <c r="Z13" s="32" t="s">
        <v>80</v>
      </c>
      <c r="AA13" s="32" t="s">
        <v>81</v>
      </c>
      <c r="AB13" s="32" t="s">
        <v>81</v>
      </c>
      <c r="AC13" s="32" t="s">
        <v>80</v>
      </c>
      <c r="AD13" s="32" t="s">
        <v>116</v>
      </c>
      <c r="AE13" s="32" t="s">
        <v>82</v>
      </c>
      <c r="AF13" s="32" t="s">
        <v>118</v>
      </c>
      <c r="AG13" s="32" t="s">
        <v>127</v>
      </c>
      <c r="AH13" s="32" t="s">
        <v>127</v>
      </c>
      <c r="AI13" s="32" t="s">
        <v>116</v>
      </c>
      <c r="AJ13" s="32" t="s">
        <v>81</v>
      </c>
      <c r="AK13" s="32" t="s">
        <v>129</v>
      </c>
      <c r="AL13" s="32" t="s">
        <v>129</v>
      </c>
      <c r="AM13" s="32" t="s">
        <v>116</v>
      </c>
      <c r="AN13" s="32" t="s">
        <v>82</v>
      </c>
      <c r="AO13" s="32" t="s">
        <v>80</v>
      </c>
      <c r="AP13" s="32" t="s">
        <v>80</v>
      </c>
      <c r="AQ13" s="32" t="s">
        <v>117</v>
      </c>
      <c r="AR13" s="32" t="s">
        <v>117</v>
      </c>
      <c r="AS13" s="32" t="s">
        <v>84</v>
      </c>
      <c r="AT13" s="32" t="s">
        <v>119</v>
      </c>
      <c r="AU13" s="32" t="s">
        <v>80</v>
      </c>
      <c r="AV13" s="32" t="s">
        <v>116</v>
      </c>
      <c r="AW13" s="32" t="s">
        <v>116</v>
      </c>
      <c r="AX13" s="32" t="s">
        <v>116</v>
      </c>
      <c r="AY13" s="32" t="s">
        <v>116</v>
      </c>
      <c r="AZ13" s="32" t="s">
        <v>116</v>
      </c>
      <c r="BA13" s="32" t="s">
        <v>130</v>
      </c>
      <c r="BB13" s="32" t="s">
        <v>130</v>
      </c>
    </row>
    <row r="14" spans="1:54" x14ac:dyDescent="0.25">
      <c r="A14" s="32" t="s">
        <v>81</v>
      </c>
      <c r="B14" s="32" t="s">
        <v>80</v>
      </c>
      <c r="C14" s="32" t="s">
        <v>117</v>
      </c>
      <c r="D14" s="32" t="s">
        <v>117</v>
      </c>
      <c r="E14" s="32" t="s">
        <v>81</v>
      </c>
      <c r="F14" s="32" t="s">
        <v>86</v>
      </c>
      <c r="G14" s="32" t="s">
        <v>80</v>
      </c>
      <c r="H14" s="32" t="s">
        <v>80</v>
      </c>
      <c r="I14" s="32" t="s">
        <v>83</v>
      </c>
      <c r="J14" s="32" t="s">
        <v>84</v>
      </c>
      <c r="K14" s="32" t="s">
        <v>80</v>
      </c>
      <c r="L14" s="32" t="s">
        <v>80</v>
      </c>
      <c r="M14" s="32" t="s">
        <v>86</v>
      </c>
      <c r="N14" s="32" t="s">
        <v>87</v>
      </c>
      <c r="O14" s="32" t="s">
        <v>118</v>
      </c>
      <c r="P14" s="32" t="s">
        <v>118</v>
      </c>
      <c r="Q14" s="32" t="s">
        <v>81</v>
      </c>
      <c r="R14" s="32" t="s">
        <v>81</v>
      </c>
      <c r="S14" s="32" t="s">
        <v>79</v>
      </c>
      <c r="T14" s="32" t="s">
        <v>79</v>
      </c>
      <c r="U14" s="32" t="s">
        <v>118</v>
      </c>
      <c r="V14" s="32" t="s">
        <v>118</v>
      </c>
      <c r="W14" s="32" t="s">
        <v>127</v>
      </c>
      <c r="X14" s="32" t="s">
        <v>80</v>
      </c>
      <c r="Y14" s="32" t="s">
        <v>117</v>
      </c>
      <c r="Z14" s="32" t="s">
        <v>117</v>
      </c>
      <c r="AA14" s="32" t="s">
        <v>82</v>
      </c>
      <c r="AB14" s="32" t="s">
        <v>82</v>
      </c>
      <c r="AC14" s="32" t="s">
        <v>116</v>
      </c>
      <c r="AD14" s="32" t="s">
        <v>117</v>
      </c>
      <c r="AE14" s="32" t="s">
        <v>118</v>
      </c>
      <c r="AF14" s="32" t="s">
        <v>83</v>
      </c>
      <c r="AG14" s="32" t="s">
        <v>80</v>
      </c>
      <c r="AH14" s="32" t="s">
        <v>80</v>
      </c>
      <c r="AI14" s="32" t="s">
        <v>81</v>
      </c>
      <c r="AJ14" s="32" t="s">
        <v>82</v>
      </c>
      <c r="AK14" s="32" t="s">
        <v>127</v>
      </c>
      <c r="AL14" s="32" t="s">
        <v>127</v>
      </c>
      <c r="AM14" s="32" t="s">
        <v>82</v>
      </c>
      <c r="AN14" s="32" t="s">
        <v>118</v>
      </c>
      <c r="AO14" s="32" t="s">
        <v>116</v>
      </c>
      <c r="AP14" s="32" t="s">
        <v>116</v>
      </c>
      <c r="AQ14" s="32" t="s">
        <v>82</v>
      </c>
      <c r="AR14" s="32" t="s">
        <v>82</v>
      </c>
      <c r="AS14" s="32" t="s">
        <v>119</v>
      </c>
      <c r="AT14" s="32" t="s">
        <v>86</v>
      </c>
      <c r="AU14" s="32" t="s">
        <v>116</v>
      </c>
      <c r="AV14" s="32" t="s">
        <v>117</v>
      </c>
      <c r="AW14" s="32" t="s">
        <v>117</v>
      </c>
      <c r="AX14" s="32" t="s">
        <v>117</v>
      </c>
      <c r="AY14" s="32" t="s">
        <v>81</v>
      </c>
      <c r="AZ14" s="32" t="s">
        <v>81</v>
      </c>
      <c r="BA14" s="32" t="s">
        <v>86</v>
      </c>
      <c r="BB14" s="32" t="s">
        <v>86</v>
      </c>
    </row>
    <row r="15" spans="1:54" x14ac:dyDescent="0.25">
      <c r="A15" s="32" t="s">
        <v>82</v>
      </c>
      <c r="B15" s="32" t="s">
        <v>81</v>
      </c>
      <c r="C15" s="32" t="s">
        <v>81</v>
      </c>
      <c r="D15" s="32" t="s">
        <v>81</v>
      </c>
      <c r="E15" s="32" t="s">
        <v>84</v>
      </c>
      <c r="F15" s="32" t="s">
        <v>87</v>
      </c>
      <c r="G15" s="32" t="s">
        <v>81</v>
      </c>
      <c r="H15" s="32" t="s">
        <v>81</v>
      </c>
      <c r="I15" s="32" t="s">
        <v>84</v>
      </c>
      <c r="J15" s="32" t="s">
        <v>85</v>
      </c>
      <c r="K15" s="32" t="s">
        <v>116</v>
      </c>
      <c r="L15" s="32" t="s">
        <v>116</v>
      </c>
      <c r="M15" s="32" t="s">
        <v>87</v>
      </c>
      <c r="N15" s="32" t="s">
        <v>88</v>
      </c>
      <c r="O15" s="32" t="s">
        <v>84</v>
      </c>
      <c r="P15" s="32" t="s">
        <v>84</v>
      </c>
      <c r="Q15" s="32" t="s">
        <v>82</v>
      </c>
      <c r="R15" s="32" t="s">
        <v>82</v>
      </c>
      <c r="S15" s="32" t="s">
        <v>80</v>
      </c>
      <c r="T15" s="32" t="s">
        <v>80</v>
      </c>
      <c r="U15" s="32" t="s">
        <v>83</v>
      </c>
      <c r="V15" s="32" t="s">
        <v>83</v>
      </c>
      <c r="W15" s="32" t="s">
        <v>80</v>
      </c>
      <c r="X15" s="32" t="s">
        <v>116</v>
      </c>
      <c r="Y15" s="32" t="s">
        <v>81</v>
      </c>
      <c r="Z15" s="32" t="s">
        <v>81</v>
      </c>
      <c r="AA15" s="32" t="s">
        <v>118</v>
      </c>
      <c r="AB15" s="32" t="s">
        <v>118</v>
      </c>
      <c r="AC15" s="32" t="s">
        <v>117</v>
      </c>
      <c r="AD15" s="32" t="s">
        <v>81</v>
      </c>
      <c r="AE15" s="32" t="s">
        <v>83</v>
      </c>
      <c r="AF15" s="32" t="s">
        <v>84</v>
      </c>
      <c r="AG15" s="32" t="s">
        <v>116</v>
      </c>
      <c r="AH15" s="32" t="s">
        <v>116</v>
      </c>
      <c r="AI15" s="32" t="s">
        <v>82</v>
      </c>
      <c r="AJ15" s="32" t="s">
        <v>118</v>
      </c>
      <c r="AK15" s="32" t="s">
        <v>80</v>
      </c>
      <c r="AL15" s="32" t="s">
        <v>80</v>
      </c>
      <c r="AM15" s="32" t="s">
        <v>118</v>
      </c>
      <c r="AN15" s="32" t="s">
        <v>83</v>
      </c>
      <c r="AO15" s="32" t="s">
        <v>117</v>
      </c>
      <c r="AP15" s="32" t="s">
        <v>117</v>
      </c>
      <c r="AQ15" s="32" t="s">
        <v>84</v>
      </c>
      <c r="AR15" s="32" t="s">
        <v>84</v>
      </c>
      <c r="AS15" s="32" t="s">
        <v>86</v>
      </c>
      <c r="AT15" s="32" t="s">
        <v>87</v>
      </c>
      <c r="AU15" s="32" t="s">
        <v>117</v>
      </c>
      <c r="AV15" s="32" t="s">
        <v>81</v>
      </c>
      <c r="AW15" s="32" t="s">
        <v>81</v>
      </c>
      <c r="AX15" s="32" t="s">
        <v>81</v>
      </c>
      <c r="AY15" s="32" t="s">
        <v>82</v>
      </c>
      <c r="AZ15" s="32" t="s">
        <v>82</v>
      </c>
      <c r="BA15" s="32" t="s">
        <v>87</v>
      </c>
      <c r="BB15" s="32" t="s">
        <v>87</v>
      </c>
    </row>
    <row r="16" spans="1:54" x14ac:dyDescent="0.25">
      <c r="A16" s="32" t="s">
        <v>83</v>
      </c>
      <c r="B16" s="32" t="s">
        <v>82</v>
      </c>
      <c r="C16" s="32" t="s">
        <v>82</v>
      </c>
      <c r="D16" s="32" t="s">
        <v>82</v>
      </c>
      <c r="E16" s="32" t="s">
        <v>86</v>
      </c>
      <c r="F16" s="32" t="s">
        <v>88</v>
      </c>
      <c r="G16" s="32" t="s">
        <v>82</v>
      </c>
      <c r="H16" s="32" t="s">
        <v>82</v>
      </c>
      <c r="I16" s="32" t="s">
        <v>85</v>
      </c>
      <c r="J16" s="32" t="s">
        <v>86</v>
      </c>
      <c r="K16" s="32" t="s">
        <v>117</v>
      </c>
      <c r="L16" s="32" t="s">
        <v>117</v>
      </c>
      <c r="M16" s="32" t="s">
        <v>88</v>
      </c>
      <c r="N16" s="32" t="s">
        <v>89</v>
      </c>
      <c r="O16" s="32" t="s">
        <v>85</v>
      </c>
      <c r="P16" s="32" t="s">
        <v>85</v>
      </c>
      <c r="Q16" s="32" t="s">
        <v>118</v>
      </c>
      <c r="R16" s="32" t="s">
        <v>118</v>
      </c>
      <c r="S16" s="32" t="s">
        <v>116</v>
      </c>
      <c r="T16" s="32" t="s">
        <v>116</v>
      </c>
      <c r="U16" s="32" t="s">
        <v>84</v>
      </c>
      <c r="V16" s="32" t="s">
        <v>84</v>
      </c>
      <c r="W16" s="32" t="s">
        <v>116</v>
      </c>
      <c r="X16" s="32" t="s">
        <v>117</v>
      </c>
      <c r="Y16" s="32" t="s">
        <v>116</v>
      </c>
      <c r="Z16" s="32" t="s">
        <v>105</v>
      </c>
      <c r="AA16" s="32" t="s">
        <v>83</v>
      </c>
      <c r="AB16" s="32" t="s">
        <v>83</v>
      </c>
      <c r="AC16" s="32" t="s">
        <v>81</v>
      </c>
      <c r="AD16" s="32" t="s">
        <v>82</v>
      </c>
      <c r="AE16" s="32" t="s">
        <v>84</v>
      </c>
      <c r="AF16" s="32" t="s">
        <v>119</v>
      </c>
      <c r="AG16" s="32" t="s">
        <v>117</v>
      </c>
      <c r="AH16" s="32" t="s">
        <v>117</v>
      </c>
      <c r="AI16" s="32" t="s">
        <v>118</v>
      </c>
      <c r="AJ16" s="32" t="s">
        <v>83</v>
      </c>
      <c r="AK16" s="32" t="s">
        <v>116</v>
      </c>
      <c r="AL16" s="32" t="s">
        <v>116</v>
      </c>
      <c r="AM16" s="32" t="s">
        <v>83</v>
      </c>
      <c r="AN16" s="32" t="s">
        <v>84</v>
      </c>
      <c r="AO16" s="32" t="s">
        <v>82</v>
      </c>
      <c r="AP16" s="32" t="s">
        <v>82</v>
      </c>
      <c r="AQ16" s="32" t="s">
        <v>87</v>
      </c>
      <c r="AR16" s="32" t="s">
        <v>87</v>
      </c>
      <c r="AS16" s="32" t="s">
        <v>87</v>
      </c>
      <c r="AT16" s="32" t="s">
        <v>89</v>
      </c>
      <c r="AU16" s="32" t="s">
        <v>81</v>
      </c>
      <c r="AV16" s="32" t="s">
        <v>82</v>
      </c>
      <c r="AW16" s="32" t="s">
        <v>82</v>
      </c>
      <c r="AX16" s="32" t="s">
        <v>82</v>
      </c>
      <c r="AY16" s="32" t="s">
        <v>84</v>
      </c>
      <c r="AZ16" s="32" t="s">
        <v>84</v>
      </c>
      <c r="BA16" s="32" t="s">
        <v>88</v>
      </c>
      <c r="BB16" s="32" t="s">
        <v>88</v>
      </c>
    </row>
    <row r="17" spans="1:54" x14ac:dyDescent="0.25">
      <c r="A17" s="32" t="s">
        <v>84</v>
      </c>
      <c r="B17" s="32" t="s">
        <v>83</v>
      </c>
      <c r="C17" s="32" t="s">
        <v>118</v>
      </c>
      <c r="D17" s="32" t="s">
        <v>118</v>
      </c>
      <c r="E17" s="32" t="s">
        <v>87</v>
      </c>
      <c r="F17" s="32" t="s">
        <v>89</v>
      </c>
      <c r="G17" s="32" t="s">
        <v>118</v>
      </c>
      <c r="H17" s="32" t="s">
        <v>118</v>
      </c>
      <c r="I17" s="32" t="s">
        <v>86</v>
      </c>
      <c r="J17" s="32" t="s">
        <v>87</v>
      </c>
      <c r="K17" s="32" t="s">
        <v>81</v>
      </c>
      <c r="L17" s="32" t="s">
        <v>81</v>
      </c>
      <c r="M17" s="32" t="s">
        <v>89</v>
      </c>
      <c r="N17" s="32" t="s">
        <v>90</v>
      </c>
      <c r="O17" s="32" t="s">
        <v>86</v>
      </c>
      <c r="P17" s="32" t="s">
        <v>86</v>
      </c>
      <c r="Q17" s="32" t="s">
        <v>84</v>
      </c>
      <c r="R17" s="32" t="s">
        <v>84</v>
      </c>
      <c r="S17" s="32" t="s">
        <v>117</v>
      </c>
      <c r="T17" s="32" t="s">
        <v>117</v>
      </c>
      <c r="U17" s="32" t="s">
        <v>87</v>
      </c>
      <c r="V17" s="32" t="s">
        <v>87</v>
      </c>
      <c r="W17" s="32" t="s">
        <v>117</v>
      </c>
      <c r="X17" s="32" t="s">
        <v>82</v>
      </c>
      <c r="Y17" s="32" t="s">
        <v>105</v>
      </c>
      <c r="Z17" s="32" t="s">
        <v>104</v>
      </c>
      <c r="AA17" s="32" t="s">
        <v>84</v>
      </c>
      <c r="AB17" s="32" t="s">
        <v>84</v>
      </c>
      <c r="AC17" s="32" t="s">
        <v>82</v>
      </c>
      <c r="AD17" s="32" t="s">
        <v>118</v>
      </c>
      <c r="AE17" s="32" t="s">
        <v>119</v>
      </c>
      <c r="AF17" s="32" t="s">
        <v>86</v>
      </c>
      <c r="AG17" s="32" t="s">
        <v>81</v>
      </c>
      <c r="AH17" s="32" t="s">
        <v>81</v>
      </c>
      <c r="AI17" s="32" t="s">
        <v>83</v>
      </c>
      <c r="AJ17" s="32" t="s">
        <v>84</v>
      </c>
      <c r="AK17" s="32" t="s">
        <v>117</v>
      </c>
      <c r="AL17" s="32" t="s">
        <v>117</v>
      </c>
      <c r="AM17" s="32" t="s">
        <v>84</v>
      </c>
      <c r="AN17" s="32" t="s">
        <v>86</v>
      </c>
      <c r="AO17" s="32" t="s">
        <v>118</v>
      </c>
      <c r="AP17" s="32" t="s">
        <v>118</v>
      </c>
      <c r="AQ17" s="32" t="s">
        <v>89</v>
      </c>
      <c r="AR17" s="32" t="s">
        <v>89</v>
      </c>
      <c r="AS17" s="32" t="s">
        <v>89</v>
      </c>
      <c r="AT17" s="32" t="s">
        <v>90</v>
      </c>
      <c r="AU17" s="32" t="s">
        <v>82</v>
      </c>
      <c r="AV17" s="32" t="s">
        <v>86</v>
      </c>
      <c r="AW17" s="32" t="s">
        <v>86</v>
      </c>
      <c r="AX17" s="32" t="s">
        <v>86</v>
      </c>
      <c r="AY17" s="32" t="s">
        <v>86</v>
      </c>
      <c r="AZ17" s="32" t="s">
        <v>86</v>
      </c>
      <c r="BA17" s="32" t="s">
        <v>89</v>
      </c>
      <c r="BB17" s="32" t="s">
        <v>89</v>
      </c>
    </row>
    <row r="18" spans="1:54" x14ac:dyDescent="0.25">
      <c r="A18" s="32" t="s">
        <v>85</v>
      </c>
      <c r="B18" s="32" t="s">
        <v>84</v>
      </c>
      <c r="C18" s="32" t="s">
        <v>83</v>
      </c>
      <c r="D18" s="32" t="s">
        <v>83</v>
      </c>
      <c r="E18" s="32" t="s">
        <v>88</v>
      </c>
      <c r="F18" s="32" t="s">
        <v>91</v>
      </c>
      <c r="G18" s="32" t="s">
        <v>84</v>
      </c>
      <c r="H18" s="32" t="s">
        <v>84</v>
      </c>
      <c r="I18" s="32" t="s">
        <v>87</v>
      </c>
      <c r="J18" s="32" t="s">
        <v>88</v>
      </c>
      <c r="K18" s="32" t="s">
        <v>82</v>
      </c>
      <c r="L18" s="32" t="s">
        <v>82</v>
      </c>
      <c r="M18" s="32" t="s">
        <v>90</v>
      </c>
      <c r="N18" s="32" t="s">
        <v>91</v>
      </c>
      <c r="O18" s="32" t="s">
        <v>87</v>
      </c>
      <c r="P18" s="32" t="s">
        <v>87</v>
      </c>
      <c r="Q18" s="32" t="s">
        <v>86</v>
      </c>
      <c r="R18" s="32" t="s">
        <v>86</v>
      </c>
      <c r="S18" s="32" t="s">
        <v>81</v>
      </c>
      <c r="T18" s="32" t="s">
        <v>81</v>
      </c>
      <c r="U18" s="32" t="s">
        <v>88</v>
      </c>
      <c r="V18" s="32" t="s">
        <v>88</v>
      </c>
      <c r="W18" s="32" t="s">
        <v>82</v>
      </c>
      <c r="X18" s="32" t="s">
        <v>118</v>
      </c>
      <c r="Y18" s="32" t="s">
        <v>104</v>
      </c>
      <c r="Z18" s="32" t="s">
        <v>116</v>
      </c>
      <c r="AA18" s="32" t="s">
        <v>119</v>
      </c>
      <c r="AB18" s="32" t="s">
        <v>119</v>
      </c>
      <c r="AC18" s="32" t="s">
        <v>118</v>
      </c>
      <c r="AD18" s="32" t="s">
        <v>84</v>
      </c>
      <c r="AE18" s="32" t="s">
        <v>86</v>
      </c>
      <c r="AF18" s="32" t="s">
        <v>87</v>
      </c>
      <c r="AG18" s="32" t="s">
        <v>118</v>
      </c>
      <c r="AH18" s="32" t="s">
        <v>118</v>
      </c>
      <c r="AI18" s="32" t="s">
        <v>84</v>
      </c>
      <c r="AJ18" s="32" t="s">
        <v>119</v>
      </c>
      <c r="AK18" s="32" t="s">
        <v>81</v>
      </c>
      <c r="AL18" s="32" t="s">
        <v>81</v>
      </c>
      <c r="AM18" s="32" t="s">
        <v>86</v>
      </c>
      <c r="AN18" s="32" t="s">
        <v>88</v>
      </c>
      <c r="AO18" s="32" t="s">
        <v>84</v>
      </c>
      <c r="AP18" s="32" t="s">
        <v>84</v>
      </c>
      <c r="AQ18" s="32" t="s">
        <v>90</v>
      </c>
      <c r="AR18" s="32" t="s">
        <v>90</v>
      </c>
      <c r="AS18" s="32" t="s">
        <v>90</v>
      </c>
      <c r="AT18" s="32" t="s">
        <v>128</v>
      </c>
      <c r="AU18" s="32" t="s">
        <v>86</v>
      </c>
      <c r="AV18" s="32" t="s">
        <v>87</v>
      </c>
      <c r="AW18" s="32" t="s">
        <v>87</v>
      </c>
      <c r="AX18" s="32" t="s">
        <v>87</v>
      </c>
      <c r="AY18" s="32" t="s">
        <v>87</v>
      </c>
      <c r="AZ18" s="32" t="s">
        <v>87</v>
      </c>
      <c r="BA18" s="32" t="s">
        <v>90</v>
      </c>
      <c r="BB18" s="32" t="s">
        <v>90</v>
      </c>
    </row>
    <row r="19" spans="1:54" x14ac:dyDescent="0.25">
      <c r="A19" s="32" t="s">
        <v>86</v>
      </c>
      <c r="B19" s="32" t="s">
        <v>85</v>
      </c>
      <c r="C19" s="32" t="s">
        <v>84</v>
      </c>
      <c r="D19" s="32" t="s">
        <v>84</v>
      </c>
      <c r="E19" s="32" t="s">
        <v>89</v>
      </c>
      <c r="F19" s="32" t="s">
        <v>120</v>
      </c>
      <c r="G19" s="32" t="s">
        <v>85</v>
      </c>
      <c r="H19" s="32" t="s">
        <v>85</v>
      </c>
      <c r="I19" s="32" t="s">
        <v>88</v>
      </c>
      <c r="J19" s="32" t="s">
        <v>89</v>
      </c>
      <c r="K19" s="32" t="s">
        <v>118</v>
      </c>
      <c r="L19" s="32" t="s">
        <v>118</v>
      </c>
      <c r="M19" s="32" t="s">
        <v>91</v>
      </c>
      <c r="N19" s="32" t="s">
        <v>93</v>
      </c>
      <c r="O19" s="32" t="s">
        <v>90</v>
      </c>
      <c r="P19" s="32" t="s">
        <v>90</v>
      </c>
      <c r="Q19" s="32" t="s">
        <v>87</v>
      </c>
      <c r="R19" s="32" t="s">
        <v>87</v>
      </c>
      <c r="S19" s="32" t="s">
        <v>82</v>
      </c>
      <c r="T19" s="32" t="s">
        <v>82</v>
      </c>
      <c r="U19" s="32" t="s">
        <v>89</v>
      </c>
      <c r="V19" s="32" t="s">
        <v>89</v>
      </c>
      <c r="W19" s="32" t="s">
        <v>118</v>
      </c>
      <c r="X19" s="32" t="s">
        <v>83</v>
      </c>
      <c r="Y19" s="32" t="s">
        <v>82</v>
      </c>
      <c r="Z19" s="32" t="s">
        <v>82</v>
      </c>
      <c r="AA19" s="32" t="s">
        <v>86</v>
      </c>
      <c r="AB19" s="32" t="s">
        <v>86</v>
      </c>
      <c r="AC19" s="32" t="s">
        <v>84</v>
      </c>
      <c r="AD19" s="32" t="s">
        <v>86</v>
      </c>
      <c r="AE19" s="32" t="s">
        <v>87</v>
      </c>
      <c r="AF19" s="32" t="s">
        <v>88</v>
      </c>
      <c r="AG19" s="32" t="s">
        <v>84</v>
      </c>
      <c r="AH19" s="32" t="s">
        <v>84</v>
      </c>
      <c r="AI19" s="32" t="s">
        <v>119</v>
      </c>
      <c r="AJ19" s="32" t="s">
        <v>86</v>
      </c>
      <c r="AK19" s="32" t="s">
        <v>82</v>
      </c>
      <c r="AL19" s="32" t="s">
        <v>82</v>
      </c>
      <c r="AM19" s="32" t="s">
        <v>88</v>
      </c>
      <c r="AN19" s="32" t="s">
        <v>90</v>
      </c>
      <c r="AO19" s="32" t="s">
        <v>119</v>
      </c>
      <c r="AP19" s="32" t="s">
        <v>119</v>
      </c>
      <c r="AQ19" s="32" t="s">
        <v>128</v>
      </c>
      <c r="AR19" s="32" t="s">
        <v>128</v>
      </c>
      <c r="AS19" s="32" t="s">
        <v>128</v>
      </c>
      <c r="AT19" s="32" t="s">
        <v>91</v>
      </c>
      <c r="AU19" s="32" t="s">
        <v>87</v>
      </c>
      <c r="AV19" s="32" t="s">
        <v>88</v>
      </c>
      <c r="AW19" s="32" t="s">
        <v>88</v>
      </c>
      <c r="AX19" s="32" t="s">
        <v>88</v>
      </c>
      <c r="AY19" s="32" t="s">
        <v>88</v>
      </c>
      <c r="AZ19" s="32" t="s">
        <v>88</v>
      </c>
      <c r="BA19" s="32" t="s">
        <v>128</v>
      </c>
      <c r="BB19" s="32" t="s">
        <v>128</v>
      </c>
    </row>
    <row r="20" spans="1:54" x14ac:dyDescent="0.25">
      <c r="A20" s="32" t="s">
        <v>87</v>
      </c>
      <c r="B20" s="32" t="s">
        <v>86</v>
      </c>
      <c r="C20" s="32" t="s">
        <v>85</v>
      </c>
      <c r="D20" s="32" t="s">
        <v>85</v>
      </c>
      <c r="E20" s="32" t="s">
        <v>91</v>
      </c>
      <c r="F20" s="32" t="s">
        <v>92</v>
      </c>
      <c r="G20" s="32" t="s">
        <v>119</v>
      </c>
      <c r="H20" s="32" t="s">
        <v>119</v>
      </c>
      <c r="I20" s="32" t="s">
        <v>89</v>
      </c>
      <c r="J20" s="32" t="s">
        <v>90</v>
      </c>
      <c r="K20" s="32" t="s">
        <v>84</v>
      </c>
      <c r="L20" s="32" t="s">
        <v>84</v>
      </c>
      <c r="M20" s="32" t="s">
        <v>92</v>
      </c>
      <c r="N20" s="32" t="s">
        <v>95</v>
      </c>
      <c r="O20" s="32" t="s">
        <v>128</v>
      </c>
      <c r="P20" s="32" t="s">
        <v>128</v>
      </c>
      <c r="Q20" s="32" t="s">
        <v>89</v>
      </c>
      <c r="R20" s="32" t="s">
        <v>89</v>
      </c>
      <c r="S20" s="32" t="s">
        <v>118</v>
      </c>
      <c r="T20" s="32" t="s">
        <v>118</v>
      </c>
      <c r="U20" s="32" t="s">
        <v>86</v>
      </c>
      <c r="V20" s="32" t="s">
        <v>86</v>
      </c>
      <c r="W20" s="32" t="s">
        <v>83</v>
      </c>
      <c r="X20" s="32" t="s">
        <v>84</v>
      </c>
      <c r="Y20" s="32" t="s">
        <v>118</v>
      </c>
      <c r="Z20" s="32" t="s">
        <v>118</v>
      </c>
      <c r="AA20" s="32" t="s">
        <v>87</v>
      </c>
      <c r="AB20" s="32" t="s">
        <v>87</v>
      </c>
      <c r="AC20" s="32" t="s">
        <v>86</v>
      </c>
      <c r="AD20" s="32" t="s">
        <v>88</v>
      </c>
      <c r="AE20" s="32" t="s">
        <v>88</v>
      </c>
      <c r="AF20" s="32" t="s">
        <v>90</v>
      </c>
      <c r="AG20" s="32" t="s">
        <v>119</v>
      </c>
      <c r="AH20" s="32" t="s">
        <v>119</v>
      </c>
      <c r="AI20" s="32" t="s">
        <v>86</v>
      </c>
      <c r="AJ20" s="32" t="s">
        <v>89</v>
      </c>
      <c r="AK20" s="32" t="s">
        <v>118</v>
      </c>
      <c r="AL20" s="32" t="s">
        <v>118</v>
      </c>
      <c r="AM20" s="32" t="s">
        <v>90</v>
      </c>
      <c r="AN20" s="32" t="s">
        <v>128</v>
      </c>
      <c r="AO20" s="32" t="s">
        <v>86</v>
      </c>
      <c r="AP20" s="32" t="s">
        <v>86</v>
      </c>
      <c r="AQ20" s="32" t="s">
        <v>91</v>
      </c>
      <c r="AR20" s="32" t="s">
        <v>91</v>
      </c>
      <c r="AS20" s="32" t="s">
        <v>91</v>
      </c>
      <c r="AT20" s="32" t="s">
        <v>120</v>
      </c>
      <c r="AU20" s="32" t="s">
        <v>88</v>
      </c>
      <c r="AV20" s="32" t="s">
        <v>89</v>
      </c>
      <c r="AW20" s="32" t="s">
        <v>89</v>
      </c>
      <c r="AX20" s="32" t="s">
        <v>89</v>
      </c>
      <c r="AY20" s="32" t="s">
        <v>89</v>
      </c>
      <c r="AZ20" s="32" t="s">
        <v>89</v>
      </c>
      <c r="BA20" s="32" t="s">
        <v>91</v>
      </c>
      <c r="BB20" s="32" t="s">
        <v>91</v>
      </c>
    </row>
    <row r="21" spans="1:54" x14ac:dyDescent="0.25">
      <c r="A21" s="32" t="s">
        <v>88</v>
      </c>
      <c r="B21" s="32" t="s">
        <v>87</v>
      </c>
      <c r="C21" s="32" t="s">
        <v>119</v>
      </c>
      <c r="D21" s="32" t="s">
        <v>119</v>
      </c>
      <c r="E21" s="32" t="s">
        <v>120</v>
      </c>
      <c r="F21" s="32" t="s">
        <v>93</v>
      </c>
      <c r="G21" s="32" t="s">
        <v>86</v>
      </c>
      <c r="H21" s="32" t="s">
        <v>86</v>
      </c>
      <c r="I21" s="32" t="s">
        <v>90</v>
      </c>
      <c r="J21" s="32" t="s">
        <v>91</v>
      </c>
      <c r="K21" s="32" t="s">
        <v>85</v>
      </c>
      <c r="L21" s="32" t="s">
        <v>85</v>
      </c>
      <c r="M21" s="32" t="s">
        <v>93</v>
      </c>
      <c r="N21" s="32" t="s">
        <v>96</v>
      </c>
      <c r="O21" s="32" t="s">
        <v>91</v>
      </c>
      <c r="P21" s="32" t="s">
        <v>91</v>
      </c>
      <c r="Q21" s="32" t="s">
        <v>90</v>
      </c>
      <c r="R21" s="32" t="s">
        <v>90</v>
      </c>
      <c r="S21" s="32" t="s">
        <v>84</v>
      </c>
      <c r="T21" s="32" t="s">
        <v>84</v>
      </c>
      <c r="U21" s="32" t="s">
        <v>91</v>
      </c>
      <c r="V21" s="32" t="s">
        <v>91</v>
      </c>
      <c r="W21" s="32" t="s">
        <v>84</v>
      </c>
      <c r="X21" s="32" t="s">
        <v>119</v>
      </c>
      <c r="Y21" s="32" t="s">
        <v>84</v>
      </c>
      <c r="Z21" s="32" t="s">
        <v>84</v>
      </c>
      <c r="AA21" s="32" t="s">
        <v>88</v>
      </c>
      <c r="AB21" s="32" t="s">
        <v>88</v>
      </c>
      <c r="AC21" s="32" t="s">
        <v>87</v>
      </c>
      <c r="AD21" s="32" t="s">
        <v>89</v>
      </c>
      <c r="AE21" s="32" t="s">
        <v>90</v>
      </c>
      <c r="AF21" s="32" t="s">
        <v>128</v>
      </c>
      <c r="AG21" s="32" t="s">
        <v>86</v>
      </c>
      <c r="AH21" s="32" t="s">
        <v>86</v>
      </c>
      <c r="AI21" s="32" t="s">
        <v>89</v>
      </c>
      <c r="AJ21" s="32" t="s">
        <v>91</v>
      </c>
      <c r="AK21" s="32" t="s">
        <v>84</v>
      </c>
      <c r="AL21" s="32" t="s">
        <v>84</v>
      </c>
      <c r="AM21" s="32" t="s">
        <v>128</v>
      </c>
      <c r="AN21" s="32" t="s">
        <v>91</v>
      </c>
      <c r="AO21" s="32" t="s">
        <v>87</v>
      </c>
      <c r="AP21" s="32" t="s">
        <v>87</v>
      </c>
      <c r="AQ21" s="32" t="s">
        <v>120</v>
      </c>
      <c r="AR21" s="32" t="s">
        <v>120</v>
      </c>
      <c r="AS21" s="32" t="s">
        <v>120</v>
      </c>
      <c r="AT21" s="32" t="s">
        <v>92</v>
      </c>
      <c r="AU21" s="32" t="s">
        <v>89</v>
      </c>
      <c r="AV21" s="32" t="s">
        <v>90</v>
      </c>
      <c r="AW21" s="32" t="s">
        <v>90</v>
      </c>
      <c r="AX21" s="32" t="s">
        <v>90</v>
      </c>
      <c r="AY21" s="32" t="s">
        <v>90</v>
      </c>
      <c r="AZ21" s="32" t="s">
        <v>90</v>
      </c>
      <c r="BA21" s="32" t="s">
        <v>120</v>
      </c>
      <c r="BB21" s="32" t="s">
        <v>120</v>
      </c>
    </row>
    <row r="22" spans="1:54" x14ac:dyDescent="0.25">
      <c r="A22" s="32" t="s">
        <v>89</v>
      </c>
      <c r="B22" s="32" t="s">
        <v>88</v>
      </c>
      <c r="C22" s="32" t="s">
        <v>86</v>
      </c>
      <c r="D22" s="32" t="s">
        <v>86</v>
      </c>
      <c r="E22" s="32" t="s">
        <v>92</v>
      </c>
      <c r="F22" s="32" t="s">
        <v>94</v>
      </c>
      <c r="G22" s="32" t="s">
        <v>87</v>
      </c>
      <c r="H22" s="32" t="s">
        <v>87</v>
      </c>
      <c r="I22" s="32" t="s">
        <v>91</v>
      </c>
      <c r="J22" s="32" t="s">
        <v>120</v>
      </c>
      <c r="K22" s="32" t="s">
        <v>119</v>
      </c>
      <c r="L22" s="32" t="s">
        <v>119</v>
      </c>
      <c r="M22" s="32" t="s">
        <v>95</v>
      </c>
      <c r="N22" s="32" t="s">
        <v>97</v>
      </c>
      <c r="O22" s="32" t="s">
        <v>93</v>
      </c>
      <c r="P22" s="32" t="s">
        <v>93</v>
      </c>
      <c r="Q22" s="32" t="s">
        <v>128</v>
      </c>
      <c r="R22" s="32" t="s">
        <v>128</v>
      </c>
      <c r="S22" s="32" t="s">
        <v>86</v>
      </c>
      <c r="T22" s="32" t="s">
        <v>86</v>
      </c>
      <c r="U22" s="32" t="s">
        <v>120</v>
      </c>
      <c r="V22" s="32" t="s">
        <v>120</v>
      </c>
      <c r="W22" s="32" t="s">
        <v>119</v>
      </c>
      <c r="X22" s="32" t="s">
        <v>87</v>
      </c>
      <c r="Y22" s="32" t="s">
        <v>87</v>
      </c>
      <c r="Z22" s="32" t="s">
        <v>87</v>
      </c>
      <c r="AA22" s="32" t="s">
        <v>89</v>
      </c>
      <c r="AB22" s="32" t="s">
        <v>89</v>
      </c>
      <c r="AC22" s="32" t="s">
        <v>88</v>
      </c>
      <c r="AD22" s="32" t="s">
        <v>90</v>
      </c>
      <c r="AE22" s="32" t="s">
        <v>128</v>
      </c>
      <c r="AF22" s="32" t="s">
        <v>91</v>
      </c>
      <c r="AG22" s="32" t="s">
        <v>87</v>
      </c>
      <c r="AH22" s="32" t="s">
        <v>87</v>
      </c>
      <c r="AI22" s="32" t="s">
        <v>91</v>
      </c>
      <c r="AJ22" s="32" t="s">
        <v>120</v>
      </c>
      <c r="AK22" s="32" t="s">
        <v>119</v>
      </c>
      <c r="AL22" s="32" t="s">
        <v>119</v>
      </c>
      <c r="AM22" s="32" t="s">
        <v>91</v>
      </c>
      <c r="AN22" s="32" t="s">
        <v>120</v>
      </c>
      <c r="AO22" s="32" t="s">
        <v>88</v>
      </c>
      <c r="AP22" s="32" t="s">
        <v>88</v>
      </c>
      <c r="AQ22" s="32" t="s">
        <v>92</v>
      </c>
      <c r="AR22" s="32" t="s">
        <v>92</v>
      </c>
      <c r="AS22" s="32" t="s">
        <v>92</v>
      </c>
      <c r="AT22" s="32" t="s">
        <v>93</v>
      </c>
      <c r="AU22" s="32" t="s">
        <v>90</v>
      </c>
      <c r="AV22" s="32" t="s">
        <v>128</v>
      </c>
      <c r="AW22" s="32" t="s">
        <v>91</v>
      </c>
      <c r="AX22" s="32" t="s">
        <v>91</v>
      </c>
      <c r="AY22" s="32" t="s">
        <v>128</v>
      </c>
      <c r="AZ22" s="32" t="s">
        <v>128</v>
      </c>
      <c r="BA22" s="32" t="s">
        <v>92</v>
      </c>
      <c r="BB22" s="32" t="s">
        <v>92</v>
      </c>
    </row>
    <row r="23" spans="1:54" x14ac:dyDescent="0.25">
      <c r="A23" s="32" t="s">
        <v>90</v>
      </c>
      <c r="B23" s="32" t="s">
        <v>89</v>
      </c>
      <c r="C23" s="32" t="s">
        <v>87</v>
      </c>
      <c r="D23" s="32" t="s">
        <v>87</v>
      </c>
      <c r="E23" s="32" t="s">
        <v>93</v>
      </c>
      <c r="F23" s="32" t="s">
        <v>95</v>
      </c>
      <c r="G23" s="32" t="s">
        <v>88</v>
      </c>
      <c r="H23" s="32" t="s">
        <v>88</v>
      </c>
      <c r="I23" s="32" t="s">
        <v>120</v>
      </c>
      <c r="J23" s="32" t="s">
        <v>92</v>
      </c>
      <c r="K23" s="32" t="s">
        <v>86</v>
      </c>
      <c r="L23" s="32" t="s">
        <v>86</v>
      </c>
      <c r="M23" s="32" t="s">
        <v>96</v>
      </c>
      <c r="N23" s="32" t="s">
        <v>98</v>
      </c>
      <c r="O23" s="32" t="s">
        <v>94</v>
      </c>
      <c r="P23" s="32" t="s">
        <v>94</v>
      </c>
      <c r="Q23" s="32" t="s">
        <v>120</v>
      </c>
      <c r="R23" s="32" t="s">
        <v>120</v>
      </c>
      <c r="S23" s="32" t="s">
        <v>87</v>
      </c>
      <c r="T23" s="32" t="s">
        <v>87</v>
      </c>
      <c r="U23" s="32" t="s">
        <v>92</v>
      </c>
      <c r="V23" s="32" t="s">
        <v>92</v>
      </c>
      <c r="W23" s="32" t="s">
        <v>87</v>
      </c>
      <c r="X23" s="32" t="s">
        <v>88</v>
      </c>
      <c r="Y23" s="32" t="s">
        <v>88</v>
      </c>
      <c r="Z23" s="32" t="s">
        <v>88</v>
      </c>
      <c r="AA23" s="32" t="s">
        <v>90</v>
      </c>
      <c r="AB23" s="32" t="s">
        <v>90</v>
      </c>
      <c r="AC23" s="32" t="s">
        <v>89</v>
      </c>
      <c r="AD23" s="32" t="s">
        <v>128</v>
      </c>
      <c r="AE23" s="32" t="s">
        <v>91</v>
      </c>
      <c r="AF23" s="32" t="s">
        <v>92</v>
      </c>
      <c r="AG23" s="32" t="s">
        <v>88</v>
      </c>
      <c r="AH23" s="32" t="s">
        <v>88</v>
      </c>
      <c r="AI23" s="32" t="s">
        <v>120</v>
      </c>
      <c r="AJ23" s="32" t="s">
        <v>92</v>
      </c>
      <c r="AK23" s="32" t="s">
        <v>86</v>
      </c>
      <c r="AL23" s="32" t="s">
        <v>86</v>
      </c>
      <c r="AM23" s="32" t="s">
        <v>120</v>
      </c>
      <c r="AN23" s="32" t="s">
        <v>92</v>
      </c>
      <c r="AO23" s="32" t="s">
        <v>89</v>
      </c>
      <c r="AP23" s="32" t="s">
        <v>89</v>
      </c>
      <c r="AQ23" s="32" t="s">
        <v>93</v>
      </c>
      <c r="AR23" s="32" t="s">
        <v>93</v>
      </c>
      <c r="AS23" s="32" t="s">
        <v>93</v>
      </c>
      <c r="AT23" s="32" t="s">
        <v>94</v>
      </c>
      <c r="AU23" s="32" t="s">
        <v>128</v>
      </c>
      <c r="AV23" s="32" t="s">
        <v>91</v>
      </c>
      <c r="AW23" s="32" t="s">
        <v>120</v>
      </c>
      <c r="AX23" s="32" t="s">
        <v>120</v>
      </c>
      <c r="AY23" s="32" t="s">
        <v>91</v>
      </c>
      <c r="AZ23" s="32" t="s">
        <v>91</v>
      </c>
      <c r="BA23" s="32" t="s">
        <v>93</v>
      </c>
      <c r="BB23" s="32" t="s">
        <v>93</v>
      </c>
    </row>
    <row r="24" spans="1:54" x14ac:dyDescent="0.25">
      <c r="A24" s="32" t="s">
        <v>91</v>
      </c>
      <c r="B24" s="32" t="s">
        <v>90</v>
      </c>
      <c r="C24" s="32" t="s">
        <v>88</v>
      </c>
      <c r="D24" s="32" t="s">
        <v>88</v>
      </c>
      <c r="E24" s="32" t="s">
        <v>94</v>
      </c>
      <c r="F24" s="32" t="s">
        <v>96</v>
      </c>
      <c r="G24" s="32" t="s">
        <v>89</v>
      </c>
      <c r="H24" s="32" t="s">
        <v>89</v>
      </c>
      <c r="I24" s="32" t="s">
        <v>92</v>
      </c>
      <c r="J24" s="32" t="s">
        <v>93</v>
      </c>
      <c r="K24" s="32" t="s">
        <v>87</v>
      </c>
      <c r="L24" s="32" t="s">
        <v>87</v>
      </c>
      <c r="M24" s="32" t="s">
        <v>97</v>
      </c>
      <c r="N24" s="32" t="s">
        <v>99</v>
      </c>
      <c r="O24" s="32" t="s">
        <v>95</v>
      </c>
      <c r="P24" s="32" t="s">
        <v>95</v>
      </c>
      <c r="Q24" s="32" t="s">
        <v>92</v>
      </c>
      <c r="R24" s="32" t="s">
        <v>92</v>
      </c>
      <c r="S24" s="32" t="s">
        <v>88</v>
      </c>
      <c r="T24" s="32" t="s">
        <v>88</v>
      </c>
      <c r="U24" s="32" t="s">
        <v>97</v>
      </c>
      <c r="V24" s="32" t="s">
        <v>97</v>
      </c>
      <c r="W24" s="32" t="s">
        <v>88</v>
      </c>
      <c r="X24" s="32" t="s">
        <v>89</v>
      </c>
      <c r="Y24" s="32" t="s">
        <v>89</v>
      </c>
      <c r="Z24" s="32" t="s">
        <v>89</v>
      </c>
      <c r="AA24" s="32" t="s">
        <v>128</v>
      </c>
      <c r="AB24" s="32" t="s">
        <v>128</v>
      </c>
      <c r="AC24" s="32" t="s">
        <v>90</v>
      </c>
      <c r="AD24" s="32" t="s">
        <v>91</v>
      </c>
      <c r="AE24" s="32" t="s">
        <v>92</v>
      </c>
      <c r="AF24" s="32" t="s">
        <v>93</v>
      </c>
      <c r="AG24" s="32" t="s">
        <v>89</v>
      </c>
      <c r="AH24" s="32" t="s">
        <v>89</v>
      </c>
      <c r="AI24" s="32" t="s">
        <v>92</v>
      </c>
      <c r="AJ24" s="32" t="s">
        <v>93</v>
      </c>
      <c r="AK24" s="32" t="s">
        <v>87</v>
      </c>
      <c r="AL24" s="32" t="s">
        <v>87</v>
      </c>
      <c r="AM24" s="32" t="s">
        <v>92</v>
      </c>
      <c r="AN24" s="32" t="s">
        <v>93</v>
      </c>
      <c r="AO24" s="32" t="s">
        <v>90</v>
      </c>
      <c r="AP24" s="32" t="s">
        <v>90</v>
      </c>
      <c r="AQ24" s="32" t="s">
        <v>94</v>
      </c>
      <c r="AR24" s="32" t="s">
        <v>94</v>
      </c>
      <c r="AS24" s="32" t="s">
        <v>94</v>
      </c>
      <c r="AT24" s="32" t="s">
        <v>95</v>
      </c>
      <c r="AU24" s="32" t="s">
        <v>91</v>
      </c>
      <c r="AV24" s="32" t="s">
        <v>120</v>
      </c>
      <c r="AW24" s="32" t="s">
        <v>92</v>
      </c>
      <c r="AX24" s="32" t="s">
        <v>92</v>
      </c>
      <c r="AY24" s="32" t="s">
        <v>120</v>
      </c>
      <c r="AZ24" s="32" t="s">
        <v>120</v>
      </c>
      <c r="BA24" s="32" t="s">
        <v>95</v>
      </c>
      <c r="BB24" s="32" t="s">
        <v>95</v>
      </c>
    </row>
    <row r="25" spans="1:54" x14ac:dyDescent="0.25">
      <c r="A25" s="32" t="s">
        <v>92</v>
      </c>
      <c r="B25" s="32" t="s">
        <v>91</v>
      </c>
      <c r="C25" s="32" t="s">
        <v>89</v>
      </c>
      <c r="D25" s="32" t="s">
        <v>89</v>
      </c>
      <c r="E25" s="32" t="s">
        <v>95</v>
      </c>
      <c r="F25" s="32" t="s">
        <v>97</v>
      </c>
      <c r="G25" s="32" t="s">
        <v>90</v>
      </c>
      <c r="H25" s="32" t="s">
        <v>90</v>
      </c>
      <c r="I25" s="32" t="s">
        <v>93</v>
      </c>
      <c r="J25" s="32" t="s">
        <v>94</v>
      </c>
      <c r="K25" s="32" t="s">
        <v>88</v>
      </c>
      <c r="L25" s="32" t="s">
        <v>88</v>
      </c>
      <c r="M25" s="32" t="s">
        <v>98</v>
      </c>
      <c r="N25" s="32" t="s">
        <v>101</v>
      </c>
      <c r="O25" s="32" t="s">
        <v>96</v>
      </c>
      <c r="P25" s="32" t="s">
        <v>96</v>
      </c>
      <c r="Q25" s="32" t="s">
        <v>93</v>
      </c>
      <c r="R25" s="32" t="s">
        <v>93</v>
      </c>
      <c r="S25" s="32" t="s">
        <v>89</v>
      </c>
      <c r="T25" s="32" t="s">
        <v>89</v>
      </c>
      <c r="U25" s="32" t="s">
        <v>98</v>
      </c>
      <c r="V25" s="32" t="s">
        <v>98</v>
      </c>
      <c r="W25" s="32" t="s">
        <v>89</v>
      </c>
      <c r="X25" s="32" t="s">
        <v>90</v>
      </c>
      <c r="Y25" s="32" t="s">
        <v>90</v>
      </c>
      <c r="Z25" s="32" t="s">
        <v>90</v>
      </c>
      <c r="AA25" s="32" t="s">
        <v>91</v>
      </c>
      <c r="AB25" s="32" t="s">
        <v>91</v>
      </c>
      <c r="AC25" s="32" t="s">
        <v>128</v>
      </c>
      <c r="AD25" s="32" t="s">
        <v>120</v>
      </c>
      <c r="AE25" s="32" t="s">
        <v>93</v>
      </c>
      <c r="AF25" s="32" t="s">
        <v>94</v>
      </c>
      <c r="AG25" s="32" t="s">
        <v>90</v>
      </c>
      <c r="AH25" s="32" t="s">
        <v>90</v>
      </c>
      <c r="AI25" s="32" t="s">
        <v>93</v>
      </c>
      <c r="AJ25" s="32" t="s">
        <v>94</v>
      </c>
      <c r="AK25" s="32" t="s">
        <v>88</v>
      </c>
      <c r="AL25" s="32" t="s">
        <v>88</v>
      </c>
      <c r="AM25" s="32" t="s">
        <v>93</v>
      </c>
      <c r="AN25" s="32" t="s">
        <v>94</v>
      </c>
      <c r="AO25" s="32" t="s">
        <v>128</v>
      </c>
      <c r="AP25" s="32" t="s">
        <v>128</v>
      </c>
      <c r="AQ25" s="32" t="s">
        <v>95</v>
      </c>
      <c r="AR25" s="32" t="s">
        <v>95</v>
      </c>
      <c r="AS25" s="32" t="s">
        <v>95</v>
      </c>
      <c r="AT25" s="32" t="s">
        <v>96</v>
      </c>
      <c r="AU25" s="32" t="s">
        <v>120</v>
      </c>
      <c r="AV25" s="32" t="s">
        <v>92</v>
      </c>
      <c r="AW25" s="32" t="s">
        <v>93</v>
      </c>
      <c r="AX25" s="32" t="s">
        <v>93</v>
      </c>
      <c r="AY25" s="32" t="s">
        <v>92</v>
      </c>
      <c r="AZ25" s="32" t="s">
        <v>92</v>
      </c>
      <c r="BA25" s="32" t="s">
        <v>96</v>
      </c>
      <c r="BB25" s="32" t="s">
        <v>96</v>
      </c>
    </row>
    <row r="26" spans="1:54" x14ac:dyDescent="0.25">
      <c r="A26" s="32" t="s">
        <v>93</v>
      </c>
      <c r="B26" s="32" t="s">
        <v>92</v>
      </c>
      <c r="C26" s="32" t="s">
        <v>90</v>
      </c>
      <c r="D26" s="32" t="s">
        <v>90</v>
      </c>
      <c r="E26" s="32" t="s">
        <v>96</v>
      </c>
      <c r="F26" s="32" t="s">
        <v>98</v>
      </c>
      <c r="G26" s="32" t="s">
        <v>91</v>
      </c>
      <c r="H26" s="32" t="s">
        <v>91</v>
      </c>
      <c r="I26" s="32" t="s">
        <v>94</v>
      </c>
      <c r="J26" s="32" t="s">
        <v>95</v>
      </c>
      <c r="K26" s="32" t="s">
        <v>89</v>
      </c>
      <c r="L26" s="32" t="s">
        <v>89</v>
      </c>
      <c r="M26" s="32" t="s">
        <v>99</v>
      </c>
      <c r="N26" s="32" t="s">
        <v>102</v>
      </c>
      <c r="O26" s="32" t="s">
        <v>98</v>
      </c>
      <c r="P26" s="32" t="s">
        <v>98</v>
      </c>
      <c r="Q26" s="32" t="s">
        <v>94</v>
      </c>
      <c r="R26" s="32" t="s">
        <v>94</v>
      </c>
      <c r="S26" s="32" t="s">
        <v>90</v>
      </c>
      <c r="T26" s="32" t="s">
        <v>90</v>
      </c>
      <c r="U26" s="32" t="s">
        <v>99</v>
      </c>
      <c r="V26" s="32" t="s">
        <v>99</v>
      </c>
      <c r="W26" s="32" t="s">
        <v>90</v>
      </c>
      <c r="X26" s="32" t="s">
        <v>128</v>
      </c>
      <c r="Y26" s="32" t="s">
        <v>128</v>
      </c>
      <c r="Z26" s="32" t="s">
        <v>128</v>
      </c>
      <c r="AA26" s="32" t="s">
        <v>120</v>
      </c>
      <c r="AB26" s="32" t="s">
        <v>120</v>
      </c>
      <c r="AC26" s="32" t="s">
        <v>91</v>
      </c>
      <c r="AD26" s="32" t="s">
        <v>92</v>
      </c>
      <c r="AE26" s="32" t="s">
        <v>94</v>
      </c>
      <c r="AF26" s="32" t="s">
        <v>95</v>
      </c>
      <c r="AG26" s="32" t="s">
        <v>128</v>
      </c>
      <c r="AH26" s="32" t="s">
        <v>128</v>
      </c>
      <c r="AI26" s="32" t="s">
        <v>94</v>
      </c>
      <c r="AJ26" s="32" t="s">
        <v>95</v>
      </c>
      <c r="AK26" s="32" t="s">
        <v>89</v>
      </c>
      <c r="AL26" s="32" t="s">
        <v>89</v>
      </c>
      <c r="AM26" s="32" t="s">
        <v>94</v>
      </c>
      <c r="AN26" s="32" t="s">
        <v>95</v>
      </c>
      <c r="AO26" s="32" t="s">
        <v>91</v>
      </c>
      <c r="AP26" s="32" t="s">
        <v>91</v>
      </c>
      <c r="AQ26" s="32" t="s">
        <v>96</v>
      </c>
      <c r="AR26" s="32" t="s">
        <v>96</v>
      </c>
      <c r="AS26" s="32" t="s">
        <v>96</v>
      </c>
      <c r="AT26" s="32" t="s">
        <v>98</v>
      </c>
      <c r="AU26" s="32" t="s">
        <v>92</v>
      </c>
      <c r="AV26" s="32" t="s">
        <v>93</v>
      </c>
      <c r="AW26" s="32" t="s">
        <v>95</v>
      </c>
      <c r="AX26" s="32" t="s">
        <v>95</v>
      </c>
      <c r="AY26" s="32" t="s">
        <v>93</v>
      </c>
      <c r="AZ26" s="32" t="s">
        <v>93</v>
      </c>
      <c r="BA26" s="32" t="s">
        <v>97</v>
      </c>
      <c r="BB26" s="32" t="s">
        <v>97</v>
      </c>
    </row>
    <row r="27" spans="1:54" x14ac:dyDescent="0.25">
      <c r="A27" s="32" t="s">
        <v>94</v>
      </c>
      <c r="B27" s="32" t="s">
        <v>93</v>
      </c>
      <c r="C27" s="32" t="s">
        <v>91</v>
      </c>
      <c r="D27" s="32" t="s">
        <v>91</v>
      </c>
      <c r="E27" s="32" t="s">
        <v>97</v>
      </c>
      <c r="F27" s="32" t="s">
        <v>99</v>
      </c>
      <c r="G27" s="32" t="s">
        <v>120</v>
      </c>
      <c r="H27" s="32" t="s">
        <v>120</v>
      </c>
      <c r="I27" s="32" t="s">
        <v>95</v>
      </c>
      <c r="J27" s="32" t="s">
        <v>97</v>
      </c>
      <c r="K27" s="32" t="s">
        <v>90</v>
      </c>
      <c r="L27" s="32" t="s">
        <v>90</v>
      </c>
      <c r="M27" s="32" t="s">
        <v>101</v>
      </c>
      <c r="N27" s="32" t="s">
        <v>103</v>
      </c>
      <c r="O27" s="32" t="s">
        <v>123</v>
      </c>
      <c r="P27" s="32" t="s">
        <v>123</v>
      </c>
      <c r="Q27" s="32" t="s">
        <v>95</v>
      </c>
      <c r="R27" s="32" t="s">
        <v>95</v>
      </c>
      <c r="S27" s="32" t="s">
        <v>128</v>
      </c>
      <c r="T27" s="32" t="s">
        <v>128</v>
      </c>
      <c r="U27" s="32" t="s">
        <v>100</v>
      </c>
      <c r="V27" s="32" t="s">
        <v>100</v>
      </c>
      <c r="W27" s="32" t="s">
        <v>128</v>
      </c>
      <c r="X27" s="32" t="s">
        <v>91</v>
      </c>
      <c r="Y27" s="32" t="s">
        <v>91</v>
      </c>
      <c r="Z27" s="32" t="s">
        <v>91</v>
      </c>
      <c r="AA27" s="32" t="s">
        <v>92</v>
      </c>
      <c r="AB27" s="32" t="s">
        <v>92</v>
      </c>
      <c r="AC27" s="32" t="s">
        <v>120</v>
      </c>
      <c r="AD27" s="32" t="s">
        <v>93</v>
      </c>
      <c r="AE27" s="32" t="s">
        <v>95</v>
      </c>
      <c r="AF27" s="32" t="s">
        <v>96</v>
      </c>
      <c r="AG27" s="32" t="s">
        <v>91</v>
      </c>
      <c r="AH27" s="32" t="s">
        <v>91</v>
      </c>
      <c r="AI27" s="32" t="s">
        <v>95</v>
      </c>
      <c r="AJ27" s="32" t="s">
        <v>96</v>
      </c>
      <c r="AK27" s="32" t="s">
        <v>90</v>
      </c>
      <c r="AL27" s="32" t="s">
        <v>90</v>
      </c>
      <c r="AM27" s="32" t="s">
        <v>95</v>
      </c>
      <c r="AN27" s="32" t="s">
        <v>96</v>
      </c>
      <c r="AO27" s="32" t="s">
        <v>120</v>
      </c>
      <c r="AP27" s="32" t="s">
        <v>120</v>
      </c>
      <c r="AQ27" s="32" t="s">
        <v>97</v>
      </c>
      <c r="AR27" s="32" t="s">
        <v>97</v>
      </c>
      <c r="AS27" s="32" t="s">
        <v>98</v>
      </c>
      <c r="AT27" s="32" t="s">
        <v>121</v>
      </c>
      <c r="AU27" s="32" t="s">
        <v>93</v>
      </c>
      <c r="AV27" s="32" t="s">
        <v>95</v>
      </c>
      <c r="AW27" s="32" t="s">
        <v>96</v>
      </c>
      <c r="AX27" s="32" t="s">
        <v>96</v>
      </c>
      <c r="AY27" s="32" t="s">
        <v>94</v>
      </c>
      <c r="AZ27" s="32" t="s">
        <v>94</v>
      </c>
      <c r="BA27" s="32" t="s">
        <v>98</v>
      </c>
      <c r="BB27" s="32" t="s">
        <v>98</v>
      </c>
    </row>
    <row r="28" spans="1:54" x14ac:dyDescent="0.25">
      <c r="A28" s="32" t="s">
        <v>95</v>
      </c>
      <c r="B28" s="32" t="s">
        <v>94</v>
      </c>
      <c r="C28" s="32" t="s">
        <v>120</v>
      </c>
      <c r="D28" s="32" t="s">
        <v>120</v>
      </c>
      <c r="E28" s="32" t="s">
        <v>98</v>
      </c>
      <c r="F28" s="32" t="s">
        <v>100</v>
      </c>
      <c r="G28" s="32" t="s">
        <v>92</v>
      </c>
      <c r="H28" s="32" t="s">
        <v>92</v>
      </c>
      <c r="I28" s="32" t="s">
        <v>97</v>
      </c>
      <c r="J28" s="32" t="s">
        <v>98</v>
      </c>
      <c r="K28" s="32" t="s">
        <v>91</v>
      </c>
      <c r="L28" s="32" t="s">
        <v>91</v>
      </c>
      <c r="M28" s="32" t="s">
        <v>102</v>
      </c>
      <c r="N28" s="32" t="s">
        <v>104</v>
      </c>
      <c r="O28" s="32" t="s">
        <v>121</v>
      </c>
      <c r="P28" s="32" t="s">
        <v>121</v>
      </c>
      <c r="Q28" s="32" t="s">
        <v>98</v>
      </c>
      <c r="R28" s="32" t="s">
        <v>98</v>
      </c>
      <c r="S28" s="32" t="s">
        <v>91</v>
      </c>
      <c r="T28" s="32" t="s">
        <v>91</v>
      </c>
      <c r="U28" s="32" t="s">
        <v>101</v>
      </c>
      <c r="V28" s="32" t="s">
        <v>101</v>
      </c>
      <c r="W28" s="32" t="s">
        <v>91</v>
      </c>
      <c r="X28" s="32" t="s">
        <v>120</v>
      </c>
      <c r="Y28" s="32" t="s">
        <v>120</v>
      </c>
      <c r="Z28" s="32" t="s">
        <v>120</v>
      </c>
      <c r="AA28" s="32" t="s">
        <v>93</v>
      </c>
      <c r="AB28" s="32" t="s">
        <v>93</v>
      </c>
      <c r="AC28" s="32" t="s">
        <v>92</v>
      </c>
      <c r="AD28" s="32" t="s">
        <v>94</v>
      </c>
      <c r="AE28" s="32" t="s">
        <v>96</v>
      </c>
      <c r="AF28" s="32" t="s">
        <v>98</v>
      </c>
      <c r="AG28" s="32" t="s">
        <v>120</v>
      </c>
      <c r="AH28" s="32" t="s">
        <v>120</v>
      </c>
      <c r="AI28" s="32" t="s">
        <v>96</v>
      </c>
      <c r="AJ28" s="32" t="s">
        <v>97</v>
      </c>
      <c r="AK28" s="32" t="s">
        <v>128</v>
      </c>
      <c r="AL28" s="32" t="s">
        <v>128</v>
      </c>
      <c r="AM28" s="32" t="s">
        <v>96</v>
      </c>
      <c r="AN28" s="32" t="s">
        <v>98</v>
      </c>
      <c r="AO28" s="32" t="s">
        <v>92</v>
      </c>
      <c r="AP28" s="32" t="s">
        <v>92</v>
      </c>
      <c r="AQ28" s="32" t="s">
        <v>98</v>
      </c>
      <c r="AR28" s="32" t="s">
        <v>98</v>
      </c>
      <c r="AS28" s="32" t="s">
        <v>121</v>
      </c>
      <c r="AT28" s="32" t="s">
        <v>101</v>
      </c>
      <c r="AU28" s="32" t="s">
        <v>95</v>
      </c>
      <c r="AV28" s="32" t="s">
        <v>96</v>
      </c>
      <c r="AW28" s="32" t="s">
        <v>98</v>
      </c>
      <c r="AX28" s="32" t="s">
        <v>98</v>
      </c>
      <c r="AY28" s="32" t="s">
        <v>95</v>
      </c>
      <c r="AZ28" s="32" t="s">
        <v>95</v>
      </c>
      <c r="BA28" s="32" t="s">
        <v>99</v>
      </c>
      <c r="BB28" s="32" t="s">
        <v>99</v>
      </c>
    </row>
    <row r="29" spans="1:54" x14ac:dyDescent="0.25">
      <c r="A29" s="32" t="s">
        <v>96</v>
      </c>
      <c r="B29" s="32" t="s">
        <v>95</v>
      </c>
      <c r="C29" s="32" t="s">
        <v>92</v>
      </c>
      <c r="D29" s="32" t="s">
        <v>92</v>
      </c>
      <c r="E29" s="32" t="s">
        <v>123</v>
      </c>
      <c r="F29" s="32" t="s">
        <v>101</v>
      </c>
      <c r="G29" s="32" t="s">
        <v>93</v>
      </c>
      <c r="H29" s="32" t="s">
        <v>93</v>
      </c>
      <c r="I29" s="32" t="s">
        <v>98</v>
      </c>
      <c r="J29" s="32" t="s">
        <v>123</v>
      </c>
      <c r="K29" s="32" t="s">
        <v>120</v>
      </c>
      <c r="L29" s="32" t="s">
        <v>120</v>
      </c>
      <c r="M29" s="32" t="s">
        <v>103</v>
      </c>
      <c r="N29" s="32" t="s">
        <v>105</v>
      </c>
      <c r="O29" s="32" t="s">
        <v>99</v>
      </c>
      <c r="P29" s="32" t="s">
        <v>99</v>
      </c>
      <c r="Q29" s="32" t="s">
        <v>121</v>
      </c>
      <c r="R29" s="32" t="s">
        <v>121</v>
      </c>
      <c r="S29" s="32" t="s">
        <v>120</v>
      </c>
      <c r="T29" s="32" t="s">
        <v>120</v>
      </c>
      <c r="U29" s="32" t="s">
        <v>102</v>
      </c>
      <c r="V29" s="32" t="s">
        <v>102</v>
      </c>
      <c r="W29" s="32" t="s">
        <v>120</v>
      </c>
      <c r="X29" s="32" t="s">
        <v>92</v>
      </c>
      <c r="Y29" s="32" t="s">
        <v>92</v>
      </c>
      <c r="Z29" s="32" t="s">
        <v>92</v>
      </c>
      <c r="AA29" s="32" t="s">
        <v>94</v>
      </c>
      <c r="AB29" s="32" t="s">
        <v>94</v>
      </c>
      <c r="AC29" s="32" t="s">
        <v>93</v>
      </c>
      <c r="AD29" s="32" t="s">
        <v>95</v>
      </c>
      <c r="AE29" s="32" t="s">
        <v>98</v>
      </c>
      <c r="AF29" s="32" t="s">
        <v>99</v>
      </c>
      <c r="AG29" s="32" t="s">
        <v>92</v>
      </c>
      <c r="AH29" s="32" t="s">
        <v>92</v>
      </c>
      <c r="AI29" s="32" t="s">
        <v>97</v>
      </c>
      <c r="AJ29" s="32" t="s">
        <v>98</v>
      </c>
      <c r="AK29" s="32" t="s">
        <v>91</v>
      </c>
      <c r="AL29" s="32" t="s">
        <v>91</v>
      </c>
      <c r="AM29" s="32" t="s">
        <v>98</v>
      </c>
      <c r="AN29" s="32" t="s">
        <v>123</v>
      </c>
      <c r="AO29" s="32" t="s">
        <v>93</v>
      </c>
      <c r="AP29" s="32" t="s">
        <v>93</v>
      </c>
      <c r="AQ29" s="32" t="s">
        <v>121</v>
      </c>
      <c r="AR29" s="32" t="s">
        <v>121</v>
      </c>
      <c r="AS29" s="32" t="s">
        <v>101</v>
      </c>
      <c r="AT29" s="32" t="s">
        <v>102</v>
      </c>
      <c r="AU29" s="32" t="s">
        <v>96</v>
      </c>
      <c r="AV29" s="32" t="s">
        <v>97</v>
      </c>
      <c r="AW29" s="32" t="s">
        <v>101</v>
      </c>
      <c r="AX29" s="32" t="s">
        <v>101</v>
      </c>
      <c r="AY29" s="32" t="s">
        <v>96</v>
      </c>
      <c r="AZ29" s="32" t="s">
        <v>96</v>
      </c>
      <c r="BA29" s="32" t="s">
        <v>101</v>
      </c>
      <c r="BB29" s="32" t="s">
        <v>101</v>
      </c>
    </row>
    <row r="30" spans="1:54" x14ac:dyDescent="0.25">
      <c r="A30" s="32" t="s">
        <v>97</v>
      </c>
      <c r="B30" s="32" t="s">
        <v>96</v>
      </c>
      <c r="C30" s="32" t="s">
        <v>93</v>
      </c>
      <c r="D30" s="32" t="s">
        <v>93</v>
      </c>
      <c r="E30" s="32" t="s">
        <v>121</v>
      </c>
      <c r="F30" s="32" t="s">
        <v>103</v>
      </c>
      <c r="G30" s="32" t="s">
        <v>94</v>
      </c>
      <c r="H30" s="32" t="s">
        <v>94</v>
      </c>
      <c r="I30" s="32" t="s">
        <v>123</v>
      </c>
      <c r="J30" s="32" t="s">
        <v>121</v>
      </c>
      <c r="K30" s="32" t="s">
        <v>92</v>
      </c>
      <c r="L30" s="32" t="s">
        <v>92</v>
      </c>
      <c r="M30" s="32" t="s">
        <v>104</v>
      </c>
      <c r="N30" s="32" t="s">
        <v>106</v>
      </c>
      <c r="O30" s="32" t="s">
        <v>100</v>
      </c>
      <c r="P30" s="32" t="s">
        <v>100</v>
      </c>
      <c r="Q30" s="32" t="s">
        <v>99</v>
      </c>
      <c r="R30" s="32" t="s">
        <v>99</v>
      </c>
      <c r="S30" s="32" t="s">
        <v>92</v>
      </c>
      <c r="T30" s="32" t="s">
        <v>92</v>
      </c>
      <c r="U30" s="32" t="s">
        <v>103</v>
      </c>
      <c r="V30" s="32" t="s">
        <v>103</v>
      </c>
      <c r="W30" s="32" t="s">
        <v>92</v>
      </c>
      <c r="X30" s="32" t="s">
        <v>93</v>
      </c>
      <c r="Y30" s="32" t="s">
        <v>93</v>
      </c>
      <c r="Z30" s="32" t="s">
        <v>93</v>
      </c>
      <c r="AA30" s="32" t="s">
        <v>95</v>
      </c>
      <c r="AB30" s="32" t="s">
        <v>95</v>
      </c>
      <c r="AC30" s="32" t="s">
        <v>94</v>
      </c>
      <c r="AD30" s="32" t="s">
        <v>96</v>
      </c>
      <c r="AE30" s="32" t="s">
        <v>99</v>
      </c>
      <c r="AF30" s="32" t="s">
        <v>101</v>
      </c>
      <c r="AG30" s="32" t="s">
        <v>93</v>
      </c>
      <c r="AH30" s="32" t="s">
        <v>93</v>
      </c>
      <c r="AI30" s="32" t="s">
        <v>98</v>
      </c>
      <c r="AJ30" s="32" t="s">
        <v>99</v>
      </c>
      <c r="AK30" s="32" t="s">
        <v>120</v>
      </c>
      <c r="AL30" s="32" t="s">
        <v>120</v>
      </c>
      <c r="AM30" s="32" t="s">
        <v>123</v>
      </c>
      <c r="AN30" s="32" t="s">
        <v>121</v>
      </c>
      <c r="AO30" s="32" t="s">
        <v>94</v>
      </c>
      <c r="AP30" s="32" t="s">
        <v>94</v>
      </c>
      <c r="AQ30" s="32" t="s">
        <v>99</v>
      </c>
      <c r="AR30" s="32" t="s">
        <v>99</v>
      </c>
      <c r="AS30" s="32" t="s">
        <v>102</v>
      </c>
      <c r="AT30" s="32" t="s">
        <v>103</v>
      </c>
      <c r="AU30" s="32" t="s">
        <v>97</v>
      </c>
      <c r="AV30" s="32" t="s">
        <v>98</v>
      </c>
      <c r="AW30" s="32" t="s">
        <v>102</v>
      </c>
      <c r="AX30" s="32" t="s">
        <v>102</v>
      </c>
      <c r="AY30" s="32" t="s">
        <v>97</v>
      </c>
      <c r="AZ30" s="32" t="s">
        <v>97</v>
      </c>
      <c r="BA30" s="32" t="s">
        <v>102</v>
      </c>
      <c r="BB30" s="32" t="s">
        <v>102</v>
      </c>
    </row>
    <row r="31" spans="1:54" x14ac:dyDescent="0.25">
      <c r="A31" s="32" t="s">
        <v>98</v>
      </c>
      <c r="B31" s="32" t="s">
        <v>97</v>
      </c>
      <c r="C31" s="32" t="s">
        <v>95</v>
      </c>
      <c r="D31" s="32" t="s">
        <v>95</v>
      </c>
      <c r="E31" s="32" t="s">
        <v>99</v>
      </c>
      <c r="F31" s="32" t="s">
        <v>104</v>
      </c>
      <c r="G31" s="32" t="s">
        <v>95</v>
      </c>
      <c r="H31" s="32" t="s">
        <v>95</v>
      </c>
      <c r="I31" s="32" t="s">
        <v>121</v>
      </c>
      <c r="J31" s="32" t="s">
        <v>99</v>
      </c>
      <c r="K31" s="32" t="s">
        <v>93</v>
      </c>
      <c r="L31" s="32" t="s">
        <v>93</v>
      </c>
      <c r="M31" s="32" t="s">
        <v>105</v>
      </c>
      <c r="N31" s="32" t="s">
        <v>107</v>
      </c>
      <c r="O31" s="32" t="s">
        <v>101</v>
      </c>
      <c r="P31" s="32" t="s">
        <v>101</v>
      </c>
      <c r="Q31" s="32" t="s">
        <v>101</v>
      </c>
      <c r="R31" s="32" t="s">
        <v>101</v>
      </c>
      <c r="S31" s="32" t="s">
        <v>93</v>
      </c>
      <c r="T31" s="32" t="s">
        <v>93</v>
      </c>
      <c r="U31" s="32" t="s">
        <v>104</v>
      </c>
      <c r="V31" s="32" t="s">
        <v>104</v>
      </c>
      <c r="W31" s="32" t="s">
        <v>93</v>
      </c>
      <c r="X31" s="32" t="s">
        <v>94</v>
      </c>
      <c r="Y31" s="32" t="s">
        <v>94</v>
      </c>
      <c r="Z31" s="32" t="s">
        <v>94</v>
      </c>
      <c r="AA31" s="32" t="s">
        <v>96</v>
      </c>
      <c r="AB31" s="32" t="s">
        <v>97</v>
      </c>
      <c r="AC31" s="32" t="s">
        <v>95</v>
      </c>
      <c r="AD31" s="32" t="s">
        <v>98</v>
      </c>
      <c r="AE31" s="32" t="s">
        <v>101</v>
      </c>
      <c r="AF31" s="32" t="s">
        <v>103</v>
      </c>
      <c r="AG31" s="32" t="s">
        <v>94</v>
      </c>
      <c r="AH31" s="32" t="s">
        <v>94</v>
      </c>
      <c r="AI31" s="32" t="s">
        <v>99</v>
      </c>
      <c r="AJ31" s="32" t="s">
        <v>100</v>
      </c>
      <c r="AK31" s="32" t="s">
        <v>92</v>
      </c>
      <c r="AL31" s="32" t="s">
        <v>92</v>
      </c>
      <c r="AM31" s="32" t="s">
        <v>121</v>
      </c>
      <c r="AN31" s="32" t="s">
        <v>99</v>
      </c>
      <c r="AO31" s="32" t="s">
        <v>95</v>
      </c>
      <c r="AP31" s="32" t="s">
        <v>95</v>
      </c>
      <c r="AQ31" s="32" t="s">
        <v>101</v>
      </c>
      <c r="AR31" s="32" t="s">
        <v>101</v>
      </c>
      <c r="AS31" s="32" t="s">
        <v>103</v>
      </c>
      <c r="AT31" s="32" t="s">
        <v>105</v>
      </c>
      <c r="AU31" s="32" t="s">
        <v>98</v>
      </c>
      <c r="AV31" s="32" t="s">
        <v>100</v>
      </c>
      <c r="AW31" s="32" t="s">
        <v>103</v>
      </c>
      <c r="AX31" s="32" t="s">
        <v>103</v>
      </c>
      <c r="AY31" s="32" t="s">
        <v>98</v>
      </c>
      <c r="AZ31" s="32" t="s">
        <v>98</v>
      </c>
      <c r="BA31" s="32" t="s">
        <v>103</v>
      </c>
      <c r="BB31" s="32" t="s">
        <v>103</v>
      </c>
    </row>
    <row r="32" spans="1:54" x14ac:dyDescent="0.25">
      <c r="A32" s="32" t="s">
        <v>99</v>
      </c>
      <c r="B32" s="32" t="s">
        <v>98</v>
      </c>
      <c r="C32" s="32" t="s">
        <v>98</v>
      </c>
      <c r="D32" s="32" t="s">
        <v>98</v>
      </c>
      <c r="E32" s="32" t="s">
        <v>100</v>
      </c>
      <c r="F32" s="32" t="s">
        <v>105</v>
      </c>
      <c r="G32" s="32" t="s">
        <v>96</v>
      </c>
      <c r="H32" s="32" t="s">
        <v>96</v>
      </c>
      <c r="I32" s="32" t="s">
        <v>99</v>
      </c>
      <c r="J32" s="32" t="s">
        <v>122</v>
      </c>
      <c r="K32" s="32" t="s">
        <v>95</v>
      </c>
      <c r="L32" s="32" t="s">
        <v>95</v>
      </c>
      <c r="M32" s="32" t="s">
        <v>106</v>
      </c>
      <c r="N32" s="32" t="s">
        <v>110</v>
      </c>
      <c r="O32" s="32" t="s">
        <v>103</v>
      </c>
      <c r="P32" s="32" t="s">
        <v>103</v>
      </c>
      <c r="Q32" s="32" t="s">
        <v>103</v>
      </c>
      <c r="R32" s="32" t="s">
        <v>103</v>
      </c>
      <c r="S32" s="32" t="s">
        <v>94</v>
      </c>
      <c r="T32" s="32" t="s">
        <v>94</v>
      </c>
      <c r="U32" s="32" t="s">
        <v>105</v>
      </c>
      <c r="V32" s="32" t="s">
        <v>105</v>
      </c>
      <c r="W32" s="32" t="s">
        <v>94</v>
      </c>
      <c r="X32" s="32" t="s">
        <v>95</v>
      </c>
      <c r="Y32" s="32" t="s">
        <v>95</v>
      </c>
      <c r="Z32" s="32" t="s">
        <v>95</v>
      </c>
      <c r="AA32" s="32" t="s">
        <v>97</v>
      </c>
      <c r="AB32" s="32" t="s">
        <v>98</v>
      </c>
      <c r="AC32" s="32" t="s">
        <v>96</v>
      </c>
      <c r="AD32" s="32" t="s">
        <v>99</v>
      </c>
      <c r="AE32" s="32" t="s">
        <v>103</v>
      </c>
      <c r="AF32" s="32" t="s">
        <v>104</v>
      </c>
      <c r="AG32" s="32" t="s">
        <v>95</v>
      </c>
      <c r="AH32" s="32" t="s">
        <v>95</v>
      </c>
      <c r="AI32" s="32" t="s">
        <v>100</v>
      </c>
      <c r="AJ32" s="32" t="s">
        <v>101</v>
      </c>
      <c r="AK32" s="32" t="s">
        <v>93</v>
      </c>
      <c r="AL32" s="32" t="s">
        <v>93</v>
      </c>
      <c r="AM32" s="32" t="s">
        <v>99</v>
      </c>
      <c r="AN32" s="32" t="s">
        <v>101</v>
      </c>
      <c r="AO32" s="32" t="s">
        <v>96</v>
      </c>
      <c r="AP32" s="32" t="s">
        <v>96</v>
      </c>
      <c r="AQ32" s="32" t="s">
        <v>102</v>
      </c>
      <c r="AR32" s="32" t="s">
        <v>102</v>
      </c>
      <c r="AS32" s="32" t="s">
        <v>105</v>
      </c>
      <c r="AT32" s="32" t="s">
        <v>106</v>
      </c>
      <c r="AU32" s="32" t="s">
        <v>100</v>
      </c>
      <c r="AV32" s="32" t="s">
        <v>101</v>
      </c>
      <c r="AW32" s="32" t="s">
        <v>104</v>
      </c>
      <c r="AX32" s="32" t="s">
        <v>104</v>
      </c>
      <c r="AY32" s="32" t="s">
        <v>99</v>
      </c>
      <c r="AZ32" s="32" t="s">
        <v>99</v>
      </c>
      <c r="BA32" s="32" t="s">
        <v>104</v>
      </c>
      <c r="BB32" s="32" t="s">
        <v>104</v>
      </c>
    </row>
    <row r="33" spans="1:54" x14ac:dyDescent="0.25">
      <c r="A33" s="32" t="s">
        <v>100</v>
      </c>
      <c r="B33" s="32" t="s">
        <v>99</v>
      </c>
      <c r="C33" s="32" t="s">
        <v>121</v>
      </c>
      <c r="D33" s="32" t="s">
        <v>99</v>
      </c>
      <c r="E33" s="32" t="s">
        <v>101</v>
      </c>
      <c r="F33" s="32" t="s">
        <v>124</v>
      </c>
      <c r="G33" s="32" t="s">
        <v>97</v>
      </c>
      <c r="H33" s="32" t="s">
        <v>97</v>
      </c>
      <c r="I33" s="32" t="s">
        <v>122</v>
      </c>
      <c r="J33" s="32" t="s">
        <v>101</v>
      </c>
      <c r="K33" s="32" t="s">
        <v>96</v>
      </c>
      <c r="L33" s="32" t="s">
        <v>96</v>
      </c>
      <c r="M33" s="32" t="s">
        <v>107</v>
      </c>
      <c r="N33" s="32" t="s">
        <v>111</v>
      </c>
      <c r="O33" s="32" t="s">
        <v>104</v>
      </c>
      <c r="P33" s="32" t="s">
        <v>104</v>
      </c>
      <c r="Q33" s="32" t="s">
        <v>104</v>
      </c>
      <c r="R33" s="32" t="s">
        <v>104</v>
      </c>
      <c r="S33" s="32" t="s">
        <v>95</v>
      </c>
      <c r="T33" s="32" t="s">
        <v>95</v>
      </c>
      <c r="U33" s="32" t="s">
        <v>109</v>
      </c>
      <c r="V33" s="32" t="s">
        <v>109</v>
      </c>
      <c r="W33" s="32" t="s">
        <v>95</v>
      </c>
      <c r="X33" s="32" t="s">
        <v>97</v>
      </c>
      <c r="Y33" s="32" t="s">
        <v>97</v>
      </c>
      <c r="Z33" s="32" t="s">
        <v>97</v>
      </c>
      <c r="AA33" s="32" t="s">
        <v>98</v>
      </c>
      <c r="AB33" s="32" t="s">
        <v>99</v>
      </c>
      <c r="AC33" s="32" t="s">
        <v>98</v>
      </c>
      <c r="AD33" s="32" t="s">
        <v>100</v>
      </c>
      <c r="AE33" s="32" t="s">
        <v>104</v>
      </c>
      <c r="AF33" s="32" t="s">
        <v>105</v>
      </c>
      <c r="AG33" s="32" t="s">
        <v>96</v>
      </c>
      <c r="AH33" s="32" t="s">
        <v>96</v>
      </c>
      <c r="AI33" s="32" t="s">
        <v>101</v>
      </c>
      <c r="AJ33" s="32" t="s">
        <v>102</v>
      </c>
      <c r="AK33" s="32" t="s">
        <v>94</v>
      </c>
      <c r="AL33" s="32" t="s">
        <v>94</v>
      </c>
      <c r="AM33" s="32" t="s">
        <v>101</v>
      </c>
      <c r="AN33" s="32" t="s">
        <v>102</v>
      </c>
      <c r="AO33" s="32" t="s">
        <v>98</v>
      </c>
      <c r="AP33" s="32" t="s">
        <v>98</v>
      </c>
      <c r="AQ33" s="32" t="s">
        <v>103</v>
      </c>
      <c r="AR33" s="32" t="s">
        <v>103</v>
      </c>
      <c r="AS33" s="32" t="s">
        <v>106</v>
      </c>
      <c r="AT33" s="32" t="s">
        <v>107</v>
      </c>
      <c r="AU33" s="32" t="s">
        <v>101</v>
      </c>
      <c r="AV33" s="32" t="s">
        <v>102</v>
      </c>
      <c r="AW33" s="32" t="s">
        <v>105</v>
      </c>
      <c r="AX33" s="32" t="s">
        <v>106</v>
      </c>
      <c r="AY33" s="32" t="s">
        <v>100</v>
      </c>
      <c r="AZ33" s="32" t="s">
        <v>100</v>
      </c>
      <c r="BA33" s="32" t="s">
        <v>105</v>
      </c>
      <c r="BB33" s="32" t="s">
        <v>105</v>
      </c>
    </row>
    <row r="34" spans="1:54" x14ac:dyDescent="0.25">
      <c r="A34" s="32" t="s">
        <v>101</v>
      </c>
      <c r="B34" s="32" t="s">
        <v>100</v>
      </c>
      <c r="C34" s="32" t="s">
        <v>99</v>
      </c>
      <c r="D34" s="32" t="s">
        <v>100</v>
      </c>
      <c r="E34" s="32" t="s">
        <v>102</v>
      </c>
      <c r="F34" s="32" t="s">
        <v>106</v>
      </c>
      <c r="G34" s="32" t="s">
        <v>98</v>
      </c>
      <c r="H34" s="32" t="s">
        <v>98</v>
      </c>
      <c r="I34" s="32" t="s">
        <v>101</v>
      </c>
      <c r="J34" s="32" t="s">
        <v>103</v>
      </c>
      <c r="K34" s="32" t="s">
        <v>97</v>
      </c>
      <c r="L34" s="32" t="s">
        <v>97</v>
      </c>
      <c r="M34" s="32" t="s">
        <v>108</v>
      </c>
      <c r="N34" s="32" t="s">
        <v>112</v>
      </c>
      <c r="O34" s="32" t="s">
        <v>105</v>
      </c>
      <c r="P34" s="32" t="s">
        <v>105</v>
      </c>
      <c r="Q34" s="32" t="s">
        <v>105</v>
      </c>
      <c r="R34" s="32" t="s">
        <v>105</v>
      </c>
      <c r="S34" s="32" t="s">
        <v>97</v>
      </c>
      <c r="T34" s="32" t="s">
        <v>97</v>
      </c>
      <c r="U34" s="32" t="s">
        <v>110</v>
      </c>
      <c r="V34" s="32" t="s">
        <v>110</v>
      </c>
      <c r="W34" s="32" t="s">
        <v>96</v>
      </c>
      <c r="X34" s="32" t="s">
        <v>98</v>
      </c>
      <c r="Y34" s="32" t="s">
        <v>98</v>
      </c>
      <c r="Z34" s="32" t="s">
        <v>98</v>
      </c>
      <c r="AA34" s="32" t="s">
        <v>121</v>
      </c>
      <c r="AB34" s="32" t="s">
        <v>100</v>
      </c>
      <c r="AC34" s="32" t="s">
        <v>121</v>
      </c>
      <c r="AD34" s="32" t="s">
        <v>101</v>
      </c>
      <c r="AE34" s="32" t="s">
        <v>105</v>
      </c>
      <c r="AF34" s="32" t="s">
        <v>106</v>
      </c>
      <c r="AG34" s="32" t="s">
        <v>98</v>
      </c>
      <c r="AH34" s="32" t="s">
        <v>98</v>
      </c>
      <c r="AI34" s="32" t="s">
        <v>102</v>
      </c>
      <c r="AJ34" s="32" t="s">
        <v>104</v>
      </c>
      <c r="AK34" s="32" t="s">
        <v>95</v>
      </c>
      <c r="AL34" s="32" t="s">
        <v>95</v>
      </c>
      <c r="AM34" s="32" t="s">
        <v>102</v>
      </c>
      <c r="AN34" s="32" t="s">
        <v>103</v>
      </c>
      <c r="AO34" s="32" t="s">
        <v>123</v>
      </c>
      <c r="AP34" s="32" t="s">
        <v>123</v>
      </c>
      <c r="AQ34" s="32" t="s">
        <v>106</v>
      </c>
      <c r="AR34" s="32" t="s">
        <v>106</v>
      </c>
      <c r="AS34" s="32" t="s">
        <v>107</v>
      </c>
      <c r="AT34" s="32" t="s">
        <v>108</v>
      </c>
      <c r="AU34" s="32" t="s">
        <v>102</v>
      </c>
      <c r="AV34" s="32" t="s">
        <v>103</v>
      </c>
      <c r="AW34" s="32" t="s">
        <v>106</v>
      </c>
      <c r="AX34" s="32" t="s">
        <v>107</v>
      </c>
      <c r="AY34" s="32" t="s">
        <v>101</v>
      </c>
      <c r="AZ34" s="32" t="s">
        <v>101</v>
      </c>
      <c r="BA34" s="32" t="s">
        <v>107</v>
      </c>
      <c r="BB34" s="32" t="s">
        <v>107</v>
      </c>
    </row>
    <row r="35" spans="1:54" x14ac:dyDescent="0.25">
      <c r="A35" s="32" t="s">
        <v>102</v>
      </c>
      <c r="B35" s="32" t="s">
        <v>101</v>
      </c>
      <c r="C35" s="32" t="s">
        <v>100</v>
      </c>
      <c r="D35" s="32" t="s">
        <v>122</v>
      </c>
      <c r="E35" s="32" t="s">
        <v>103</v>
      </c>
      <c r="F35" s="32" t="s">
        <v>107</v>
      </c>
      <c r="G35" s="32" t="s">
        <v>123</v>
      </c>
      <c r="H35" s="32" t="s">
        <v>123</v>
      </c>
      <c r="I35" s="32" t="s">
        <v>103</v>
      </c>
      <c r="J35" s="32" t="s">
        <v>104</v>
      </c>
      <c r="K35" s="32" t="s">
        <v>98</v>
      </c>
      <c r="L35" s="32" t="s">
        <v>98</v>
      </c>
      <c r="M35" s="32" t="s">
        <v>110</v>
      </c>
      <c r="N35" s="32" t="s">
        <v>114</v>
      </c>
      <c r="O35" s="32" t="s">
        <v>108</v>
      </c>
      <c r="P35" s="32" t="s">
        <v>108</v>
      </c>
      <c r="Q35" s="32" t="s">
        <v>106</v>
      </c>
      <c r="R35" s="32" t="s">
        <v>106</v>
      </c>
      <c r="S35" s="32" t="s">
        <v>121</v>
      </c>
      <c r="T35" s="32" t="s">
        <v>121</v>
      </c>
      <c r="U35" s="32" t="s">
        <v>111</v>
      </c>
      <c r="V35" s="32" t="s">
        <v>111</v>
      </c>
      <c r="W35" s="32" t="s">
        <v>97</v>
      </c>
      <c r="X35" s="32" t="s">
        <v>123</v>
      </c>
      <c r="Y35" s="32" t="s">
        <v>123</v>
      </c>
      <c r="Z35" s="32" t="s">
        <v>99</v>
      </c>
      <c r="AA35" s="32" t="s">
        <v>99</v>
      </c>
      <c r="AB35" s="32" t="s">
        <v>101</v>
      </c>
      <c r="AC35" s="32" t="s">
        <v>99</v>
      </c>
      <c r="AD35" s="32" t="s">
        <v>103</v>
      </c>
      <c r="AE35" s="32" t="s">
        <v>106</v>
      </c>
      <c r="AF35" s="32" t="s">
        <v>107</v>
      </c>
      <c r="AG35" s="32" t="s">
        <v>99</v>
      </c>
      <c r="AH35" s="32" t="s">
        <v>99</v>
      </c>
      <c r="AI35" s="32" t="s">
        <v>104</v>
      </c>
      <c r="AJ35" s="32" t="s">
        <v>105</v>
      </c>
      <c r="AK35" s="32" t="s">
        <v>96</v>
      </c>
      <c r="AL35" s="32" t="s">
        <v>96</v>
      </c>
      <c r="AM35" s="32" t="s">
        <v>103</v>
      </c>
      <c r="AN35" s="32" t="s">
        <v>106</v>
      </c>
      <c r="AO35" s="32" t="s">
        <v>121</v>
      </c>
      <c r="AP35" s="32" t="s">
        <v>121</v>
      </c>
      <c r="AQ35" s="32" t="s">
        <v>107</v>
      </c>
      <c r="AR35" s="32" t="s">
        <v>107</v>
      </c>
      <c r="AS35" s="32" t="s">
        <v>108</v>
      </c>
      <c r="AT35" s="32" t="s">
        <v>109</v>
      </c>
      <c r="AU35" s="32" t="s">
        <v>103</v>
      </c>
      <c r="AV35" s="32" t="s">
        <v>104</v>
      </c>
      <c r="AW35" s="32" t="s">
        <v>107</v>
      </c>
      <c r="AX35" s="32" t="s">
        <v>108</v>
      </c>
      <c r="AY35" s="32" t="s">
        <v>102</v>
      </c>
      <c r="AZ35" s="32" t="s">
        <v>102</v>
      </c>
      <c r="BA35" s="32" t="s">
        <v>108</v>
      </c>
      <c r="BB35" s="32" t="s">
        <v>108</v>
      </c>
    </row>
    <row r="36" spans="1:54" x14ac:dyDescent="0.25">
      <c r="A36" s="32" t="s">
        <v>103</v>
      </c>
      <c r="B36" s="32" t="s">
        <v>102</v>
      </c>
      <c r="C36" s="32" t="s">
        <v>122</v>
      </c>
      <c r="D36" s="32" t="s">
        <v>101</v>
      </c>
      <c r="E36" s="32" t="s">
        <v>104</v>
      </c>
      <c r="F36" s="32" t="s">
        <v>109</v>
      </c>
      <c r="G36" s="32" t="s">
        <v>121</v>
      </c>
      <c r="H36" s="32" t="s">
        <v>121</v>
      </c>
      <c r="I36" s="32" t="s">
        <v>104</v>
      </c>
      <c r="J36" s="32" t="s">
        <v>105</v>
      </c>
      <c r="K36" s="32" t="s">
        <v>123</v>
      </c>
      <c r="L36" s="32" t="s">
        <v>123</v>
      </c>
      <c r="M36" s="32" t="s">
        <v>111</v>
      </c>
      <c r="N36" s="32"/>
      <c r="O36" s="32" t="s">
        <v>109</v>
      </c>
      <c r="P36" s="32" t="s">
        <v>109</v>
      </c>
      <c r="Q36" s="32" t="s">
        <v>107</v>
      </c>
      <c r="R36" s="32" t="s">
        <v>107</v>
      </c>
      <c r="S36" s="32" t="s">
        <v>99</v>
      </c>
      <c r="T36" s="32" t="s">
        <v>99</v>
      </c>
      <c r="U36" s="32" t="s">
        <v>112</v>
      </c>
      <c r="V36" s="32" t="s">
        <v>112</v>
      </c>
      <c r="W36" s="32" t="s">
        <v>98</v>
      </c>
      <c r="X36" s="32" t="s">
        <v>121</v>
      </c>
      <c r="Y36" s="32" t="s">
        <v>99</v>
      </c>
      <c r="Z36" s="32" t="s">
        <v>100</v>
      </c>
      <c r="AA36" s="32" t="s">
        <v>100</v>
      </c>
      <c r="AB36" s="32" t="s">
        <v>102</v>
      </c>
      <c r="AC36" s="32" t="s">
        <v>100</v>
      </c>
      <c r="AD36" s="32" t="s">
        <v>104</v>
      </c>
      <c r="AE36" s="32" t="s">
        <v>107</v>
      </c>
      <c r="AF36" s="32" t="s">
        <v>108</v>
      </c>
      <c r="AG36" s="32" t="s">
        <v>101</v>
      </c>
      <c r="AH36" s="32" t="s">
        <v>101</v>
      </c>
      <c r="AI36" s="32" t="s">
        <v>105</v>
      </c>
      <c r="AJ36" s="32" t="s">
        <v>108</v>
      </c>
      <c r="AK36" s="32" t="s">
        <v>97</v>
      </c>
      <c r="AL36" s="32" t="s">
        <v>97</v>
      </c>
      <c r="AM36" s="32" t="s">
        <v>106</v>
      </c>
      <c r="AN36" s="32" t="s">
        <v>107</v>
      </c>
      <c r="AO36" s="32" t="s">
        <v>99</v>
      </c>
      <c r="AP36" s="32" t="s">
        <v>99</v>
      </c>
      <c r="AQ36" s="32" t="s">
        <v>109</v>
      </c>
      <c r="AR36" s="32" t="s">
        <v>109</v>
      </c>
      <c r="AS36" s="32" t="s">
        <v>109</v>
      </c>
      <c r="AT36" s="32" t="s">
        <v>110</v>
      </c>
      <c r="AU36" s="32" t="s">
        <v>104</v>
      </c>
      <c r="AV36" s="32" t="s">
        <v>105</v>
      </c>
      <c r="AW36" s="32" t="s">
        <v>108</v>
      </c>
      <c r="AX36" s="32" t="s">
        <v>109</v>
      </c>
      <c r="AY36" s="32" t="s">
        <v>103</v>
      </c>
      <c r="AZ36" s="32" t="s">
        <v>103</v>
      </c>
      <c r="BA36" s="32" t="s">
        <v>110</v>
      </c>
      <c r="BB36" s="32" t="s">
        <v>110</v>
      </c>
    </row>
    <row r="37" spans="1:54" x14ac:dyDescent="0.25">
      <c r="A37" s="32" t="s">
        <v>104</v>
      </c>
      <c r="B37" s="32" t="s">
        <v>103</v>
      </c>
      <c r="C37" s="32" t="s">
        <v>101</v>
      </c>
      <c r="D37" s="32" t="s">
        <v>103</v>
      </c>
      <c r="E37" s="32" t="s">
        <v>105</v>
      </c>
      <c r="F37" s="32" t="s">
        <v>110</v>
      </c>
      <c r="G37" s="32" t="s">
        <v>99</v>
      </c>
      <c r="H37" s="32" t="s">
        <v>99</v>
      </c>
      <c r="I37" s="32" t="s">
        <v>105</v>
      </c>
      <c r="J37" s="32" t="s">
        <v>106</v>
      </c>
      <c r="K37" s="32" t="s">
        <v>121</v>
      </c>
      <c r="L37" s="32" t="s">
        <v>121</v>
      </c>
      <c r="M37" s="32" t="s">
        <v>112</v>
      </c>
      <c r="N37" s="32"/>
      <c r="O37" s="32" t="s">
        <v>110</v>
      </c>
      <c r="P37" s="32" t="s">
        <v>110</v>
      </c>
      <c r="Q37" s="32" t="s">
        <v>108</v>
      </c>
      <c r="R37" s="32" t="s">
        <v>108</v>
      </c>
      <c r="S37" s="32" t="s">
        <v>100</v>
      </c>
      <c r="T37" s="32" t="s">
        <v>100</v>
      </c>
      <c r="U37" s="32" t="s">
        <v>113</v>
      </c>
      <c r="V37" s="32" t="s">
        <v>113</v>
      </c>
      <c r="W37" s="32" t="s">
        <v>123</v>
      </c>
      <c r="X37" s="32" t="s">
        <v>99</v>
      </c>
      <c r="Y37" s="32" t="s">
        <v>100</v>
      </c>
      <c r="Z37" s="32" t="s">
        <v>122</v>
      </c>
      <c r="AA37" s="32" t="s">
        <v>101</v>
      </c>
      <c r="AB37" s="32" t="s">
        <v>103</v>
      </c>
      <c r="AC37" s="32" t="s">
        <v>101</v>
      </c>
      <c r="AD37" s="32" t="s">
        <v>105</v>
      </c>
      <c r="AE37" s="32" t="s">
        <v>108</v>
      </c>
      <c r="AF37" s="32" t="s">
        <v>109</v>
      </c>
      <c r="AG37" s="32" t="s">
        <v>102</v>
      </c>
      <c r="AH37" s="32" t="s">
        <v>102</v>
      </c>
      <c r="AI37" s="32" t="s">
        <v>108</v>
      </c>
      <c r="AJ37" s="32" t="s">
        <v>109</v>
      </c>
      <c r="AK37" s="32" t="s">
        <v>98</v>
      </c>
      <c r="AL37" s="32" t="s">
        <v>98</v>
      </c>
      <c r="AM37" s="32" t="s">
        <v>107</v>
      </c>
      <c r="AN37" s="32" t="s">
        <v>109</v>
      </c>
      <c r="AO37" s="32" t="s">
        <v>100</v>
      </c>
      <c r="AP37" s="32" t="s">
        <v>100</v>
      </c>
      <c r="AQ37" s="32" t="s">
        <v>110</v>
      </c>
      <c r="AR37" s="32" t="s">
        <v>110</v>
      </c>
      <c r="AS37" s="32" t="s">
        <v>110</v>
      </c>
      <c r="AT37" s="32" t="s">
        <v>111</v>
      </c>
      <c r="AU37" s="32" t="s">
        <v>105</v>
      </c>
      <c r="AV37" s="32" t="s">
        <v>108</v>
      </c>
      <c r="AW37" s="32" t="s">
        <v>109</v>
      </c>
      <c r="AX37" s="32" t="s">
        <v>110</v>
      </c>
      <c r="AY37" s="32" t="s">
        <v>104</v>
      </c>
      <c r="AZ37" s="32" t="s">
        <v>104</v>
      </c>
      <c r="BA37" s="32" t="s">
        <v>111</v>
      </c>
      <c r="BB37" s="32" t="s">
        <v>111</v>
      </c>
    </row>
    <row r="38" spans="1:54" x14ac:dyDescent="0.25">
      <c r="A38" s="32" t="s">
        <v>105</v>
      </c>
      <c r="B38" s="32" t="s">
        <v>104</v>
      </c>
      <c r="C38" s="32" t="s">
        <v>103</v>
      </c>
      <c r="D38" s="32" t="s">
        <v>104</v>
      </c>
      <c r="E38" s="32" t="s">
        <v>124</v>
      </c>
      <c r="F38" s="32" t="s">
        <v>111</v>
      </c>
      <c r="G38" s="32" t="s">
        <v>100</v>
      </c>
      <c r="H38" s="32" t="s">
        <v>100</v>
      </c>
      <c r="I38" s="32" t="s">
        <v>106</v>
      </c>
      <c r="J38" s="32" t="s">
        <v>107</v>
      </c>
      <c r="K38" s="32" t="s">
        <v>99</v>
      </c>
      <c r="L38" s="32" t="s">
        <v>99</v>
      </c>
      <c r="M38" s="32" t="s">
        <v>114</v>
      </c>
      <c r="N38" s="32"/>
      <c r="O38" s="32" t="s">
        <v>112</v>
      </c>
      <c r="P38" s="32" t="s">
        <v>112</v>
      </c>
      <c r="Q38" s="32" t="s">
        <v>109</v>
      </c>
      <c r="R38" s="32" t="s">
        <v>109</v>
      </c>
      <c r="S38" s="32" t="s">
        <v>122</v>
      </c>
      <c r="T38" s="32" t="s">
        <v>122</v>
      </c>
      <c r="U38" s="32"/>
      <c r="V38" s="32"/>
      <c r="W38" s="32" t="s">
        <v>121</v>
      </c>
      <c r="X38" s="32" t="s">
        <v>100</v>
      </c>
      <c r="Y38" s="32" t="s">
        <v>122</v>
      </c>
      <c r="Z38" s="32" t="s">
        <v>101</v>
      </c>
      <c r="AA38" s="32" t="s">
        <v>102</v>
      </c>
      <c r="AB38" s="32" t="s">
        <v>104</v>
      </c>
      <c r="AC38" s="32" t="s">
        <v>103</v>
      </c>
      <c r="AD38" s="32" t="s">
        <v>106</v>
      </c>
      <c r="AE38" s="32" t="s">
        <v>109</v>
      </c>
      <c r="AF38" s="32" t="s">
        <v>110</v>
      </c>
      <c r="AG38" s="32" t="s">
        <v>103</v>
      </c>
      <c r="AH38" s="32" t="s">
        <v>103</v>
      </c>
      <c r="AI38" s="32" t="s">
        <v>109</v>
      </c>
      <c r="AJ38" s="32" t="s">
        <v>110</v>
      </c>
      <c r="AK38" s="32" t="s">
        <v>121</v>
      </c>
      <c r="AL38" s="32" t="s">
        <v>121</v>
      </c>
      <c r="AM38" s="32" t="s">
        <v>109</v>
      </c>
      <c r="AN38" s="32" t="s">
        <v>110</v>
      </c>
      <c r="AO38" s="32" t="s">
        <v>101</v>
      </c>
      <c r="AP38" s="32" t="s">
        <v>101</v>
      </c>
      <c r="AQ38" s="32" t="s">
        <v>111</v>
      </c>
      <c r="AR38" s="32" t="s">
        <v>111</v>
      </c>
      <c r="AS38" s="32" t="s">
        <v>111</v>
      </c>
      <c r="AT38" s="32" t="s">
        <v>112</v>
      </c>
      <c r="AU38" s="32" t="s">
        <v>108</v>
      </c>
      <c r="AV38" s="32" t="s">
        <v>109</v>
      </c>
      <c r="AW38" s="32" t="s">
        <v>110</v>
      </c>
      <c r="AX38" s="32" t="s">
        <v>111</v>
      </c>
      <c r="AY38" s="32" t="s">
        <v>105</v>
      </c>
      <c r="AZ38" s="32" t="s">
        <v>105</v>
      </c>
      <c r="BA38" s="32" t="s">
        <v>112</v>
      </c>
      <c r="BB38" s="32" t="s">
        <v>112</v>
      </c>
    </row>
    <row r="39" spans="1:54" x14ac:dyDescent="0.25">
      <c r="A39" s="32" t="s">
        <v>106</v>
      </c>
      <c r="B39" s="32" t="s">
        <v>105</v>
      </c>
      <c r="C39" s="32" t="s">
        <v>104</v>
      </c>
      <c r="D39" s="32" t="s">
        <v>107</v>
      </c>
      <c r="E39" s="32" t="s">
        <v>106</v>
      </c>
      <c r="F39" s="32" t="s">
        <v>112</v>
      </c>
      <c r="G39" s="32" t="s">
        <v>101</v>
      </c>
      <c r="H39" s="32" t="s">
        <v>101</v>
      </c>
      <c r="I39" s="32" t="s">
        <v>107</v>
      </c>
      <c r="J39" s="32" t="s">
        <v>108</v>
      </c>
      <c r="K39" s="32" t="s">
        <v>100</v>
      </c>
      <c r="L39" s="32" t="s">
        <v>100</v>
      </c>
      <c r="M39" s="32"/>
      <c r="N39" s="32"/>
      <c r="O39" s="32" t="s">
        <v>113</v>
      </c>
      <c r="P39" s="32" t="s">
        <v>113</v>
      </c>
      <c r="Q39" s="32" t="s">
        <v>110</v>
      </c>
      <c r="R39" s="32" t="s">
        <v>110</v>
      </c>
      <c r="S39" s="32" t="s">
        <v>101</v>
      </c>
      <c r="T39" s="32" t="s">
        <v>101</v>
      </c>
      <c r="U39" s="32"/>
      <c r="V39" s="32"/>
      <c r="W39" s="32" t="s">
        <v>99</v>
      </c>
      <c r="X39" s="32" t="s">
        <v>122</v>
      </c>
      <c r="Y39" s="32" t="s">
        <v>101</v>
      </c>
      <c r="Z39" s="32" t="s">
        <v>102</v>
      </c>
      <c r="AA39" s="32" t="s">
        <v>103</v>
      </c>
      <c r="AB39" s="32" t="s">
        <v>105</v>
      </c>
      <c r="AC39" s="32" t="s">
        <v>104</v>
      </c>
      <c r="AD39" s="32" t="s">
        <v>107</v>
      </c>
      <c r="AE39" s="32" t="s">
        <v>110</v>
      </c>
      <c r="AF39" s="32" t="s">
        <v>111</v>
      </c>
      <c r="AG39" s="32" t="s">
        <v>104</v>
      </c>
      <c r="AH39" s="32" t="s">
        <v>104</v>
      </c>
      <c r="AI39" s="32" t="s">
        <v>110</v>
      </c>
      <c r="AJ39" s="32" t="s">
        <v>111</v>
      </c>
      <c r="AK39" s="32" t="s">
        <v>99</v>
      </c>
      <c r="AL39" s="32" t="s">
        <v>99</v>
      </c>
      <c r="AM39" s="32" t="s">
        <v>110</v>
      </c>
      <c r="AN39" s="32" t="s">
        <v>112</v>
      </c>
      <c r="AO39" s="32" t="s">
        <v>102</v>
      </c>
      <c r="AP39" s="32" t="s">
        <v>102</v>
      </c>
      <c r="AQ39" s="32" t="s">
        <v>112</v>
      </c>
      <c r="AR39" s="32" t="s">
        <v>112</v>
      </c>
      <c r="AS39" s="32" t="s">
        <v>112</v>
      </c>
      <c r="AT39" s="32" t="s">
        <v>113</v>
      </c>
      <c r="AU39" s="32" t="s">
        <v>109</v>
      </c>
      <c r="AV39" s="32" t="s">
        <v>110</v>
      </c>
      <c r="AW39" s="32" t="s">
        <v>111</v>
      </c>
      <c r="AX39" s="32" t="s">
        <v>112</v>
      </c>
      <c r="AY39" s="32" t="s">
        <v>106</v>
      </c>
      <c r="AZ39" s="32" t="s">
        <v>106</v>
      </c>
      <c r="BA39" s="32" t="s">
        <v>114</v>
      </c>
      <c r="BB39" s="32" t="s">
        <v>114</v>
      </c>
    </row>
    <row r="40" spans="1:54" x14ac:dyDescent="0.25">
      <c r="A40" s="32" t="s">
        <v>107</v>
      </c>
      <c r="B40" s="32" t="s">
        <v>106</v>
      </c>
      <c r="C40" s="32" t="s">
        <v>107</v>
      </c>
      <c r="D40" s="32" t="s">
        <v>108</v>
      </c>
      <c r="E40" s="32" t="s">
        <v>107</v>
      </c>
      <c r="F40" s="32" t="s">
        <v>113</v>
      </c>
      <c r="G40" s="32" t="s">
        <v>102</v>
      </c>
      <c r="H40" s="32" t="s">
        <v>102</v>
      </c>
      <c r="I40" s="32" t="s">
        <v>108</v>
      </c>
      <c r="J40" s="32" t="s">
        <v>109</v>
      </c>
      <c r="K40" s="32" t="s">
        <v>101</v>
      </c>
      <c r="L40" s="32" t="s">
        <v>101</v>
      </c>
      <c r="M40" s="32"/>
      <c r="N40" s="32"/>
      <c r="O40" s="32" t="s">
        <v>114</v>
      </c>
      <c r="P40" s="32" t="s">
        <v>114</v>
      </c>
      <c r="Q40" s="32" t="s">
        <v>111</v>
      </c>
      <c r="R40" s="32" t="s">
        <v>111</v>
      </c>
      <c r="S40" s="32" t="s">
        <v>102</v>
      </c>
      <c r="T40" s="32" t="s">
        <v>102</v>
      </c>
      <c r="U40" s="32"/>
      <c r="V40" s="32"/>
      <c r="W40" s="32" t="s">
        <v>100</v>
      </c>
      <c r="X40" s="32" t="s">
        <v>101</v>
      </c>
      <c r="Y40" s="32" t="s">
        <v>102</v>
      </c>
      <c r="Z40" s="32" t="s">
        <v>103</v>
      </c>
      <c r="AA40" s="32" t="s">
        <v>104</v>
      </c>
      <c r="AB40" s="32" t="s">
        <v>106</v>
      </c>
      <c r="AC40" s="32" t="s">
        <v>105</v>
      </c>
      <c r="AD40" s="32" t="s">
        <v>108</v>
      </c>
      <c r="AE40" s="32" t="s">
        <v>111</v>
      </c>
      <c r="AF40" s="32" t="s">
        <v>112</v>
      </c>
      <c r="AG40" s="32" t="s">
        <v>105</v>
      </c>
      <c r="AH40" s="32" t="s">
        <v>105</v>
      </c>
      <c r="AI40" s="32" t="s">
        <v>111</v>
      </c>
      <c r="AJ40" s="32" t="s">
        <v>112</v>
      </c>
      <c r="AK40" s="32" t="s">
        <v>101</v>
      </c>
      <c r="AL40" s="32" t="s">
        <v>101</v>
      </c>
      <c r="AM40" s="32" t="s">
        <v>112</v>
      </c>
      <c r="AN40" s="32" t="s">
        <v>113</v>
      </c>
      <c r="AO40" s="32" t="s">
        <v>103</v>
      </c>
      <c r="AP40" s="32" t="s">
        <v>103</v>
      </c>
      <c r="AQ40" s="32" t="s">
        <v>113</v>
      </c>
      <c r="AR40" s="32" t="s">
        <v>113</v>
      </c>
      <c r="AS40" s="32" t="s">
        <v>113</v>
      </c>
      <c r="AT40" s="32" t="s">
        <v>114</v>
      </c>
      <c r="AU40" s="32" t="s">
        <v>110</v>
      </c>
      <c r="AV40" s="32" t="s">
        <v>111</v>
      </c>
      <c r="AW40" s="32" t="s">
        <v>112</v>
      </c>
      <c r="AX40" s="32" t="s">
        <v>113</v>
      </c>
      <c r="AY40" s="32" t="s">
        <v>107</v>
      </c>
      <c r="AZ40" s="32" t="s">
        <v>107</v>
      </c>
      <c r="BA40" s="32"/>
      <c r="BB40" s="32"/>
    </row>
    <row r="41" spans="1:54" x14ac:dyDescent="0.25">
      <c r="A41" s="32" t="s">
        <v>108</v>
      </c>
      <c r="B41" s="32" t="s">
        <v>107</v>
      </c>
      <c r="C41" s="32" t="s">
        <v>108</v>
      </c>
      <c r="D41" s="32" t="s">
        <v>110</v>
      </c>
      <c r="E41" s="32" t="s">
        <v>109</v>
      </c>
      <c r="F41" s="32" t="s">
        <v>114</v>
      </c>
      <c r="G41" s="32" t="s">
        <v>103</v>
      </c>
      <c r="H41" s="32" t="s">
        <v>103</v>
      </c>
      <c r="I41" s="32" t="s">
        <v>109</v>
      </c>
      <c r="J41" s="32" t="s">
        <v>110</v>
      </c>
      <c r="K41" s="32" t="s">
        <v>102</v>
      </c>
      <c r="L41" s="32" t="s">
        <v>102</v>
      </c>
      <c r="M41" s="32"/>
      <c r="N41" s="32"/>
      <c r="O41" s="32"/>
      <c r="P41" s="32"/>
      <c r="Q41" s="32" t="s">
        <v>112</v>
      </c>
      <c r="R41" s="32" t="s">
        <v>112</v>
      </c>
      <c r="S41" s="32" t="s">
        <v>103</v>
      </c>
      <c r="T41" s="32" t="s">
        <v>103</v>
      </c>
      <c r="U41" s="32"/>
      <c r="V41" s="32"/>
      <c r="W41" s="32" t="s">
        <v>122</v>
      </c>
      <c r="X41" s="32" t="s">
        <v>102</v>
      </c>
      <c r="Y41" s="32" t="s">
        <v>103</v>
      </c>
      <c r="Z41" s="32" t="s">
        <v>106</v>
      </c>
      <c r="AA41" s="32" t="s">
        <v>105</v>
      </c>
      <c r="AB41" s="32" t="s">
        <v>107</v>
      </c>
      <c r="AC41" s="32" t="s">
        <v>106</v>
      </c>
      <c r="AD41" s="32" t="s">
        <v>109</v>
      </c>
      <c r="AE41" s="32" t="s">
        <v>112</v>
      </c>
      <c r="AF41" s="32" t="s">
        <v>113</v>
      </c>
      <c r="AG41" s="32" t="s">
        <v>106</v>
      </c>
      <c r="AH41" s="32" t="s">
        <v>106</v>
      </c>
      <c r="AI41" s="32" t="s">
        <v>112</v>
      </c>
      <c r="AJ41" s="32" t="s">
        <v>113</v>
      </c>
      <c r="AK41" s="32" t="s">
        <v>102</v>
      </c>
      <c r="AL41" s="32" t="s">
        <v>102</v>
      </c>
      <c r="AM41" s="32" t="s">
        <v>113</v>
      </c>
      <c r="AN41" s="32" t="s">
        <v>114</v>
      </c>
      <c r="AO41" s="32" t="s">
        <v>104</v>
      </c>
      <c r="AP41" s="32" t="s">
        <v>104</v>
      </c>
      <c r="AQ41" s="32" t="s">
        <v>114</v>
      </c>
      <c r="AR41" s="32" t="s">
        <v>114</v>
      </c>
      <c r="AS41" s="32" t="s">
        <v>114</v>
      </c>
      <c r="AT41" s="32"/>
      <c r="AU41" s="32" t="s">
        <v>111</v>
      </c>
      <c r="AV41" s="32" t="s">
        <v>113</v>
      </c>
      <c r="AW41" s="32" t="s">
        <v>113</v>
      </c>
      <c r="AX41" s="32" t="s">
        <v>114</v>
      </c>
      <c r="AY41" s="32" t="s">
        <v>108</v>
      </c>
      <c r="AZ41" s="32" t="s">
        <v>108</v>
      </c>
      <c r="BA41" s="32"/>
      <c r="BB41" s="32"/>
    </row>
    <row r="42" spans="1:54" x14ac:dyDescent="0.25">
      <c r="A42" s="32" t="s">
        <v>109</v>
      </c>
      <c r="B42" s="32" t="s">
        <v>108</v>
      </c>
      <c r="C42" s="32" t="s">
        <v>110</v>
      </c>
      <c r="D42" s="32" t="s">
        <v>111</v>
      </c>
      <c r="E42" s="32" t="s">
        <v>110</v>
      </c>
      <c r="F42" s="32"/>
      <c r="G42" s="32" t="s">
        <v>104</v>
      </c>
      <c r="H42" s="32" t="s">
        <v>104</v>
      </c>
      <c r="I42" s="32" t="s">
        <v>110</v>
      </c>
      <c r="J42" s="32" t="s">
        <v>112</v>
      </c>
      <c r="K42" s="32" t="s">
        <v>103</v>
      </c>
      <c r="L42" s="32" t="s">
        <v>103</v>
      </c>
      <c r="M42" s="32"/>
      <c r="N42" s="32"/>
      <c r="O42" s="32"/>
      <c r="P42" s="32"/>
      <c r="Q42" s="32" t="s">
        <v>113</v>
      </c>
      <c r="R42" s="32" t="s">
        <v>113</v>
      </c>
      <c r="S42" s="32" t="s">
        <v>104</v>
      </c>
      <c r="T42" s="32" t="s">
        <v>104</v>
      </c>
      <c r="U42" s="32"/>
      <c r="V42" s="32"/>
      <c r="W42" s="32" t="s">
        <v>101</v>
      </c>
      <c r="X42" s="32" t="s">
        <v>103</v>
      </c>
      <c r="Y42" s="32" t="s">
        <v>106</v>
      </c>
      <c r="Z42" s="32" t="s">
        <v>107</v>
      </c>
      <c r="AA42" s="32" t="s">
        <v>106</v>
      </c>
      <c r="AB42" s="32" t="s">
        <v>108</v>
      </c>
      <c r="AC42" s="32" t="s">
        <v>107</v>
      </c>
      <c r="AD42" s="32" t="s">
        <v>110</v>
      </c>
      <c r="AE42" s="32" t="s">
        <v>113</v>
      </c>
      <c r="AF42" s="32" t="s">
        <v>114</v>
      </c>
      <c r="AG42" s="32" t="s">
        <v>107</v>
      </c>
      <c r="AH42" s="32" t="s">
        <v>107</v>
      </c>
      <c r="AI42" s="32" t="s">
        <v>113</v>
      </c>
      <c r="AJ42" s="32" t="s">
        <v>114</v>
      </c>
      <c r="AK42" s="32" t="s">
        <v>103</v>
      </c>
      <c r="AL42" s="32" t="s">
        <v>103</v>
      </c>
      <c r="AM42" s="32" t="s">
        <v>114</v>
      </c>
      <c r="AN42" s="32"/>
      <c r="AO42" s="32" t="s">
        <v>106</v>
      </c>
      <c r="AP42" s="32" t="s">
        <v>106</v>
      </c>
      <c r="AQ42" s="32"/>
      <c r="AR42" s="32"/>
      <c r="AS42" s="32"/>
      <c r="AT42" s="32"/>
      <c r="AU42" s="32" t="s">
        <v>113</v>
      </c>
      <c r="AV42" s="32" t="s">
        <v>114</v>
      </c>
      <c r="AW42" s="32" t="s">
        <v>114</v>
      </c>
      <c r="AX42" s="32"/>
      <c r="AY42" s="32" t="s">
        <v>109</v>
      </c>
      <c r="AZ42" s="32" t="s">
        <v>109</v>
      </c>
      <c r="BA42" s="32"/>
      <c r="BB42" s="32"/>
    </row>
    <row r="43" spans="1:54" x14ac:dyDescent="0.25">
      <c r="A43" s="32" t="s">
        <v>110</v>
      </c>
      <c r="B43" s="32" t="s">
        <v>109</v>
      </c>
      <c r="C43" s="32" t="s">
        <v>111</v>
      </c>
      <c r="D43" s="32" t="s">
        <v>112</v>
      </c>
      <c r="E43" s="32" t="s">
        <v>111</v>
      </c>
      <c r="F43" s="32"/>
      <c r="G43" s="32" t="s">
        <v>105</v>
      </c>
      <c r="H43" s="32" t="s">
        <v>105</v>
      </c>
      <c r="I43" s="32" t="s">
        <v>112</v>
      </c>
      <c r="J43" s="32" t="s">
        <v>113</v>
      </c>
      <c r="K43" s="32" t="s">
        <v>104</v>
      </c>
      <c r="L43" s="32" t="s">
        <v>104</v>
      </c>
      <c r="M43" s="32"/>
      <c r="N43" s="32"/>
      <c r="O43" s="32"/>
      <c r="P43" s="32"/>
      <c r="Q43" s="32" t="s">
        <v>114</v>
      </c>
      <c r="R43" s="32" t="s">
        <v>114</v>
      </c>
      <c r="S43" s="32" t="s">
        <v>105</v>
      </c>
      <c r="T43" s="32" t="s">
        <v>105</v>
      </c>
      <c r="U43" s="32"/>
      <c r="V43" s="32"/>
      <c r="W43" s="32" t="s">
        <v>102</v>
      </c>
      <c r="X43" s="32" t="s">
        <v>104</v>
      </c>
      <c r="Y43" s="32" t="s">
        <v>107</v>
      </c>
      <c r="Z43" s="32" t="s">
        <v>108</v>
      </c>
      <c r="AA43" s="32" t="s">
        <v>107</v>
      </c>
      <c r="AB43" s="32" t="s">
        <v>109</v>
      </c>
      <c r="AC43" s="32" t="s">
        <v>108</v>
      </c>
      <c r="AD43" s="32" t="s">
        <v>111</v>
      </c>
      <c r="AE43" s="32" t="s">
        <v>114</v>
      </c>
      <c r="AF43" s="32"/>
      <c r="AG43" s="32" t="s">
        <v>108</v>
      </c>
      <c r="AH43" s="32" t="s">
        <v>108</v>
      </c>
      <c r="AI43" s="32" t="s">
        <v>114</v>
      </c>
      <c r="AJ43" s="32"/>
      <c r="AK43" s="32" t="s">
        <v>104</v>
      </c>
      <c r="AL43" s="32" t="s">
        <v>104</v>
      </c>
      <c r="AM43" s="32"/>
      <c r="AN43" s="32"/>
      <c r="AO43" s="32" t="s">
        <v>107</v>
      </c>
      <c r="AP43" s="32" t="s">
        <v>107</v>
      </c>
      <c r="AQ43" s="32"/>
      <c r="AR43" s="32"/>
      <c r="AS43" s="32"/>
      <c r="AT43" s="32"/>
      <c r="AU43" s="32" t="s">
        <v>114</v>
      </c>
      <c r="AV43" s="32"/>
      <c r="AW43" s="32"/>
      <c r="AX43" s="32"/>
      <c r="AY43" s="32" t="s">
        <v>110</v>
      </c>
      <c r="AZ43" s="32" t="s">
        <v>110</v>
      </c>
      <c r="BA43" s="32"/>
      <c r="BB43" s="32"/>
    </row>
    <row r="44" spans="1:54" x14ac:dyDescent="0.25">
      <c r="A44" s="32" t="s">
        <v>111</v>
      </c>
      <c r="B44" s="32" t="s">
        <v>110</v>
      </c>
      <c r="C44" s="32" t="s">
        <v>112</v>
      </c>
      <c r="D44" s="32" t="s">
        <v>113</v>
      </c>
      <c r="E44" s="32" t="s">
        <v>112</v>
      </c>
      <c r="F44" s="32"/>
      <c r="G44" s="32" t="s">
        <v>106</v>
      </c>
      <c r="H44" s="32" t="s">
        <v>106</v>
      </c>
      <c r="I44" s="32" t="s">
        <v>113</v>
      </c>
      <c r="J44" s="32"/>
      <c r="K44" s="32" t="s">
        <v>105</v>
      </c>
      <c r="L44" s="32" t="s">
        <v>105</v>
      </c>
      <c r="M44" s="32"/>
      <c r="N44" s="32"/>
      <c r="O44" s="32"/>
      <c r="P44" s="32"/>
      <c r="Q44" s="32"/>
      <c r="R44" s="32"/>
      <c r="S44" s="32" t="s">
        <v>106</v>
      </c>
      <c r="T44" s="32" t="s">
        <v>106</v>
      </c>
      <c r="U44" s="32"/>
      <c r="V44" s="32"/>
      <c r="W44" s="32" t="s">
        <v>103</v>
      </c>
      <c r="X44" s="32" t="s">
        <v>105</v>
      </c>
      <c r="Y44" s="32" t="s">
        <v>108</v>
      </c>
      <c r="Z44" s="32" t="s">
        <v>109</v>
      </c>
      <c r="AA44" s="32" t="s">
        <v>108</v>
      </c>
      <c r="AB44" s="32" t="s">
        <v>110</v>
      </c>
      <c r="AC44" s="32" t="s">
        <v>109</v>
      </c>
      <c r="AD44" s="32" t="s">
        <v>112</v>
      </c>
      <c r="AE44" s="32"/>
      <c r="AF44" s="32"/>
      <c r="AG44" s="32" t="s">
        <v>109</v>
      </c>
      <c r="AH44" s="32" t="s">
        <v>109</v>
      </c>
      <c r="AI44" s="32"/>
      <c r="AJ44" s="32"/>
      <c r="AK44" s="32" t="s">
        <v>105</v>
      </c>
      <c r="AL44" s="32" t="s">
        <v>105</v>
      </c>
      <c r="AM44" s="32"/>
      <c r="AN44" s="32"/>
      <c r="AO44" s="32" t="s">
        <v>109</v>
      </c>
      <c r="AP44" s="32" t="s">
        <v>109</v>
      </c>
      <c r="AQ44" s="32"/>
      <c r="AR44" s="32"/>
      <c r="AS44" s="32"/>
      <c r="AT44" s="32"/>
      <c r="AU44" s="32"/>
      <c r="AV44" s="32"/>
      <c r="AW44" s="32"/>
      <c r="AX44" s="32"/>
      <c r="AY44" s="32" t="s">
        <v>111</v>
      </c>
      <c r="AZ44" s="32" t="s">
        <v>111</v>
      </c>
      <c r="BA44" s="32"/>
      <c r="BB44" s="32"/>
    </row>
    <row r="45" spans="1:54" x14ac:dyDescent="0.25">
      <c r="A45" s="32" t="s">
        <v>112</v>
      </c>
      <c r="B45" s="32" t="s">
        <v>111</v>
      </c>
      <c r="C45" s="32" t="s">
        <v>113</v>
      </c>
      <c r="D45" s="32"/>
      <c r="E45" s="32" t="s">
        <v>113</v>
      </c>
      <c r="F45" s="32"/>
      <c r="G45" s="32" t="s">
        <v>107</v>
      </c>
      <c r="H45" s="32" t="s">
        <v>107</v>
      </c>
      <c r="I45" s="32"/>
      <c r="J45" s="32"/>
      <c r="K45" s="32" t="s">
        <v>106</v>
      </c>
      <c r="L45" s="32" t="s">
        <v>106</v>
      </c>
      <c r="M45" s="32"/>
      <c r="N45" s="32"/>
      <c r="O45" s="32"/>
      <c r="P45" s="32"/>
      <c r="Q45" s="32"/>
      <c r="R45" s="32"/>
      <c r="S45" s="32" t="s">
        <v>107</v>
      </c>
      <c r="T45" s="32" t="s">
        <v>107</v>
      </c>
      <c r="U45" s="32"/>
      <c r="V45" s="32"/>
      <c r="W45" s="32" t="s">
        <v>104</v>
      </c>
      <c r="X45" s="32" t="s">
        <v>106</v>
      </c>
      <c r="Y45" s="32" t="s">
        <v>109</v>
      </c>
      <c r="Z45" s="32" t="s">
        <v>110</v>
      </c>
      <c r="AA45" s="32" t="s">
        <v>109</v>
      </c>
      <c r="AB45" s="32" t="s">
        <v>111</v>
      </c>
      <c r="AC45" s="32" t="s">
        <v>110</v>
      </c>
      <c r="AD45" s="32" t="s">
        <v>113</v>
      </c>
      <c r="AE45" s="32"/>
      <c r="AF45" s="32"/>
      <c r="AG45" s="32" t="s">
        <v>110</v>
      </c>
      <c r="AH45" s="32" t="s">
        <v>110</v>
      </c>
      <c r="AI45" s="32"/>
      <c r="AJ45" s="32"/>
      <c r="AK45" s="32" t="s">
        <v>106</v>
      </c>
      <c r="AL45" s="32" t="s">
        <v>106</v>
      </c>
      <c r="AM45" s="32"/>
      <c r="AN45" s="32"/>
      <c r="AO45" s="32" t="s">
        <v>110</v>
      </c>
      <c r="AP45" s="32" t="s">
        <v>110</v>
      </c>
      <c r="AQ45" s="32"/>
      <c r="AR45" s="32"/>
      <c r="AS45" s="32"/>
      <c r="AT45" s="32"/>
      <c r="AU45" s="32"/>
      <c r="AV45" s="32"/>
      <c r="AW45" s="32"/>
      <c r="AX45" s="32"/>
      <c r="AY45" s="32" t="s">
        <v>112</v>
      </c>
      <c r="AZ45" s="32" t="s">
        <v>112</v>
      </c>
      <c r="BA45" s="32"/>
      <c r="BB45" s="32"/>
    </row>
    <row r="46" spans="1:54" x14ac:dyDescent="0.25">
      <c r="A46" s="32" t="s">
        <v>113</v>
      </c>
      <c r="B46" s="32" t="s">
        <v>112</v>
      </c>
      <c r="C46" s="32"/>
      <c r="D46" s="32"/>
      <c r="E46" s="32" t="s">
        <v>114</v>
      </c>
      <c r="F46" s="32"/>
      <c r="G46" s="32" t="s">
        <v>108</v>
      </c>
      <c r="H46" s="32" t="s">
        <v>108</v>
      </c>
      <c r="I46" s="32"/>
      <c r="J46" s="32"/>
      <c r="K46" s="32" t="s">
        <v>107</v>
      </c>
      <c r="L46" s="32" t="s">
        <v>107</v>
      </c>
      <c r="M46" s="32"/>
      <c r="N46" s="32"/>
      <c r="O46" s="32"/>
      <c r="P46" s="32"/>
      <c r="Q46" s="32"/>
      <c r="R46" s="32"/>
      <c r="S46" s="32" t="s">
        <v>108</v>
      </c>
      <c r="T46" s="32" t="s">
        <v>108</v>
      </c>
      <c r="U46" s="32"/>
      <c r="V46" s="32"/>
      <c r="W46" s="32" t="s">
        <v>105</v>
      </c>
      <c r="X46" s="32" t="s">
        <v>107</v>
      </c>
      <c r="Y46" s="32" t="s">
        <v>110</v>
      </c>
      <c r="Z46" s="32" t="s">
        <v>111</v>
      </c>
      <c r="AA46" s="32" t="s">
        <v>110</v>
      </c>
      <c r="AB46" s="32" t="s">
        <v>112</v>
      </c>
      <c r="AC46" s="32" t="s">
        <v>111</v>
      </c>
      <c r="AD46" s="32"/>
      <c r="AE46" s="32"/>
      <c r="AF46" s="32"/>
      <c r="AG46" s="32" t="s">
        <v>111</v>
      </c>
      <c r="AH46" s="32" t="s">
        <v>111</v>
      </c>
      <c r="AI46" s="32"/>
      <c r="AJ46" s="32"/>
      <c r="AK46" s="32" t="s">
        <v>107</v>
      </c>
      <c r="AL46" s="32" t="s">
        <v>107</v>
      </c>
      <c r="AM46" s="32"/>
      <c r="AN46" s="32"/>
      <c r="AO46" s="32" t="s">
        <v>111</v>
      </c>
      <c r="AP46" s="32" t="s">
        <v>111</v>
      </c>
      <c r="AQ46" s="32"/>
      <c r="AR46" s="32"/>
      <c r="AS46" s="32"/>
      <c r="AT46" s="32"/>
      <c r="AU46" s="32"/>
      <c r="AV46" s="32"/>
      <c r="AW46" s="32"/>
      <c r="AX46" s="32"/>
      <c r="AY46" s="32" t="s">
        <v>114</v>
      </c>
      <c r="AZ46" s="32" t="s">
        <v>114</v>
      </c>
      <c r="BA46" s="32"/>
      <c r="BB46" s="32"/>
    </row>
    <row r="47" spans="1:54" x14ac:dyDescent="0.25">
      <c r="A47" s="32" t="s">
        <v>114</v>
      </c>
      <c r="B47" s="32" t="s">
        <v>113</v>
      </c>
      <c r="C47" s="32"/>
      <c r="D47" s="32"/>
      <c r="E47" s="32"/>
      <c r="F47" s="32"/>
      <c r="G47" s="32" t="s">
        <v>109</v>
      </c>
      <c r="H47" s="32" t="s">
        <v>109</v>
      </c>
      <c r="I47" s="32"/>
      <c r="J47" s="32"/>
      <c r="K47" s="32" t="s">
        <v>108</v>
      </c>
      <c r="L47" s="32" t="s">
        <v>108</v>
      </c>
      <c r="M47" s="32"/>
      <c r="N47" s="32"/>
      <c r="O47" s="32"/>
      <c r="P47" s="32"/>
      <c r="Q47" s="32"/>
      <c r="R47" s="32"/>
      <c r="S47" s="32" t="s">
        <v>109</v>
      </c>
      <c r="T47" s="32" t="s">
        <v>109</v>
      </c>
      <c r="U47" s="32"/>
      <c r="V47" s="32"/>
      <c r="W47" s="32" t="s">
        <v>106</v>
      </c>
      <c r="X47" s="32" t="s">
        <v>109</v>
      </c>
      <c r="Y47" s="32" t="s">
        <v>111</v>
      </c>
      <c r="Z47" s="32" t="s">
        <v>112</v>
      </c>
      <c r="AA47" s="32" t="s">
        <v>111</v>
      </c>
      <c r="AB47" s="32" t="s">
        <v>113</v>
      </c>
      <c r="AC47" s="32" t="s">
        <v>112</v>
      </c>
      <c r="AD47" s="32"/>
      <c r="AE47" s="32"/>
      <c r="AF47" s="32"/>
      <c r="AG47" s="32" t="s">
        <v>112</v>
      </c>
      <c r="AH47" s="32" t="s">
        <v>112</v>
      </c>
      <c r="AI47" s="32"/>
      <c r="AJ47" s="32"/>
      <c r="AK47" s="32" t="s">
        <v>108</v>
      </c>
      <c r="AL47" s="32" t="s">
        <v>108</v>
      </c>
      <c r="AM47" s="32"/>
      <c r="AN47" s="32"/>
      <c r="AO47" s="32" t="s">
        <v>112</v>
      </c>
      <c r="AP47" s="32" t="s">
        <v>112</v>
      </c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</row>
    <row r="48" spans="1:54" x14ac:dyDescent="0.25">
      <c r="A48" s="32"/>
      <c r="B48" s="32" t="s">
        <v>114</v>
      </c>
      <c r="C48" s="32"/>
      <c r="D48" s="32"/>
      <c r="E48" s="32"/>
      <c r="F48" s="32"/>
      <c r="G48" s="32" t="s">
        <v>110</v>
      </c>
      <c r="H48" s="32" t="s">
        <v>110</v>
      </c>
      <c r="I48" s="32"/>
      <c r="J48" s="32"/>
      <c r="K48" s="32" t="s">
        <v>109</v>
      </c>
      <c r="L48" s="32" t="s">
        <v>109</v>
      </c>
      <c r="M48" s="32"/>
      <c r="N48" s="32"/>
      <c r="O48" s="32"/>
      <c r="P48" s="32"/>
      <c r="Q48" s="32"/>
      <c r="R48" s="32"/>
      <c r="S48" s="32" t="s">
        <v>110</v>
      </c>
      <c r="T48" s="32" t="s">
        <v>110</v>
      </c>
      <c r="U48" s="32"/>
      <c r="V48" s="32"/>
      <c r="W48" s="32" t="s">
        <v>107</v>
      </c>
      <c r="X48" s="32" t="s">
        <v>110</v>
      </c>
      <c r="Y48" s="32" t="s">
        <v>112</v>
      </c>
      <c r="Z48" s="32" t="s">
        <v>113</v>
      </c>
      <c r="AA48" s="32" t="s">
        <v>112</v>
      </c>
      <c r="AB48" s="32"/>
      <c r="AC48" s="32" t="s">
        <v>113</v>
      </c>
      <c r="AD48" s="32"/>
      <c r="AE48" s="32"/>
      <c r="AF48" s="32"/>
      <c r="AG48" s="32" t="s">
        <v>113</v>
      </c>
      <c r="AH48" s="32" t="s">
        <v>113</v>
      </c>
      <c r="AI48" s="32"/>
      <c r="AJ48" s="32"/>
      <c r="AK48" s="32" t="s">
        <v>109</v>
      </c>
      <c r="AL48" s="32" t="s">
        <v>109</v>
      </c>
      <c r="AM48" s="32"/>
      <c r="AN48" s="32"/>
      <c r="AO48" s="32" t="s">
        <v>113</v>
      </c>
      <c r="AP48" s="32" t="s">
        <v>113</v>
      </c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</row>
    <row r="49" spans="1:54" x14ac:dyDescent="0.25">
      <c r="A49" s="32"/>
      <c r="B49" s="32"/>
      <c r="C49" s="32"/>
      <c r="D49" s="32"/>
      <c r="E49" s="32"/>
      <c r="F49" s="32"/>
      <c r="G49" s="32" t="s">
        <v>111</v>
      </c>
      <c r="H49" s="32" t="s">
        <v>111</v>
      </c>
      <c r="I49" s="32"/>
      <c r="J49" s="32"/>
      <c r="K49" s="32" t="s">
        <v>110</v>
      </c>
      <c r="L49" s="32" t="s">
        <v>110</v>
      </c>
      <c r="M49" s="32"/>
      <c r="N49" s="32"/>
      <c r="O49" s="32"/>
      <c r="P49" s="32"/>
      <c r="Q49" s="32"/>
      <c r="R49" s="32"/>
      <c r="S49" s="32" t="s">
        <v>111</v>
      </c>
      <c r="T49" s="32" t="s">
        <v>111</v>
      </c>
      <c r="U49" s="32"/>
      <c r="V49" s="32"/>
      <c r="W49" s="32" t="s">
        <v>109</v>
      </c>
      <c r="X49" s="32" t="s">
        <v>111</v>
      </c>
      <c r="Y49" s="32" t="s">
        <v>113</v>
      </c>
      <c r="Z49" s="32" t="s">
        <v>114</v>
      </c>
      <c r="AA49" s="32" t="s">
        <v>113</v>
      </c>
      <c r="AB49" s="32"/>
      <c r="AC49" s="32"/>
      <c r="AD49" s="32"/>
      <c r="AE49" s="32"/>
      <c r="AF49" s="32"/>
      <c r="AG49" s="32"/>
      <c r="AH49" s="32"/>
      <c r="AI49" s="32"/>
      <c r="AJ49" s="32"/>
      <c r="AK49" s="32" t="s">
        <v>110</v>
      </c>
      <c r="AL49" s="32" t="s">
        <v>110</v>
      </c>
      <c r="AM49" s="32"/>
      <c r="AN49" s="32"/>
      <c r="AO49" s="32" t="s">
        <v>114</v>
      </c>
      <c r="AP49" s="32" t="s">
        <v>114</v>
      </c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</row>
    <row r="50" spans="1:54" x14ac:dyDescent="0.25">
      <c r="A50" s="32"/>
      <c r="B50" s="32"/>
      <c r="C50" s="32"/>
      <c r="D50" s="32"/>
      <c r="E50" s="32"/>
      <c r="F50" s="32"/>
      <c r="G50" s="32" t="s">
        <v>112</v>
      </c>
      <c r="H50" s="32" t="s">
        <v>112</v>
      </c>
      <c r="I50" s="32"/>
      <c r="J50" s="32"/>
      <c r="K50" s="32" t="s">
        <v>111</v>
      </c>
      <c r="L50" s="32" t="s">
        <v>111</v>
      </c>
      <c r="M50" s="32"/>
      <c r="N50" s="32"/>
      <c r="O50" s="32"/>
      <c r="P50" s="32"/>
      <c r="Q50" s="32"/>
      <c r="R50" s="32"/>
      <c r="S50" s="32" t="s">
        <v>112</v>
      </c>
      <c r="T50" s="32" t="s">
        <v>112</v>
      </c>
      <c r="U50" s="32"/>
      <c r="V50" s="32"/>
      <c r="W50" s="32" t="s">
        <v>110</v>
      </c>
      <c r="X50" s="32" t="s">
        <v>112</v>
      </c>
      <c r="Y50" s="32" t="s">
        <v>114</v>
      </c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 t="s">
        <v>111</v>
      </c>
      <c r="AL50" s="32" t="s">
        <v>111</v>
      </c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</row>
    <row r="51" spans="1:54" x14ac:dyDescent="0.25">
      <c r="A51" s="32"/>
      <c r="B51" s="32"/>
      <c r="C51" s="32"/>
      <c r="D51" s="32"/>
      <c r="E51" s="32"/>
      <c r="F51" s="32"/>
      <c r="G51" s="32" t="s">
        <v>113</v>
      </c>
      <c r="H51" s="32" t="s">
        <v>113</v>
      </c>
      <c r="I51" s="32"/>
      <c r="J51" s="32"/>
      <c r="K51" s="32" t="s">
        <v>112</v>
      </c>
      <c r="L51" s="32" t="s">
        <v>112</v>
      </c>
      <c r="M51" s="32"/>
      <c r="N51" s="32"/>
      <c r="O51" s="32"/>
      <c r="P51" s="32"/>
      <c r="Q51" s="32"/>
      <c r="R51" s="32"/>
      <c r="S51" s="32" t="s">
        <v>113</v>
      </c>
      <c r="T51" s="32" t="s">
        <v>113</v>
      </c>
      <c r="U51" s="32"/>
      <c r="V51" s="32"/>
      <c r="W51" s="32" t="s">
        <v>111</v>
      </c>
      <c r="X51" s="32" t="s">
        <v>113</v>
      </c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 t="s">
        <v>112</v>
      </c>
      <c r="AL51" s="32" t="s">
        <v>112</v>
      </c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</row>
    <row r="52" spans="1:54" x14ac:dyDescent="0.25">
      <c r="A52" s="32"/>
      <c r="B52" s="32"/>
      <c r="C52" s="32"/>
      <c r="D52" s="32"/>
      <c r="E52" s="32"/>
      <c r="F52" s="32"/>
      <c r="G52" s="32" t="s">
        <v>114</v>
      </c>
      <c r="H52" s="32" t="s">
        <v>114</v>
      </c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 t="s">
        <v>114</v>
      </c>
      <c r="T52" s="32" t="s">
        <v>114</v>
      </c>
      <c r="U52" s="32"/>
      <c r="V52" s="32"/>
      <c r="W52" s="32" t="s">
        <v>112</v>
      </c>
      <c r="X52" s="32" t="s">
        <v>114</v>
      </c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 t="s">
        <v>113</v>
      </c>
      <c r="AL52" s="32" t="s">
        <v>113</v>
      </c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</row>
    <row r="53" spans="1:54" x14ac:dyDescent="0.2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 t="s">
        <v>113</v>
      </c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 t="s">
        <v>114</v>
      </c>
      <c r="AL53" s="32" t="s">
        <v>114</v>
      </c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</row>
    <row r="54" spans="1:54" x14ac:dyDescent="0.25">
      <c r="W54" s="32" t="s">
        <v>114</v>
      </c>
    </row>
  </sheetData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AC15B-3C68-463A-88BD-F81BE9D880FA}">
  <sheetPr codeName="Blad7"/>
  <dimension ref="A1:BZ512"/>
  <sheetViews>
    <sheetView topLeftCell="BC1" workbookViewId="0">
      <pane ySplit="2" topLeftCell="A482" activePane="bottomLeft" state="frozen"/>
      <selection activeCell="Y1" sqref="Y1"/>
      <selection pane="bottomLeft" activeCell="BZ512" sqref="BZ512"/>
    </sheetView>
  </sheetViews>
  <sheetFormatPr defaultRowHeight="15" x14ac:dyDescent="0.25"/>
  <cols>
    <col min="1" max="1" width="21.140625" bestFit="1" customWidth="1"/>
    <col min="2" max="2" width="9.28515625" bestFit="1" customWidth="1"/>
    <col min="3" max="8" width="10.42578125" bestFit="1" customWidth="1"/>
    <col min="10" max="10" width="11.7109375" bestFit="1" customWidth="1"/>
    <col min="11" max="11" width="7" bestFit="1" customWidth="1"/>
    <col min="12" max="17" width="10.42578125" bestFit="1" customWidth="1"/>
    <col min="27" max="78" width="10.42578125" bestFit="1" customWidth="1"/>
  </cols>
  <sheetData>
    <row r="1" spans="1:78" s="5" customFormat="1" x14ac:dyDescent="0.25">
      <c r="A1" s="5" t="s">
        <v>165</v>
      </c>
      <c r="AA1" s="5">
        <v>1</v>
      </c>
      <c r="AB1" s="5">
        <v>2</v>
      </c>
      <c r="AC1" s="5">
        <v>3</v>
      </c>
      <c r="AD1" s="5">
        <v>4</v>
      </c>
      <c r="AE1" s="5">
        <v>5</v>
      </c>
      <c r="AF1" s="5">
        <v>6</v>
      </c>
      <c r="AG1" s="5">
        <v>7</v>
      </c>
      <c r="AH1" s="5">
        <v>8</v>
      </c>
      <c r="AI1" s="5">
        <v>9</v>
      </c>
      <c r="AJ1" s="5">
        <v>10</v>
      </c>
      <c r="AK1" s="5">
        <v>11</v>
      </c>
      <c r="AL1" s="5">
        <v>12</v>
      </c>
      <c r="AM1" s="5">
        <v>13</v>
      </c>
      <c r="AN1" s="5">
        <v>14</v>
      </c>
      <c r="AO1" s="5">
        <v>15</v>
      </c>
      <c r="AP1" s="5">
        <v>16</v>
      </c>
      <c r="AQ1" s="5">
        <v>17</v>
      </c>
      <c r="AR1" s="5">
        <v>18</v>
      </c>
      <c r="AS1" s="5">
        <v>19</v>
      </c>
      <c r="AT1" s="5">
        <v>20</v>
      </c>
      <c r="AU1" s="5">
        <v>21</v>
      </c>
      <c r="AV1" s="5">
        <v>22</v>
      </c>
      <c r="AW1" s="5">
        <v>23</v>
      </c>
      <c r="AX1" s="5">
        <v>24</v>
      </c>
      <c r="AY1" s="5">
        <v>25</v>
      </c>
      <c r="AZ1" s="5">
        <v>26</v>
      </c>
      <c r="BA1" s="5">
        <v>27</v>
      </c>
      <c r="BB1" s="5">
        <v>28</v>
      </c>
      <c r="BC1" s="5">
        <v>29</v>
      </c>
      <c r="BD1" s="5">
        <v>30</v>
      </c>
      <c r="BE1" s="5">
        <v>31</v>
      </c>
      <c r="BF1" s="5">
        <v>32</v>
      </c>
      <c r="BG1" s="5">
        <v>33</v>
      </c>
      <c r="BH1" s="5">
        <v>34</v>
      </c>
      <c r="BI1" s="5">
        <v>35</v>
      </c>
      <c r="BJ1" s="5">
        <v>36</v>
      </c>
      <c r="BK1" s="5">
        <v>37</v>
      </c>
      <c r="BL1" s="5">
        <v>38</v>
      </c>
      <c r="BM1" s="5">
        <v>39</v>
      </c>
      <c r="BN1" s="5">
        <v>40</v>
      </c>
      <c r="BO1" s="5">
        <v>41</v>
      </c>
      <c r="BP1" s="5">
        <v>42</v>
      </c>
      <c r="BQ1" s="5">
        <v>43</v>
      </c>
      <c r="BR1" s="5">
        <v>44</v>
      </c>
      <c r="BS1" s="5">
        <v>45</v>
      </c>
      <c r="BT1" s="5">
        <v>46</v>
      </c>
      <c r="BU1" s="5">
        <v>47</v>
      </c>
      <c r="BV1" s="5">
        <v>48</v>
      </c>
      <c r="BW1" s="5">
        <v>49</v>
      </c>
      <c r="BX1" s="5">
        <v>50</v>
      </c>
      <c r="BY1" s="5">
        <v>51</v>
      </c>
      <c r="BZ1" s="5">
        <v>52</v>
      </c>
    </row>
    <row r="2" spans="1:78" s="5" customFormat="1" ht="15.75" thickBot="1" x14ac:dyDescent="0.3">
      <c r="A2" s="5" t="s">
        <v>164</v>
      </c>
      <c r="B2" s="5" t="s">
        <v>64</v>
      </c>
      <c r="C2" s="5" t="s">
        <v>65</v>
      </c>
      <c r="D2" s="5" t="s">
        <v>66</v>
      </c>
      <c r="E2" s="5" t="s">
        <v>67</v>
      </c>
      <c r="F2" s="5" t="s">
        <v>68</v>
      </c>
      <c r="G2" s="5" t="s">
        <v>69</v>
      </c>
      <c r="H2" s="5" t="s">
        <v>70</v>
      </c>
      <c r="J2" s="3" t="s">
        <v>63</v>
      </c>
      <c r="K2" s="3" t="s">
        <v>64</v>
      </c>
      <c r="L2" s="3" t="s">
        <v>65</v>
      </c>
      <c r="M2" s="3" t="s">
        <v>66</v>
      </c>
      <c r="N2" s="3" t="s">
        <v>67</v>
      </c>
      <c r="O2" s="3" t="s">
        <v>68</v>
      </c>
      <c r="P2" s="3" t="s">
        <v>69</v>
      </c>
      <c r="Q2" s="3" t="s">
        <v>70</v>
      </c>
      <c r="AA2" s="5">
        <f>COUNTA(AA4:AA60)</f>
        <v>35</v>
      </c>
      <c r="AB2" s="5">
        <f t="shared" ref="AB2:BZ2" si="0">COUNTA(AB4:AB60)</f>
        <v>35</v>
      </c>
      <c r="AC2" s="5">
        <f t="shared" si="0"/>
        <v>35</v>
      </c>
      <c r="AD2" s="5">
        <f t="shared" si="0"/>
        <v>35</v>
      </c>
      <c r="AE2" s="5">
        <f t="shared" si="0"/>
        <v>35</v>
      </c>
      <c r="AF2" s="5">
        <f t="shared" si="0"/>
        <v>35</v>
      </c>
      <c r="AG2" s="5">
        <f t="shared" si="0"/>
        <v>35</v>
      </c>
      <c r="AH2" s="5">
        <f t="shared" si="0"/>
        <v>35</v>
      </c>
      <c r="AI2" s="5">
        <f t="shared" si="0"/>
        <v>35</v>
      </c>
      <c r="AJ2" s="5">
        <f t="shared" si="0"/>
        <v>35</v>
      </c>
      <c r="AK2" s="5">
        <f t="shared" si="0"/>
        <v>36</v>
      </c>
      <c r="AL2" s="5">
        <f t="shared" si="0"/>
        <v>36</v>
      </c>
      <c r="AM2" s="5">
        <f t="shared" si="0"/>
        <v>36</v>
      </c>
      <c r="AN2" s="5">
        <f t="shared" si="0"/>
        <v>36</v>
      </c>
      <c r="AO2" s="5">
        <f t="shared" si="0"/>
        <v>36</v>
      </c>
      <c r="AP2" s="5">
        <f t="shared" si="0"/>
        <v>36</v>
      </c>
      <c r="AQ2" s="5">
        <f t="shared" si="0"/>
        <v>36</v>
      </c>
      <c r="AR2" s="5">
        <f t="shared" si="0"/>
        <v>36</v>
      </c>
      <c r="AS2" s="5">
        <f t="shared" si="0"/>
        <v>36</v>
      </c>
      <c r="AT2" s="5">
        <f t="shared" si="0"/>
        <v>36</v>
      </c>
      <c r="AU2" s="5">
        <f t="shared" si="0"/>
        <v>45</v>
      </c>
      <c r="AV2" s="5">
        <f t="shared" si="0"/>
        <v>45</v>
      </c>
      <c r="AW2" s="5">
        <f t="shared" si="0"/>
        <v>45</v>
      </c>
      <c r="AX2" s="5">
        <f t="shared" si="0"/>
        <v>45</v>
      </c>
      <c r="AY2" s="5">
        <f t="shared" si="0"/>
        <v>45</v>
      </c>
      <c r="AZ2" s="5">
        <f t="shared" si="0"/>
        <v>45</v>
      </c>
      <c r="BA2" s="5">
        <f t="shared" si="0"/>
        <v>45</v>
      </c>
      <c r="BB2" s="5">
        <f t="shared" si="0"/>
        <v>45</v>
      </c>
      <c r="BC2" s="5">
        <f t="shared" si="0"/>
        <v>45</v>
      </c>
      <c r="BD2" s="5">
        <f t="shared" si="0"/>
        <v>45</v>
      </c>
      <c r="BE2" s="5">
        <f t="shared" si="0"/>
        <v>46</v>
      </c>
      <c r="BF2" s="5">
        <f t="shared" si="0"/>
        <v>46</v>
      </c>
      <c r="BG2" s="5">
        <f t="shared" si="0"/>
        <v>46</v>
      </c>
      <c r="BH2" s="5">
        <f t="shared" si="0"/>
        <v>46</v>
      </c>
      <c r="BI2" s="5">
        <f t="shared" si="0"/>
        <v>46</v>
      </c>
      <c r="BJ2" s="5">
        <f t="shared" si="0"/>
        <v>46</v>
      </c>
      <c r="BK2" s="5">
        <f t="shared" si="0"/>
        <v>46</v>
      </c>
      <c r="BL2" s="5">
        <f t="shared" si="0"/>
        <v>46</v>
      </c>
      <c r="BM2" s="5">
        <f t="shared" si="0"/>
        <v>46</v>
      </c>
      <c r="BN2" s="5">
        <f t="shared" si="0"/>
        <v>46</v>
      </c>
      <c r="BO2" s="5">
        <f t="shared" si="0"/>
        <v>42</v>
      </c>
      <c r="BP2" s="5">
        <f t="shared" si="0"/>
        <v>42</v>
      </c>
      <c r="BQ2" s="5">
        <f t="shared" si="0"/>
        <v>42</v>
      </c>
      <c r="BR2" s="5">
        <f t="shared" si="0"/>
        <v>42</v>
      </c>
      <c r="BS2" s="5">
        <f t="shared" si="0"/>
        <v>42</v>
      </c>
      <c r="BT2" s="5">
        <f t="shared" si="0"/>
        <v>42</v>
      </c>
      <c r="BU2" s="5">
        <f t="shared" si="0"/>
        <v>42</v>
      </c>
      <c r="BV2" s="5">
        <f t="shared" si="0"/>
        <v>42</v>
      </c>
      <c r="BW2" s="5">
        <f t="shared" si="0"/>
        <v>42</v>
      </c>
      <c r="BX2" s="5">
        <f t="shared" si="0"/>
        <v>42</v>
      </c>
      <c r="BY2" s="5">
        <f t="shared" si="0"/>
        <v>42</v>
      </c>
      <c r="BZ2" s="5">
        <f t="shared" si="0"/>
        <v>42</v>
      </c>
    </row>
    <row r="3" spans="1:78" ht="15.75" thickBot="1" x14ac:dyDescent="0.3">
      <c r="A3" s="35">
        <f>SUM(A2,Tabel69[[#This Row],[terrain]]=1)</f>
        <v>1</v>
      </c>
      <c r="B3" s="35">
        <v>1</v>
      </c>
      <c r="C3" s="35" t="s">
        <v>131</v>
      </c>
      <c r="D3" s="35" t="s">
        <v>92</v>
      </c>
      <c r="E3" s="35"/>
      <c r="F3" s="35" t="s">
        <v>72</v>
      </c>
      <c r="G3" s="35" t="s">
        <v>89</v>
      </c>
      <c r="H3" s="35"/>
      <c r="J3" s="4" t="s">
        <v>192</v>
      </c>
      <c r="K3" s="4">
        <v>1</v>
      </c>
      <c r="L3" s="4" t="s">
        <v>100</v>
      </c>
      <c r="M3" s="4" t="s">
        <v>78</v>
      </c>
      <c r="N3" s="4" t="s">
        <v>82</v>
      </c>
      <c r="O3" s="4" t="s">
        <v>80</v>
      </c>
      <c r="P3" s="4" t="s">
        <v>93</v>
      </c>
      <c r="Q3" s="4" t="s">
        <v>99</v>
      </c>
      <c r="R3" s="39"/>
    </row>
    <row r="4" spans="1:78" ht="15.75" thickBot="1" x14ac:dyDescent="0.3">
      <c r="A4" s="4">
        <f>SUM(A3,Tabel69[[#This Row],[terrain]]=1)</f>
        <v>1</v>
      </c>
      <c r="B4" s="4">
        <v>2</v>
      </c>
      <c r="C4" s="4" t="s">
        <v>77</v>
      </c>
      <c r="D4" s="4" t="s">
        <v>78</v>
      </c>
      <c r="E4" s="4"/>
      <c r="F4" s="4" t="s">
        <v>117</v>
      </c>
      <c r="G4" s="4" t="s">
        <v>87</v>
      </c>
      <c r="H4" s="4"/>
      <c r="J4" s="4" t="s">
        <v>192</v>
      </c>
      <c r="K4" s="4">
        <v>2</v>
      </c>
      <c r="L4" s="4" t="s">
        <v>91</v>
      </c>
      <c r="M4" s="4" t="s">
        <v>77</v>
      </c>
      <c r="N4" s="4" t="s">
        <v>123</v>
      </c>
      <c r="O4" s="4" t="s">
        <v>84</v>
      </c>
      <c r="P4" s="4" t="s">
        <v>89</v>
      </c>
      <c r="Q4" s="4"/>
      <c r="AA4" t="s">
        <v>131</v>
      </c>
      <c r="AB4" t="s">
        <v>84</v>
      </c>
      <c r="AC4" t="s">
        <v>117</v>
      </c>
      <c r="AD4" t="s">
        <v>82</v>
      </c>
      <c r="AE4" t="s">
        <v>127</v>
      </c>
      <c r="AF4" t="s">
        <v>118</v>
      </c>
      <c r="AG4" t="s">
        <v>125</v>
      </c>
      <c r="AH4" t="s">
        <v>118</v>
      </c>
      <c r="AI4" t="s">
        <v>76</v>
      </c>
      <c r="AJ4" t="s">
        <v>82</v>
      </c>
      <c r="AK4" t="s">
        <v>80</v>
      </c>
      <c r="AL4" t="s">
        <v>72</v>
      </c>
      <c r="AM4" t="s">
        <v>131</v>
      </c>
      <c r="AN4" t="s">
        <v>127</v>
      </c>
      <c r="AO4" t="s">
        <v>117</v>
      </c>
      <c r="AP4" t="s">
        <v>126</v>
      </c>
      <c r="AQ4" t="s">
        <v>125</v>
      </c>
      <c r="AR4" t="s">
        <v>76</v>
      </c>
      <c r="AS4" t="s">
        <v>78</v>
      </c>
      <c r="AT4" t="s">
        <v>127</v>
      </c>
      <c r="AU4" t="s">
        <v>125</v>
      </c>
      <c r="AV4" t="s">
        <v>72</v>
      </c>
      <c r="AW4" t="s">
        <v>71</v>
      </c>
      <c r="AX4" t="s">
        <v>74</v>
      </c>
      <c r="AY4" t="s">
        <v>81</v>
      </c>
      <c r="AZ4" t="s">
        <v>87</v>
      </c>
      <c r="BA4" t="s">
        <v>77</v>
      </c>
      <c r="BB4" t="s">
        <v>120</v>
      </c>
      <c r="BC4" t="s">
        <v>89</v>
      </c>
      <c r="BD4" t="s">
        <v>71</v>
      </c>
      <c r="BE4" t="s">
        <v>81</v>
      </c>
      <c r="BF4" t="s">
        <v>84</v>
      </c>
      <c r="BG4" t="s">
        <v>123</v>
      </c>
      <c r="BH4" t="s">
        <v>96</v>
      </c>
      <c r="BI4" t="s">
        <v>91</v>
      </c>
      <c r="BJ4" t="s">
        <v>79</v>
      </c>
      <c r="BK4" t="s">
        <v>73</v>
      </c>
      <c r="BL4" t="s">
        <v>84</v>
      </c>
      <c r="BM4" t="s">
        <v>86</v>
      </c>
      <c r="BN4" t="s">
        <v>89</v>
      </c>
      <c r="BO4" t="s">
        <v>97</v>
      </c>
      <c r="BP4" t="s">
        <v>71</v>
      </c>
      <c r="BQ4" t="s">
        <v>82</v>
      </c>
      <c r="BR4" t="s">
        <v>130</v>
      </c>
      <c r="BS4" t="s">
        <v>105</v>
      </c>
      <c r="BT4" t="s">
        <v>117</v>
      </c>
      <c r="BU4" t="s">
        <v>79</v>
      </c>
      <c r="BV4" t="s">
        <v>81</v>
      </c>
      <c r="BW4" t="s">
        <v>117</v>
      </c>
      <c r="BX4" t="s">
        <v>119</v>
      </c>
      <c r="BY4" t="s">
        <v>87</v>
      </c>
      <c r="BZ4" t="s">
        <v>89</v>
      </c>
    </row>
    <row r="5" spans="1:78" ht="15.75" thickBot="1" x14ac:dyDescent="0.3">
      <c r="A5" s="4">
        <f>SUM(A4,Tabel69[[#This Row],[terrain]]=1)</f>
        <v>1</v>
      </c>
      <c r="B5" s="4">
        <v>3</v>
      </c>
      <c r="C5" s="4" t="s">
        <v>80</v>
      </c>
      <c r="D5" s="4" t="s">
        <v>97</v>
      </c>
      <c r="E5" s="4"/>
      <c r="F5" s="4" t="s">
        <v>99</v>
      </c>
      <c r="G5" s="4" t="s">
        <v>102</v>
      </c>
      <c r="H5" s="4"/>
      <c r="J5" s="4" t="s">
        <v>192</v>
      </c>
      <c r="K5" s="4">
        <v>3</v>
      </c>
      <c r="L5" s="4" t="s">
        <v>102</v>
      </c>
      <c r="M5" s="4" t="s">
        <v>117</v>
      </c>
      <c r="N5" s="4"/>
      <c r="O5" s="4" t="s">
        <v>81</v>
      </c>
      <c r="P5" s="4" t="s">
        <v>98</v>
      </c>
      <c r="Q5" s="4"/>
      <c r="AA5" t="s">
        <v>92</v>
      </c>
      <c r="AB5" t="s">
        <v>94</v>
      </c>
      <c r="AC5" t="s">
        <v>118</v>
      </c>
      <c r="AD5" t="s">
        <v>93</v>
      </c>
      <c r="AE5" t="s">
        <v>123</v>
      </c>
      <c r="AF5" t="s">
        <v>99</v>
      </c>
      <c r="AG5" t="s">
        <v>79</v>
      </c>
      <c r="AH5" t="s">
        <v>102</v>
      </c>
      <c r="AI5" t="s">
        <v>97</v>
      </c>
      <c r="AJ5" t="s">
        <v>123</v>
      </c>
      <c r="AK5" t="s">
        <v>102</v>
      </c>
      <c r="AL5" t="s">
        <v>81</v>
      </c>
      <c r="AM5" t="s">
        <v>127</v>
      </c>
      <c r="AN5" t="s">
        <v>120</v>
      </c>
      <c r="AO5" t="s">
        <v>89</v>
      </c>
      <c r="AP5" t="s">
        <v>91</v>
      </c>
      <c r="AQ5" t="s">
        <v>127</v>
      </c>
      <c r="AR5" t="s">
        <v>103</v>
      </c>
      <c r="AS5" t="s">
        <v>91</v>
      </c>
      <c r="AT5" t="s">
        <v>96</v>
      </c>
      <c r="AU5" t="s">
        <v>87</v>
      </c>
      <c r="AV5" t="s">
        <v>117</v>
      </c>
      <c r="AW5" t="s">
        <v>80</v>
      </c>
      <c r="AX5" t="s">
        <v>117</v>
      </c>
      <c r="AY5" t="s">
        <v>118</v>
      </c>
      <c r="AZ5" t="s">
        <v>94</v>
      </c>
      <c r="BA5" t="s">
        <v>119</v>
      </c>
      <c r="BB5" t="s">
        <v>97</v>
      </c>
      <c r="BC5" t="s">
        <v>96</v>
      </c>
      <c r="BD5" t="s">
        <v>98</v>
      </c>
      <c r="BE5" t="s">
        <v>108</v>
      </c>
      <c r="BF5" t="s">
        <v>103</v>
      </c>
      <c r="BG5" t="s">
        <v>121</v>
      </c>
      <c r="BH5" t="s">
        <v>100</v>
      </c>
      <c r="BI5" t="s">
        <v>93</v>
      </c>
      <c r="BJ5" t="s">
        <v>108</v>
      </c>
      <c r="BK5" t="s">
        <v>87</v>
      </c>
      <c r="BL5" t="s">
        <v>86</v>
      </c>
      <c r="BM5" t="s">
        <v>101</v>
      </c>
      <c r="BN5" t="s">
        <v>120</v>
      </c>
      <c r="BO5" t="s">
        <v>98</v>
      </c>
      <c r="BP5" t="s">
        <v>90</v>
      </c>
      <c r="BQ5" t="s">
        <v>106</v>
      </c>
      <c r="BR5" t="s">
        <v>98</v>
      </c>
      <c r="BS5" t="s">
        <v>107</v>
      </c>
      <c r="BT5" t="s">
        <v>106</v>
      </c>
      <c r="BU5" t="s">
        <v>99</v>
      </c>
      <c r="BV5" t="s">
        <v>122</v>
      </c>
      <c r="BW5" t="s">
        <v>107</v>
      </c>
      <c r="BX5" t="s">
        <v>128</v>
      </c>
      <c r="BY5" t="s">
        <v>89</v>
      </c>
      <c r="BZ5" t="s">
        <v>124</v>
      </c>
    </row>
    <row r="6" spans="1:78" ht="15.75" thickBot="1" x14ac:dyDescent="0.3">
      <c r="A6" s="4">
        <f>SUM(A5,Tabel69[[#This Row],[terrain]]=1)</f>
        <v>1</v>
      </c>
      <c r="B6" s="4">
        <v>4</v>
      </c>
      <c r="C6" s="4" t="s">
        <v>88</v>
      </c>
      <c r="D6" s="4" t="s">
        <v>121</v>
      </c>
      <c r="E6" s="4"/>
      <c r="F6" s="4" t="s">
        <v>79</v>
      </c>
      <c r="G6" s="4" t="s">
        <v>120</v>
      </c>
      <c r="H6" s="4"/>
      <c r="J6" s="4" t="s">
        <v>192</v>
      </c>
      <c r="K6" s="4">
        <v>4</v>
      </c>
      <c r="L6" s="4" t="s">
        <v>94</v>
      </c>
      <c r="M6" s="4" t="s">
        <v>92</v>
      </c>
      <c r="N6" s="4"/>
      <c r="O6" s="4" t="s">
        <v>120</v>
      </c>
      <c r="P6" s="4" t="s">
        <v>86</v>
      </c>
      <c r="Q6" s="4"/>
      <c r="AA6" t="s">
        <v>72</v>
      </c>
      <c r="AB6" t="s">
        <v>91</v>
      </c>
      <c r="AC6" t="s">
        <v>87</v>
      </c>
      <c r="AD6" t="s">
        <v>79</v>
      </c>
      <c r="AE6" t="s">
        <v>78</v>
      </c>
      <c r="AF6" t="s">
        <v>131</v>
      </c>
      <c r="AG6" t="s">
        <v>116</v>
      </c>
      <c r="AH6" t="s">
        <v>78</v>
      </c>
      <c r="AI6" t="s">
        <v>116</v>
      </c>
      <c r="AJ6" t="s">
        <v>81</v>
      </c>
      <c r="AK6" t="s">
        <v>78</v>
      </c>
      <c r="AL6" t="s">
        <v>78</v>
      </c>
      <c r="AM6" t="s">
        <v>90</v>
      </c>
      <c r="AN6" t="s">
        <v>79</v>
      </c>
      <c r="AO6" t="s">
        <v>71</v>
      </c>
      <c r="AP6" t="s">
        <v>92</v>
      </c>
      <c r="AQ6" t="s">
        <v>131</v>
      </c>
      <c r="AR6" t="s">
        <v>127</v>
      </c>
      <c r="AS6" t="s">
        <v>125</v>
      </c>
      <c r="AT6" t="s">
        <v>71</v>
      </c>
      <c r="AU6" t="s">
        <v>89</v>
      </c>
      <c r="AV6" t="s">
        <v>81</v>
      </c>
      <c r="AW6" t="s">
        <v>77</v>
      </c>
      <c r="AX6" t="s">
        <v>79</v>
      </c>
      <c r="AY6" t="s">
        <v>131</v>
      </c>
      <c r="AZ6" t="s">
        <v>100</v>
      </c>
      <c r="BA6" t="s">
        <v>120</v>
      </c>
      <c r="BB6" t="s">
        <v>117</v>
      </c>
      <c r="BC6" t="s">
        <v>126</v>
      </c>
      <c r="BD6" t="s">
        <v>120</v>
      </c>
      <c r="BE6" t="s">
        <v>126</v>
      </c>
      <c r="BF6" t="s">
        <v>87</v>
      </c>
      <c r="BG6" t="s">
        <v>71</v>
      </c>
      <c r="BH6" t="s">
        <v>89</v>
      </c>
      <c r="BI6" t="s">
        <v>94</v>
      </c>
      <c r="BJ6" t="s">
        <v>73</v>
      </c>
      <c r="BK6" t="s">
        <v>71</v>
      </c>
      <c r="BL6" t="s">
        <v>74</v>
      </c>
      <c r="BM6" t="s">
        <v>82</v>
      </c>
      <c r="BN6" t="s">
        <v>126</v>
      </c>
      <c r="BO6" t="s">
        <v>82</v>
      </c>
      <c r="BP6" t="s">
        <v>126</v>
      </c>
      <c r="BQ6" t="s">
        <v>130</v>
      </c>
      <c r="BR6" t="s">
        <v>72</v>
      </c>
      <c r="BS6" t="s">
        <v>79</v>
      </c>
      <c r="BT6" t="s">
        <v>94</v>
      </c>
      <c r="BU6" t="s">
        <v>86</v>
      </c>
      <c r="BV6" t="s">
        <v>72</v>
      </c>
      <c r="BW6" t="s">
        <v>128</v>
      </c>
      <c r="BX6" t="s">
        <v>74</v>
      </c>
      <c r="BY6" t="s">
        <v>80</v>
      </c>
      <c r="BZ6" t="s">
        <v>95</v>
      </c>
    </row>
    <row r="7" spans="1:78" ht="15.75" thickBot="1" x14ac:dyDescent="0.3">
      <c r="A7" s="4">
        <f>SUM(A6,Tabel69[[#This Row],[terrain]]=1)</f>
        <v>1</v>
      </c>
      <c r="B7" s="4">
        <v>5</v>
      </c>
      <c r="C7" s="4" t="s">
        <v>76</v>
      </c>
      <c r="D7" s="4" t="s">
        <v>127</v>
      </c>
      <c r="E7" s="4"/>
      <c r="F7" s="4" t="s">
        <v>82</v>
      </c>
      <c r="G7" s="4" t="s">
        <v>103</v>
      </c>
      <c r="H7" s="4"/>
      <c r="J7" s="4" t="s">
        <v>192</v>
      </c>
      <c r="K7" s="4">
        <v>5</v>
      </c>
      <c r="L7" s="4" t="s">
        <v>121</v>
      </c>
      <c r="M7" s="4" t="s">
        <v>126</v>
      </c>
      <c r="N7" s="4"/>
      <c r="O7" s="4" t="s">
        <v>125</v>
      </c>
      <c r="P7" s="4" t="s">
        <v>88</v>
      </c>
      <c r="Q7" s="4"/>
      <c r="AA7" t="s">
        <v>89</v>
      </c>
      <c r="AB7" t="s">
        <v>97</v>
      </c>
      <c r="AC7" t="s">
        <v>98</v>
      </c>
      <c r="AD7" t="s">
        <v>91</v>
      </c>
      <c r="AE7" t="s">
        <v>80</v>
      </c>
      <c r="AF7" t="s">
        <v>97</v>
      </c>
      <c r="AG7" t="s">
        <v>81</v>
      </c>
      <c r="AH7" t="s">
        <v>127</v>
      </c>
      <c r="AI7" t="s">
        <v>87</v>
      </c>
      <c r="AJ7" t="s">
        <v>97</v>
      </c>
      <c r="AK7" t="s">
        <v>128</v>
      </c>
      <c r="AL7" t="s">
        <v>106</v>
      </c>
      <c r="AM7" t="s">
        <v>107</v>
      </c>
      <c r="AN7" t="s">
        <v>124</v>
      </c>
      <c r="AO7" t="s">
        <v>103</v>
      </c>
      <c r="AP7" t="s">
        <v>106</v>
      </c>
      <c r="AQ7" t="s">
        <v>79</v>
      </c>
      <c r="AR7" t="s">
        <v>128</v>
      </c>
      <c r="AS7" t="s">
        <v>102</v>
      </c>
      <c r="AT7" t="s">
        <v>107</v>
      </c>
      <c r="AU7" t="s">
        <v>105</v>
      </c>
      <c r="AV7" t="s">
        <v>95</v>
      </c>
      <c r="AW7" t="s">
        <v>103</v>
      </c>
      <c r="AX7" t="s">
        <v>96</v>
      </c>
      <c r="AY7" t="s">
        <v>107</v>
      </c>
      <c r="AZ7" t="s">
        <v>107</v>
      </c>
      <c r="BA7" t="s">
        <v>92</v>
      </c>
      <c r="BB7" t="s">
        <v>105</v>
      </c>
      <c r="BC7" t="s">
        <v>74</v>
      </c>
      <c r="BD7" t="s">
        <v>96</v>
      </c>
      <c r="BE7" t="s">
        <v>125</v>
      </c>
      <c r="BF7" t="s">
        <v>108</v>
      </c>
      <c r="BG7" t="s">
        <v>93</v>
      </c>
      <c r="BH7" t="s">
        <v>98</v>
      </c>
      <c r="BI7" t="s">
        <v>108</v>
      </c>
      <c r="BJ7" t="s">
        <v>95</v>
      </c>
      <c r="BK7" t="s">
        <v>95</v>
      </c>
      <c r="BL7" t="s">
        <v>79</v>
      </c>
      <c r="BM7" t="s">
        <v>91</v>
      </c>
      <c r="BN7" t="s">
        <v>106</v>
      </c>
      <c r="BO7" t="s">
        <v>90</v>
      </c>
      <c r="BP7" t="s">
        <v>107</v>
      </c>
      <c r="BQ7" t="s">
        <v>128</v>
      </c>
      <c r="BR7" t="s">
        <v>86</v>
      </c>
      <c r="BS7" t="s">
        <v>102</v>
      </c>
      <c r="BT7" t="s">
        <v>123</v>
      </c>
      <c r="BU7" t="s">
        <v>123</v>
      </c>
      <c r="BV7" t="s">
        <v>101</v>
      </c>
      <c r="BW7" t="s">
        <v>99</v>
      </c>
      <c r="BX7" t="s">
        <v>108</v>
      </c>
      <c r="BY7" t="s">
        <v>90</v>
      </c>
      <c r="BZ7" t="s">
        <v>102</v>
      </c>
    </row>
    <row r="8" spans="1:78" ht="15.75" thickBot="1" x14ac:dyDescent="0.3">
      <c r="A8" s="4">
        <f>SUM(A7,Tabel69[[#This Row],[terrain]]=1)</f>
        <v>1</v>
      </c>
      <c r="B8" s="4">
        <v>6</v>
      </c>
      <c r="C8" s="4" t="s">
        <v>81</v>
      </c>
      <c r="D8" s="4" t="s">
        <v>119</v>
      </c>
      <c r="E8" s="4"/>
      <c r="F8" s="4" t="s">
        <v>71</v>
      </c>
      <c r="G8" s="4" t="s">
        <v>94</v>
      </c>
      <c r="H8" s="4"/>
      <c r="J8" s="4" t="s">
        <v>192</v>
      </c>
      <c r="K8" s="4">
        <v>6</v>
      </c>
      <c r="L8" s="4" t="s">
        <v>71</v>
      </c>
      <c r="M8" s="4" t="s">
        <v>79</v>
      </c>
      <c r="N8" s="4"/>
      <c r="O8" s="4" t="s">
        <v>72</v>
      </c>
      <c r="P8" s="4" t="s">
        <v>87</v>
      </c>
      <c r="Q8" s="4"/>
      <c r="AA8" t="s">
        <v>77</v>
      </c>
      <c r="AB8" t="s">
        <v>82</v>
      </c>
      <c r="AC8" t="s">
        <v>97</v>
      </c>
      <c r="AD8" t="s">
        <v>86</v>
      </c>
      <c r="AE8" t="s">
        <v>79</v>
      </c>
      <c r="AF8" t="s">
        <v>84</v>
      </c>
      <c r="AG8" t="s">
        <v>80</v>
      </c>
      <c r="AH8" t="s">
        <v>90</v>
      </c>
      <c r="AI8" t="s">
        <v>88</v>
      </c>
      <c r="AJ8" t="s">
        <v>117</v>
      </c>
      <c r="AK8" t="s">
        <v>87</v>
      </c>
      <c r="AL8" t="s">
        <v>119</v>
      </c>
      <c r="AM8" t="s">
        <v>79</v>
      </c>
      <c r="AN8" t="s">
        <v>82</v>
      </c>
      <c r="AO8" t="s">
        <v>118</v>
      </c>
      <c r="AP8" t="s">
        <v>116</v>
      </c>
      <c r="AQ8" t="s">
        <v>76</v>
      </c>
      <c r="AR8" t="s">
        <v>78</v>
      </c>
      <c r="AS8" t="s">
        <v>79</v>
      </c>
      <c r="AT8" t="s">
        <v>86</v>
      </c>
      <c r="AU8" t="s">
        <v>119</v>
      </c>
      <c r="AV8" t="s">
        <v>102</v>
      </c>
      <c r="AW8" t="s">
        <v>91</v>
      </c>
      <c r="AX8" t="s">
        <v>71</v>
      </c>
      <c r="AY8" t="s">
        <v>75</v>
      </c>
      <c r="AZ8" t="s">
        <v>77</v>
      </c>
      <c r="BA8" t="s">
        <v>100</v>
      </c>
      <c r="BB8" t="s">
        <v>81</v>
      </c>
      <c r="BC8" t="s">
        <v>81</v>
      </c>
      <c r="BD8" t="s">
        <v>84</v>
      </c>
      <c r="BE8" t="s">
        <v>84</v>
      </c>
      <c r="BF8" t="s">
        <v>131</v>
      </c>
      <c r="BG8" t="s">
        <v>105</v>
      </c>
      <c r="BH8" t="s">
        <v>128</v>
      </c>
      <c r="BI8" t="s">
        <v>80</v>
      </c>
      <c r="BJ8" t="s">
        <v>118</v>
      </c>
      <c r="BK8" t="s">
        <v>72</v>
      </c>
      <c r="BL8" t="s">
        <v>91</v>
      </c>
      <c r="BM8" t="s">
        <v>116</v>
      </c>
      <c r="BN8" t="s">
        <v>125</v>
      </c>
      <c r="BO8" t="s">
        <v>95</v>
      </c>
      <c r="BP8" t="s">
        <v>72</v>
      </c>
      <c r="BQ8" t="s">
        <v>72</v>
      </c>
      <c r="BR8" t="s">
        <v>97</v>
      </c>
      <c r="BS8" t="s">
        <v>87</v>
      </c>
      <c r="BT8" t="s">
        <v>73</v>
      </c>
      <c r="BU8" t="s">
        <v>72</v>
      </c>
      <c r="BV8" t="s">
        <v>89</v>
      </c>
      <c r="BW8" t="s">
        <v>82</v>
      </c>
      <c r="BX8" t="s">
        <v>103</v>
      </c>
      <c r="BY8" t="s">
        <v>131</v>
      </c>
      <c r="BZ8" t="s">
        <v>119</v>
      </c>
    </row>
    <row r="9" spans="1:78" ht="15.75" thickBot="1" x14ac:dyDescent="0.3">
      <c r="A9" s="4">
        <f>SUM(A8,Tabel69[[#This Row],[terrain]]=1)</f>
        <v>1</v>
      </c>
      <c r="B9" s="4">
        <v>7</v>
      </c>
      <c r="C9" s="4" t="s">
        <v>118</v>
      </c>
      <c r="D9" s="4" t="s">
        <v>84</v>
      </c>
      <c r="E9" s="4" t="s">
        <v>86</v>
      </c>
      <c r="F9" s="4" t="s">
        <v>93</v>
      </c>
      <c r="G9" s="4" t="s">
        <v>100</v>
      </c>
      <c r="H9" s="4"/>
      <c r="J9" s="4" t="s">
        <v>192</v>
      </c>
      <c r="K9" s="4">
        <v>7</v>
      </c>
      <c r="L9" s="4" t="s">
        <v>97</v>
      </c>
      <c r="M9" s="4" t="s">
        <v>76</v>
      </c>
      <c r="N9" s="4"/>
      <c r="O9" s="4" t="s">
        <v>90</v>
      </c>
      <c r="P9" s="4" t="s">
        <v>119</v>
      </c>
      <c r="Q9" s="4"/>
      <c r="AA9" t="s">
        <v>78</v>
      </c>
      <c r="AB9" t="s">
        <v>98</v>
      </c>
      <c r="AC9" t="s">
        <v>99</v>
      </c>
      <c r="AD9" t="s">
        <v>100</v>
      </c>
      <c r="AE9" t="s">
        <v>103</v>
      </c>
      <c r="AF9" t="s">
        <v>89</v>
      </c>
      <c r="AG9" t="s">
        <v>84</v>
      </c>
      <c r="AH9" t="s">
        <v>121</v>
      </c>
      <c r="AI9" t="s">
        <v>91</v>
      </c>
      <c r="AJ9" t="s">
        <v>88</v>
      </c>
      <c r="AK9" t="s">
        <v>107</v>
      </c>
      <c r="AL9" t="s">
        <v>89</v>
      </c>
      <c r="AM9" t="s">
        <v>92</v>
      </c>
      <c r="AN9" t="s">
        <v>107</v>
      </c>
      <c r="AO9" t="s">
        <v>128</v>
      </c>
      <c r="AP9" t="s">
        <v>104</v>
      </c>
      <c r="AQ9" t="s">
        <v>104</v>
      </c>
      <c r="AR9" t="s">
        <v>94</v>
      </c>
      <c r="AS9" t="s">
        <v>87</v>
      </c>
      <c r="AT9" t="s">
        <v>103</v>
      </c>
      <c r="AU9" t="s">
        <v>124</v>
      </c>
      <c r="AV9" t="s">
        <v>105</v>
      </c>
      <c r="AW9" t="s">
        <v>123</v>
      </c>
      <c r="AX9" t="s">
        <v>125</v>
      </c>
      <c r="AY9" t="s">
        <v>96</v>
      </c>
      <c r="AZ9" t="s">
        <v>92</v>
      </c>
      <c r="BA9" t="s">
        <v>106</v>
      </c>
      <c r="BB9" t="s">
        <v>87</v>
      </c>
      <c r="BC9" t="s">
        <v>120</v>
      </c>
      <c r="BD9" t="s">
        <v>95</v>
      </c>
      <c r="BE9" t="s">
        <v>90</v>
      </c>
      <c r="BF9" t="s">
        <v>128</v>
      </c>
      <c r="BG9" t="s">
        <v>106</v>
      </c>
      <c r="BH9" t="s">
        <v>120</v>
      </c>
      <c r="BI9" t="s">
        <v>104</v>
      </c>
      <c r="BJ9" t="s">
        <v>89</v>
      </c>
      <c r="BK9" t="s">
        <v>116</v>
      </c>
      <c r="BL9" t="s">
        <v>95</v>
      </c>
      <c r="BM9" t="s">
        <v>96</v>
      </c>
      <c r="BN9" t="s">
        <v>94</v>
      </c>
      <c r="BO9" t="s">
        <v>103</v>
      </c>
      <c r="BP9" t="s">
        <v>89</v>
      </c>
      <c r="BQ9" t="s">
        <v>100</v>
      </c>
      <c r="BR9" t="s">
        <v>123</v>
      </c>
      <c r="BS9" t="s">
        <v>124</v>
      </c>
      <c r="BT9" t="s">
        <v>108</v>
      </c>
      <c r="BU9" t="s">
        <v>124</v>
      </c>
      <c r="BV9" t="s">
        <v>121</v>
      </c>
      <c r="BW9" t="s">
        <v>123</v>
      </c>
      <c r="BX9" t="s">
        <v>106</v>
      </c>
      <c r="BY9" t="s">
        <v>100</v>
      </c>
      <c r="BZ9" t="s">
        <v>106</v>
      </c>
    </row>
    <row r="10" spans="1:78" ht="15.75" thickBot="1" x14ac:dyDescent="0.3">
      <c r="A10" s="4">
        <f>SUM(A9,Tabel69[[#This Row],[terrain]]=1)</f>
        <v>1</v>
      </c>
      <c r="B10" s="4">
        <v>8</v>
      </c>
      <c r="C10" s="4" t="s">
        <v>126</v>
      </c>
      <c r="D10" s="4" t="s">
        <v>90</v>
      </c>
      <c r="E10" s="4" t="s">
        <v>123</v>
      </c>
      <c r="F10" s="4" t="s">
        <v>125</v>
      </c>
      <c r="G10" s="4" t="s">
        <v>91</v>
      </c>
      <c r="H10" s="4" t="s">
        <v>98</v>
      </c>
      <c r="J10" s="7" t="s">
        <v>192</v>
      </c>
      <c r="K10" s="7">
        <v>8</v>
      </c>
      <c r="L10" s="7" t="s">
        <v>103</v>
      </c>
      <c r="M10" s="7" t="s">
        <v>127</v>
      </c>
      <c r="N10" s="7"/>
      <c r="O10" s="7" t="s">
        <v>118</v>
      </c>
      <c r="P10" s="7" t="s">
        <v>131</v>
      </c>
      <c r="Q10" s="7"/>
      <c r="AA10" t="s">
        <v>117</v>
      </c>
      <c r="AB10" t="s">
        <v>78</v>
      </c>
      <c r="AC10" t="s">
        <v>119</v>
      </c>
      <c r="AD10" t="s">
        <v>121</v>
      </c>
      <c r="AE10" t="s">
        <v>91</v>
      </c>
      <c r="AF10" t="s">
        <v>80</v>
      </c>
      <c r="AG10" t="s">
        <v>118</v>
      </c>
      <c r="AH10" t="s">
        <v>119</v>
      </c>
      <c r="AI10" t="s">
        <v>94</v>
      </c>
      <c r="AJ10" t="s">
        <v>71</v>
      </c>
      <c r="AK10" t="s">
        <v>117</v>
      </c>
      <c r="AL10" t="s">
        <v>128</v>
      </c>
      <c r="AM10" t="s">
        <v>88</v>
      </c>
      <c r="AN10" t="s">
        <v>72</v>
      </c>
      <c r="AO10" t="s">
        <v>127</v>
      </c>
      <c r="AP10" t="s">
        <v>76</v>
      </c>
      <c r="AQ10" t="s">
        <v>80</v>
      </c>
      <c r="AR10" t="s">
        <v>71</v>
      </c>
      <c r="AS10" t="s">
        <v>76</v>
      </c>
      <c r="AT10" t="s">
        <v>72</v>
      </c>
      <c r="AU10" t="s">
        <v>78</v>
      </c>
      <c r="AV10" t="s">
        <v>75</v>
      </c>
      <c r="AW10" t="s">
        <v>119</v>
      </c>
      <c r="AX10" t="s">
        <v>75</v>
      </c>
      <c r="AY10" t="s">
        <v>127</v>
      </c>
      <c r="AZ10" t="s">
        <v>126</v>
      </c>
      <c r="BA10" t="s">
        <v>131</v>
      </c>
      <c r="BB10" t="s">
        <v>116</v>
      </c>
      <c r="BC10" t="s">
        <v>127</v>
      </c>
      <c r="BD10" t="s">
        <v>73</v>
      </c>
      <c r="BE10" t="s">
        <v>80</v>
      </c>
      <c r="BF10" t="s">
        <v>126</v>
      </c>
      <c r="BG10" t="s">
        <v>117</v>
      </c>
      <c r="BH10" t="s">
        <v>84</v>
      </c>
      <c r="BI10" t="s">
        <v>126</v>
      </c>
      <c r="BJ10" t="s">
        <v>126</v>
      </c>
      <c r="BK10" t="s">
        <v>127</v>
      </c>
      <c r="BL10" t="s">
        <v>115</v>
      </c>
      <c r="BM10" t="s">
        <v>117</v>
      </c>
      <c r="BN10" t="s">
        <v>71</v>
      </c>
      <c r="BO10" t="s">
        <v>126</v>
      </c>
      <c r="BP10" t="s">
        <v>73</v>
      </c>
      <c r="BQ10" t="s">
        <v>117</v>
      </c>
      <c r="BR10" t="s">
        <v>131</v>
      </c>
      <c r="BS10" t="s">
        <v>90</v>
      </c>
      <c r="BT10" t="s">
        <v>97</v>
      </c>
      <c r="BU10" t="s">
        <v>117</v>
      </c>
      <c r="BV10" t="s">
        <v>79</v>
      </c>
      <c r="BW10" t="s">
        <v>122</v>
      </c>
      <c r="BX10" t="s">
        <v>127</v>
      </c>
      <c r="BY10" t="s">
        <v>128</v>
      </c>
      <c r="BZ10" t="s">
        <v>128</v>
      </c>
    </row>
    <row r="11" spans="1:78" ht="15.75" thickBot="1" x14ac:dyDescent="0.3">
      <c r="A11" s="4">
        <f>SUM(A10,Tabel69[[#This Row],[terrain]]=1)</f>
        <v>2</v>
      </c>
      <c r="B11" s="4">
        <v>1</v>
      </c>
      <c r="C11" s="4" t="s">
        <v>84</v>
      </c>
      <c r="D11" s="4" t="s">
        <v>94</v>
      </c>
      <c r="E11" s="4"/>
      <c r="F11" s="4" t="s">
        <v>91</v>
      </c>
      <c r="G11" s="4" t="s">
        <v>97</v>
      </c>
      <c r="H11" s="4"/>
      <c r="J11" s="4" t="s">
        <v>193</v>
      </c>
      <c r="K11" s="4">
        <v>1</v>
      </c>
      <c r="L11" s="4" t="s">
        <v>119</v>
      </c>
      <c r="M11" s="4" t="s">
        <v>79</v>
      </c>
      <c r="N11" s="4" t="s">
        <v>77</v>
      </c>
      <c r="O11" s="4" t="s">
        <v>100</v>
      </c>
      <c r="P11" s="4" t="s">
        <v>88</v>
      </c>
      <c r="Q11" s="4" t="s">
        <v>78</v>
      </c>
      <c r="AA11" t="s">
        <v>87</v>
      </c>
      <c r="AB11" t="s">
        <v>87</v>
      </c>
      <c r="AC11" t="s">
        <v>123</v>
      </c>
      <c r="AD11" t="s">
        <v>102</v>
      </c>
      <c r="AE11" t="s">
        <v>94</v>
      </c>
      <c r="AF11" t="s">
        <v>121</v>
      </c>
      <c r="AG11" t="s">
        <v>120</v>
      </c>
      <c r="AH11" t="s">
        <v>120</v>
      </c>
      <c r="AI11" t="s">
        <v>99</v>
      </c>
      <c r="AJ11" t="s">
        <v>90</v>
      </c>
      <c r="AK11" t="s">
        <v>84</v>
      </c>
      <c r="AL11" t="s">
        <v>102</v>
      </c>
      <c r="AM11" t="s">
        <v>124</v>
      </c>
      <c r="AN11" t="s">
        <v>91</v>
      </c>
      <c r="AO11" t="s">
        <v>84</v>
      </c>
      <c r="AP11" t="s">
        <v>120</v>
      </c>
      <c r="AQ11" t="s">
        <v>81</v>
      </c>
      <c r="AR11" t="s">
        <v>92</v>
      </c>
      <c r="AS11" t="s">
        <v>116</v>
      </c>
      <c r="AT11" t="s">
        <v>118</v>
      </c>
      <c r="AU11" t="s">
        <v>86</v>
      </c>
      <c r="AV11" t="s">
        <v>99</v>
      </c>
      <c r="AW11" t="s">
        <v>96</v>
      </c>
      <c r="AX11" t="s">
        <v>86</v>
      </c>
      <c r="AY11" t="s">
        <v>97</v>
      </c>
      <c r="AZ11" t="s">
        <v>79</v>
      </c>
      <c r="BA11" t="s">
        <v>91</v>
      </c>
      <c r="BB11" t="s">
        <v>124</v>
      </c>
      <c r="BC11" t="s">
        <v>92</v>
      </c>
      <c r="BD11" t="s">
        <v>94</v>
      </c>
      <c r="BE11" t="s">
        <v>128</v>
      </c>
      <c r="BF11" t="s">
        <v>105</v>
      </c>
      <c r="BG11" t="s">
        <v>124</v>
      </c>
      <c r="BH11" t="s">
        <v>97</v>
      </c>
      <c r="BI11" t="s">
        <v>119</v>
      </c>
      <c r="BJ11" t="s">
        <v>98</v>
      </c>
      <c r="BK11" t="s">
        <v>104</v>
      </c>
      <c r="BL11" t="s">
        <v>118</v>
      </c>
      <c r="BM11" t="s">
        <v>89</v>
      </c>
      <c r="BN11" t="s">
        <v>127</v>
      </c>
      <c r="BO11" t="s">
        <v>127</v>
      </c>
      <c r="BP11" t="s">
        <v>117</v>
      </c>
      <c r="BQ11" t="s">
        <v>81</v>
      </c>
      <c r="BR11" t="s">
        <v>106</v>
      </c>
      <c r="BS11" t="s">
        <v>123</v>
      </c>
      <c r="BT11" t="s">
        <v>105</v>
      </c>
      <c r="BU11" t="s">
        <v>100</v>
      </c>
      <c r="BV11" t="s">
        <v>95</v>
      </c>
      <c r="BW11" t="s">
        <v>106</v>
      </c>
      <c r="BX11" t="s">
        <v>101</v>
      </c>
      <c r="BY11" t="s">
        <v>97</v>
      </c>
      <c r="BZ11" t="s">
        <v>101</v>
      </c>
    </row>
    <row r="12" spans="1:78" ht="15.75" thickBot="1" x14ac:dyDescent="0.3">
      <c r="A12" s="4">
        <f>SUM(A11,Tabel69[[#This Row],[terrain]]=1)</f>
        <v>2</v>
      </c>
      <c r="B12" s="4">
        <v>2</v>
      </c>
      <c r="C12" s="4" t="s">
        <v>82</v>
      </c>
      <c r="D12" s="4" t="s">
        <v>98</v>
      </c>
      <c r="E12" s="4"/>
      <c r="F12" s="4" t="s">
        <v>78</v>
      </c>
      <c r="G12" s="4" t="s">
        <v>87</v>
      </c>
      <c r="H12" s="4"/>
      <c r="J12" s="4" t="s">
        <v>193</v>
      </c>
      <c r="K12" s="4">
        <v>2</v>
      </c>
      <c r="L12" s="4" t="s">
        <v>87</v>
      </c>
      <c r="M12" s="4" t="s">
        <v>76</v>
      </c>
      <c r="N12" s="4" t="s">
        <v>102</v>
      </c>
      <c r="O12" s="4" t="s">
        <v>121</v>
      </c>
      <c r="P12" s="4" t="s">
        <v>89</v>
      </c>
      <c r="Q12" s="4"/>
      <c r="AA12" t="s">
        <v>80</v>
      </c>
      <c r="AB12" t="s">
        <v>72</v>
      </c>
      <c r="AC12" t="s">
        <v>80</v>
      </c>
      <c r="AD12" t="s">
        <v>72</v>
      </c>
      <c r="AE12" t="s">
        <v>117</v>
      </c>
      <c r="AF12" t="s">
        <v>127</v>
      </c>
      <c r="AG12" t="s">
        <v>72</v>
      </c>
      <c r="AH12" t="s">
        <v>71</v>
      </c>
      <c r="AI12" t="s">
        <v>126</v>
      </c>
      <c r="AJ12" t="s">
        <v>87</v>
      </c>
      <c r="AK12" t="s">
        <v>120</v>
      </c>
      <c r="AL12" t="s">
        <v>96</v>
      </c>
      <c r="AM12" t="s">
        <v>84</v>
      </c>
      <c r="AN12" t="s">
        <v>126</v>
      </c>
      <c r="AO12" t="s">
        <v>79</v>
      </c>
      <c r="AP12" t="s">
        <v>72</v>
      </c>
      <c r="AQ12" t="s">
        <v>84</v>
      </c>
      <c r="AR12" t="s">
        <v>87</v>
      </c>
      <c r="AS12" t="s">
        <v>120</v>
      </c>
      <c r="AT12" t="s">
        <v>80</v>
      </c>
      <c r="AU12" t="s">
        <v>121</v>
      </c>
      <c r="AV12" t="s">
        <v>77</v>
      </c>
      <c r="AW12" t="s">
        <v>73</v>
      </c>
      <c r="AX12" t="s">
        <v>80</v>
      </c>
      <c r="AY12" t="s">
        <v>80</v>
      </c>
      <c r="AZ12" t="s">
        <v>91</v>
      </c>
      <c r="BA12" t="s">
        <v>78</v>
      </c>
      <c r="BB12" t="s">
        <v>123</v>
      </c>
      <c r="BC12" t="s">
        <v>131</v>
      </c>
      <c r="BD12" t="s">
        <v>87</v>
      </c>
      <c r="BE12" t="s">
        <v>120</v>
      </c>
      <c r="BF12" t="s">
        <v>93</v>
      </c>
      <c r="BG12" t="s">
        <v>98</v>
      </c>
      <c r="BH12" t="s">
        <v>125</v>
      </c>
      <c r="BI12" t="s">
        <v>118</v>
      </c>
      <c r="BJ12" t="s">
        <v>117</v>
      </c>
      <c r="BK12" t="s">
        <v>79</v>
      </c>
      <c r="BL12" t="s">
        <v>94</v>
      </c>
      <c r="BM12" t="s">
        <v>120</v>
      </c>
      <c r="BN12" t="s">
        <v>100</v>
      </c>
      <c r="BO12" t="s">
        <v>94</v>
      </c>
      <c r="BP12" t="s">
        <v>118</v>
      </c>
      <c r="BQ12" t="s">
        <v>80</v>
      </c>
      <c r="BR12" t="s">
        <v>100</v>
      </c>
      <c r="BS12" t="s">
        <v>73</v>
      </c>
      <c r="BT12" t="s">
        <v>79</v>
      </c>
      <c r="BU12" t="s">
        <v>131</v>
      </c>
      <c r="BV12" t="s">
        <v>71</v>
      </c>
      <c r="BW12" t="s">
        <v>116</v>
      </c>
      <c r="BX12" t="s">
        <v>83</v>
      </c>
      <c r="BY12" t="s">
        <v>71</v>
      </c>
      <c r="BZ12" t="s">
        <v>92</v>
      </c>
    </row>
    <row r="13" spans="1:78" ht="15.75" thickBot="1" x14ac:dyDescent="0.3">
      <c r="A13" s="4">
        <f>SUM(A12,Tabel69[[#This Row],[terrain]]=1)</f>
        <v>2</v>
      </c>
      <c r="B13" s="4">
        <v>3</v>
      </c>
      <c r="C13" s="4" t="s">
        <v>72</v>
      </c>
      <c r="D13" s="4" t="s">
        <v>123</v>
      </c>
      <c r="E13" s="4"/>
      <c r="F13" s="4" t="s">
        <v>119</v>
      </c>
      <c r="G13" s="4" t="s">
        <v>120</v>
      </c>
      <c r="H13" s="4"/>
      <c r="J13" s="4" t="s">
        <v>193</v>
      </c>
      <c r="K13" s="4">
        <v>3</v>
      </c>
      <c r="L13" s="4" t="s">
        <v>97</v>
      </c>
      <c r="M13" s="4" t="s">
        <v>80</v>
      </c>
      <c r="N13" s="4"/>
      <c r="O13" s="4" t="s">
        <v>93</v>
      </c>
      <c r="P13" s="4" t="s">
        <v>103</v>
      </c>
      <c r="Q13" s="4"/>
      <c r="AA13" t="s">
        <v>97</v>
      </c>
      <c r="AB13" t="s">
        <v>123</v>
      </c>
      <c r="AC13" t="s">
        <v>91</v>
      </c>
      <c r="AD13" t="s">
        <v>92</v>
      </c>
      <c r="AE13" t="s">
        <v>81</v>
      </c>
      <c r="AF13" t="s">
        <v>98</v>
      </c>
      <c r="AG13" t="s">
        <v>98</v>
      </c>
      <c r="AH13" t="s">
        <v>82</v>
      </c>
      <c r="AI13" t="s">
        <v>78</v>
      </c>
      <c r="AJ13" t="s">
        <v>99</v>
      </c>
      <c r="AK13" t="s">
        <v>105</v>
      </c>
      <c r="AL13" t="s">
        <v>105</v>
      </c>
      <c r="AM13" t="s">
        <v>87</v>
      </c>
      <c r="AN13" t="s">
        <v>117</v>
      </c>
      <c r="AO13" t="s">
        <v>90</v>
      </c>
      <c r="AP13" t="s">
        <v>103</v>
      </c>
      <c r="AQ13" t="s">
        <v>88</v>
      </c>
      <c r="AR13" t="s">
        <v>102</v>
      </c>
      <c r="AS13" t="s">
        <v>124</v>
      </c>
      <c r="AT13" t="s">
        <v>106</v>
      </c>
      <c r="AU13" t="s">
        <v>99</v>
      </c>
      <c r="AV13" t="s">
        <v>100</v>
      </c>
      <c r="AW13" t="s">
        <v>120</v>
      </c>
      <c r="AX13" t="s">
        <v>120</v>
      </c>
      <c r="AY13" t="s">
        <v>94</v>
      </c>
      <c r="AZ13" t="s">
        <v>96</v>
      </c>
      <c r="BA13" t="s">
        <v>103</v>
      </c>
      <c r="BB13" t="s">
        <v>103</v>
      </c>
      <c r="BC13" t="s">
        <v>102</v>
      </c>
      <c r="BD13" t="s">
        <v>103</v>
      </c>
      <c r="BE13" t="s">
        <v>95</v>
      </c>
      <c r="BF13" t="s">
        <v>101</v>
      </c>
      <c r="BG13" t="s">
        <v>107</v>
      </c>
      <c r="BH13" t="s">
        <v>86</v>
      </c>
      <c r="BI13" t="s">
        <v>96</v>
      </c>
      <c r="BJ13" t="s">
        <v>100</v>
      </c>
      <c r="BK13" t="s">
        <v>118</v>
      </c>
      <c r="BL13" t="s">
        <v>107</v>
      </c>
      <c r="BM13" t="s">
        <v>98</v>
      </c>
      <c r="BN13" t="s">
        <v>108</v>
      </c>
      <c r="BO13" t="s">
        <v>106</v>
      </c>
      <c r="BP13" t="s">
        <v>97</v>
      </c>
      <c r="BQ13" t="s">
        <v>97</v>
      </c>
      <c r="BR13" t="s">
        <v>101</v>
      </c>
      <c r="BS13" t="s">
        <v>121</v>
      </c>
      <c r="BT13" t="s">
        <v>130</v>
      </c>
      <c r="BU13" t="s">
        <v>94</v>
      </c>
      <c r="BV13" t="s">
        <v>117</v>
      </c>
      <c r="BW13" t="s">
        <v>102</v>
      </c>
      <c r="BX13" t="s">
        <v>95</v>
      </c>
      <c r="BY13" t="s">
        <v>83</v>
      </c>
      <c r="BZ13" t="s">
        <v>107</v>
      </c>
    </row>
    <row r="14" spans="1:78" ht="15.75" thickBot="1" x14ac:dyDescent="0.3">
      <c r="A14" s="4">
        <f>SUM(A13,Tabel69[[#This Row],[terrain]]=1)</f>
        <v>2</v>
      </c>
      <c r="B14" s="4">
        <v>4</v>
      </c>
      <c r="C14" s="4" t="s">
        <v>126</v>
      </c>
      <c r="D14" s="4" t="s">
        <v>118</v>
      </c>
      <c r="E14" s="4"/>
      <c r="F14" s="4" t="s">
        <v>80</v>
      </c>
      <c r="G14" s="4" t="s">
        <v>90</v>
      </c>
      <c r="H14" s="4"/>
      <c r="J14" s="4" t="s">
        <v>193</v>
      </c>
      <c r="K14" s="4">
        <v>4</v>
      </c>
      <c r="L14" s="4" t="s">
        <v>81</v>
      </c>
      <c r="M14" s="4" t="s">
        <v>99</v>
      </c>
      <c r="N14" s="4"/>
      <c r="O14" s="4" t="s">
        <v>71</v>
      </c>
      <c r="P14" s="4" t="s">
        <v>94</v>
      </c>
      <c r="Q14" s="4"/>
      <c r="AA14" t="s">
        <v>99</v>
      </c>
      <c r="AB14" t="s">
        <v>119</v>
      </c>
      <c r="AC14" t="s">
        <v>126</v>
      </c>
      <c r="AD14" t="s">
        <v>78</v>
      </c>
      <c r="AE14" t="s">
        <v>86</v>
      </c>
      <c r="AF14" t="s">
        <v>125</v>
      </c>
      <c r="AG14" t="s">
        <v>76</v>
      </c>
      <c r="AH14" t="s">
        <v>117</v>
      </c>
      <c r="AI14" t="s">
        <v>120</v>
      </c>
      <c r="AJ14" t="s">
        <v>126</v>
      </c>
      <c r="AK14" t="s">
        <v>131</v>
      </c>
      <c r="AL14" t="s">
        <v>86</v>
      </c>
      <c r="AM14" t="s">
        <v>81</v>
      </c>
      <c r="AN14" t="s">
        <v>94</v>
      </c>
      <c r="AO14" t="s">
        <v>91</v>
      </c>
      <c r="AP14" t="s">
        <v>87</v>
      </c>
      <c r="AQ14" t="s">
        <v>116</v>
      </c>
      <c r="AR14" t="s">
        <v>81</v>
      </c>
      <c r="AS14" t="s">
        <v>131</v>
      </c>
      <c r="AT14" t="s">
        <v>82</v>
      </c>
      <c r="AU14" t="s">
        <v>98</v>
      </c>
      <c r="AV14" t="s">
        <v>115</v>
      </c>
      <c r="AW14" t="s">
        <v>118</v>
      </c>
      <c r="AX14" t="s">
        <v>92</v>
      </c>
      <c r="AY14" t="s">
        <v>117</v>
      </c>
      <c r="AZ14" t="s">
        <v>125</v>
      </c>
      <c r="BA14" t="s">
        <v>126</v>
      </c>
      <c r="BB14" t="s">
        <v>94</v>
      </c>
      <c r="BC14" t="s">
        <v>71</v>
      </c>
      <c r="BD14" t="s">
        <v>82</v>
      </c>
      <c r="BE14" t="s">
        <v>127</v>
      </c>
      <c r="BF14" t="s">
        <v>71</v>
      </c>
      <c r="BG14" t="s">
        <v>89</v>
      </c>
      <c r="BH14" t="s">
        <v>103</v>
      </c>
      <c r="BI14" t="s">
        <v>81</v>
      </c>
      <c r="BJ14" t="s">
        <v>131</v>
      </c>
      <c r="BK14" t="s">
        <v>119</v>
      </c>
      <c r="BL14" t="s">
        <v>102</v>
      </c>
      <c r="BM14" t="s">
        <v>115</v>
      </c>
      <c r="BN14" t="s">
        <v>91</v>
      </c>
      <c r="BO14" t="s">
        <v>74</v>
      </c>
      <c r="BP14" t="s">
        <v>96</v>
      </c>
      <c r="BQ14" t="s">
        <v>71</v>
      </c>
      <c r="BR14" t="s">
        <v>80</v>
      </c>
      <c r="BS14" t="s">
        <v>127</v>
      </c>
      <c r="BT14" t="s">
        <v>98</v>
      </c>
      <c r="BU14" t="s">
        <v>127</v>
      </c>
      <c r="BV14" t="s">
        <v>93</v>
      </c>
      <c r="BW14" t="s">
        <v>104</v>
      </c>
      <c r="BX14" t="s">
        <v>79</v>
      </c>
      <c r="BY14" t="s">
        <v>94</v>
      </c>
      <c r="BZ14" t="s">
        <v>73</v>
      </c>
    </row>
    <row r="15" spans="1:78" ht="15.75" thickBot="1" x14ac:dyDescent="0.3">
      <c r="A15" s="4">
        <f>SUM(A14,Tabel69[[#This Row],[terrain]]=1)</f>
        <v>2</v>
      </c>
      <c r="B15" s="4">
        <v>5</v>
      </c>
      <c r="C15" s="4" t="s">
        <v>79</v>
      </c>
      <c r="D15" s="4" t="s">
        <v>127</v>
      </c>
      <c r="E15" s="4"/>
      <c r="F15" s="4" t="s">
        <v>76</v>
      </c>
      <c r="G15" s="4" t="s">
        <v>100</v>
      </c>
      <c r="H15" s="4"/>
      <c r="J15" s="4" t="s">
        <v>193</v>
      </c>
      <c r="K15" s="4">
        <v>5</v>
      </c>
      <c r="L15" s="4" t="s">
        <v>82</v>
      </c>
      <c r="M15" s="4" t="s">
        <v>118</v>
      </c>
      <c r="N15" s="4"/>
      <c r="O15" s="4" t="s">
        <v>125</v>
      </c>
      <c r="P15" s="4" t="s">
        <v>92</v>
      </c>
      <c r="Q15" s="4"/>
      <c r="AA15" t="s">
        <v>102</v>
      </c>
      <c r="AB15" t="s">
        <v>120</v>
      </c>
      <c r="AC15" t="s">
        <v>100</v>
      </c>
      <c r="AD15" t="s">
        <v>117</v>
      </c>
      <c r="AE15" t="s">
        <v>93</v>
      </c>
      <c r="AF15" t="s">
        <v>93</v>
      </c>
      <c r="AG15" t="s">
        <v>91</v>
      </c>
      <c r="AH15" t="s">
        <v>98</v>
      </c>
      <c r="AI15" t="s">
        <v>123</v>
      </c>
      <c r="AJ15" t="s">
        <v>72</v>
      </c>
      <c r="AK15" t="s">
        <v>77</v>
      </c>
      <c r="AL15" t="s">
        <v>91</v>
      </c>
      <c r="AM15" t="s">
        <v>104</v>
      </c>
      <c r="AN15" t="s">
        <v>106</v>
      </c>
      <c r="AO15" t="s">
        <v>94</v>
      </c>
      <c r="AP15" t="s">
        <v>105</v>
      </c>
      <c r="AQ15" t="s">
        <v>117</v>
      </c>
      <c r="AR15" t="s">
        <v>91</v>
      </c>
      <c r="AS15" t="s">
        <v>81</v>
      </c>
      <c r="AT15" t="s">
        <v>87</v>
      </c>
      <c r="AU15" t="s">
        <v>103</v>
      </c>
      <c r="AV15" t="s">
        <v>103</v>
      </c>
      <c r="AW15" t="s">
        <v>105</v>
      </c>
      <c r="AX15" t="s">
        <v>99</v>
      </c>
      <c r="AY15" t="s">
        <v>121</v>
      </c>
      <c r="AZ15" t="s">
        <v>74</v>
      </c>
      <c r="BA15" t="s">
        <v>89</v>
      </c>
      <c r="BB15" t="s">
        <v>107</v>
      </c>
      <c r="BC15" t="s">
        <v>108</v>
      </c>
      <c r="BD15" t="s">
        <v>105</v>
      </c>
      <c r="BE15" t="s">
        <v>87</v>
      </c>
      <c r="BF15" t="s">
        <v>118</v>
      </c>
      <c r="BG15" t="s">
        <v>91</v>
      </c>
      <c r="BH15" t="s">
        <v>106</v>
      </c>
      <c r="BI15" t="s">
        <v>100</v>
      </c>
      <c r="BJ15" t="s">
        <v>93</v>
      </c>
      <c r="BK15" t="s">
        <v>97</v>
      </c>
      <c r="BL15" t="s">
        <v>124</v>
      </c>
      <c r="BM15" t="s">
        <v>125</v>
      </c>
      <c r="BN15" t="s">
        <v>99</v>
      </c>
      <c r="BO15" t="s">
        <v>93</v>
      </c>
      <c r="BP15" t="s">
        <v>106</v>
      </c>
      <c r="BQ15" t="s">
        <v>124</v>
      </c>
      <c r="BR15" t="s">
        <v>121</v>
      </c>
      <c r="BS15" t="s">
        <v>106</v>
      </c>
      <c r="BT15" t="s">
        <v>122</v>
      </c>
      <c r="BU15" t="s">
        <v>83</v>
      </c>
      <c r="BV15" t="s">
        <v>96</v>
      </c>
      <c r="BW15" t="s">
        <v>108</v>
      </c>
      <c r="BX15" t="s">
        <v>117</v>
      </c>
      <c r="BY15" t="s">
        <v>102</v>
      </c>
      <c r="BZ15" t="s">
        <v>83</v>
      </c>
    </row>
    <row r="16" spans="1:78" ht="15.75" thickBot="1" x14ac:dyDescent="0.3">
      <c r="A16" s="4">
        <f>SUM(A15,Tabel69[[#This Row],[terrain]]=1)</f>
        <v>2</v>
      </c>
      <c r="B16" s="4">
        <v>6</v>
      </c>
      <c r="C16" s="4" t="s">
        <v>71</v>
      </c>
      <c r="D16" s="4" t="s">
        <v>99</v>
      </c>
      <c r="E16" s="4"/>
      <c r="F16" s="4" t="s">
        <v>131</v>
      </c>
      <c r="G16" s="4" t="s">
        <v>86</v>
      </c>
      <c r="H16" s="4"/>
      <c r="J16" s="4" t="s">
        <v>193</v>
      </c>
      <c r="K16" s="4">
        <v>6</v>
      </c>
      <c r="L16" s="4" t="s">
        <v>84</v>
      </c>
      <c r="M16" s="4" t="s">
        <v>86</v>
      </c>
      <c r="N16" s="4"/>
      <c r="O16" s="4" t="s">
        <v>117</v>
      </c>
      <c r="P16" s="4" t="s">
        <v>127</v>
      </c>
      <c r="Q16" s="4"/>
      <c r="AA16" t="s">
        <v>88</v>
      </c>
      <c r="AB16" t="s">
        <v>126</v>
      </c>
      <c r="AC16" t="s">
        <v>131</v>
      </c>
      <c r="AD16" t="s">
        <v>131</v>
      </c>
      <c r="AE16" t="s">
        <v>126</v>
      </c>
      <c r="AF16" t="s">
        <v>71</v>
      </c>
      <c r="AG16" t="s">
        <v>89</v>
      </c>
      <c r="AH16" t="s">
        <v>76</v>
      </c>
      <c r="AI16" t="s">
        <v>127</v>
      </c>
      <c r="AJ16" t="s">
        <v>118</v>
      </c>
      <c r="AK16" t="s">
        <v>86</v>
      </c>
      <c r="AL16" t="s">
        <v>71</v>
      </c>
      <c r="AM16" t="s">
        <v>77</v>
      </c>
      <c r="AN16" t="s">
        <v>89</v>
      </c>
      <c r="AO16" t="s">
        <v>72</v>
      </c>
      <c r="AP16" t="s">
        <v>84</v>
      </c>
      <c r="AQ16" t="s">
        <v>78</v>
      </c>
      <c r="AR16" t="s">
        <v>72</v>
      </c>
      <c r="AS16" t="s">
        <v>127</v>
      </c>
      <c r="AT16" t="s">
        <v>125</v>
      </c>
      <c r="AU16" t="s">
        <v>131</v>
      </c>
      <c r="AV16" t="s">
        <v>76</v>
      </c>
      <c r="AW16" t="s">
        <v>127</v>
      </c>
      <c r="AX16" t="s">
        <v>119</v>
      </c>
      <c r="AY16" t="s">
        <v>115</v>
      </c>
      <c r="AZ16" t="s">
        <v>76</v>
      </c>
      <c r="BA16" t="s">
        <v>76</v>
      </c>
      <c r="BB16" t="s">
        <v>71</v>
      </c>
      <c r="BC16" t="s">
        <v>75</v>
      </c>
      <c r="BD16" t="s">
        <v>125</v>
      </c>
      <c r="BE16" t="s">
        <v>131</v>
      </c>
      <c r="BF16" t="s">
        <v>117</v>
      </c>
      <c r="BG16" t="s">
        <v>72</v>
      </c>
      <c r="BH16" t="s">
        <v>93</v>
      </c>
      <c r="BI16" t="s">
        <v>97</v>
      </c>
      <c r="BJ16" t="s">
        <v>80</v>
      </c>
      <c r="BK16" t="s">
        <v>123</v>
      </c>
      <c r="BL16" t="s">
        <v>90</v>
      </c>
      <c r="BM16" t="s">
        <v>126</v>
      </c>
      <c r="BN16" t="s">
        <v>123</v>
      </c>
      <c r="BO16" t="s">
        <v>79</v>
      </c>
      <c r="BP16" t="s">
        <v>92</v>
      </c>
      <c r="BQ16" t="s">
        <v>90</v>
      </c>
      <c r="BR16" t="s">
        <v>79</v>
      </c>
      <c r="BS16" t="s">
        <v>81</v>
      </c>
      <c r="BT16" t="s">
        <v>71</v>
      </c>
      <c r="BU16" t="s">
        <v>119</v>
      </c>
      <c r="BV16" t="s">
        <v>74</v>
      </c>
      <c r="BW16" t="s">
        <v>127</v>
      </c>
      <c r="BX16" t="s">
        <v>87</v>
      </c>
      <c r="BY16" t="s">
        <v>123</v>
      </c>
      <c r="BZ16" t="s">
        <v>90</v>
      </c>
    </row>
    <row r="17" spans="1:78" ht="15.75" thickBot="1" x14ac:dyDescent="0.3">
      <c r="A17" s="4">
        <f>SUM(A16,Tabel69[[#This Row],[terrain]]=1)</f>
        <v>2</v>
      </c>
      <c r="B17" s="4">
        <v>7</v>
      </c>
      <c r="C17" s="4" t="s">
        <v>117</v>
      </c>
      <c r="D17" s="4" t="s">
        <v>92</v>
      </c>
      <c r="E17" s="4" t="s">
        <v>102</v>
      </c>
      <c r="F17" s="4" t="s">
        <v>125</v>
      </c>
      <c r="G17" s="4" t="s">
        <v>81</v>
      </c>
      <c r="H17" s="4"/>
      <c r="J17" s="4" t="s">
        <v>193</v>
      </c>
      <c r="K17" s="4">
        <v>7</v>
      </c>
      <c r="L17" s="4" t="s">
        <v>91</v>
      </c>
      <c r="M17" s="4" t="s">
        <v>120</v>
      </c>
      <c r="N17" s="4"/>
      <c r="O17" s="4" t="s">
        <v>72</v>
      </c>
      <c r="P17" s="4" t="s">
        <v>90</v>
      </c>
      <c r="Q17" s="4"/>
      <c r="AA17" t="s">
        <v>121</v>
      </c>
      <c r="AB17" t="s">
        <v>118</v>
      </c>
      <c r="AC17" t="s">
        <v>103</v>
      </c>
      <c r="AD17" t="s">
        <v>76</v>
      </c>
      <c r="AE17" t="s">
        <v>87</v>
      </c>
      <c r="AF17" t="s">
        <v>91</v>
      </c>
      <c r="AG17" t="s">
        <v>90</v>
      </c>
      <c r="AH17" t="s">
        <v>93</v>
      </c>
      <c r="AI17" t="s">
        <v>80</v>
      </c>
      <c r="AJ17" t="s">
        <v>100</v>
      </c>
      <c r="AK17" t="s">
        <v>89</v>
      </c>
      <c r="AL17" t="s">
        <v>120</v>
      </c>
      <c r="AM17" t="s">
        <v>118</v>
      </c>
      <c r="AN17" t="s">
        <v>103</v>
      </c>
      <c r="AO17" t="s">
        <v>120</v>
      </c>
      <c r="AP17" t="s">
        <v>102</v>
      </c>
      <c r="AQ17" t="s">
        <v>82</v>
      </c>
      <c r="AR17" t="s">
        <v>95</v>
      </c>
      <c r="AS17" t="s">
        <v>119</v>
      </c>
      <c r="AT17" t="s">
        <v>124</v>
      </c>
      <c r="AU17" t="s">
        <v>82</v>
      </c>
      <c r="AV17" t="s">
        <v>84</v>
      </c>
      <c r="AW17" t="s">
        <v>92</v>
      </c>
      <c r="AX17" t="s">
        <v>100</v>
      </c>
      <c r="AY17" t="s">
        <v>82</v>
      </c>
      <c r="AZ17" t="s">
        <v>117</v>
      </c>
      <c r="BA17" t="s">
        <v>124</v>
      </c>
      <c r="BB17" t="s">
        <v>84</v>
      </c>
      <c r="BC17" t="s">
        <v>80</v>
      </c>
      <c r="BD17" t="s">
        <v>118</v>
      </c>
      <c r="BE17" t="s">
        <v>123</v>
      </c>
      <c r="BF17" t="s">
        <v>92</v>
      </c>
      <c r="BG17" t="s">
        <v>80</v>
      </c>
      <c r="BH17" t="s">
        <v>123</v>
      </c>
      <c r="BI17" t="s">
        <v>124</v>
      </c>
      <c r="BJ17" t="s">
        <v>84</v>
      </c>
      <c r="BK17" t="s">
        <v>100</v>
      </c>
      <c r="BL17" t="s">
        <v>100</v>
      </c>
      <c r="BM17" t="s">
        <v>87</v>
      </c>
      <c r="BN17" t="s">
        <v>105</v>
      </c>
      <c r="BO17" t="s">
        <v>117</v>
      </c>
      <c r="BP17" t="s">
        <v>95</v>
      </c>
      <c r="BQ17" t="s">
        <v>94</v>
      </c>
      <c r="BR17" t="s">
        <v>87</v>
      </c>
      <c r="BS17" t="s">
        <v>89</v>
      </c>
      <c r="BT17" t="s">
        <v>74</v>
      </c>
      <c r="BU17" t="s">
        <v>93</v>
      </c>
      <c r="BV17" t="s">
        <v>118</v>
      </c>
      <c r="BW17" t="s">
        <v>119</v>
      </c>
      <c r="BX17" t="s">
        <v>107</v>
      </c>
      <c r="BY17" t="s">
        <v>124</v>
      </c>
      <c r="BZ17" t="s">
        <v>104</v>
      </c>
    </row>
    <row r="18" spans="1:78" ht="15.75" thickBot="1" x14ac:dyDescent="0.3">
      <c r="A18" s="4">
        <f>SUM(A17,Tabel69[[#This Row],[terrain]]=1)</f>
        <v>2</v>
      </c>
      <c r="B18" s="4">
        <v>8</v>
      </c>
      <c r="C18" s="4" t="s">
        <v>77</v>
      </c>
      <c r="D18" s="4" t="s">
        <v>89</v>
      </c>
      <c r="E18" s="4" t="s">
        <v>121</v>
      </c>
      <c r="F18" s="4" t="s">
        <v>88</v>
      </c>
      <c r="G18" s="4" t="s">
        <v>93</v>
      </c>
      <c r="H18" s="4" t="s">
        <v>103</v>
      </c>
      <c r="J18" s="7" t="s">
        <v>193</v>
      </c>
      <c r="K18" s="7">
        <v>8</v>
      </c>
      <c r="L18" s="7" t="s">
        <v>123</v>
      </c>
      <c r="M18" s="7" t="s">
        <v>126</v>
      </c>
      <c r="N18" s="7"/>
      <c r="O18" s="7" t="s">
        <v>98</v>
      </c>
      <c r="P18" s="7" t="s">
        <v>131</v>
      </c>
      <c r="Q18" s="7"/>
      <c r="AA18" t="s">
        <v>79</v>
      </c>
      <c r="AB18" t="s">
        <v>80</v>
      </c>
      <c r="AC18" t="s">
        <v>79</v>
      </c>
      <c r="AD18" t="s">
        <v>125</v>
      </c>
      <c r="AE18" t="s">
        <v>72</v>
      </c>
      <c r="AF18" t="s">
        <v>92</v>
      </c>
      <c r="AG18" t="s">
        <v>71</v>
      </c>
      <c r="AH18" t="s">
        <v>100</v>
      </c>
      <c r="AI18" t="s">
        <v>81</v>
      </c>
      <c r="AJ18" t="s">
        <v>89</v>
      </c>
      <c r="AK18" t="s">
        <v>94</v>
      </c>
      <c r="AL18" t="s">
        <v>125</v>
      </c>
      <c r="AM18" t="s">
        <v>117</v>
      </c>
      <c r="AN18" t="s">
        <v>131</v>
      </c>
      <c r="AO18" t="s">
        <v>82</v>
      </c>
      <c r="AP18" t="s">
        <v>71</v>
      </c>
      <c r="AQ18" t="s">
        <v>120</v>
      </c>
      <c r="AR18" t="s">
        <v>126</v>
      </c>
      <c r="AS18" t="s">
        <v>90</v>
      </c>
      <c r="AT18" t="s">
        <v>76</v>
      </c>
      <c r="AU18" t="s">
        <v>126</v>
      </c>
      <c r="AV18" t="s">
        <v>123</v>
      </c>
      <c r="AW18" t="s">
        <v>117</v>
      </c>
      <c r="AX18" t="s">
        <v>127</v>
      </c>
      <c r="AY18" t="s">
        <v>95</v>
      </c>
      <c r="AZ18" t="s">
        <v>78</v>
      </c>
      <c r="BA18" t="s">
        <v>117</v>
      </c>
      <c r="BB18" t="s">
        <v>115</v>
      </c>
      <c r="BC18" t="s">
        <v>87</v>
      </c>
      <c r="BD18" t="s">
        <v>80</v>
      </c>
      <c r="BE18" t="s">
        <v>92</v>
      </c>
      <c r="BF18" t="s">
        <v>79</v>
      </c>
      <c r="BG18" t="s">
        <v>115</v>
      </c>
      <c r="BH18" t="s">
        <v>72</v>
      </c>
      <c r="BI18" t="s">
        <v>127</v>
      </c>
      <c r="BJ18" t="s">
        <v>72</v>
      </c>
      <c r="BK18" t="s">
        <v>115</v>
      </c>
      <c r="BL18" t="s">
        <v>71</v>
      </c>
      <c r="BM18" t="s">
        <v>79</v>
      </c>
      <c r="BN18" t="s">
        <v>86</v>
      </c>
      <c r="BO18" t="s">
        <v>123</v>
      </c>
      <c r="BP18" t="s">
        <v>74</v>
      </c>
      <c r="BQ18" t="s">
        <v>93</v>
      </c>
      <c r="BR18" t="s">
        <v>127</v>
      </c>
      <c r="BS18" t="s">
        <v>74</v>
      </c>
      <c r="BT18" t="s">
        <v>86</v>
      </c>
      <c r="BU18" t="s">
        <v>97</v>
      </c>
      <c r="BV18" t="s">
        <v>116</v>
      </c>
      <c r="BW18" t="s">
        <v>81</v>
      </c>
      <c r="BX18" t="s">
        <v>98</v>
      </c>
      <c r="BY18" t="s">
        <v>74</v>
      </c>
      <c r="BZ18" t="s">
        <v>79</v>
      </c>
    </row>
    <row r="19" spans="1:78" ht="15.75" thickBot="1" x14ac:dyDescent="0.3">
      <c r="A19" s="4">
        <f>SUM(A18,Tabel69[[#This Row],[terrain]]=1)</f>
        <v>3</v>
      </c>
      <c r="B19" s="4">
        <v>1</v>
      </c>
      <c r="C19" s="4" t="s">
        <v>117</v>
      </c>
      <c r="D19" s="4" t="s">
        <v>118</v>
      </c>
      <c r="E19" s="4"/>
      <c r="F19" s="4" t="s">
        <v>87</v>
      </c>
      <c r="G19" s="4" t="s">
        <v>98</v>
      </c>
      <c r="H19" s="4"/>
      <c r="J19" s="4" t="s">
        <v>194</v>
      </c>
      <c r="K19" s="4">
        <v>1</v>
      </c>
      <c r="L19" s="4" t="s">
        <v>80</v>
      </c>
      <c r="M19" s="4" t="s">
        <v>72</v>
      </c>
      <c r="N19" s="4" t="s">
        <v>94</v>
      </c>
      <c r="O19" s="4" t="s">
        <v>98</v>
      </c>
      <c r="P19" s="4" t="s">
        <v>102</v>
      </c>
      <c r="Q19" s="4" t="s">
        <v>77</v>
      </c>
      <c r="AA19" t="s">
        <v>120</v>
      </c>
      <c r="AB19" t="s">
        <v>90</v>
      </c>
      <c r="AC19" t="s">
        <v>84</v>
      </c>
      <c r="AD19" t="s">
        <v>123</v>
      </c>
      <c r="AE19" t="s">
        <v>77</v>
      </c>
      <c r="AF19" t="s">
        <v>123</v>
      </c>
      <c r="AG19" t="s">
        <v>121</v>
      </c>
      <c r="AH19" t="s">
        <v>103</v>
      </c>
      <c r="AI19" t="s">
        <v>92</v>
      </c>
      <c r="AJ19" t="s">
        <v>120</v>
      </c>
      <c r="AK19" t="s">
        <v>124</v>
      </c>
      <c r="AL19" t="s">
        <v>92</v>
      </c>
      <c r="AM19" t="s">
        <v>86</v>
      </c>
      <c r="AN19" t="s">
        <v>118</v>
      </c>
      <c r="AO19" t="s">
        <v>102</v>
      </c>
      <c r="AP19" t="s">
        <v>125</v>
      </c>
      <c r="AQ19" t="s">
        <v>107</v>
      </c>
      <c r="AR19" t="s">
        <v>80</v>
      </c>
      <c r="AS19" t="s">
        <v>105</v>
      </c>
      <c r="AT19" t="s">
        <v>89</v>
      </c>
      <c r="AU19" t="s">
        <v>96</v>
      </c>
      <c r="AV19" t="s">
        <v>106</v>
      </c>
      <c r="AW19" t="s">
        <v>108</v>
      </c>
      <c r="AX19" t="s">
        <v>103</v>
      </c>
      <c r="AY19" t="s">
        <v>108</v>
      </c>
      <c r="AZ19" t="s">
        <v>123</v>
      </c>
      <c r="BA19" t="s">
        <v>96</v>
      </c>
      <c r="BB19" t="s">
        <v>91</v>
      </c>
      <c r="BC19" t="s">
        <v>91</v>
      </c>
      <c r="BD19" t="s">
        <v>119</v>
      </c>
      <c r="BE19" t="s">
        <v>100</v>
      </c>
      <c r="BF19" t="s">
        <v>81</v>
      </c>
      <c r="BG19" t="s">
        <v>97</v>
      </c>
      <c r="BH19" t="s">
        <v>119</v>
      </c>
      <c r="BI19" t="s">
        <v>105</v>
      </c>
      <c r="BJ19" t="s">
        <v>96</v>
      </c>
      <c r="BK19" t="s">
        <v>117</v>
      </c>
      <c r="BL19" t="s">
        <v>119</v>
      </c>
      <c r="BM19" t="s">
        <v>99</v>
      </c>
      <c r="BN19" t="s">
        <v>128</v>
      </c>
      <c r="BO19" t="s">
        <v>107</v>
      </c>
      <c r="BP19" t="s">
        <v>121</v>
      </c>
      <c r="BQ19" t="s">
        <v>104</v>
      </c>
      <c r="BR19" t="s">
        <v>99</v>
      </c>
      <c r="BS19" t="s">
        <v>97</v>
      </c>
      <c r="BT19" t="s">
        <v>103</v>
      </c>
      <c r="BU19" t="s">
        <v>104</v>
      </c>
      <c r="BV19" t="s">
        <v>105</v>
      </c>
      <c r="BW19" t="s">
        <v>97</v>
      </c>
      <c r="BX19" t="s">
        <v>124</v>
      </c>
      <c r="BY19" t="s">
        <v>98</v>
      </c>
      <c r="BZ19" t="s">
        <v>86</v>
      </c>
    </row>
    <row r="20" spans="1:78" ht="15.75" thickBot="1" x14ac:dyDescent="0.3">
      <c r="A20" s="4">
        <f>SUM(A19,Tabel69[[#This Row],[terrain]]=1)</f>
        <v>3</v>
      </c>
      <c r="B20" s="4">
        <v>2</v>
      </c>
      <c r="C20" s="4" t="s">
        <v>97</v>
      </c>
      <c r="D20" s="4" t="s">
        <v>99</v>
      </c>
      <c r="E20" s="4"/>
      <c r="F20" s="4" t="s">
        <v>119</v>
      </c>
      <c r="G20" s="4" t="s">
        <v>123</v>
      </c>
      <c r="H20" s="4"/>
      <c r="J20" s="4" t="s">
        <v>194</v>
      </c>
      <c r="K20" s="4">
        <v>2</v>
      </c>
      <c r="L20" s="4" t="s">
        <v>89</v>
      </c>
      <c r="M20" s="4" t="s">
        <v>123</v>
      </c>
      <c r="N20" s="4" t="s">
        <v>99</v>
      </c>
      <c r="O20" s="4" t="s">
        <v>79</v>
      </c>
      <c r="P20" s="4" t="s">
        <v>86</v>
      </c>
      <c r="Q20" s="4"/>
      <c r="AA20" t="s">
        <v>76</v>
      </c>
      <c r="AB20" t="s">
        <v>79</v>
      </c>
      <c r="AC20" t="s">
        <v>71</v>
      </c>
      <c r="AD20" t="s">
        <v>118</v>
      </c>
      <c r="AE20" t="s">
        <v>120</v>
      </c>
      <c r="AF20" t="s">
        <v>117</v>
      </c>
      <c r="AG20" t="s">
        <v>88</v>
      </c>
      <c r="AH20" t="s">
        <v>125</v>
      </c>
      <c r="AI20" t="s">
        <v>118</v>
      </c>
      <c r="AJ20" t="s">
        <v>131</v>
      </c>
      <c r="AK20" t="s">
        <v>82</v>
      </c>
      <c r="AL20" t="s">
        <v>87</v>
      </c>
      <c r="AM20" t="s">
        <v>94</v>
      </c>
      <c r="AN20" t="s">
        <v>80</v>
      </c>
      <c r="AO20" t="s">
        <v>87</v>
      </c>
      <c r="AP20" t="s">
        <v>81</v>
      </c>
      <c r="AQ20" t="s">
        <v>89</v>
      </c>
      <c r="AR20" t="s">
        <v>82</v>
      </c>
      <c r="AS20" t="s">
        <v>86</v>
      </c>
      <c r="AT20" t="s">
        <v>119</v>
      </c>
      <c r="AU20" t="s">
        <v>74</v>
      </c>
      <c r="AV20" t="s">
        <v>130</v>
      </c>
      <c r="AW20" t="s">
        <v>81</v>
      </c>
      <c r="AX20" t="s">
        <v>78</v>
      </c>
      <c r="AY20" t="s">
        <v>125</v>
      </c>
      <c r="AZ20" t="s">
        <v>131</v>
      </c>
      <c r="BA20" t="s">
        <v>86</v>
      </c>
      <c r="BB20" t="s">
        <v>74</v>
      </c>
      <c r="BC20" t="s">
        <v>121</v>
      </c>
      <c r="BD20" t="s">
        <v>79</v>
      </c>
      <c r="BE20" t="s">
        <v>93</v>
      </c>
      <c r="BF20" t="s">
        <v>86</v>
      </c>
      <c r="BG20" t="s">
        <v>127</v>
      </c>
      <c r="BH20" t="s">
        <v>131</v>
      </c>
      <c r="BI20" t="s">
        <v>87</v>
      </c>
      <c r="BJ20" t="s">
        <v>121</v>
      </c>
      <c r="BK20" t="s">
        <v>120</v>
      </c>
      <c r="BL20" t="s">
        <v>125</v>
      </c>
      <c r="BM20" t="s">
        <v>80</v>
      </c>
      <c r="BN20" t="s">
        <v>98</v>
      </c>
      <c r="BO20" t="s">
        <v>128</v>
      </c>
      <c r="BP20" t="s">
        <v>119</v>
      </c>
      <c r="BQ20" t="s">
        <v>73</v>
      </c>
      <c r="BR20" t="s">
        <v>89</v>
      </c>
      <c r="BS20" t="s">
        <v>117</v>
      </c>
      <c r="BT20" t="s">
        <v>93</v>
      </c>
      <c r="BU20" t="s">
        <v>89</v>
      </c>
      <c r="BV20" t="s">
        <v>126</v>
      </c>
      <c r="BW20" t="s">
        <v>73</v>
      </c>
      <c r="BX20" t="s">
        <v>93</v>
      </c>
      <c r="BY20" t="s">
        <v>82</v>
      </c>
      <c r="BZ20" t="s">
        <v>81</v>
      </c>
    </row>
    <row r="21" spans="1:78" ht="15.75" thickBot="1" x14ac:dyDescent="0.3">
      <c r="A21" s="4">
        <f>SUM(A20,Tabel69[[#This Row],[terrain]]=1)</f>
        <v>3</v>
      </c>
      <c r="B21" s="4">
        <v>3</v>
      </c>
      <c r="C21" s="4" t="s">
        <v>80</v>
      </c>
      <c r="D21" s="4" t="s">
        <v>91</v>
      </c>
      <c r="E21" s="4"/>
      <c r="F21" s="4" t="s">
        <v>126</v>
      </c>
      <c r="G21" s="4" t="s">
        <v>100</v>
      </c>
      <c r="H21" s="4"/>
      <c r="J21" s="4" t="s">
        <v>194</v>
      </c>
      <c r="K21" s="4">
        <v>3</v>
      </c>
      <c r="L21" s="4" t="s">
        <v>84</v>
      </c>
      <c r="M21" s="4" t="s">
        <v>127</v>
      </c>
      <c r="N21" s="4"/>
      <c r="O21" s="4" t="s">
        <v>125</v>
      </c>
      <c r="P21" s="4" t="s">
        <v>76</v>
      </c>
      <c r="Q21" s="4"/>
      <c r="AA21" t="s">
        <v>127</v>
      </c>
      <c r="AB21" t="s">
        <v>127</v>
      </c>
      <c r="AC21" t="s">
        <v>81</v>
      </c>
      <c r="AD21" t="s">
        <v>90</v>
      </c>
      <c r="AE21" t="s">
        <v>100</v>
      </c>
      <c r="AF21" t="s">
        <v>120</v>
      </c>
      <c r="AG21" t="s">
        <v>102</v>
      </c>
      <c r="AH21" t="s">
        <v>99</v>
      </c>
      <c r="AI21" t="s">
        <v>103</v>
      </c>
      <c r="AJ21" t="s">
        <v>84</v>
      </c>
      <c r="AK21" t="s">
        <v>119</v>
      </c>
      <c r="AL21" t="s">
        <v>103</v>
      </c>
      <c r="AM21" t="s">
        <v>105</v>
      </c>
      <c r="AN21" t="s">
        <v>119</v>
      </c>
      <c r="AO21" t="s">
        <v>92</v>
      </c>
      <c r="AP21" t="s">
        <v>128</v>
      </c>
      <c r="AQ21" t="s">
        <v>128</v>
      </c>
      <c r="AR21" t="s">
        <v>120</v>
      </c>
      <c r="AS21" t="s">
        <v>88</v>
      </c>
      <c r="AT21" t="s">
        <v>88</v>
      </c>
      <c r="AU21" t="s">
        <v>123</v>
      </c>
      <c r="AV21" t="s">
        <v>97</v>
      </c>
      <c r="AW21" t="s">
        <v>99</v>
      </c>
      <c r="AX21" t="s">
        <v>118</v>
      </c>
      <c r="AY21" t="s">
        <v>87</v>
      </c>
      <c r="AZ21" t="s">
        <v>116</v>
      </c>
      <c r="BA21" t="s">
        <v>99</v>
      </c>
      <c r="BB21" t="s">
        <v>89</v>
      </c>
      <c r="BC21" t="s">
        <v>100</v>
      </c>
      <c r="BD21" t="s">
        <v>89</v>
      </c>
      <c r="BE21" t="s">
        <v>102</v>
      </c>
      <c r="BF21" t="s">
        <v>91</v>
      </c>
      <c r="BG21" t="s">
        <v>84</v>
      </c>
      <c r="BH21" t="s">
        <v>99</v>
      </c>
      <c r="BI21" t="s">
        <v>121</v>
      </c>
      <c r="BJ21" t="s">
        <v>102</v>
      </c>
      <c r="BK21" t="s">
        <v>93</v>
      </c>
      <c r="BL21" t="s">
        <v>105</v>
      </c>
      <c r="BM21" t="s">
        <v>123</v>
      </c>
      <c r="BN21" t="s">
        <v>104</v>
      </c>
      <c r="BO21" t="s">
        <v>121</v>
      </c>
      <c r="BP21" t="s">
        <v>99</v>
      </c>
      <c r="BQ21" t="s">
        <v>87</v>
      </c>
      <c r="BR21" t="s">
        <v>108</v>
      </c>
      <c r="BS21" t="s">
        <v>95</v>
      </c>
      <c r="BT21" t="s">
        <v>96</v>
      </c>
      <c r="BU21" t="s">
        <v>92</v>
      </c>
      <c r="BV21" t="s">
        <v>100</v>
      </c>
      <c r="BW21" t="s">
        <v>80</v>
      </c>
      <c r="BX21" t="s">
        <v>102</v>
      </c>
      <c r="BY21" t="s">
        <v>96</v>
      </c>
      <c r="BZ21" t="s">
        <v>123</v>
      </c>
    </row>
    <row r="22" spans="1:78" ht="15.75" thickBot="1" x14ac:dyDescent="0.3">
      <c r="A22" s="4">
        <f>SUM(A21,Tabel69[[#This Row],[terrain]]=1)</f>
        <v>3</v>
      </c>
      <c r="B22" s="4">
        <v>4</v>
      </c>
      <c r="C22" s="4" t="s">
        <v>131</v>
      </c>
      <c r="D22" s="4" t="s">
        <v>103</v>
      </c>
      <c r="E22" s="4"/>
      <c r="F22" s="4" t="s">
        <v>79</v>
      </c>
      <c r="G22" s="4" t="s">
        <v>84</v>
      </c>
      <c r="H22" s="4"/>
      <c r="J22" s="4" t="s">
        <v>194</v>
      </c>
      <c r="K22" s="4">
        <v>4</v>
      </c>
      <c r="L22" s="4" t="s">
        <v>81</v>
      </c>
      <c r="M22" s="4" t="s">
        <v>97</v>
      </c>
      <c r="N22" s="4"/>
      <c r="O22" s="4" t="s">
        <v>88</v>
      </c>
      <c r="P22" s="4" t="s">
        <v>91</v>
      </c>
      <c r="Q22" s="4"/>
      <c r="AA22" t="s">
        <v>82</v>
      </c>
      <c r="AB22" t="s">
        <v>76</v>
      </c>
      <c r="AC22" t="s">
        <v>78</v>
      </c>
      <c r="AD22" t="s">
        <v>88</v>
      </c>
      <c r="AE22" t="s">
        <v>98</v>
      </c>
      <c r="AF22" t="s">
        <v>76</v>
      </c>
      <c r="AG22" t="s">
        <v>94</v>
      </c>
      <c r="AH22" t="s">
        <v>84</v>
      </c>
      <c r="AI22" t="s">
        <v>117</v>
      </c>
      <c r="AJ22" t="s">
        <v>119</v>
      </c>
      <c r="AK22" t="s">
        <v>71</v>
      </c>
      <c r="AL22" t="s">
        <v>118</v>
      </c>
      <c r="AM22" t="s">
        <v>72</v>
      </c>
      <c r="AN22" t="s">
        <v>76</v>
      </c>
      <c r="AO22" t="s">
        <v>78</v>
      </c>
      <c r="AP22" t="s">
        <v>131</v>
      </c>
      <c r="AQ22" t="s">
        <v>86</v>
      </c>
      <c r="AR22" t="s">
        <v>88</v>
      </c>
      <c r="AS22" t="s">
        <v>80</v>
      </c>
      <c r="AT22" t="s">
        <v>78</v>
      </c>
      <c r="AU22" t="s">
        <v>127</v>
      </c>
      <c r="AV22" t="s">
        <v>71</v>
      </c>
      <c r="AW22" t="s">
        <v>131</v>
      </c>
      <c r="AX22" t="s">
        <v>82</v>
      </c>
      <c r="AY22" t="s">
        <v>119</v>
      </c>
      <c r="AZ22" t="s">
        <v>71</v>
      </c>
      <c r="BA22" t="s">
        <v>82</v>
      </c>
      <c r="BB22" t="s">
        <v>127</v>
      </c>
      <c r="BC22" t="s">
        <v>79</v>
      </c>
      <c r="BD22" t="s">
        <v>123</v>
      </c>
      <c r="BE22" t="s">
        <v>89</v>
      </c>
      <c r="BF22" t="s">
        <v>115</v>
      </c>
      <c r="BG22" t="s">
        <v>87</v>
      </c>
      <c r="BH22" t="s">
        <v>80</v>
      </c>
      <c r="BI22" t="s">
        <v>117</v>
      </c>
      <c r="BJ22" t="s">
        <v>127</v>
      </c>
      <c r="BK22" t="s">
        <v>86</v>
      </c>
      <c r="BL22" t="s">
        <v>131</v>
      </c>
      <c r="BM22" t="s">
        <v>94</v>
      </c>
      <c r="BN22" t="s">
        <v>82</v>
      </c>
      <c r="BO22" t="s">
        <v>80</v>
      </c>
      <c r="BP22" t="s">
        <v>79</v>
      </c>
      <c r="BQ22" t="s">
        <v>126</v>
      </c>
      <c r="BR22" t="s">
        <v>103</v>
      </c>
      <c r="BS22" t="s">
        <v>96</v>
      </c>
      <c r="BT22" t="s">
        <v>101</v>
      </c>
      <c r="BU22" t="s">
        <v>87</v>
      </c>
      <c r="BV22" t="s">
        <v>73</v>
      </c>
      <c r="BW22" t="s">
        <v>90</v>
      </c>
      <c r="BX22" t="s">
        <v>73</v>
      </c>
      <c r="BY22" t="s">
        <v>93</v>
      </c>
      <c r="BZ22" t="s">
        <v>121</v>
      </c>
    </row>
    <row r="23" spans="1:78" ht="15.75" thickBot="1" x14ac:dyDescent="0.3">
      <c r="A23" s="4">
        <f>SUM(A22,Tabel69[[#This Row],[terrain]]=1)</f>
        <v>3</v>
      </c>
      <c r="B23" s="4">
        <v>5</v>
      </c>
      <c r="C23" s="4" t="s">
        <v>71</v>
      </c>
      <c r="D23" s="4" t="s">
        <v>81</v>
      </c>
      <c r="E23" s="4"/>
      <c r="F23" s="4" t="s">
        <v>78</v>
      </c>
      <c r="G23" s="4" t="s">
        <v>121</v>
      </c>
      <c r="H23" s="4"/>
      <c r="J23" s="4" t="s">
        <v>194</v>
      </c>
      <c r="K23" s="4">
        <v>5</v>
      </c>
      <c r="L23" s="4" t="s">
        <v>82</v>
      </c>
      <c r="M23" s="4" t="s">
        <v>126</v>
      </c>
      <c r="N23" s="4"/>
      <c r="O23" s="4" t="s">
        <v>103</v>
      </c>
      <c r="P23" s="4" t="s">
        <v>87</v>
      </c>
      <c r="Q23" s="4"/>
      <c r="AA23" t="s">
        <v>103</v>
      </c>
      <c r="AB23" t="s">
        <v>100</v>
      </c>
      <c r="AC23" t="s">
        <v>121</v>
      </c>
      <c r="AD23" t="s">
        <v>94</v>
      </c>
      <c r="AE23" t="s">
        <v>99</v>
      </c>
      <c r="AF23" t="s">
        <v>119</v>
      </c>
      <c r="AG23" t="s">
        <v>103</v>
      </c>
      <c r="AH23" t="s">
        <v>123</v>
      </c>
      <c r="AI23" t="s">
        <v>90</v>
      </c>
      <c r="AJ23" t="s">
        <v>102</v>
      </c>
      <c r="AK23" t="s">
        <v>127</v>
      </c>
      <c r="AL23" t="s">
        <v>88</v>
      </c>
      <c r="AM23" t="s">
        <v>125</v>
      </c>
      <c r="AN23" t="s">
        <v>88</v>
      </c>
      <c r="AO23" t="s">
        <v>107</v>
      </c>
      <c r="AP23" t="s">
        <v>78</v>
      </c>
      <c r="AQ23" t="s">
        <v>90</v>
      </c>
      <c r="AR23" t="s">
        <v>105</v>
      </c>
      <c r="AS23" t="s">
        <v>107</v>
      </c>
      <c r="AT23" t="s">
        <v>116</v>
      </c>
      <c r="AU23" t="s">
        <v>118</v>
      </c>
      <c r="AV23" t="s">
        <v>89</v>
      </c>
      <c r="AW23" t="s">
        <v>89</v>
      </c>
      <c r="AX23" t="s">
        <v>121</v>
      </c>
      <c r="AY23" t="s">
        <v>92</v>
      </c>
      <c r="AZ23" t="s">
        <v>102</v>
      </c>
      <c r="BA23" t="s">
        <v>118</v>
      </c>
      <c r="BB23" t="s">
        <v>82</v>
      </c>
      <c r="BC23" t="s">
        <v>106</v>
      </c>
      <c r="BD23" t="s">
        <v>104</v>
      </c>
      <c r="BE23" t="s">
        <v>97</v>
      </c>
      <c r="BF23" t="s">
        <v>120</v>
      </c>
      <c r="BG23" t="s">
        <v>100</v>
      </c>
      <c r="BH23" t="s">
        <v>94</v>
      </c>
      <c r="BI23" t="s">
        <v>128</v>
      </c>
      <c r="BJ23" t="s">
        <v>82</v>
      </c>
      <c r="BK23" t="s">
        <v>107</v>
      </c>
      <c r="BL23" t="s">
        <v>104</v>
      </c>
      <c r="BM23" t="s">
        <v>104</v>
      </c>
      <c r="BN23" t="s">
        <v>95</v>
      </c>
      <c r="BO23" t="s">
        <v>81</v>
      </c>
      <c r="BP23" t="s">
        <v>83</v>
      </c>
      <c r="BQ23" t="s">
        <v>123</v>
      </c>
      <c r="BR23" t="s">
        <v>105</v>
      </c>
      <c r="BS23" t="s">
        <v>103</v>
      </c>
      <c r="BT23" t="s">
        <v>107</v>
      </c>
      <c r="BU23" t="s">
        <v>96</v>
      </c>
      <c r="BV23" t="s">
        <v>92</v>
      </c>
      <c r="BW23" t="s">
        <v>98</v>
      </c>
      <c r="BX23" t="s">
        <v>81</v>
      </c>
      <c r="BY23" t="s">
        <v>105</v>
      </c>
      <c r="BZ23" t="s">
        <v>105</v>
      </c>
    </row>
    <row r="24" spans="1:78" ht="15.75" thickBot="1" x14ac:dyDescent="0.3">
      <c r="A24" s="4">
        <f>SUM(A23,Tabel69[[#This Row],[terrain]]=1)</f>
        <v>3</v>
      </c>
      <c r="B24" s="4">
        <v>6</v>
      </c>
      <c r="C24" s="4" t="s">
        <v>125</v>
      </c>
      <c r="D24" s="4" t="s">
        <v>120</v>
      </c>
      <c r="E24" s="4"/>
      <c r="F24" s="4" t="s">
        <v>90</v>
      </c>
      <c r="G24" s="4" t="s">
        <v>93</v>
      </c>
      <c r="H24" s="4"/>
      <c r="J24" s="4" t="s">
        <v>194</v>
      </c>
      <c r="K24" s="4">
        <v>6</v>
      </c>
      <c r="L24" s="4" t="s">
        <v>92</v>
      </c>
      <c r="M24" s="4" t="s">
        <v>117</v>
      </c>
      <c r="N24" s="4"/>
      <c r="O24" s="4" t="s">
        <v>100</v>
      </c>
      <c r="P24" s="4" t="s">
        <v>78</v>
      </c>
      <c r="Q24" s="4"/>
      <c r="AA24" t="s">
        <v>81</v>
      </c>
      <c r="AB24" t="s">
        <v>71</v>
      </c>
      <c r="AC24" t="s">
        <v>125</v>
      </c>
      <c r="AD24" t="s">
        <v>127</v>
      </c>
      <c r="AE24" t="s">
        <v>89</v>
      </c>
      <c r="AF24" t="s">
        <v>79</v>
      </c>
      <c r="AG24" t="s">
        <v>87</v>
      </c>
      <c r="AH24" t="s">
        <v>126</v>
      </c>
      <c r="AI24" t="s">
        <v>131</v>
      </c>
      <c r="AJ24" t="s">
        <v>127</v>
      </c>
      <c r="AK24" t="s">
        <v>79</v>
      </c>
      <c r="AL24" t="s">
        <v>126</v>
      </c>
      <c r="AM24" t="s">
        <v>71</v>
      </c>
      <c r="AN24" t="s">
        <v>90</v>
      </c>
      <c r="AO24" t="s">
        <v>131</v>
      </c>
      <c r="AP24" t="s">
        <v>119</v>
      </c>
      <c r="AQ24" t="s">
        <v>126</v>
      </c>
      <c r="AR24" t="s">
        <v>84</v>
      </c>
      <c r="AS24" t="s">
        <v>71</v>
      </c>
      <c r="AT24" t="s">
        <v>117</v>
      </c>
      <c r="AU24" t="s">
        <v>94</v>
      </c>
      <c r="AV24" t="s">
        <v>127</v>
      </c>
      <c r="AW24" t="s">
        <v>76</v>
      </c>
      <c r="AX24" t="s">
        <v>123</v>
      </c>
      <c r="AY24" t="s">
        <v>126</v>
      </c>
      <c r="AZ24" t="s">
        <v>81</v>
      </c>
      <c r="BA24" t="s">
        <v>116</v>
      </c>
      <c r="BB24" t="s">
        <v>73</v>
      </c>
      <c r="BC24" t="s">
        <v>118</v>
      </c>
      <c r="BD24" t="s">
        <v>72</v>
      </c>
      <c r="BE24" t="s">
        <v>118</v>
      </c>
      <c r="BF24" t="s">
        <v>121</v>
      </c>
      <c r="BG24" t="s">
        <v>131</v>
      </c>
      <c r="BH24" t="s">
        <v>126</v>
      </c>
      <c r="BI24" t="s">
        <v>125</v>
      </c>
      <c r="BJ24" t="s">
        <v>120</v>
      </c>
      <c r="BK24" t="s">
        <v>94</v>
      </c>
      <c r="BL24" t="s">
        <v>73</v>
      </c>
      <c r="BM24" t="s">
        <v>90</v>
      </c>
      <c r="BN24" t="s">
        <v>81</v>
      </c>
      <c r="BO24" t="s">
        <v>87</v>
      </c>
      <c r="BP24" t="s">
        <v>93</v>
      </c>
      <c r="BQ24" t="s">
        <v>121</v>
      </c>
      <c r="BR24" t="s">
        <v>71</v>
      </c>
      <c r="BS24" t="s">
        <v>126</v>
      </c>
      <c r="BT24" t="s">
        <v>119</v>
      </c>
      <c r="BU24" t="s">
        <v>80</v>
      </c>
      <c r="BV24" t="s">
        <v>82</v>
      </c>
      <c r="BW24" t="s">
        <v>131</v>
      </c>
      <c r="BX24" t="s">
        <v>82</v>
      </c>
      <c r="BY24" t="s">
        <v>104</v>
      </c>
      <c r="BZ24" t="s">
        <v>131</v>
      </c>
    </row>
    <row r="25" spans="1:78" ht="15.75" thickBot="1" x14ac:dyDescent="0.3">
      <c r="A25" s="4">
        <f>SUM(A24,Tabel69[[#This Row],[terrain]]=1)</f>
        <v>3</v>
      </c>
      <c r="B25" s="4">
        <v>7</v>
      </c>
      <c r="C25" s="4" t="s">
        <v>72</v>
      </c>
      <c r="D25" s="4" t="s">
        <v>127</v>
      </c>
      <c r="E25" s="4" t="s">
        <v>94</v>
      </c>
      <c r="F25" s="4" t="s">
        <v>77</v>
      </c>
      <c r="G25" s="4" t="s">
        <v>102</v>
      </c>
      <c r="H25" s="4"/>
      <c r="J25" s="4" t="s">
        <v>194</v>
      </c>
      <c r="K25" s="4">
        <v>7</v>
      </c>
      <c r="L25" s="4" t="s">
        <v>119</v>
      </c>
      <c r="M25" s="4" t="s">
        <v>131</v>
      </c>
      <c r="N25" s="4"/>
      <c r="O25" s="4" t="s">
        <v>121</v>
      </c>
      <c r="P25" s="4" t="s">
        <v>90</v>
      </c>
      <c r="Q25" s="4"/>
      <c r="AA25" t="s">
        <v>119</v>
      </c>
      <c r="AB25" t="s">
        <v>99</v>
      </c>
      <c r="AC25" t="s">
        <v>120</v>
      </c>
      <c r="AD25" t="s">
        <v>103</v>
      </c>
      <c r="AE25" t="s">
        <v>102</v>
      </c>
      <c r="AF25" t="s">
        <v>88</v>
      </c>
      <c r="AG25" t="s">
        <v>97</v>
      </c>
      <c r="AH25" t="s">
        <v>131</v>
      </c>
      <c r="AI25" t="s">
        <v>125</v>
      </c>
      <c r="AJ25" t="s">
        <v>91</v>
      </c>
      <c r="AK25" t="s">
        <v>118</v>
      </c>
      <c r="AL25" t="s">
        <v>77</v>
      </c>
      <c r="AM25" t="s">
        <v>128</v>
      </c>
      <c r="AN25" t="s">
        <v>95</v>
      </c>
      <c r="AO25" t="s">
        <v>124</v>
      </c>
      <c r="AP25" t="s">
        <v>107</v>
      </c>
      <c r="AQ25" t="s">
        <v>103</v>
      </c>
      <c r="AR25" t="s">
        <v>119</v>
      </c>
      <c r="AS25" t="s">
        <v>104</v>
      </c>
      <c r="AT25" t="s">
        <v>94</v>
      </c>
      <c r="AU25" t="s">
        <v>100</v>
      </c>
      <c r="AV25" t="s">
        <v>87</v>
      </c>
      <c r="AW25" t="s">
        <v>100</v>
      </c>
      <c r="AX25" t="s">
        <v>108</v>
      </c>
      <c r="AY25" t="s">
        <v>103</v>
      </c>
      <c r="AZ25" t="s">
        <v>84</v>
      </c>
      <c r="BA25" t="s">
        <v>97</v>
      </c>
      <c r="BB25" t="s">
        <v>76</v>
      </c>
      <c r="BC25" t="s">
        <v>98</v>
      </c>
      <c r="BD25" t="s">
        <v>117</v>
      </c>
      <c r="BE25" t="s">
        <v>103</v>
      </c>
      <c r="BF25" t="s">
        <v>106</v>
      </c>
      <c r="BG25" t="s">
        <v>90</v>
      </c>
      <c r="BH25" t="s">
        <v>81</v>
      </c>
      <c r="BI25" t="s">
        <v>86</v>
      </c>
      <c r="BJ25" t="s">
        <v>101</v>
      </c>
      <c r="BK25" t="s">
        <v>122</v>
      </c>
      <c r="BL25" t="s">
        <v>96</v>
      </c>
      <c r="BM25" t="s">
        <v>122</v>
      </c>
      <c r="BN25" t="s">
        <v>124</v>
      </c>
      <c r="BO25" t="s">
        <v>102</v>
      </c>
      <c r="BP25" t="s">
        <v>108</v>
      </c>
      <c r="BQ25" t="s">
        <v>103</v>
      </c>
      <c r="BR25" t="s">
        <v>94</v>
      </c>
      <c r="BS25" t="s">
        <v>104</v>
      </c>
      <c r="BT25" t="s">
        <v>95</v>
      </c>
      <c r="BU25" t="s">
        <v>95</v>
      </c>
      <c r="BV25" t="s">
        <v>119</v>
      </c>
      <c r="BW25" t="s">
        <v>89</v>
      </c>
      <c r="BX25" t="s">
        <v>99</v>
      </c>
      <c r="BY25" t="s">
        <v>106</v>
      </c>
      <c r="BZ25" t="s">
        <v>117</v>
      </c>
    </row>
    <row r="26" spans="1:78" ht="15.75" thickBot="1" x14ac:dyDescent="0.3">
      <c r="A26" s="4">
        <f>SUM(A25,Tabel69[[#This Row],[terrain]]=1)</f>
        <v>3</v>
      </c>
      <c r="B26" s="4">
        <v>8</v>
      </c>
      <c r="C26" s="4" t="s">
        <v>76</v>
      </c>
      <c r="D26" s="4" t="s">
        <v>82</v>
      </c>
      <c r="E26" s="4" t="s">
        <v>86</v>
      </c>
      <c r="F26" s="4" t="s">
        <v>88</v>
      </c>
      <c r="G26" s="4" t="s">
        <v>89</v>
      </c>
      <c r="H26" s="4" t="s">
        <v>92</v>
      </c>
      <c r="J26" s="7" t="s">
        <v>194</v>
      </c>
      <c r="K26" s="7">
        <v>8</v>
      </c>
      <c r="L26" s="7" t="s">
        <v>120</v>
      </c>
      <c r="M26" s="7" t="s">
        <v>93</v>
      </c>
      <c r="N26" s="7"/>
      <c r="O26" s="7" t="s">
        <v>118</v>
      </c>
      <c r="P26" s="7" t="s">
        <v>71</v>
      </c>
      <c r="Q26" s="7"/>
      <c r="AA26" t="s">
        <v>71</v>
      </c>
      <c r="AB26" t="s">
        <v>131</v>
      </c>
      <c r="AC26" t="s">
        <v>90</v>
      </c>
      <c r="AD26" t="s">
        <v>126</v>
      </c>
      <c r="AE26" t="s">
        <v>90</v>
      </c>
      <c r="AF26" t="s">
        <v>126</v>
      </c>
      <c r="AG26" t="s">
        <v>131</v>
      </c>
      <c r="AH26" t="s">
        <v>92</v>
      </c>
      <c r="AI26" t="s">
        <v>89</v>
      </c>
      <c r="AJ26" t="s">
        <v>86</v>
      </c>
      <c r="AK26" t="s">
        <v>72</v>
      </c>
      <c r="AL26" t="s">
        <v>127</v>
      </c>
      <c r="AM26" t="s">
        <v>91</v>
      </c>
      <c r="AN26" t="s">
        <v>81</v>
      </c>
      <c r="AO26" t="s">
        <v>88</v>
      </c>
      <c r="AP26" t="s">
        <v>82</v>
      </c>
      <c r="AQ26" t="s">
        <v>71</v>
      </c>
      <c r="AR26" t="s">
        <v>89</v>
      </c>
      <c r="AS26" t="s">
        <v>126</v>
      </c>
      <c r="AT26" t="s">
        <v>91</v>
      </c>
      <c r="AU26" t="s">
        <v>75</v>
      </c>
      <c r="AV26" t="s">
        <v>126</v>
      </c>
      <c r="AW26" t="s">
        <v>126</v>
      </c>
      <c r="AX26" t="s">
        <v>77</v>
      </c>
      <c r="AY26" t="s">
        <v>72</v>
      </c>
      <c r="AZ26" t="s">
        <v>82</v>
      </c>
      <c r="BA26" t="s">
        <v>121</v>
      </c>
      <c r="BB26" t="s">
        <v>72</v>
      </c>
      <c r="BC26" t="s">
        <v>116</v>
      </c>
      <c r="BD26" t="s">
        <v>127</v>
      </c>
      <c r="BE26" t="s">
        <v>71</v>
      </c>
      <c r="BF26" t="s">
        <v>90</v>
      </c>
      <c r="BG26" t="s">
        <v>130</v>
      </c>
      <c r="BH26" t="s">
        <v>73</v>
      </c>
      <c r="BI26" t="s">
        <v>84</v>
      </c>
      <c r="BJ26" t="s">
        <v>119</v>
      </c>
      <c r="BK26" t="s">
        <v>80</v>
      </c>
      <c r="BL26" t="s">
        <v>92</v>
      </c>
      <c r="BM26" t="s">
        <v>127</v>
      </c>
      <c r="BN26" t="s">
        <v>131</v>
      </c>
      <c r="BO26" t="s">
        <v>131</v>
      </c>
      <c r="BP26" t="s">
        <v>81</v>
      </c>
      <c r="BQ26" t="s">
        <v>92</v>
      </c>
      <c r="BR26" t="s">
        <v>74</v>
      </c>
      <c r="BS26" t="s">
        <v>82</v>
      </c>
      <c r="BT26" t="s">
        <v>82</v>
      </c>
      <c r="BU26" t="s">
        <v>102</v>
      </c>
      <c r="BV26" t="s">
        <v>87</v>
      </c>
      <c r="BW26" t="s">
        <v>72</v>
      </c>
      <c r="BX26" t="s">
        <v>118</v>
      </c>
      <c r="BY26" t="s">
        <v>119</v>
      </c>
      <c r="BZ26" t="s">
        <v>87</v>
      </c>
    </row>
    <row r="27" spans="1:78" ht="15.75" thickBot="1" x14ac:dyDescent="0.3">
      <c r="A27" s="4">
        <f>SUM(A26,Tabel69[[#This Row],[terrain]]=1)</f>
        <v>4</v>
      </c>
      <c r="B27" s="4">
        <v>1</v>
      </c>
      <c r="C27" s="4" t="s">
        <v>82</v>
      </c>
      <c r="D27" s="4" t="s">
        <v>93</v>
      </c>
      <c r="E27" s="4"/>
      <c r="F27" s="4" t="s">
        <v>79</v>
      </c>
      <c r="G27" s="4" t="s">
        <v>91</v>
      </c>
      <c r="H27" s="4"/>
      <c r="J27" s="4" t="s">
        <v>195</v>
      </c>
      <c r="K27" s="4">
        <v>1</v>
      </c>
      <c r="L27" s="4" t="s">
        <v>90</v>
      </c>
      <c r="M27" s="4" t="s">
        <v>126</v>
      </c>
      <c r="N27" s="4" t="s">
        <v>120</v>
      </c>
      <c r="O27" s="4" t="s">
        <v>117</v>
      </c>
      <c r="P27" s="4" t="s">
        <v>99</v>
      </c>
      <c r="Q27" s="4" t="s">
        <v>82</v>
      </c>
      <c r="AA27" t="s">
        <v>94</v>
      </c>
      <c r="AB27" t="s">
        <v>86</v>
      </c>
      <c r="AC27" t="s">
        <v>93</v>
      </c>
      <c r="AD27" t="s">
        <v>97</v>
      </c>
      <c r="AE27" t="s">
        <v>92</v>
      </c>
      <c r="AF27" t="s">
        <v>72</v>
      </c>
      <c r="AG27" t="s">
        <v>100</v>
      </c>
      <c r="AH27" t="s">
        <v>94</v>
      </c>
      <c r="AI27" t="s">
        <v>93</v>
      </c>
      <c r="AJ27" t="s">
        <v>121</v>
      </c>
      <c r="AK27" t="s">
        <v>106</v>
      </c>
      <c r="AL27" t="s">
        <v>107</v>
      </c>
      <c r="AM27" t="s">
        <v>120</v>
      </c>
      <c r="AN27" t="s">
        <v>87</v>
      </c>
      <c r="AO27" t="s">
        <v>104</v>
      </c>
      <c r="AP27" t="s">
        <v>94</v>
      </c>
      <c r="AQ27" t="s">
        <v>72</v>
      </c>
      <c r="AR27" t="s">
        <v>106</v>
      </c>
      <c r="AS27" t="s">
        <v>118</v>
      </c>
      <c r="AT27" t="s">
        <v>92</v>
      </c>
      <c r="AU27" t="s">
        <v>77</v>
      </c>
      <c r="AV27" t="s">
        <v>86</v>
      </c>
      <c r="AW27" t="s">
        <v>95</v>
      </c>
      <c r="AX27" t="s">
        <v>81</v>
      </c>
      <c r="AY27" t="s">
        <v>79</v>
      </c>
      <c r="AZ27" t="s">
        <v>99</v>
      </c>
      <c r="BA27" t="s">
        <v>107</v>
      </c>
      <c r="BB27" t="s">
        <v>100</v>
      </c>
      <c r="BC27" t="s">
        <v>99</v>
      </c>
      <c r="BD27" t="s">
        <v>121</v>
      </c>
      <c r="BE27" t="s">
        <v>122</v>
      </c>
      <c r="BF27" t="s">
        <v>100</v>
      </c>
      <c r="BG27" t="s">
        <v>103</v>
      </c>
      <c r="BH27" t="s">
        <v>105</v>
      </c>
      <c r="BI27" t="s">
        <v>107</v>
      </c>
      <c r="BJ27" t="s">
        <v>94</v>
      </c>
      <c r="BK27" t="s">
        <v>105</v>
      </c>
      <c r="BL27" t="s">
        <v>103</v>
      </c>
      <c r="BM27" t="s">
        <v>100</v>
      </c>
      <c r="BN27" t="s">
        <v>103</v>
      </c>
      <c r="BO27" t="s">
        <v>96</v>
      </c>
      <c r="BP27" t="s">
        <v>102</v>
      </c>
      <c r="BQ27" t="s">
        <v>122</v>
      </c>
      <c r="BR27" t="s">
        <v>95</v>
      </c>
      <c r="BS27" t="s">
        <v>128</v>
      </c>
      <c r="BT27" t="s">
        <v>89</v>
      </c>
      <c r="BU27" t="s">
        <v>105</v>
      </c>
      <c r="BV27" t="s">
        <v>123</v>
      </c>
      <c r="BW27" t="s">
        <v>121</v>
      </c>
      <c r="BX27" t="s">
        <v>90</v>
      </c>
      <c r="BY27" t="s">
        <v>108</v>
      </c>
      <c r="BZ27" t="s">
        <v>108</v>
      </c>
    </row>
    <row r="28" spans="1:78" ht="15.75" thickBot="1" x14ac:dyDescent="0.3">
      <c r="A28" s="4">
        <f>SUM(A27,Tabel69[[#This Row],[terrain]]=1)</f>
        <v>4</v>
      </c>
      <c r="B28" s="4">
        <v>2</v>
      </c>
      <c r="C28" s="4" t="s">
        <v>86</v>
      </c>
      <c r="D28" s="4" t="s">
        <v>100</v>
      </c>
      <c r="E28" s="4"/>
      <c r="F28" s="4" t="s">
        <v>121</v>
      </c>
      <c r="G28" s="4" t="s">
        <v>102</v>
      </c>
      <c r="H28" s="4"/>
      <c r="J28" s="4" t="s">
        <v>195</v>
      </c>
      <c r="K28" s="4">
        <v>2</v>
      </c>
      <c r="L28" s="4" t="s">
        <v>100</v>
      </c>
      <c r="M28" s="4" t="s">
        <v>78</v>
      </c>
      <c r="N28" s="4" t="s">
        <v>71</v>
      </c>
      <c r="O28" s="4" t="s">
        <v>125</v>
      </c>
      <c r="P28" s="4" t="s">
        <v>102</v>
      </c>
      <c r="Q28" s="4"/>
      <c r="AA28" t="s">
        <v>118</v>
      </c>
      <c r="AB28" t="s">
        <v>117</v>
      </c>
      <c r="AC28" t="s">
        <v>72</v>
      </c>
      <c r="AD28" t="s">
        <v>84</v>
      </c>
      <c r="AE28" t="s">
        <v>131</v>
      </c>
      <c r="AF28" t="s">
        <v>78</v>
      </c>
      <c r="AG28" t="s">
        <v>127</v>
      </c>
      <c r="AH28" t="s">
        <v>81</v>
      </c>
      <c r="AI28" t="s">
        <v>71</v>
      </c>
      <c r="AJ28" t="s">
        <v>76</v>
      </c>
      <c r="AK28" t="s">
        <v>92</v>
      </c>
      <c r="AL28" t="s">
        <v>84</v>
      </c>
      <c r="AM28" t="s">
        <v>119</v>
      </c>
      <c r="AN28" t="s">
        <v>71</v>
      </c>
      <c r="AO28" t="s">
        <v>77</v>
      </c>
      <c r="AP28" t="s">
        <v>90</v>
      </c>
      <c r="AQ28" t="s">
        <v>119</v>
      </c>
      <c r="AR28" t="s">
        <v>118</v>
      </c>
      <c r="AS28" t="s">
        <v>84</v>
      </c>
      <c r="AT28" t="s">
        <v>90</v>
      </c>
      <c r="AU28" t="s">
        <v>120</v>
      </c>
      <c r="AV28" t="s">
        <v>131</v>
      </c>
      <c r="AW28" t="s">
        <v>87</v>
      </c>
      <c r="AX28" t="s">
        <v>126</v>
      </c>
      <c r="AY28" t="s">
        <v>77</v>
      </c>
      <c r="AZ28" t="s">
        <v>120</v>
      </c>
      <c r="BA28" t="s">
        <v>79</v>
      </c>
      <c r="BB28" t="s">
        <v>125</v>
      </c>
      <c r="BC28" t="s">
        <v>86</v>
      </c>
      <c r="BD28" t="s">
        <v>76</v>
      </c>
      <c r="BE28" t="s">
        <v>117</v>
      </c>
      <c r="BF28" t="s">
        <v>72</v>
      </c>
      <c r="BG28" t="s">
        <v>79</v>
      </c>
      <c r="BH28" t="s">
        <v>117</v>
      </c>
      <c r="BI28" t="s">
        <v>74</v>
      </c>
      <c r="BJ28" t="s">
        <v>74</v>
      </c>
      <c r="BK28" t="s">
        <v>90</v>
      </c>
      <c r="BL28" t="s">
        <v>121</v>
      </c>
      <c r="BM28" t="s">
        <v>81</v>
      </c>
      <c r="BN28" t="s">
        <v>116</v>
      </c>
      <c r="BO28" t="s">
        <v>119</v>
      </c>
      <c r="BP28" t="s">
        <v>127</v>
      </c>
      <c r="BQ28" t="s">
        <v>95</v>
      </c>
      <c r="BR28" t="s">
        <v>83</v>
      </c>
      <c r="BS28" t="s">
        <v>119</v>
      </c>
      <c r="BT28" t="s">
        <v>127</v>
      </c>
      <c r="BU28" t="s">
        <v>126</v>
      </c>
      <c r="BV28" t="s">
        <v>131</v>
      </c>
      <c r="BW28" t="s">
        <v>74</v>
      </c>
      <c r="BX28" t="s">
        <v>80</v>
      </c>
      <c r="BY28" t="s">
        <v>126</v>
      </c>
      <c r="BZ28" t="s">
        <v>118</v>
      </c>
    </row>
    <row r="29" spans="1:78" ht="15.75" thickBot="1" x14ac:dyDescent="0.3">
      <c r="A29" s="4">
        <f>SUM(A28,Tabel69[[#This Row],[terrain]]=1)</f>
        <v>4</v>
      </c>
      <c r="B29" s="4">
        <v>3</v>
      </c>
      <c r="C29" s="4" t="s">
        <v>72</v>
      </c>
      <c r="D29" s="4" t="s">
        <v>92</v>
      </c>
      <c r="E29" s="4"/>
      <c r="F29" s="4" t="s">
        <v>78</v>
      </c>
      <c r="G29" s="4" t="s">
        <v>117</v>
      </c>
      <c r="H29" s="4"/>
      <c r="J29" s="4" t="s">
        <v>195</v>
      </c>
      <c r="K29" s="4">
        <v>3</v>
      </c>
      <c r="L29" s="4" t="s">
        <v>84</v>
      </c>
      <c r="M29" s="4" t="s">
        <v>79</v>
      </c>
      <c r="N29" s="4"/>
      <c r="O29" s="4" t="s">
        <v>119</v>
      </c>
      <c r="P29" s="4" t="s">
        <v>98</v>
      </c>
      <c r="Q29" s="4"/>
      <c r="AA29" t="s">
        <v>84</v>
      </c>
      <c r="AB29" t="s">
        <v>92</v>
      </c>
      <c r="AC29" t="s">
        <v>127</v>
      </c>
      <c r="AD29" t="s">
        <v>120</v>
      </c>
      <c r="AE29" t="s">
        <v>71</v>
      </c>
      <c r="AF29" t="s">
        <v>102</v>
      </c>
      <c r="AG29" t="s">
        <v>117</v>
      </c>
      <c r="AH29" t="s">
        <v>88</v>
      </c>
      <c r="AI29" t="s">
        <v>84</v>
      </c>
      <c r="AJ29" t="s">
        <v>79</v>
      </c>
      <c r="AK29" t="s">
        <v>103</v>
      </c>
      <c r="AL29" t="s">
        <v>104</v>
      </c>
      <c r="AM29" t="s">
        <v>103</v>
      </c>
      <c r="AN29" t="s">
        <v>102</v>
      </c>
      <c r="AO29" t="s">
        <v>80</v>
      </c>
      <c r="AP29" t="s">
        <v>124</v>
      </c>
      <c r="AQ29" t="s">
        <v>91</v>
      </c>
      <c r="AR29" t="s">
        <v>124</v>
      </c>
      <c r="AS29" t="s">
        <v>96</v>
      </c>
      <c r="AT29" t="s">
        <v>104</v>
      </c>
      <c r="AU29" t="s">
        <v>108</v>
      </c>
      <c r="AV29" t="s">
        <v>74</v>
      </c>
      <c r="AW29" t="s">
        <v>106</v>
      </c>
      <c r="AX29" t="s">
        <v>84</v>
      </c>
      <c r="AY29" t="s">
        <v>91</v>
      </c>
      <c r="AZ29" t="s">
        <v>121</v>
      </c>
      <c r="BA29" t="s">
        <v>123</v>
      </c>
      <c r="BB29" t="s">
        <v>77</v>
      </c>
      <c r="BC29" t="s">
        <v>95</v>
      </c>
      <c r="BD29" t="s">
        <v>91</v>
      </c>
      <c r="BE29" t="s">
        <v>124</v>
      </c>
      <c r="BF29" t="s">
        <v>73</v>
      </c>
      <c r="BG29" t="s">
        <v>119</v>
      </c>
      <c r="BH29" t="s">
        <v>107</v>
      </c>
      <c r="BI29" t="s">
        <v>120</v>
      </c>
      <c r="BJ29" t="s">
        <v>81</v>
      </c>
      <c r="BK29" t="s">
        <v>106</v>
      </c>
      <c r="BL29" t="s">
        <v>101</v>
      </c>
      <c r="BM29" t="s">
        <v>103</v>
      </c>
      <c r="BN29" t="s">
        <v>92</v>
      </c>
      <c r="BO29" t="s">
        <v>92</v>
      </c>
      <c r="BP29" t="s">
        <v>122</v>
      </c>
      <c r="BQ29" t="s">
        <v>107</v>
      </c>
      <c r="BR29" t="s">
        <v>96</v>
      </c>
      <c r="BS29" t="s">
        <v>86</v>
      </c>
      <c r="BT29" t="s">
        <v>100</v>
      </c>
      <c r="BU29" t="s">
        <v>71</v>
      </c>
      <c r="BV29" t="s">
        <v>97</v>
      </c>
      <c r="BW29" t="s">
        <v>86</v>
      </c>
      <c r="BX29" t="s">
        <v>86</v>
      </c>
      <c r="BY29" t="s">
        <v>79</v>
      </c>
      <c r="BZ29" t="s">
        <v>93</v>
      </c>
    </row>
    <row r="30" spans="1:78" ht="15.75" thickBot="1" x14ac:dyDescent="0.3">
      <c r="A30" s="4">
        <f>SUM(A29,Tabel69[[#This Row],[terrain]]=1)</f>
        <v>4</v>
      </c>
      <c r="B30" s="4">
        <v>4</v>
      </c>
      <c r="C30" s="4" t="s">
        <v>131</v>
      </c>
      <c r="D30" s="4" t="s">
        <v>76</v>
      </c>
      <c r="E30" s="4"/>
      <c r="F30" s="4" t="s">
        <v>125</v>
      </c>
      <c r="G30" s="4" t="s">
        <v>123</v>
      </c>
      <c r="H30" s="4"/>
      <c r="J30" s="4" t="s">
        <v>195</v>
      </c>
      <c r="K30" s="4">
        <v>4</v>
      </c>
      <c r="L30" s="4" t="s">
        <v>91</v>
      </c>
      <c r="M30" s="4" t="s">
        <v>92</v>
      </c>
      <c r="N30" s="4"/>
      <c r="O30" s="4" t="s">
        <v>103</v>
      </c>
      <c r="P30" s="4" t="s">
        <v>94</v>
      </c>
      <c r="Q30" s="4"/>
      <c r="AA30" t="s">
        <v>86</v>
      </c>
      <c r="AB30" t="s">
        <v>102</v>
      </c>
      <c r="AC30" t="s">
        <v>94</v>
      </c>
      <c r="AD30" t="s">
        <v>99</v>
      </c>
      <c r="AE30" t="s">
        <v>88</v>
      </c>
      <c r="AF30" t="s">
        <v>103</v>
      </c>
      <c r="AG30" t="s">
        <v>93</v>
      </c>
      <c r="AH30" t="s">
        <v>89</v>
      </c>
      <c r="AI30" t="s">
        <v>100</v>
      </c>
      <c r="AJ30" t="s">
        <v>94</v>
      </c>
      <c r="AK30" t="s">
        <v>96</v>
      </c>
      <c r="AL30" t="s">
        <v>117</v>
      </c>
      <c r="AM30" t="s">
        <v>95</v>
      </c>
      <c r="AN30" t="s">
        <v>125</v>
      </c>
      <c r="AO30" t="s">
        <v>76</v>
      </c>
      <c r="AP30" t="s">
        <v>79</v>
      </c>
      <c r="AQ30" t="s">
        <v>92</v>
      </c>
      <c r="AR30" t="s">
        <v>96</v>
      </c>
      <c r="AS30" t="s">
        <v>94</v>
      </c>
      <c r="AT30" t="s">
        <v>131</v>
      </c>
      <c r="AU30" t="s">
        <v>130</v>
      </c>
      <c r="AV30" t="s">
        <v>82</v>
      </c>
      <c r="AW30" t="s">
        <v>74</v>
      </c>
      <c r="AX30" t="s">
        <v>94</v>
      </c>
      <c r="AY30" t="s">
        <v>76</v>
      </c>
      <c r="AZ30" t="s">
        <v>97</v>
      </c>
      <c r="BA30" t="s">
        <v>125</v>
      </c>
      <c r="BB30" t="s">
        <v>80</v>
      </c>
      <c r="BC30" t="s">
        <v>125</v>
      </c>
      <c r="BD30" t="s">
        <v>78</v>
      </c>
      <c r="BE30" t="s">
        <v>82</v>
      </c>
      <c r="BF30" t="s">
        <v>119</v>
      </c>
      <c r="BG30" t="s">
        <v>86</v>
      </c>
      <c r="BH30" t="s">
        <v>90</v>
      </c>
      <c r="BI30" t="s">
        <v>72</v>
      </c>
      <c r="BJ30" t="s">
        <v>123</v>
      </c>
      <c r="BK30" t="s">
        <v>121</v>
      </c>
      <c r="BL30" t="s">
        <v>72</v>
      </c>
      <c r="BM30" t="s">
        <v>102</v>
      </c>
      <c r="BN30" t="s">
        <v>119</v>
      </c>
      <c r="BO30" t="s">
        <v>118</v>
      </c>
      <c r="BP30" t="s">
        <v>80</v>
      </c>
      <c r="BQ30" t="s">
        <v>86</v>
      </c>
      <c r="BR30" t="s">
        <v>126</v>
      </c>
      <c r="BS30" t="s">
        <v>80</v>
      </c>
      <c r="BT30" t="s">
        <v>72</v>
      </c>
      <c r="BU30" t="s">
        <v>98</v>
      </c>
      <c r="BV30" t="s">
        <v>86</v>
      </c>
      <c r="BW30" t="s">
        <v>126</v>
      </c>
      <c r="BX30" t="s">
        <v>92</v>
      </c>
      <c r="BY30" t="s">
        <v>81</v>
      </c>
      <c r="BZ30" t="s">
        <v>80</v>
      </c>
    </row>
    <row r="31" spans="1:78" ht="15.75" thickBot="1" x14ac:dyDescent="0.3">
      <c r="A31" s="4">
        <f>SUM(A30,Tabel69[[#This Row],[terrain]]=1)</f>
        <v>4</v>
      </c>
      <c r="B31" s="4">
        <v>5</v>
      </c>
      <c r="C31" s="4" t="s">
        <v>118</v>
      </c>
      <c r="D31" s="4" t="s">
        <v>90</v>
      </c>
      <c r="E31" s="4"/>
      <c r="F31" s="4" t="s">
        <v>88</v>
      </c>
      <c r="G31" s="4" t="s">
        <v>94</v>
      </c>
      <c r="H31" s="4"/>
      <c r="J31" s="4" t="s">
        <v>195</v>
      </c>
      <c r="K31" s="4">
        <v>5</v>
      </c>
      <c r="L31" s="4" t="s">
        <v>127</v>
      </c>
      <c r="M31" s="4" t="s">
        <v>89</v>
      </c>
      <c r="N31" s="4"/>
      <c r="O31" s="4" t="s">
        <v>121</v>
      </c>
      <c r="P31" s="4" t="s">
        <v>97</v>
      </c>
      <c r="Q31" s="4"/>
      <c r="AA31" t="s">
        <v>93</v>
      </c>
      <c r="AB31" t="s">
        <v>125</v>
      </c>
      <c r="AC31" t="s">
        <v>77</v>
      </c>
      <c r="AD31" t="s">
        <v>80</v>
      </c>
      <c r="AE31" t="s">
        <v>82</v>
      </c>
      <c r="AF31" t="s">
        <v>86</v>
      </c>
      <c r="AG31" t="s">
        <v>78</v>
      </c>
      <c r="AH31" t="s">
        <v>86</v>
      </c>
      <c r="AI31" t="s">
        <v>79</v>
      </c>
      <c r="AJ31" t="s">
        <v>92</v>
      </c>
      <c r="AK31" t="s">
        <v>104</v>
      </c>
      <c r="AL31" t="s">
        <v>82</v>
      </c>
      <c r="AM31" t="s">
        <v>106</v>
      </c>
      <c r="AN31" t="s">
        <v>128</v>
      </c>
      <c r="AO31" t="s">
        <v>95</v>
      </c>
      <c r="AP31" t="s">
        <v>89</v>
      </c>
      <c r="AQ31" t="s">
        <v>96</v>
      </c>
      <c r="AR31" t="s">
        <v>107</v>
      </c>
      <c r="AS31" t="s">
        <v>95</v>
      </c>
      <c r="AT31" t="s">
        <v>120</v>
      </c>
      <c r="AU31" t="s">
        <v>91</v>
      </c>
      <c r="AV31" t="s">
        <v>92</v>
      </c>
      <c r="AW31" t="s">
        <v>94</v>
      </c>
      <c r="AX31" t="s">
        <v>97</v>
      </c>
      <c r="AY31" t="s">
        <v>98</v>
      </c>
      <c r="AZ31" t="s">
        <v>103</v>
      </c>
      <c r="BA31" t="s">
        <v>84</v>
      </c>
      <c r="BB31" t="s">
        <v>99</v>
      </c>
      <c r="BC31" t="s">
        <v>103</v>
      </c>
      <c r="BD31" t="s">
        <v>81</v>
      </c>
      <c r="BE31" t="s">
        <v>98</v>
      </c>
      <c r="BF31" t="s">
        <v>89</v>
      </c>
      <c r="BG31" t="s">
        <v>102</v>
      </c>
      <c r="BH31" t="s">
        <v>121</v>
      </c>
      <c r="BI31" t="s">
        <v>95</v>
      </c>
      <c r="BJ31" t="s">
        <v>99</v>
      </c>
      <c r="BK31" t="s">
        <v>99</v>
      </c>
      <c r="BL31" t="s">
        <v>93</v>
      </c>
      <c r="BM31" t="s">
        <v>107</v>
      </c>
      <c r="BN31" t="s">
        <v>90</v>
      </c>
      <c r="BO31" t="s">
        <v>108</v>
      </c>
      <c r="BP31" t="s">
        <v>87</v>
      </c>
      <c r="BQ31" t="s">
        <v>96</v>
      </c>
      <c r="BR31" t="s">
        <v>73</v>
      </c>
      <c r="BS31" t="s">
        <v>93</v>
      </c>
      <c r="BT31" t="s">
        <v>128</v>
      </c>
      <c r="BU31" t="s">
        <v>121</v>
      </c>
      <c r="BV31" t="s">
        <v>94</v>
      </c>
      <c r="BW31" t="s">
        <v>101</v>
      </c>
      <c r="BX31" t="s">
        <v>104</v>
      </c>
      <c r="BY31" t="s">
        <v>118</v>
      </c>
      <c r="BZ31" t="s">
        <v>122</v>
      </c>
    </row>
    <row r="32" spans="1:78" ht="15.75" thickBot="1" x14ac:dyDescent="0.3">
      <c r="A32" s="4">
        <f>SUM(A31,Tabel69[[#This Row],[terrain]]=1)</f>
        <v>4</v>
      </c>
      <c r="B32" s="4">
        <v>6</v>
      </c>
      <c r="C32" s="4" t="s">
        <v>127</v>
      </c>
      <c r="D32" s="4" t="s">
        <v>103</v>
      </c>
      <c r="E32" s="4"/>
      <c r="F32" s="4" t="s">
        <v>126</v>
      </c>
      <c r="G32" s="4" t="s">
        <v>97</v>
      </c>
      <c r="H32" s="4"/>
      <c r="J32" s="4" t="s">
        <v>195</v>
      </c>
      <c r="K32" s="4">
        <v>6</v>
      </c>
      <c r="L32" s="4" t="s">
        <v>77</v>
      </c>
      <c r="M32" s="4" t="s">
        <v>88</v>
      </c>
      <c r="N32" s="4"/>
      <c r="O32" s="4" t="s">
        <v>93</v>
      </c>
      <c r="P32" s="4" t="s">
        <v>87</v>
      </c>
      <c r="Q32" s="4"/>
      <c r="AA32" t="s">
        <v>100</v>
      </c>
      <c r="AB32" t="s">
        <v>81</v>
      </c>
      <c r="AC32" t="s">
        <v>102</v>
      </c>
      <c r="AD32" t="s">
        <v>89</v>
      </c>
      <c r="AE32" t="s">
        <v>84</v>
      </c>
      <c r="AF32" t="s">
        <v>87</v>
      </c>
      <c r="AG32" t="s">
        <v>99</v>
      </c>
      <c r="AH32" t="s">
        <v>97</v>
      </c>
      <c r="AI32" t="s">
        <v>82</v>
      </c>
      <c r="AJ32" t="s">
        <v>98</v>
      </c>
      <c r="AK32" t="s">
        <v>126</v>
      </c>
      <c r="AL32" t="s">
        <v>79</v>
      </c>
      <c r="AM32" t="s">
        <v>126</v>
      </c>
      <c r="AN32" t="s">
        <v>78</v>
      </c>
      <c r="AO32" t="s">
        <v>125</v>
      </c>
      <c r="AP32" t="s">
        <v>118</v>
      </c>
      <c r="AQ32" t="s">
        <v>118</v>
      </c>
      <c r="AR32" t="s">
        <v>79</v>
      </c>
      <c r="AS32" t="s">
        <v>128</v>
      </c>
      <c r="AT32" t="s">
        <v>84</v>
      </c>
      <c r="AU32" t="s">
        <v>84</v>
      </c>
      <c r="AV32" t="s">
        <v>125</v>
      </c>
      <c r="AW32" t="s">
        <v>97</v>
      </c>
      <c r="AX32" t="s">
        <v>76</v>
      </c>
      <c r="AY32" t="s">
        <v>123</v>
      </c>
      <c r="AZ32" t="s">
        <v>80</v>
      </c>
      <c r="BA32" t="s">
        <v>115</v>
      </c>
      <c r="BB32" t="s">
        <v>78</v>
      </c>
      <c r="BC32" t="s">
        <v>76</v>
      </c>
      <c r="BD32" t="s">
        <v>116</v>
      </c>
      <c r="BE32" t="s">
        <v>73</v>
      </c>
      <c r="BF32" t="s">
        <v>74</v>
      </c>
      <c r="BG32" t="s">
        <v>126</v>
      </c>
      <c r="BH32" t="s">
        <v>127</v>
      </c>
      <c r="BI32" t="s">
        <v>71</v>
      </c>
      <c r="BJ32" t="s">
        <v>103</v>
      </c>
      <c r="BK32" t="s">
        <v>102</v>
      </c>
      <c r="BL32" t="s">
        <v>97</v>
      </c>
      <c r="BM32" t="s">
        <v>72</v>
      </c>
      <c r="BN32" t="s">
        <v>80</v>
      </c>
      <c r="BO32" t="s">
        <v>99</v>
      </c>
      <c r="BP32" t="s">
        <v>100</v>
      </c>
      <c r="BQ32" t="s">
        <v>131</v>
      </c>
      <c r="BR32" t="s">
        <v>92</v>
      </c>
      <c r="BS32" t="s">
        <v>118</v>
      </c>
      <c r="BT32" t="s">
        <v>102</v>
      </c>
      <c r="BU32" t="s">
        <v>101</v>
      </c>
      <c r="BV32" t="s">
        <v>102</v>
      </c>
      <c r="BW32" t="s">
        <v>118</v>
      </c>
      <c r="BX32" t="s">
        <v>71</v>
      </c>
      <c r="BY32" t="s">
        <v>72</v>
      </c>
      <c r="BZ32" t="s">
        <v>96</v>
      </c>
    </row>
    <row r="33" spans="1:78" ht="15.75" thickBot="1" x14ac:dyDescent="0.3">
      <c r="A33" s="4">
        <f>SUM(A32,Tabel69[[#This Row],[terrain]]=1)</f>
        <v>4</v>
      </c>
      <c r="B33" s="4">
        <v>7</v>
      </c>
      <c r="C33" s="4" t="s">
        <v>84</v>
      </c>
      <c r="D33" s="4" t="s">
        <v>120</v>
      </c>
      <c r="E33" s="4" t="s">
        <v>99</v>
      </c>
      <c r="F33" s="4" t="s">
        <v>80</v>
      </c>
      <c r="G33" s="4" t="s">
        <v>89</v>
      </c>
      <c r="H33" s="4"/>
      <c r="J33" s="4" t="s">
        <v>195</v>
      </c>
      <c r="K33" s="4">
        <v>7</v>
      </c>
      <c r="L33" s="4" t="s">
        <v>123</v>
      </c>
      <c r="M33" s="4" t="s">
        <v>131</v>
      </c>
      <c r="N33" s="4"/>
      <c r="O33" s="4" t="s">
        <v>72</v>
      </c>
      <c r="P33" s="4" t="s">
        <v>76</v>
      </c>
      <c r="Q33" s="4"/>
      <c r="AA33" t="s">
        <v>126</v>
      </c>
      <c r="AB33" t="s">
        <v>77</v>
      </c>
      <c r="AC33" t="s">
        <v>76</v>
      </c>
      <c r="AD33" t="s">
        <v>71</v>
      </c>
      <c r="AE33" t="s">
        <v>125</v>
      </c>
      <c r="AF33" t="s">
        <v>116</v>
      </c>
      <c r="AG33" t="s">
        <v>126</v>
      </c>
      <c r="AH33" t="s">
        <v>72</v>
      </c>
      <c r="AI33" t="s">
        <v>72</v>
      </c>
      <c r="AJ33" t="s">
        <v>125</v>
      </c>
      <c r="AK33" t="s">
        <v>88</v>
      </c>
      <c r="AL33" t="s">
        <v>80</v>
      </c>
      <c r="AM33" t="s">
        <v>76</v>
      </c>
      <c r="AN33" t="s">
        <v>104</v>
      </c>
      <c r="AO33" t="s">
        <v>106</v>
      </c>
      <c r="AP33" t="s">
        <v>96</v>
      </c>
      <c r="AQ33" t="s">
        <v>94</v>
      </c>
      <c r="AR33" t="s">
        <v>86</v>
      </c>
      <c r="AS33" t="s">
        <v>92</v>
      </c>
      <c r="AT33" t="s">
        <v>128</v>
      </c>
      <c r="AU33" t="s">
        <v>106</v>
      </c>
      <c r="AV33" t="s">
        <v>119</v>
      </c>
      <c r="AW33" t="s">
        <v>121</v>
      </c>
      <c r="AX33" t="s">
        <v>105</v>
      </c>
      <c r="AY33" t="s">
        <v>102</v>
      </c>
      <c r="AZ33" t="s">
        <v>95</v>
      </c>
      <c r="BA33" t="s">
        <v>94</v>
      </c>
      <c r="BB33" t="s">
        <v>92</v>
      </c>
      <c r="BC33" t="s">
        <v>123</v>
      </c>
      <c r="BD33" t="s">
        <v>86</v>
      </c>
      <c r="BE33" t="s">
        <v>86</v>
      </c>
      <c r="BF33" t="s">
        <v>82</v>
      </c>
      <c r="BG33" t="s">
        <v>108</v>
      </c>
      <c r="BH33" t="s">
        <v>124</v>
      </c>
      <c r="BI33" t="s">
        <v>106</v>
      </c>
      <c r="BJ33" t="s">
        <v>104</v>
      </c>
      <c r="BK33" t="s">
        <v>103</v>
      </c>
      <c r="BL33" t="s">
        <v>108</v>
      </c>
      <c r="BM33" t="s">
        <v>105</v>
      </c>
      <c r="BN33" t="s">
        <v>101</v>
      </c>
      <c r="BO33" t="s">
        <v>105</v>
      </c>
      <c r="BP33" t="s">
        <v>104</v>
      </c>
      <c r="BQ33" t="s">
        <v>79</v>
      </c>
      <c r="BR33" t="s">
        <v>124</v>
      </c>
      <c r="BS33" t="s">
        <v>100</v>
      </c>
      <c r="BT33" t="s">
        <v>124</v>
      </c>
      <c r="BU33" t="s">
        <v>106</v>
      </c>
      <c r="BV33" t="s">
        <v>108</v>
      </c>
      <c r="BW33" t="s">
        <v>94</v>
      </c>
      <c r="BX33" t="s">
        <v>105</v>
      </c>
      <c r="BY33" t="s">
        <v>92</v>
      </c>
      <c r="BZ33" t="s">
        <v>100</v>
      </c>
    </row>
    <row r="34" spans="1:78" ht="15.75" thickBot="1" x14ac:dyDescent="0.3">
      <c r="A34" s="4">
        <f>SUM(A33,Tabel69[[#This Row],[terrain]]=1)</f>
        <v>4</v>
      </c>
      <c r="B34" s="4">
        <v>8</v>
      </c>
      <c r="C34" s="4" t="s">
        <v>71</v>
      </c>
      <c r="D34" s="4" t="s">
        <v>77</v>
      </c>
      <c r="E34" s="4" t="s">
        <v>87</v>
      </c>
      <c r="F34" s="4" t="s">
        <v>81</v>
      </c>
      <c r="G34" s="4" t="s">
        <v>119</v>
      </c>
      <c r="H34" s="4" t="s">
        <v>98</v>
      </c>
      <c r="J34" s="7" t="s">
        <v>195</v>
      </c>
      <c r="K34" s="7">
        <v>8</v>
      </c>
      <c r="L34" s="7" t="s">
        <v>81</v>
      </c>
      <c r="M34" s="7" t="s">
        <v>86</v>
      </c>
      <c r="N34" s="7"/>
      <c r="O34" s="7" t="s">
        <v>118</v>
      </c>
      <c r="P34" s="7" t="s">
        <v>80</v>
      </c>
      <c r="Q34" s="7"/>
      <c r="AA34" t="s">
        <v>90</v>
      </c>
      <c r="AB34" t="s">
        <v>89</v>
      </c>
      <c r="AC34" t="s">
        <v>82</v>
      </c>
      <c r="AD34" t="s">
        <v>77</v>
      </c>
      <c r="AE34" t="s">
        <v>76</v>
      </c>
      <c r="AF34" t="s">
        <v>82</v>
      </c>
      <c r="AG34" t="s">
        <v>82</v>
      </c>
      <c r="AH34" t="s">
        <v>80</v>
      </c>
      <c r="AI34" t="s">
        <v>86</v>
      </c>
      <c r="AJ34" t="s">
        <v>78</v>
      </c>
      <c r="AK34" t="s">
        <v>125</v>
      </c>
      <c r="AL34" t="s">
        <v>131</v>
      </c>
      <c r="AM34" t="s">
        <v>96</v>
      </c>
      <c r="AN34" t="s">
        <v>77</v>
      </c>
      <c r="AO34" t="s">
        <v>86</v>
      </c>
      <c r="AP34" t="s">
        <v>88</v>
      </c>
      <c r="AQ34" t="s">
        <v>105</v>
      </c>
      <c r="AR34" t="s">
        <v>117</v>
      </c>
      <c r="AS34" t="s">
        <v>72</v>
      </c>
      <c r="AT34" t="s">
        <v>126</v>
      </c>
      <c r="AU34" t="s">
        <v>71</v>
      </c>
      <c r="AV34" t="s">
        <v>118</v>
      </c>
      <c r="AW34" t="s">
        <v>125</v>
      </c>
      <c r="AX34" t="s">
        <v>102</v>
      </c>
      <c r="AY34" t="s">
        <v>71</v>
      </c>
      <c r="AZ34" t="s">
        <v>75</v>
      </c>
      <c r="BA34" t="s">
        <v>87</v>
      </c>
      <c r="BB34" t="s">
        <v>118</v>
      </c>
      <c r="BC34" t="s">
        <v>82</v>
      </c>
      <c r="BD34" t="s">
        <v>74</v>
      </c>
      <c r="BE34" t="s">
        <v>94</v>
      </c>
      <c r="BF34" t="s">
        <v>102</v>
      </c>
      <c r="BG34" t="s">
        <v>120</v>
      </c>
      <c r="BH34" t="s">
        <v>82</v>
      </c>
      <c r="BI34" t="s">
        <v>82</v>
      </c>
      <c r="BJ34" t="s">
        <v>125</v>
      </c>
      <c r="BK34" t="s">
        <v>92</v>
      </c>
      <c r="BL34" t="s">
        <v>80</v>
      </c>
      <c r="BM34" t="s">
        <v>71</v>
      </c>
      <c r="BN34" t="s">
        <v>93</v>
      </c>
      <c r="BO34" t="s">
        <v>71</v>
      </c>
      <c r="BP34" t="s">
        <v>123</v>
      </c>
      <c r="BQ34" t="s">
        <v>118</v>
      </c>
      <c r="BR34" t="s">
        <v>117</v>
      </c>
      <c r="BS34" t="s">
        <v>131</v>
      </c>
      <c r="BT34" t="s">
        <v>118</v>
      </c>
      <c r="BU34" t="s">
        <v>103</v>
      </c>
      <c r="BV34" t="s">
        <v>90</v>
      </c>
      <c r="BW34" t="s">
        <v>87</v>
      </c>
      <c r="BX34" t="s">
        <v>72</v>
      </c>
      <c r="BY34" t="s">
        <v>99</v>
      </c>
      <c r="BZ34" t="s">
        <v>126</v>
      </c>
    </row>
    <row r="35" spans="1:78" ht="15.75" thickBot="1" x14ac:dyDescent="0.3">
      <c r="A35" s="4">
        <f>SUM(A34,Tabel69[[#This Row],[terrain]]=1)</f>
        <v>5</v>
      </c>
      <c r="B35" s="4">
        <v>1</v>
      </c>
      <c r="C35" s="4" t="s">
        <v>127</v>
      </c>
      <c r="D35" s="4" t="s">
        <v>123</v>
      </c>
      <c r="E35" s="4"/>
      <c r="F35" s="4" t="s">
        <v>78</v>
      </c>
      <c r="G35" s="4" t="s">
        <v>80</v>
      </c>
      <c r="H35" s="4"/>
      <c r="J35" s="4" t="s">
        <v>196</v>
      </c>
      <c r="K35" s="4">
        <v>1</v>
      </c>
      <c r="L35" s="4" t="s">
        <v>84</v>
      </c>
      <c r="M35" s="4" t="s">
        <v>93</v>
      </c>
      <c r="N35" s="4" t="s">
        <v>119</v>
      </c>
      <c r="O35" s="4" t="s">
        <v>103</v>
      </c>
      <c r="P35" s="4" t="s">
        <v>81</v>
      </c>
      <c r="Q35" s="4" t="s">
        <v>120</v>
      </c>
      <c r="AA35" t="s">
        <v>123</v>
      </c>
      <c r="AB35" t="s">
        <v>121</v>
      </c>
      <c r="AC35" t="s">
        <v>86</v>
      </c>
      <c r="AD35" t="s">
        <v>87</v>
      </c>
      <c r="AE35" t="s">
        <v>121</v>
      </c>
      <c r="AF35" t="s">
        <v>100</v>
      </c>
      <c r="AG35" t="s">
        <v>92</v>
      </c>
      <c r="AH35" t="s">
        <v>87</v>
      </c>
      <c r="AI35" t="s">
        <v>102</v>
      </c>
      <c r="AJ35" t="s">
        <v>93</v>
      </c>
      <c r="AK35" t="s">
        <v>95</v>
      </c>
      <c r="AL35" t="s">
        <v>94</v>
      </c>
      <c r="AM35" t="s">
        <v>102</v>
      </c>
      <c r="AN35" t="s">
        <v>96</v>
      </c>
      <c r="AO35" t="s">
        <v>96</v>
      </c>
      <c r="AP35" t="s">
        <v>95</v>
      </c>
      <c r="AQ35" t="s">
        <v>124</v>
      </c>
      <c r="AR35" t="s">
        <v>104</v>
      </c>
      <c r="AS35" t="s">
        <v>82</v>
      </c>
      <c r="AT35" t="s">
        <v>102</v>
      </c>
      <c r="AU35" t="s">
        <v>117</v>
      </c>
      <c r="AV35" t="s">
        <v>98</v>
      </c>
      <c r="AW35" t="s">
        <v>82</v>
      </c>
      <c r="AX35" t="s">
        <v>104</v>
      </c>
      <c r="AY35" t="s">
        <v>89</v>
      </c>
      <c r="AZ35" t="s">
        <v>104</v>
      </c>
      <c r="BA35" t="s">
        <v>104</v>
      </c>
      <c r="BB35" t="s">
        <v>104</v>
      </c>
      <c r="BC35" t="s">
        <v>124</v>
      </c>
      <c r="BD35" t="s">
        <v>99</v>
      </c>
      <c r="BE35" t="s">
        <v>121</v>
      </c>
      <c r="BF35" t="s">
        <v>107</v>
      </c>
      <c r="BG35" t="s">
        <v>104</v>
      </c>
      <c r="BH35" t="s">
        <v>104</v>
      </c>
      <c r="BI35" t="s">
        <v>122</v>
      </c>
      <c r="BJ35" t="s">
        <v>91</v>
      </c>
      <c r="BK35" t="s">
        <v>98</v>
      </c>
      <c r="BL35" t="s">
        <v>116</v>
      </c>
      <c r="BM35" t="s">
        <v>97</v>
      </c>
      <c r="BN35" t="s">
        <v>107</v>
      </c>
      <c r="BO35" t="s">
        <v>130</v>
      </c>
      <c r="BP35" t="s">
        <v>105</v>
      </c>
      <c r="BQ35" t="s">
        <v>102</v>
      </c>
      <c r="BR35" t="s">
        <v>82</v>
      </c>
      <c r="BS35" t="s">
        <v>130</v>
      </c>
      <c r="BT35" t="s">
        <v>92</v>
      </c>
      <c r="BU35" t="s">
        <v>107</v>
      </c>
      <c r="BV35" t="s">
        <v>124</v>
      </c>
      <c r="BW35" t="s">
        <v>96</v>
      </c>
      <c r="BX35" t="s">
        <v>97</v>
      </c>
      <c r="BY35" t="s">
        <v>107</v>
      </c>
      <c r="BZ35" t="s">
        <v>127</v>
      </c>
    </row>
    <row r="36" spans="1:78" ht="15.75" thickBot="1" x14ac:dyDescent="0.3">
      <c r="A36" s="4">
        <f>SUM(A35,Tabel69[[#This Row],[terrain]]=1)</f>
        <v>5</v>
      </c>
      <c r="B36" s="4">
        <v>2</v>
      </c>
      <c r="C36" s="4" t="s">
        <v>79</v>
      </c>
      <c r="D36" s="4" t="s">
        <v>103</v>
      </c>
      <c r="E36" s="4"/>
      <c r="F36" s="4" t="s">
        <v>91</v>
      </c>
      <c r="G36" s="4" t="s">
        <v>94</v>
      </c>
      <c r="H36" s="4"/>
      <c r="J36" s="4" t="s">
        <v>196</v>
      </c>
      <c r="K36" s="4">
        <v>2</v>
      </c>
      <c r="L36" s="4" t="s">
        <v>88</v>
      </c>
      <c r="M36" s="4" t="s">
        <v>86</v>
      </c>
      <c r="N36" s="4" t="s">
        <v>131</v>
      </c>
      <c r="O36" s="4" t="s">
        <v>125</v>
      </c>
      <c r="P36" s="4" t="s">
        <v>91</v>
      </c>
      <c r="Q36" s="4"/>
      <c r="AA36" t="s">
        <v>125</v>
      </c>
      <c r="AB36" t="s">
        <v>88</v>
      </c>
      <c r="AC36" t="s">
        <v>88</v>
      </c>
      <c r="AD36" t="s">
        <v>81</v>
      </c>
      <c r="AE36" t="s">
        <v>118</v>
      </c>
      <c r="AF36" t="s">
        <v>81</v>
      </c>
      <c r="AG36" t="s">
        <v>119</v>
      </c>
      <c r="AH36" t="s">
        <v>79</v>
      </c>
      <c r="AI36" t="s">
        <v>119</v>
      </c>
      <c r="AJ36" t="s">
        <v>80</v>
      </c>
      <c r="AK36" t="s">
        <v>90</v>
      </c>
      <c r="AL36" t="s">
        <v>95</v>
      </c>
      <c r="AM36" t="s">
        <v>80</v>
      </c>
      <c r="AN36" t="s">
        <v>86</v>
      </c>
      <c r="AO36" t="s">
        <v>81</v>
      </c>
      <c r="AP36" t="s">
        <v>80</v>
      </c>
      <c r="AQ36" t="s">
        <v>87</v>
      </c>
      <c r="AR36" t="s">
        <v>131</v>
      </c>
      <c r="AS36" t="s">
        <v>89</v>
      </c>
      <c r="AT36" t="s">
        <v>79</v>
      </c>
      <c r="AU36" t="s">
        <v>72</v>
      </c>
      <c r="AV36" t="s">
        <v>80</v>
      </c>
      <c r="AW36" t="s">
        <v>130</v>
      </c>
      <c r="AX36" t="s">
        <v>91</v>
      </c>
      <c r="AY36" t="s">
        <v>73</v>
      </c>
      <c r="AZ36" t="s">
        <v>86</v>
      </c>
      <c r="BA36" t="s">
        <v>80</v>
      </c>
      <c r="BB36" t="s">
        <v>79</v>
      </c>
      <c r="BC36" t="s">
        <v>119</v>
      </c>
      <c r="BD36" t="s">
        <v>126</v>
      </c>
      <c r="BE36" t="s">
        <v>72</v>
      </c>
      <c r="BF36" t="s">
        <v>80</v>
      </c>
      <c r="BG36" t="s">
        <v>94</v>
      </c>
      <c r="BH36" t="s">
        <v>91</v>
      </c>
      <c r="BI36" t="s">
        <v>130</v>
      </c>
      <c r="BJ36" t="s">
        <v>71</v>
      </c>
      <c r="BK36" t="s">
        <v>126</v>
      </c>
      <c r="BL36" t="s">
        <v>81</v>
      </c>
      <c r="BM36" t="s">
        <v>124</v>
      </c>
      <c r="BN36" t="s">
        <v>84</v>
      </c>
      <c r="BO36" t="s">
        <v>72</v>
      </c>
      <c r="BP36" t="s">
        <v>86</v>
      </c>
      <c r="BQ36" t="s">
        <v>89</v>
      </c>
      <c r="BR36" t="s">
        <v>128</v>
      </c>
      <c r="BS36" t="s">
        <v>122</v>
      </c>
      <c r="BT36" t="s">
        <v>99</v>
      </c>
      <c r="BU36" t="s">
        <v>81</v>
      </c>
      <c r="BV36" t="s">
        <v>127</v>
      </c>
      <c r="BW36" t="s">
        <v>71</v>
      </c>
      <c r="BX36" t="s">
        <v>121</v>
      </c>
      <c r="BY36" t="s">
        <v>95</v>
      </c>
      <c r="BZ36" t="s">
        <v>116</v>
      </c>
    </row>
    <row r="37" spans="1:78" ht="15.75" thickBot="1" x14ac:dyDescent="0.3">
      <c r="A37" s="4">
        <f>SUM(A36,Tabel69[[#This Row],[terrain]]=1)</f>
        <v>5</v>
      </c>
      <c r="B37" s="4">
        <v>3</v>
      </c>
      <c r="C37" s="4" t="s">
        <v>117</v>
      </c>
      <c r="D37" s="4" t="s">
        <v>81</v>
      </c>
      <c r="E37" s="4"/>
      <c r="F37" s="4" t="s">
        <v>86</v>
      </c>
      <c r="G37" s="4" t="s">
        <v>93</v>
      </c>
      <c r="H37" s="4"/>
      <c r="J37" s="4" t="s">
        <v>196</v>
      </c>
      <c r="K37" s="4">
        <v>3</v>
      </c>
      <c r="L37" s="4" t="s">
        <v>97</v>
      </c>
      <c r="M37" s="4" t="s">
        <v>71</v>
      </c>
      <c r="N37" s="4"/>
      <c r="O37" s="4" t="s">
        <v>76</v>
      </c>
      <c r="P37" s="4" t="s">
        <v>79</v>
      </c>
      <c r="Q37" s="4"/>
      <c r="AA37" t="s">
        <v>91</v>
      </c>
      <c r="AB37" t="s">
        <v>93</v>
      </c>
      <c r="AC37" t="s">
        <v>89</v>
      </c>
      <c r="AD37" t="s">
        <v>119</v>
      </c>
      <c r="AE37" t="s">
        <v>119</v>
      </c>
      <c r="AF37" t="s">
        <v>90</v>
      </c>
      <c r="AG37" t="s">
        <v>86</v>
      </c>
      <c r="AH37" t="s">
        <v>116</v>
      </c>
      <c r="AI37" t="s">
        <v>98</v>
      </c>
      <c r="AJ37" t="s">
        <v>116</v>
      </c>
      <c r="AK37" t="s">
        <v>91</v>
      </c>
      <c r="AL37" t="s">
        <v>124</v>
      </c>
      <c r="AM37" t="s">
        <v>82</v>
      </c>
      <c r="AN37" t="s">
        <v>92</v>
      </c>
      <c r="AO37" t="s">
        <v>105</v>
      </c>
      <c r="AP37" t="s">
        <v>117</v>
      </c>
      <c r="AQ37" t="s">
        <v>95</v>
      </c>
      <c r="AR37" t="s">
        <v>125</v>
      </c>
      <c r="AS37" t="s">
        <v>103</v>
      </c>
      <c r="AT37" t="s">
        <v>105</v>
      </c>
      <c r="AU37" t="s">
        <v>97</v>
      </c>
      <c r="AV37" t="s">
        <v>96</v>
      </c>
      <c r="AW37" t="s">
        <v>86</v>
      </c>
      <c r="AX37" t="s">
        <v>124</v>
      </c>
      <c r="AY37" t="s">
        <v>100</v>
      </c>
      <c r="AZ37" t="s">
        <v>105</v>
      </c>
      <c r="BA37" t="s">
        <v>108</v>
      </c>
      <c r="BB37" t="s">
        <v>98</v>
      </c>
      <c r="BC37" t="s">
        <v>105</v>
      </c>
      <c r="BD37" t="s">
        <v>131</v>
      </c>
      <c r="BE37" t="s">
        <v>79</v>
      </c>
      <c r="BF37" t="s">
        <v>123</v>
      </c>
      <c r="BG37" t="s">
        <v>99</v>
      </c>
      <c r="BH37" t="s">
        <v>101</v>
      </c>
      <c r="BI37" t="s">
        <v>99</v>
      </c>
      <c r="BJ37" t="s">
        <v>115</v>
      </c>
      <c r="BK37" t="s">
        <v>125</v>
      </c>
      <c r="BL37" t="s">
        <v>106</v>
      </c>
      <c r="BM37" t="s">
        <v>108</v>
      </c>
      <c r="BN37" t="s">
        <v>122</v>
      </c>
      <c r="BO37" t="s">
        <v>73</v>
      </c>
      <c r="BP37" t="s">
        <v>98</v>
      </c>
      <c r="BQ37" t="s">
        <v>99</v>
      </c>
      <c r="BR37" t="s">
        <v>104</v>
      </c>
      <c r="BS37" t="s">
        <v>108</v>
      </c>
      <c r="BT37" t="s">
        <v>104</v>
      </c>
      <c r="BU37" t="s">
        <v>82</v>
      </c>
      <c r="BV37" t="s">
        <v>128</v>
      </c>
      <c r="BW37" t="s">
        <v>103</v>
      </c>
      <c r="BX37" t="s">
        <v>122</v>
      </c>
      <c r="BY37" t="s">
        <v>121</v>
      </c>
      <c r="BZ37" t="s">
        <v>98</v>
      </c>
    </row>
    <row r="38" spans="1:78" ht="15.75" thickBot="1" x14ac:dyDescent="0.3">
      <c r="A38" s="4">
        <f>SUM(A37,Tabel69[[#This Row],[terrain]]=1)</f>
        <v>5</v>
      </c>
      <c r="B38" s="4">
        <v>4</v>
      </c>
      <c r="C38" s="4" t="s">
        <v>126</v>
      </c>
      <c r="D38" s="4" t="s">
        <v>87</v>
      </c>
      <c r="E38" s="4"/>
      <c r="F38" s="4" t="s">
        <v>72</v>
      </c>
      <c r="G38" s="4" t="s">
        <v>77</v>
      </c>
      <c r="H38" s="4"/>
      <c r="J38" s="4" t="s">
        <v>196</v>
      </c>
      <c r="K38" s="4">
        <v>4</v>
      </c>
      <c r="L38" s="4" t="s">
        <v>78</v>
      </c>
      <c r="M38" s="4" t="s">
        <v>100</v>
      </c>
      <c r="N38" s="4"/>
      <c r="O38" s="4" t="s">
        <v>121</v>
      </c>
      <c r="P38" s="4" t="s">
        <v>98</v>
      </c>
      <c r="Q38" s="4"/>
      <c r="AA38" t="s">
        <v>98</v>
      </c>
      <c r="AB38" t="s">
        <v>103</v>
      </c>
      <c r="AC38" t="s">
        <v>92</v>
      </c>
      <c r="AD38" t="s">
        <v>98</v>
      </c>
      <c r="AE38" t="s">
        <v>97</v>
      </c>
      <c r="AF38" t="s">
        <v>94</v>
      </c>
      <c r="AG38" t="s">
        <v>123</v>
      </c>
      <c r="AH38" t="s">
        <v>91</v>
      </c>
      <c r="AI38" t="s">
        <v>121</v>
      </c>
      <c r="AJ38" t="s">
        <v>103</v>
      </c>
      <c r="AK38" t="s">
        <v>76</v>
      </c>
      <c r="AL38" t="s">
        <v>76</v>
      </c>
      <c r="AM38" t="s">
        <v>78</v>
      </c>
      <c r="AN38" t="s">
        <v>84</v>
      </c>
      <c r="AO38" t="s">
        <v>126</v>
      </c>
      <c r="AP38" t="s">
        <v>127</v>
      </c>
      <c r="AQ38" t="s">
        <v>102</v>
      </c>
      <c r="AR38" t="s">
        <v>116</v>
      </c>
      <c r="AS38" t="s">
        <v>117</v>
      </c>
      <c r="AT38" t="s">
        <v>81</v>
      </c>
      <c r="AU38" t="s">
        <v>80</v>
      </c>
      <c r="AV38" t="s">
        <v>79</v>
      </c>
      <c r="AW38" t="s">
        <v>79</v>
      </c>
      <c r="AX38" t="s">
        <v>115</v>
      </c>
      <c r="AY38" t="s">
        <v>74</v>
      </c>
      <c r="AZ38" t="s">
        <v>98</v>
      </c>
      <c r="BA38" t="s">
        <v>71</v>
      </c>
      <c r="BB38" t="s">
        <v>131</v>
      </c>
      <c r="BC38" t="s">
        <v>115</v>
      </c>
      <c r="BD38" t="s">
        <v>77</v>
      </c>
      <c r="BE38" t="s">
        <v>99</v>
      </c>
      <c r="BF38" t="s">
        <v>96</v>
      </c>
      <c r="BG38" t="s">
        <v>81</v>
      </c>
      <c r="BH38" t="s">
        <v>71</v>
      </c>
      <c r="BI38" t="s">
        <v>89</v>
      </c>
      <c r="BJ38" t="s">
        <v>86</v>
      </c>
      <c r="BK38" t="s">
        <v>82</v>
      </c>
      <c r="BL38" t="s">
        <v>128</v>
      </c>
      <c r="BM38" t="s">
        <v>118</v>
      </c>
      <c r="BN38" t="s">
        <v>72</v>
      </c>
      <c r="BO38" t="s">
        <v>101</v>
      </c>
      <c r="BP38" t="s">
        <v>131</v>
      </c>
      <c r="BQ38" t="s">
        <v>74</v>
      </c>
      <c r="BR38" t="s">
        <v>81</v>
      </c>
      <c r="BS38" t="s">
        <v>94</v>
      </c>
      <c r="BT38" t="s">
        <v>83</v>
      </c>
      <c r="BU38" t="s">
        <v>73</v>
      </c>
      <c r="BV38" t="s">
        <v>99</v>
      </c>
      <c r="BW38" t="s">
        <v>79</v>
      </c>
      <c r="BX38" t="s">
        <v>126</v>
      </c>
      <c r="BY38" t="s">
        <v>122</v>
      </c>
      <c r="BZ38" t="s">
        <v>74</v>
      </c>
    </row>
    <row r="39" spans="1:78" ht="15.75" thickBot="1" x14ac:dyDescent="0.3">
      <c r="A39" s="4">
        <f>SUM(A38,Tabel69[[#This Row],[terrain]]=1)</f>
        <v>5</v>
      </c>
      <c r="B39" s="4">
        <v>5</v>
      </c>
      <c r="C39" s="4" t="s">
        <v>120</v>
      </c>
      <c r="D39" s="4" t="s">
        <v>100</v>
      </c>
      <c r="E39" s="4"/>
      <c r="F39" s="4" t="s">
        <v>98</v>
      </c>
      <c r="G39" s="4" t="s">
        <v>99</v>
      </c>
      <c r="H39" s="4"/>
      <c r="J39" s="4" t="s">
        <v>196</v>
      </c>
      <c r="K39" s="4">
        <v>5</v>
      </c>
      <c r="L39" s="4" t="s">
        <v>72</v>
      </c>
      <c r="M39" s="4" t="s">
        <v>127</v>
      </c>
      <c r="N39" s="4"/>
      <c r="O39" s="4" t="s">
        <v>89</v>
      </c>
      <c r="P39" s="4" t="s">
        <v>90</v>
      </c>
      <c r="Q39" s="4"/>
      <c r="AK39" t="s">
        <v>81</v>
      </c>
      <c r="AL39" t="s">
        <v>90</v>
      </c>
      <c r="AM39" t="s">
        <v>89</v>
      </c>
      <c r="AN39" t="s">
        <v>105</v>
      </c>
      <c r="AO39" t="s">
        <v>119</v>
      </c>
      <c r="AP39" t="s">
        <v>86</v>
      </c>
      <c r="AQ39" t="s">
        <v>106</v>
      </c>
      <c r="AR39" t="s">
        <v>90</v>
      </c>
      <c r="AS39" t="s">
        <v>106</v>
      </c>
      <c r="AT39" t="s">
        <v>95</v>
      </c>
      <c r="AU39" t="s">
        <v>92</v>
      </c>
      <c r="AV39" t="s">
        <v>104</v>
      </c>
      <c r="AW39" t="s">
        <v>102</v>
      </c>
      <c r="AX39" t="s">
        <v>87</v>
      </c>
      <c r="AY39" t="s">
        <v>106</v>
      </c>
      <c r="AZ39" t="s">
        <v>108</v>
      </c>
      <c r="BA39" t="s">
        <v>73</v>
      </c>
      <c r="BB39" t="s">
        <v>119</v>
      </c>
      <c r="BC39" t="s">
        <v>117</v>
      </c>
      <c r="BD39" t="s">
        <v>124</v>
      </c>
      <c r="BE39" t="s">
        <v>106</v>
      </c>
      <c r="BF39" t="s">
        <v>98</v>
      </c>
      <c r="BG39" t="s">
        <v>82</v>
      </c>
      <c r="BH39" t="s">
        <v>79</v>
      </c>
      <c r="BI39" t="s">
        <v>102</v>
      </c>
      <c r="BJ39" t="s">
        <v>124</v>
      </c>
      <c r="BK39" t="s">
        <v>101</v>
      </c>
      <c r="BL39" t="s">
        <v>98</v>
      </c>
      <c r="BM39" t="s">
        <v>119</v>
      </c>
      <c r="BN39" t="s">
        <v>74</v>
      </c>
      <c r="BO39" t="s">
        <v>124</v>
      </c>
      <c r="BP39" t="s">
        <v>101</v>
      </c>
      <c r="BQ39" t="s">
        <v>119</v>
      </c>
      <c r="BR39" t="s">
        <v>93</v>
      </c>
      <c r="BS39" t="s">
        <v>98</v>
      </c>
      <c r="BT39" t="s">
        <v>90</v>
      </c>
      <c r="BU39" t="s">
        <v>118</v>
      </c>
      <c r="BV39" t="s">
        <v>103</v>
      </c>
      <c r="BW39" t="s">
        <v>100</v>
      </c>
      <c r="BX39" t="s">
        <v>116</v>
      </c>
      <c r="BY39" t="s">
        <v>103</v>
      </c>
      <c r="BZ39" t="s">
        <v>94</v>
      </c>
    </row>
    <row r="40" spans="1:78" ht="15.75" thickBot="1" x14ac:dyDescent="0.3">
      <c r="A40" s="4">
        <f>SUM(A39,Tabel69[[#This Row],[terrain]]=1)</f>
        <v>5</v>
      </c>
      <c r="B40" s="4">
        <v>6</v>
      </c>
      <c r="C40" s="4" t="s">
        <v>89</v>
      </c>
      <c r="D40" s="4" t="s">
        <v>102</v>
      </c>
      <c r="E40" s="4"/>
      <c r="F40" s="4" t="s">
        <v>90</v>
      </c>
      <c r="G40" s="4" t="s">
        <v>92</v>
      </c>
      <c r="H40" s="4"/>
      <c r="J40" s="4" t="s">
        <v>196</v>
      </c>
      <c r="K40" s="4">
        <v>6</v>
      </c>
      <c r="L40" s="4" t="s">
        <v>118</v>
      </c>
      <c r="M40" s="4" t="s">
        <v>77</v>
      </c>
      <c r="N40" s="4"/>
      <c r="O40" s="4" t="s">
        <v>102</v>
      </c>
      <c r="P40" s="4" t="s">
        <v>82</v>
      </c>
      <c r="Q40" s="4"/>
      <c r="AU40" t="s">
        <v>73</v>
      </c>
      <c r="AV40" t="s">
        <v>78</v>
      </c>
      <c r="AW40" t="s">
        <v>115</v>
      </c>
      <c r="AX40" t="s">
        <v>72</v>
      </c>
      <c r="AY40" t="s">
        <v>99</v>
      </c>
      <c r="AZ40" t="s">
        <v>127</v>
      </c>
      <c r="BA40" t="s">
        <v>127</v>
      </c>
      <c r="BB40" t="s">
        <v>126</v>
      </c>
      <c r="BC40" t="s">
        <v>72</v>
      </c>
      <c r="BD40" t="s">
        <v>115</v>
      </c>
      <c r="BE40" t="s">
        <v>91</v>
      </c>
      <c r="BF40" t="s">
        <v>125</v>
      </c>
      <c r="BG40" t="s">
        <v>118</v>
      </c>
      <c r="BH40" t="s">
        <v>115</v>
      </c>
      <c r="BI40" t="s">
        <v>79</v>
      </c>
      <c r="BJ40" t="s">
        <v>92</v>
      </c>
      <c r="BK40" t="s">
        <v>84</v>
      </c>
      <c r="BL40" t="s">
        <v>89</v>
      </c>
      <c r="BM40" t="s">
        <v>131</v>
      </c>
      <c r="BN40" t="s">
        <v>118</v>
      </c>
      <c r="BO40" t="s">
        <v>83</v>
      </c>
      <c r="BP40" t="s">
        <v>82</v>
      </c>
      <c r="BQ40" t="s">
        <v>127</v>
      </c>
      <c r="BR40" t="s">
        <v>118</v>
      </c>
      <c r="BS40" t="s">
        <v>71</v>
      </c>
      <c r="BT40" t="s">
        <v>126</v>
      </c>
      <c r="BU40" t="s">
        <v>74</v>
      </c>
      <c r="BV40" t="s">
        <v>80</v>
      </c>
      <c r="BW40" t="s">
        <v>83</v>
      </c>
      <c r="BX40" t="s">
        <v>131</v>
      </c>
      <c r="BY40" t="s">
        <v>73</v>
      </c>
      <c r="BZ40" t="s">
        <v>71</v>
      </c>
    </row>
    <row r="41" spans="1:78" ht="15.75" thickBot="1" x14ac:dyDescent="0.3">
      <c r="A41" s="4">
        <f>SUM(A40,Tabel69[[#This Row],[terrain]]=1)</f>
        <v>5</v>
      </c>
      <c r="B41" s="4">
        <v>7</v>
      </c>
      <c r="C41" s="4" t="s">
        <v>131</v>
      </c>
      <c r="D41" s="4" t="s">
        <v>71</v>
      </c>
      <c r="E41" s="4" t="s">
        <v>88</v>
      </c>
      <c r="F41" s="4" t="s">
        <v>82</v>
      </c>
      <c r="G41" s="4" t="s">
        <v>84</v>
      </c>
      <c r="H41" s="4"/>
      <c r="J41" s="4" t="s">
        <v>196</v>
      </c>
      <c r="K41" s="4">
        <v>7</v>
      </c>
      <c r="L41" s="4" t="s">
        <v>99</v>
      </c>
      <c r="M41" s="4" t="s">
        <v>92</v>
      </c>
      <c r="N41" s="4"/>
      <c r="O41" s="4" t="s">
        <v>87</v>
      </c>
      <c r="P41" s="4" t="s">
        <v>117</v>
      </c>
      <c r="Q41" s="4"/>
      <c r="AU41" t="s">
        <v>79</v>
      </c>
      <c r="AV41" t="s">
        <v>124</v>
      </c>
      <c r="AW41" t="s">
        <v>84</v>
      </c>
      <c r="AX41" t="s">
        <v>107</v>
      </c>
      <c r="AY41" t="s">
        <v>124</v>
      </c>
      <c r="AZ41" t="s">
        <v>89</v>
      </c>
      <c r="BA41" t="s">
        <v>95</v>
      </c>
      <c r="BB41" t="s">
        <v>121</v>
      </c>
      <c r="BC41" t="s">
        <v>78</v>
      </c>
      <c r="BD41" t="s">
        <v>100</v>
      </c>
      <c r="BE41" t="s">
        <v>107</v>
      </c>
      <c r="BF41" t="s">
        <v>94</v>
      </c>
      <c r="BG41" t="s">
        <v>92</v>
      </c>
      <c r="BH41" t="s">
        <v>102</v>
      </c>
      <c r="BI41" t="s">
        <v>92</v>
      </c>
      <c r="BJ41" t="s">
        <v>97</v>
      </c>
      <c r="BK41" t="s">
        <v>108</v>
      </c>
      <c r="BL41" t="s">
        <v>99</v>
      </c>
      <c r="BM41" t="s">
        <v>84</v>
      </c>
      <c r="BN41" t="s">
        <v>87</v>
      </c>
      <c r="BO41" t="s">
        <v>100</v>
      </c>
      <c r="BP41" t="s">
        <v>130</v>
      </c>
      <c r="BQ41" t="s">
        <v>105</v>
      </c>
      <c r="BR41" t="s">
        <v>122</v>
      </c>
      <c r="BS41" t="s">
        <v>92</v>
      </c>
      <c r="BT41" t="s">
        <v>81</v>
      </c>
      <c r="BU41" t="s">
        <v>116</v>
      </c>
      <c r="BV41" t="s">
        <v>98</v>
      </c>
      <c r="BW41" t="s">
        <v>93</v>
      </c>
      <c r="BX41" t="s">
        <v>96</v>
      </c>
      <c r="BY41" t="s">
        <v>127</v>
      </c>
      <c r="BZ41" t="s">
        <v>82</v>
      </c>
    </row>
    <row r="42" spans="1:78" ht="15.75" thickBot="1" x14ac:dyDescent="0.3">
      <c r="A42" s="4">
        <f>SUM(A41,Tabel69[[#This Row],[terrain]]=1)</f>
        <v>5</v>
      </c>
      <c r="B42" s="4">
        <v>8</v>
      </c>
      <c r="C42" s="4" t="s">
        <v>125</v>
      </c>
      <c r="D42" s="4" t="s">
        <v>76</v>
      </c>
      <c r="E42" s="4" t="s">
        <v>121</v>
      </c>
      <c r="F42" s="4" t="s">
        <v>118</v>
      </c>
      <c r="G42" s="4" t="s">
        <v>119</v>
      </c>
      <c r="H42" s="4" t="s">
        <v>97</v>
      </c>
      <c r="J42" s="7" t="s">
        <v>196</v>
      </c>
      <c r="K42" s="7">
        <v>8</v>
      </c>
      <c r="L42" s="7" t="s">
        <v>123</v>
      </c>
      <c r="M42" s="7" t="s">
        <v>80</v>
      </c>
      <c r="N42" s="7"/>
      <c r="O42" s="7" t="s">
        <v>94</v>
      </c>
      <c r="P42" s="7" t="s">
        <v>126</v>
      </c>
      <c r="Q42" s="7"/>
      <c r="AU42" t="s">
        <v>76</v>
      </c>
      <c r="AV42" t="s">
        <v>91</v>
      </c>
      <c r="AW42" t="s">
        <v>78</v>
      </c>
      <c r="AX42" t="s">
        <v>89</v>
      </c>
      <c r="AY42" t="s">
        <v>86</v>
      </c>
      <c r="AZ42" t="s">
        <v>73</v>
      </c>
      <c r="BA42" t="s">
        <v>72</v>
      </c>
      <c r="BB42" t="s">
        <v>75</v>
      </c>
      <c r="BC42" t="s">
        <v>84</v>
      </c>
      <c r="BD42" t="s">
        <v>97</v>
      </c>
      <c r="BE42" t="s">
        <v>119</v>
      </c>
      <c r="BF42" t="s">
        <v>127</v>
      </c>
      <c r="BG42" t="s">
        <v>125</v>
      </c>
      <c r="BH42" t="s">
        <v>74</v>
      </c>
      <c r="BI42" t="s">
        <v>98</v>
      </c>
      <c r="BJ42" t="s">
        <v>87</v>
      </c>
      <c r="BK42" t="s">
        <v>131</v>
      </c>
      <c r="BL42" t="s">
        <v>87</v>
      </c>
      <c r="BM42" t="s">
        <v>92</v>
      </c>
      <c r="BN42" t="s">
        <v>73</v>
      </c>
      <c r="BO42" t="s">
        <v>122</v>
      </c>
      <c r="BP42" t="s">
        <v>94</v>
      </c>
      <c r="BQ42" t="s">
        <v>108</v>
      </c>
      <c r="BR42" t="s">
        <v>107</v>
      </c>
      <c r="BS42" t="s">
        <v>101</v>
      </c>
      <c r="BT42" t="s">
        <v>121</v>
      </c>
      <c r="BU42" t="s">
        <v>122</v>
      </c>
      <c r="BV42" t="s">
        <v>106</v>
      </c>
      <c r="BW42" t="s">
        <v>124</v>
      </c>
      <c r="BX42" t="s">
        <v>123</v>
      </c>
      <c r="BY42" t="s">
        <v>116</v>
      </c>
      <c r="BZ42" t="s">
        <v>97</v>
      </c>
    </row>
    <row r="43" spans="1:78" ht="15.75" thickBot="1" x14ac:dyDescent="0.3">
      <c r="A43" s="4">
        <f>SUM(A42,Tabel69[[#This Row],[terrain]]=1)</f>
        <v>6</v>
      </c>
      <c r="B43" s="4">
        <v>1</v>
      </c>
      <c r="C43" s="4" t="s">
        <v>118</v>
      </c>
      <c r="D43" s="4" t="s">
        <v>99</v>
      </c>
      <c r="E43" s="4"/>
      <c r="F43" s="4" t="s">
        <v>131</v>
      </c>
      <c r="G43" s="4" t="s">
        <v>97</v>
      </c>
      <c r="H43" s="4"/>
      <c r="J43" s="4" t="s">
        <v>197</v>
      </c>
      <c r="K43" s="4">
        <v>1</v>
      </c>
      <c r="L43" s="4" t="s">
        <v>123</v>
      </c>
      <c r="M43" s="4" t="s">
        <v>116</v>
      </c>
      <c r="N43" s="4" t="s">
        <v>78</v>
      </c>
      <c r="O43" s="4" t="s">
        <v>90</v>
      </c>
      <c r="P43" s="4" t="s">
        <v>81</v>
      </c>
      <c r="Q43" s="4" t="s">
        <v>127</v>
      </c>
      <c r="AU43" t="s">
        <v>102</v>
      </c>
      <c r="AV43" t="s">
        <v>121</v>
      </c>
      <c r="AW43" t="s">
        <v>98</v>
      </c>
      <c r="AX43" t="s">
        <v>95</v>
      </c>
      <c r="AY43" t="s">
        <v>120</v>
      </c>
      <c r="AZ43" t="s">
        <v>118</v>
      </c>
      <c r="BA43" t="s">
        <v>81</v>
      </c>
      <c r="BB43" t="s">
        <v>102</v>
      </c>
      <c r="BC43" t="s">
        <v>94</v>
      </c>
      <c r="BD43" t="s">
        <v>102</v>
      </c>
      <c r="BE43" t="s">
        <v>104</v>
      </c>
      <c r="BF43" t="s">
        <v>130</v>
      </c>
      <c r="BG43" t="s">
        <v>95</v>
      </c>
      <c r="BH43" t="s">
        <v>122</v>
      </c>
      <c r="BI43" t="s">
        <v>103</v>
      </c>
      <c r="BJ43" t="s">
        <v>90</v>
      </c>
      <c r="BK43" t="s">
        <v>81</v>
      </c>
      <c r="BL43" t="s">
        <v>122</v>
      </c>
      <c r="BM43" t="s">
        <v>121</v>
      </c>
      <c r="BN43" t="s">
        <v>102</v>
      </c>
      <c r="BO43" t="s">
        <v>86</v>
      </c>
      <c r="BP43" t="s">
        <v>128</v>
      </c>
      <c r="BQ43" t="s">
        <v>83</v>
      </c>
      <c r="BR43" t="s">
        <v>119</v>
      </c>
      <c r="BS43" t="s">
        <v>72</v>
      </c>
      <c r="BT43" t="s">
        <v>131</v>
      </c>
      <c r="BU43" t="s">
        <v>90</v>
      </c>
      <c r="BV43" t="s">
        <v>83</v>
      </c>
      <c r="BW43" t="s">
        <v>92</v>
      </c>
      <c r="BX43" t="s">
        <v>89</v>
      </c>
      <c r="BY43" t="s">
        <v>117</v>
      </c>
      <c r="BZ43" t="s">
        <v>72</v>
      </c>
    </row>
    <row r="44" spans="1:78" ht="15.75" thickBot="1" x14ac:dyDescent="0.3">
      <c r="A44" s="4">
        <f>SUM(A43,Tabel69[[#This Row],[terrain]]=1)</f>
        <v>6</v>
      </c>
      <c r="B44" s="4">
        <v>2</v>
      </c>
      <c r="C44" s="4" t="s">
        <v>84</v>
      </c>
      <c r="D44" s="4" t="s">
        <v>89</v>
      </c>
      <c r="E44" s="4"/>
      <c r="F44" s="4" t="s">
        <v>80</v>
      </c>
      <c r="G44" s="4" t="s">
        <v>121</v>
      </c>
      <c r="H44" s="4"/>
      <c r="J44" s="4" t="s">
        <v>197</v>
      </c>
      <c r="K44" s="4">
        <v>2</v>
      </c>
      <c r="L44" s="4" t="s">
        <v>84</v>
      </c>
      <c r="M44" s="4" t="s">
        <v>118</v>
      </c>
      <c r="N44" s="4" t="s">
        <v>125</v>
      </c>
      <c r="O44" s="4" t="s">
        <v>97</v>
      </c>
      <c r="P44" s="4" t="s">
        <v>99</v>
      </c>
      <c r="Q44" s="4"/>
      <c r="AU44" t="s">
        <v>115</v>
      </c>
      <c r="AV44" t="s">
        <v>73</v>
      </c>
      <c r="AW44" t="s">
        <v>75</v>
      </c>
      <c r="AX44" t="s">
        <v>73</v>
      </c>
      <c r="AY44" t="s">
        <v>130</v>
      </c>
      <c r="AZ44" t="s">
        <v>115</v>
      </c>
      <c r="BA44" t="s">
        <v>74</v>
      </c>
      <c r="BB44" t="s">
        <v>95</v>
      </c>
      <c r="BC44" t="s">
        <v>77</v>
      </c>
      <c r="BD44" t="s">
        <v>75</v>
      </c>
      <c r="BE44" t="s">
        <v>115</v>
      </c>
      <c r="BF44" t="s">
        <v>95</v>
      </c>
      <c r="BG44" t="s">
        <v>73</v>
      </c>
      <c r="BH44" t="s">
        <v>130</v>
      </c>
      <c r="BI44" t="s">
        <v>131</v>
      </c>
      <c r="BJ44" t="s">
        <v>116</v>
      </c>
      <c r="BK44" t="s">
        <v>74</v>
      </c>
      <c r="BL44" t="s">
        <v>126</v>
      </c>
      <c r="BM44" t="s">
        <v>73</v>
      </c>
      <c r="BN44" t="s">
        <v>115</v>
      </c>
      <c r="BO44" t="s">
        <v>89</v>
      </c>
      <c r="BP44" t="s">
        <v>103</v>
      </c>
      <c r="BQ44" t="s">
        <v>98</v>
      </c>
      <c r="BR44" t="s">
        <v>90</v>
      </c>
      <c r="BS44" t="s">
        <v>83</v>
      </c>
      <c r="BT44" t="s">
        <v>80</v>
      </c>
      <c r="BU44" t="s">
        <v>128</v>
      </c>
      <c r="BV44" t="s">
        <v>104</v>
      </c>
      <c r="BW44" t="s">
        <v>95</v>
      </c>
      <c r="BX44" t="s">
        <v>94</v>
      </c>
      <c r="BY44" t="s">
        <v>86</v>
      </c>
      <c r="BZ44" t="s">
        <v>99</v>
      </c>
    </row>
    <row r="45" spans="1:78" ht="15.75" thickBot="1" x14ac:dyDescent="0.3">
      <c r="A45" s="4">
        <f>SUM(A44,Tabel69[[#This Row],[terrain]]=1)</f>
        <v>6</v>
      </c>
      <c r="B45" s="4">
        <v>3</v>
      </c>
      <c r="C45" s="4" t="s">
        <v>127</v>
      </c>
      <c r="D45" s="4" t="s">
        <v>98</v>
      </c>
      <c r="E45" s="4"/>
      <c r="F45" s="4" t="s">
        <v>125</v>
      </c>
      <c r="G45" s="4" t="s">
        <v>93</v>
      </c>
      <c r="H45" s="4"/>
      <c r="J45" s="4" t="s">
        <v>197</v>
      </c>
      <c r="K45" s="4">
        <v>3</v>
      </c>
      <c r="L45" s="4" t="s">
        <v>131</v>
      </c>
      <c r="M45" s="4" t="s">
        <v>93</v>
      </c>
      <c r="N45" s="4"/>
      <c r="O45" s="4" t="s">
        <v>98</v>
      </c>
      <c r="P45" s="4" t="s">
        <v>92</v>
      </c>
      <c r="Q45" s="4"/>
      <c r="AU45" t="s">
        <v>95</v>
      </c>
      <c r="AV45" t="s">
        <v>107</v>
      </c>
      <c r="AW45" t="s">
        <v>124</v>
      </c>
      <c r="AX45" t="s">
        <v>130</v>
      </c>
      <c r="AY45" t="s">
        <v>104</v>
      </c>
      <c r="AZ45" t="s">
        <v>124</v>
      </c>
      <c r="BA45" t="s">
        <v>75</v>
      </c>
      <c r="BB45" t="s">
        <v>96</v>
      </c>
      <c r="BC45" t="s">
        <v>104</v>
      </c>
      <c r="BD45" t="s">
        <v>106</v>
      </c>
      <c r="BE45" t="s">
        <v>101</v>
      </c>
      <c r="BF45" t="s">
        <v>97</v>
      </c>
      <c r="BG45" t="s">
        <v>128</v>
      </c>
      <c r="BH45" t="s">
        <v>92</v>
      </c>
      <c r="BI45" t="s">
        <v>115</v>
      </c>
      <c r="BJ45" t="s">
        <v>106</v>
      </c>
      <c r="BK45" t="s">
        <v>128</v>
      </c>
      <c r="BL45" t="s">
        <v>82</v>
      </c>
      <c r="BM45" t="s">
        <v>74</v>
      </c>
      <c r="BN45" t="s">
        <v>79</v>
      </c>
      <c r="BO45" t="s">
        <v>104</v>
      </c>
      <c r="BP45" t="s">
        <v>124</v>
      </c>
      <c r="BQ45" t="s">
        <v>101</v>
      </c>
      <c r="BR45" t="s">
        <v>102</v>
      </c>
      <c r="BS45" t="s">
        <v>99</v>
      </c>
      <c r="BT45" t="s">
        <v>87</v>
      </c>
      <c r="BU45" t="s">
        <v>108</v>
      </c>
      <c r="BV45" t="s">
        <v>107</v>
      </c>
      <c r="BW45" t="s">
        <v>105</v>
      </c>
      <c r="BX45" t="s">
        <v>100</v>
      </c>
      <c r="BY45" t="s">
        <v>101</v>
      </c>
      <c r="BZ45" t="s">
        <v>103</v>
      </c>
    </row>
    <row r="46" spans="1:78" ht="15.75" thickBot="1" x14ac:dyDescent="0.3">
      <c r="A46" s="4">
        <f>SUM(A45,Tabel69[[#This Row],[terrain]]=1)</f>
        <v>6</v>
      </c>
      <c r="B46" s="4">
        <v>4</v>
      </c>
      <c r="C46" s="4" t="s">
        <v>71</v>
      </c>
      <c r="D46" s="4" t="s">
        <v>91</v>
      </c>
      <c r="E46" s="4"/>
      <c r="F46" s="4" t="s">
        <v>92</v>
      </c>
      <c r="G46" s="4" t="s">
        <v>123</v>
      </c>
      <c r="H46" s="4"/>
      <c r="J46" s="4" t="s">
        <v>197</v>
      </c>
      <c r="K46" s="4">
        <v>4</v>
      </c>
      <c r="L46" s="4" t="s">
        <v>117</v>
      </c>
      <c r="M46" s="4" t="s">
        <v>120</v>
      </c>
      <c r="N46" s="4"/>
      <c r="O46" s="4" t="s">
        <v>88</v>
      </c>
      <c r="P46" s="4" t="s">
        <v>103</v>
      </c>
      <c r="Q46" s="4"/>
      <c r="AU46" t="s">
        <v>104</v>
      </c>
      <c r="AV46" t="s">
        <v>108</v>
      </c>
      <c r="AW46" t="s">
        <v>107</v>
      </c>
      <c r="AX46" t="s">
        <v>106</v>
      </c>
      <c r="AY46" t="s">
        <v>105</v>
      </c>
      <c r="AZ46" t="s">
        <v>106</v>
      </c>
      <c r="BA46" t="s">
        <v>105</v>
      </c>
      <c r="BB46" t="s">
        <v>108</v>
      </c>
      <c r="BC46" t="s">
        <v>107</v>
      </c>
      <c r="BD46" t="s">
        <v>108</v>
      </c>
      <c r="BE46" t="s">
        <v>105</v>
      </c>
      <c r="BF46" t="s">
        <v>99</v>
      </c>
      <c r="BG46" t="s">
        <v>122</v>
      </c>
      <c r="BH46" t="s">
        <v>108</v>
      </c>
      <c r="BI46" t="s">
        <v>90</v>
      </c>
      <c r="BJ46" t="s">
        <v>107</v>
      </c>
      <c r="BK46" t="s">
        <v>91</v>
      </c>
      <c r="BL46" t="s">
        <v>120</v>
      </c>
      <c r="BM46" t="s">
        <v>95</v>
      </c>
      <c r="BN46" t="s">
        <v>121</v>
      </c>
    </row>
    <row r="47" spans="1:78" ht="15.75" thickBot="1" x14ac:dyDescent="0.3">
      <c r="A47" s="4">
        <f>SUM(A46,Tabel69[[#This Row],[terrain]]=1)</f>
        <v>6</v>
      </c>
      <c r="B47" s="4">
        <v>5</v>
      </c>
      <c r="C47" s="4" t="s">
        <v>117</v>
      </c>
      <c r="D47" s="4" t="s">
        <v>120</v>
      </c>
      <c r="E47" s="4"/>
      <c r="F47" s="4" t="s">
        <v>76</v>
      </c>
      <c r="G47" s="4" t="s">
        <v>119</v>
      </c>
      <c r="H47" s="4"/>
      <c r="J47" s="4" t="s">
        <v>197</v>
      </c>
      <c r="K47" s="4">
        <v>5</v>
      </c>
      <c r="L47" s="4" t="s">
        <v>126</v>
      </c>
      <c r="M47" s="4" t="s">
        <v>86</v>
      </c>
      <c r="N47" s="4"/>
      <c r="O47" s="4" t="s">
        <v>72</v>
      </c>
      <c r="P47" s="4" t="s">
        <v>100</v>
      </c>
      <c r="Q47" s="4"/>
      <c r="AU47" t="s">
        <v>81</v>
      </c>
      <c r="AV47" t="s">
        <v>120</v>
      </c>
      <c r="AW47" t="s">
        <v>72</v>
      </c>
      <c r="AX47" t="s">
        <v>131</v>
      </c>
      <c r="AY47" t="s">
        <v>78</v>
      </c>
      <c r="AZ47" t="s">
        <v>72</v>
      </c>
      <c r="BA47" t="s">
        <v>98</v>
      </c>
      <c r="BB47" t="s">
        <v>86</v>
      </c>
      <c r="BC47" t="s">
        <v>73</v>
      </c>
      <c r="BD47" t="s">
        <v>92</v>
      </c>
      <c r="BE47" t="s">
        <v>74</v>
      </c>
      <c r="BF47" t="s">
        <v>122</v>
      </c>
      <c r="BG47" t="s">
        <v>74</v>
      </c>
      <c r="BH47" t="s">
        <v>118</v>
      </c>
      <c r="BI47" t="s">
        <v>73</v>
      </c>
      <c r="BJ47" t="s">
        <v>128</v>
      </c>
      <c r="BK47" t="s">
        <v>89</v>
      </c>
      <c r="BL47" t="s">
        <v>127</v>
      </c>
      <c r="BM47" t="s">
        <v>128</v>
      </c>
      <c r="BN47" t="s">
        <v>117</v>
      </c>
    </row>
    <row r="48" spans="1:78" ht="15.75" thickBot="1" x14ac:dyDescent="0.3">
      <c r="A48" s="4">
        <f>SUM(A47,Tabel69[[#This Row],[terrain]]=1)</f>
        <v>6</v>
      </c>
      <c r="B48" s="4">
        <v>6</v>
      </c>
      <c r="C48" s="4" t="s">
        <v>79</v>
      </c>
      <c r="D48" s="4" t="s">
        <v>88</v>
      </c>
      <c r="E48" s="4"/>
      <c r="F48" s="4" t="s">
        <v>126</v>
      </c>
      <c r="G48" s="4" t="s">
        <v>72</v>
      </c>
      <c r="H48" s="4"/>
      <c r="J48" s="4" t="s">
        <v>197</v>
      </c>
      <c r="K48" s="4">
        <v>6</v>
      </c>
      <c r="L48" s="4" t="s">
        <v>94</v>
      </c>
      <c r="M48" s="4" t="s">
        <v>79</v>
      </c>
      <c r="N48" s="4"/>
      <c r="O48" s="4" t="s">
        <v>76</v>
      </c>
      <c r="P48" s="4" t="s">
        <v>121</v>
      </c>
      <c r="Q48" s="4"/>
      <c r="AU48" t="s">
        <v>107</v>
      </c>
      <c r="AV48" t="s">
        <v>94</v>
      </c>
      <c r="AW48" t="s">
        <v>104</v>
      </c>
      <c r="AX48" t="s">
        <v>98</v>
      </c>
      <c r="AY48" t="s">
        <v>84</v>
      </c>
      <c r="AZ48" t="s">
        <v>119</v>
      </c>
      <c r="BA48" t="s">
        <v>102</v>
      </c>
      <c r="BB48" t="s">
        <v>106</v>
      </c>
      <c r="BC48" t="s">
        <v>97</v>
      </c>
      <c r="BD48" t="s">
        <v>107</v>
      </c>
      <c r="BE48" t="s">
        <v>130</v>
      </c>
      <c r="BF48" t="s">
        <v>104</v>
      </c>
      <c r="BG48" t="s">
        <v>96</v>
      </c>
      <c r="BH48" t="s">
        <v>87</v>
      </c>
      <c r="BI48" t="s">
        <v>123</v>
      </c>
      <c r="BJ48" t="s">
        <v>122</v>
      </c>
      <c r="BK48" t="s">
        <v>96</v>
      </c>
      <c r="BL48" t="s">
        <v>117</v>
      </c>
      <c r="BM48" t="s">
        <v>93</v>
      </c>
      <c r="BN48" t="s">
        <v>96</v>
      </c>
    </row>
    <row r="49" spans="1:66" ht="15.75" thickBot="1" x14ac:dyDescent="0.3">
      <c r="A49" s="4">
        <f>SUM(A48,Tabel69[[#This Row],[terrain]]=1)</f>
        <v>6</v>
      </c>
      <c r="B49" s="4">
        <v>7</v>
      </c>
      <c r="C49" s="4" t="s">
        <v>78</v>
      </c>
      <c r="D49" s="4" t="s">
        <v>102</v>
      </c>
      <c r="E49" s="4" t="s">
        <v>103</v>
      </c>
      <c r="F49" s="4" t="s">
        <v>86</v>
      </c>
      <c r="G49" s="4" t="s">
        <v>87</v>
      </c>
      <c r="H49" s="4"/>
      <c r="J49" s="4" t="s">
        <v>197</v>
      </c>
      <c r="K49" s="4">
        <v>7</v>
      </c>
      <c r="L49" s="4" t="s">
        <v>80</v>
      </c>
      <c r="M49" s="4" t="s">
        <v>82</v>
      </c>
      <c r="N49" s="4"/>
      <c r="O49" s="4" t="s">
        <v>71</v>
      </c>
      <c r="P49" s="4" t="s">
        <v>89</v>
      </c>
      <c r="Q49" s="4"/>
      <c r="BE49" t="s">
        <v>96</v>
      </c>
      <c r="BF49" t="s">
        <v>124</v>
      </c>
      <c r="BG49" t="s">
        <v>101</v>
      </c>
      <c r="BH49" t="s">
        <v>95</v>
      </c>
      <c r="BI49" t="s">
        <v>101</v>
      </c>
      <c r="BJ49" t="s">
        <v>105</v>
      </c>
      <c r="BK49" t="s">
        <v>124</v>
      </c>
      <c r="BL49" t="s">
        <v>123</v>
      </c>
      <c r="BM49" t="s">
        <v>106</v>
      </c>
      <c r="BN49" t="s">
        <v>97</v>
      </c>
    </row>
    <row r="50" spans="1:66" ht="15.75" thickBot="1" x14ac:dyDescent="0.3">
      <c r="A50" s="4">
        <f>SUM(A49,Tabel69[[#This Row],[terrain]]=1)</f>
        <v>6</v>
      </c>
      <c r="B50" s="4">
        <v>8</v>
      </c>
      <c r="C50" s="4" t="s">
        <v>116</v>
      </c>
      <c r="D50" s="4" t="s">
        <v>82</v>
      </c>
      <c r="E50" s="4" t="s">
        <v>100</v>
      </c>
      <c r="F50" s="4" t="s">
        <v>81</v>
      </c>
      <c r="G50" s="4" t="s">
        <v>90</v>
      </c>
      <c r="H50" s="4" t="s">
        <v>94</v>
      </c>
      <c r="J50" s="7" t="s">
        <v>197</v>
      </c>
      <c r="K50" s="7">
        <v>8</v>
      </c>
      <c r="L50" s="7" t="s">
        <v>102</v>
      </c>
      <c r="M50" s="7" t="s">
        <v>119</v>
      </c>
      <c r="N50" s="7"/>
      <c r="O50" s="7" t="s">
        <v>87</v>
      </c>
      <c r="P50" s="7" t="s">
        <v>91</v>
      </c>
      <c r="Q50" s="7"/>
    </row>
    <row r="51" spans="1:66" ht="15.75" thickBot="1" x14ac:dyDescent="0.3">
      <c r="A51" s="4">
        <f>SUM(A50,Tabel69[[#This Row],[terrain]]=1)</f>
        <v>7</v>
      </c>
      <c r="B51" s="4">
        <v>1</v>
      </c>
      <c r="C51" s="4" t="s">
        <v>125</v>
      </c>
      <c r="D51" s="4" t="s">
        <v>79</v>
      </c>
      <c r="E51" s="4"/>
      <c r="F51" s="4" t="s">
        <v>116</v>
      </c>
      <c r="G51" s="4" t="s">
        <v>81</v>
      </c>
      <c r="H51" s="4"/>
      <c r="J51" s="4" t="s">
        <v>198</v>
      </c>
      <c r="K51" s="4">
        <v>1</v>
      </c>
      <c r="L51" s="4" t="s">
        <v>121</v>
      </c>
      <c r="M51" s="4" t="s">
        <v>78</v>
      </c>
      <c r="N51" s="4" t="s">
        <v>116</v>
      </c>
      <c r="O51" s="4" t="s">
        <v>91</v>
      </c>
      <c r="P51" s="4" t="s">
        <v>97</v>
      </c>
      <c r="Q51" s="4" t="s">
        <v>82</v>
      </c>
    </row>
    <row r="52" spans="1:66" ht="15.75" thickBot="1" x14ac:dyDescent="0.3">
      <c r="A52" s="4">
        <f>SUM(A51,Tabel69[[#This Row],[terrain]]=1)</f>
        <v>7</v>
      </c>
      <c r="B52" s="4">
        <v>2</v>
      </c>
      <c r="C52" s="4" t="s">
        <v>80</v>
      </c>
      <c r="D52" s="4" t="s">
        <v>84</v>
      </c>
      <c r="E52" s="4"/>
      <c r="F52" s="4" t="s">
        <v>118</v>
      </c>
      <c r="G52" s="4" t="s">
        <v>120</v>
      </c>
      <c r="H52" s="4"/>
      <c r="J52" s="4" t="s">
        <v>198</v>
      </c>
      <c r="K52" s="4">
        <v>2</v>
      </c>
      <c r="L52" s="4" t="s">
        <v>120</v>
      </c>
      <c r="M52" s="4" t="s">
        <v>79</v>
      </c>
      <c r="N52" s="4" t="s">
        <v>99</v>
      </c>
      <c r="O52" s="4" t="s">
        <v>81</v>
      </c>
      <c r="P52" s="4" t="s">
        <v>131</v>
      </c>
      <c r="Q52" s="4"/>
    </row>
    <row r="53" spans="1:66" ht="15.75" thickBot="1" x14ac:dyDescent="0.3">
      <c r="A53" s="4">
        <f>SUM(A52,Tabel69[[#This Row],[terrain]]=1)</f>
        <v>7</v>
      </c>
      <c r="B53" s="4">
        <v>3</v>
      </c>
      <c r="C53" s="4" t="s">
        <v>72</v>
      </c>
      <c r="D53" s="4" t="s">
        <v>98</v>
      </c>
      <c r="E53" s="4"/>
      <c r="F53" s="4" t="s">
        <v>76</v>
      </c>
      <c r="G53" s="4" t="s">
        <v>91</v>
      </c>
      <c r="H53" s="4"/>
      <c r="J53" s="4" t="s">
        <v>198</v>
      </c>
      <c r="K53" s="4">
        <v>3</v>
      </c>
      <c r="L53" s="4" t="s">
        <v>125</v>
      </c>
      <c r="M53" s="4" t="s">
        <v>80</v>
      </c>
      <c r="N53" s="4"/>
      <c r="O53" s="4" t="s">
        <v>72</v>
      </c>
      <c r="P53" s="4" t="s">
        <v>119</v>
      </c>
      <c r="Q53" s="4"/>
    </row>
    <row r="54" spans="1:66" ht="15.75" thickBot="1" x14ac:dyDescent="0.3">
      <c r="A54" s="4">
        <f>SUM(A53,Tabel69[[#This Row],[terrain]]=1)</f>
        <v>7</v>
      </c>
      <c r="B54" s="4">
        <v>4</v>
      </c>
      <c r="C54" s="4" t="s">
        <v>89</v>
      </c>
      <c r="D54" s="4" t="s">
        <v>90</v>
      </c>
      <c r="E54" s="4"/>
      <c r="F54" s="4" t="s">
        <v>71</v>
      </c>
      <c r="G54" s="4" t="s">
        <v>121</v>
      </c>
      <c r="H54" s="4"/>
      <c r="J54" s="4" t="s">
        <v>198</v>
      </c>
      <c r="K54" s="4">
        <v>4</v>
      </c>
      <c r="L54" s="4" t="s">
        <v>103</v>
      </c>
      <c r="M54" s="4" t="s">
        <v>100</v>
      </c>
      <c r="N54" s="4"/>
      <c r="O54" s="4" t="s">
        <v>89</v>
      </c>
      <c r="P54" s="4" t="s">
        <v>88</v>
      </c>
      <c r="Q54" s="4"/>
    </row>
    <row r="55" spans="1:66" ht="15.75" thickBot="1" x14ac:dyDescent="0.3">
      <c r="A55" s="4">
        <f>SUM(A54,Tabel69[[#This Row],[terrain]]=1)</f>
        <v>7</v>
      </c>
      <c r="B55" s="4">
        <v>5</v>
      </c>
      <c r="C55" s="4" t="s">
        <v>88</v>
      </c>
      <c r="D55" s="4" t="s">
        <v>102</v>
      </c>
      <c r="E55" s="4"/>
      <c r="F55" s="4" t="s">
        <v>94</v>
      </c>
      <c r="G55" s="4" t="s">
        <v>103</v>
      </c>
      <c r="H55" s="4"/>
      <c r="J55" s="4" t="s">
        <v>198</v>
      </c>
      <c r="K55" s="4">
        <v>5</v>
      </c>
      <c r="L55" s="4" t="s">
        <v>90</v>
      </c>
      <c r="M55" s="4" t="s">
        <v>94</v>
      </c>
      <c r="N55" s="4"/>
      <c r="O55" s="4" t="s">
        <v>126</v>
      </c>
      <c r="P55" s="4" t="s">
        <v>93</v>
      </c>
      <c r="Q55" s="4"/>
    </row>
    <row r="56" spans="1:66" ht="15.75" thickBot="1" x14ac:dyDescent="0.3">
      <c r="A56" s="4">
        <f>SUM(A55,Tabel69[[#This Row],[terrain]]=1)</f>
        <v>7</v>
      </c>
      <c r="B56" s="4">
        <v>6</v>
      </c>
      <c r="C56" s="4" t="s">
        <v>87</v>
      </c>
      <c r="D56" s="4" t="s">
        <v>97</v>
      </c>
      <c r="E56" s="4"/>
      <c r="F56" s="4" t="s">
        <v>131</v>
      </c>
      <c r="G56" s="4" t="s">
        <v>100</v>
      </c>
      <c r="H56" s="4"/>
      <c r="J56" s="4" t="s">
        <v>198</v>
      </c>
      <c r="K56" s="4">
        <v>6</v>
      </c>
      <c r="L56" s="4" t="s">
        <v>92</v>
      </c>
      <c r="M56" s="4" t="s">
        <v>87</v>
      </c>
      <c r="N56" s="4"/>
      <c r="O56" s="4" t="s">
        <v>98</v>
      </c>
      <c r="P56" s="4" t="s">
        <v>127</v>
      </c>
      <c r="Q56" s="4"/>
    </row>
    <row r="57" spans="1:66" ht="15.75" thickBot="1" x14ac:dyDescent="0.3">
      <c r="A57" s="4">
        <f>SUM(A56,Tabel69[[#This Row],[terrain]]=1)</f>
        <v>7</v>
      </c>
      <c r="B57" s="4">
        <v>7</v>
      </c>
      <c r="C57" s="4" t="s">
        <v>127</v>
      </c>
      <c r="D57" s="4" t="s">
        <v>117</v>
      </c>
      <c r="E57" s="4" t="s">
        <v>93</v>
      </c>
      <c r="F57" s="4" t="s">
        <v>78</v>
      </c>
      <c r="G57" s="4" t="s">
        <v>99</v>
      </c>
      <c r="H57" s="4"/>
      <c r="J57" s="4" t="s">
        <v>198</v>
      </c>
      <c r="K57" s="4">
        <v>7</v>
      </c>
      <c r="L57" s="4" t="s">
        <v>117</v>
      </c>
      <c r="M57" s="4" t="s">
        <v>118</v>
      </c>
      <c r="N57" s="4"/>
      <c r="O57" s="4" t="s">
        <v>71</v>
      </c>
      <c r="P57" s="4" t="s">
        <v>123</v>
      </c>
      <c r="Q57" s="4"/>
    </row>
    <row r="58" spans="1:66" ht="15.75" thickBot="1" x14ac:dyDescent="0.3">
      <c r="A58" s="4">
        <f>SUM(A57,Tabel69[[#This Row],[terrain]]=1)</f>
        <v>7</v>
      </c>
      <c r="B58" s="4">
        <v>8</v>
      </c>
      <c r="C58" s="4" t="s">
        <v>126</v>
      </c>
      <c r="D58" s="4" t="s">
        <v>82</v>
      </c>
      <c r="E58" s="4" t="s">
        <v>92</v>
      </c>
      <c r="F58" s="4" t="s">
        <v>119</v>
      </c>
      <c r="G58" s="4" t="s">
        <v>86</v>
      </c>
      <c r="H58" s="4" t="s">
        <v>123</v>
      </c>
      <c r="J58" s="7" t="s">
        <v>198</v>
      </c>
      <c r="K58" s="7">
        <v>8</v>
      </c>
      <c r="L58" s="7" t="s">
        <v>86</v>
      </c>
      <c r="M58" s="7" t="s">
        <v>102</v>
      </c>
      <c r="N58" s="7"/>
      <c r="O58" s="7" t="s">
        <v>76</v>
      </c>
      <c r="P58" s="7" t="s">
        <v>84</v>
      </c>
      <c r="Q58" s="7"/>
    </row>
    <row r="59" spans="1:66" ht="15.75" thickBot="1" x14ac:dyDescent="0.3">
      <c r="A59" s="4">
        <f>SUM(A58,Tabel69[[#This Row],[terrain]]=1)</f>
        <v>8</v>
      </c>
      <c r="B59" s="4">
        <v>1</v>
      </c>
      <c r="C59" s="4" t="s">
        <v>118</v>
      </c>
      <c r="D59" s="4" t="s">
        <v>102</v>
      </c>
      <c r="E59" s="4"/>
      <c r="F59" s="4" t="s">
        <v>78</v>
      </c>
      <c r="G59" s="4" t="s">
        <v>127</v>
      </c>
      <c r="H59" s="4"/>
      <c r="J59" s="4" t="s">
        <v>199</v>
      </c>
      <c r="K59" s="4">
        <v>1</v>
      </c>
      <c r="L59" s="4" t="s">
        <v>118</v>
      </c>
      <c r="M59" s="4" t="s">
        <v>116</v>
      </c>
      <c r="N59" s="4" t="s">
        <v>78</v>
      </c>
      <c r="O59" s="4" t="s">
        <v>126</v>
      </c>
      <c r="P59" s="4" t="s">
        <v>89</v>
      </c>
      <c r="Q59" s="4" t="s">
        <v>131</v>
      </c>
    </row>
    <row r="60" spans="1:66" ht="15.75" thickBot="1" x14ac:dyDescent="0.3">
      <c r="A60" s="4">
        <f>SUM(A59,Tabel69[[#This Row],[terrain]]=1)</f>
        <v>8</v>
      </c>
      <c r="B60" s="4">
        <v>2</v>
      </c>
      <c r="C60" s="4" t="s">
        <v>90</v>
      </c>
      <c r="D60" s="4" t="s">
        <v>121</v>
      </c>
      <c r="E60" s="4"/>
      <c r="F60" s="4" t="s">
        <v>119</v>
      </c>
      <c r="G60" s="4" t="s">
        <v>120</v>
      </c>
      <c r="H60" s="4"/>
      <c r="J60" s="4" t="s">
        <v>199</v>
      </c>
      <c r="K60" s="4">
        <v>2</v>
      </c>
      <c r="L60" s="4" t="s">
        <v>92</v>
      </c>
      <c r="M60" s="4" t="s">
        <v>88</v>
      </c>
      <c r="N60" s="4" t="s">
        <v>93</v>
      </c>
      <c r="O60" s="4" t="s">
        <v>99</v>
      </c>
      <c r="P60" s="4" t="s">
        <v>102</v>
      </c>
      <c r="Q60" s="4"/>
    </row>
    <row r="61" spans="1:66" ht="15.75" thickBot="1" x14ac:dyDescent="0.3">
      <c r="A61" s="4">
        <f>SUM(A60,Tabel69[[#This Row],[terrain]]=1)</f>
        <v>8</v>
      </c>
      <c r="B61" s="4">
        <v>3</v>
      </c>
      <c r="C61" s="4" t="s">
        <v>71</v>
      </c>
      <c r="D61" s="4" t="s">
        <v>82</v>
      </c>
      <c r="E61" s="4"/>
      <c r="F61" s="4" t="s">
        <v>117</v>
      </c>
      <c r="G61" s="4" t="s">
        <v>98</v>
      </c>
      <c r="H61" s="4"/>
      <c r="J61" s="4" t="s">
        <v>199</v>
      </c>
      <c r="K61" s="4">
        <v>3</v>
      </c>
      <c r="L61" s="4" t="s">
        <v>80</v>
      </c>
      <c r="M61" s="4" t="s">
        <v>79</v>
      </c>
      <c r="N61" s="4"/>
      <c r="O61" s="4" t="s">
        <v>125</v>
      </c>
      <c r="P61" s="4" t="s">
        <v>127</v>
      </c>
      <c r="Q61" s="4"/>
    </row>
    <row r="62" spans="1:66" ht="15.75" thickBot="1" x14ac:dyDescent="0.3">
      <c r="A62" s="4">
        <f>SUM(A61,Tabel69[[#This Row],[terrain]]=1)</f>
        <v>8</v>
      </c>
      <c r="B62" s="4">
        <v>4</v>
      </c>
      <c r="C62" s="4" t="s">
        <v>76</v>
      </c>
      <c r="D62" s="4" t="s">
        <v>93</v>
      </c>
      <c r="E62" s="4"/>
      <c r="F62" s="4" t="s">
        <v>100</v>
      </c>
      <c r="G62" s="4" t="s">
        <v>103</v>
      </c>
      <c r="H62" s="4"/>
      <c r="J62" s="4" t="s">
        <v>199</v>
      </c>
      <c r="K62" s="4">
        <v>4</v>
      </c>
      <c r="L62" s="4" t="s">
        <v>72</v>
      </c>
      <c r="M62" s="4" t="s">
        <v>97</v>
      </c>
      <c r="N62" s="4"/>
      <c r="O62" s="4" t="s">
        <v>117</v>
      </c>
      <c r="P62" s="4" t="s">
        <v>94</v>
      </c>
      <c r="Q62" s="4"/>
    </row>
    <row r="63" spans="1:66" ht="15.75" thickBot="1" x14ac:dyDescent="0.3">
      <c r="A63" s="4">
        <f>SUM(A62,Tabel69[[#This Row],[terrain]]=1)</f>
        <v>8</v>
      </c>
      <c r="B63" s="4">
        <v>5</v>
      </c>
      <c r="C63" s="4" t="s">
        <v>125</v>
      </c>
      <c r="D63" s="4" t="s">
        <v>99</v>
      </c>
      <c r="E63" s="4"/>
      <c r="F63" s="4" t="s">
        <v>84</v>
      </c>
      <c r="G63" s="4" t="s">
        <v>123</v>
      </c>
      <c r="H63" s="4"/>
      <c r="J63" s="4" t="s">
        <v>199</v>
      </c>
      <c r="K63" s="4">
        <v>5</v>
      </c>
      <c r="L63" s="4" t="s">
        <v>76</v>
      </c>
      <c r="M63" s="4" t="s">
        <v>91</v>
      </c>
      <c r="N63" s="4"/>
      <c r="O63" s="4" t="s">
        <v>87</v>
      </c>
      <c r="P63" s="4" t="s">
        <v>120</v>
      </c>
      <c r="Q63" s="4"/>
    </row>
    <row r="64" spans="1:66" ht="15.75" thickBot="1" x14ac:dyDescent="0.3">
      <c r="A64" s="4">
        <f>SUM(A63,Tabel69[[#This Row],[terrain]]=1)</f>
        <v>8</v>
      </c>
      <c r="B64" s="4">
        <v>6</v>
      </c>
      <c r="C64" s="4" t="s">
        <v>126</v>
      </c>
      <c r="D64" s="4" t="s">
        <v>131</v>
      </c>
      <c r="E64" s="4"/>
      <c r="F64" s="4" t="s">
        <v>92</v>
      </c>
      <c r="G64" s="4" t="s">
        <v>94</v>
      </c>
      <c r="H64" s="4"/>
      <c r="J64" s="4" t="s">
        <v>199</v>
      </c>
      <c r="K64" s="4">
        <v>6</v>
      </c>
      <c r="L64" s="4" t="s">
        <v>119</v>
      </c>
      <c r="M64" s="4" t="s">
        <v>103</v>
      </c>
      <c r="N64" s="4"/>
      <c r="O64" s="4" t="s">
        <v>86</v>
      </c>
      <c r="P64" s="4" t="s">
        <v>123</v>
      </c>
      <c r="Q64" s="4"/>
    </row>
    <row r="65" spans="1:17" ht="15.75" thickBot="1" x14ac:dyDescent="0.3">
      <c r="A65" s="4">
        <f>SUM(A64,Tabel69[[#This Row],[terrain]]=1)</f>
        <v>8</v>
      </c>
      <c r="B65" s="4">
        <v>7</v>
      </c>
      <c r="C65" s="4" t="s">
        <v>81</v>
      </c>
      <c r="D65" s="4" t="s">
        <v>88</v>
      </c>
      <c r="E65" s="4" t="s">
        <v>89</v>
      </c>
      <c r="F65" s="4" t="s">
        <v>86</v>
      </c>
      <c r="G65" s="4" t="s">
        <v>97</v>
      </c>
      <c r="H65" s="4"/>
      <c r="J65" s="4" t="s">
        <v>199</v>
      </c>
      <c r="K65" s="4">
        <v>7</v>
      </c>
      <c r="L65" s="4" t="s">
        <v>121</v>
      </c>
      <c r="M65" s="4" t="s">
        <v>82</v>
      </c>
      <c r="N65" s="4"/>
      <c r="O65" s="4" t="s">
        <v>84</v>
      </c>
      <c r="P65" s="4" t="s">
        <v>98</v>
      </c>
      <c r="Q65" s="4"/>
    </row>
    <row r="66" spans="1:17" ht="15.75" thickBot="1" x14ac:dyDescent="0.3">
      <c r="A66" s="4">
        <f>SUM(A65,Tabel69[[#This Row],[terrain]]=1)</f>
        <v>8</v>
      </c>
      <c r="B66" s="4">
        <v>8</v>
      </c>
      <c r="C66" s="4" t="s">
        <v>72</v>
      </c>
      <c r="D66" s="4" t="s">
        <v>80</v>
      </c>
      <c r="E66" s="4" t="s">
        <v>87</v>
      </c>
      <c r="F66" s="4" t="s">
        <v>79</v>
      </c>
      <c r="G66" s="4" t="s">
        <v>116</v>
      </c>
      <c r="H66" s="4" t="s">
        <v>91</v>
      </c>
      <c r="J66" s="7" t="s">
        <v>199</v>
      </c>
      <c r="K66" s="7">
        <v>8</v>
      </c>
      <c r="L66" s="7" t="s">
        <v>81</v>
      </c>
      <c r="M66" s="7" t="s">
        <v>71</v>
      </c>
      <c r="N66" s="7"/>
      <c r="O66" s="7" t="s">
        <v>100</v>
      </c>
      <c r="P66" s="7" t="s">
        <v>90</v>
      </c>
      <c r="Q66" s="7"/>
    </row>
    <row r="67" spans="1:17" ht="15.75" thickBot="1" x14ac:dyDescent="0.3">
      <c r="A67" s="4">
        <f>SUM(A66,Tabel69[[#This Row],[terrain]]=1)</f>
        <v>9</v>
      </c>
      <c r="B67" s="4">
        <v>1</v>
      </c>
      <c r="C67" s="4" t="s">
        <v>76</v>
      </c>
      <c r="D67" s="4" t="s">
        <v>97</v>
      </c>
      <c r="E67" s="4"/>
      <c r="F67" s="4" t="s">
        <v>116</v>
      </c>
      <c r="G67" s="4" t="s">
        <v>87</v>
      </c>
      <c r="H67" s="4"/>
      <c r="J67" s="4" t="s">
        <v>200</v>
      </c>
      <c r="K67" s="4">
        <v>1</v>
      </c>
      <c r="L67" s="4" t="s">
        <v>93</v>
      </c>
      <c r="M67" s="4" t="s">
        <v>117</v>
      </c>
      <c r="N67" s="4" t="s">
        <v>81</v>
      </c>
      <c r="O67" s="4" t="s">
        <v>121</v>
      </c>
      <c r="P67" s="4" t="s">
        <v>87</v>
      </c>
      <c r="Q67" s="4" t="s">
        <v>127</v>
      </c>
    </row>
    <row r="68" spans="1:17" ht="15.75" thickBot="1" x14ac:dyDescent="0.3">
      <c r="A68" s="4">
        <f>SUM(A67,Tabel69[[#This Row],[terrain]]=1)</f>
        <v>9</v>
      </c>
      <c r="B68" s="4">
        <v>2</v>
      </c>
      <c r="C68" s="4" t="s">
        <v>88</v>
      </c>
      <c r="D68" s="4" t="s">
        <v>91</v>
      </c>
      <c r="E68" s="4"/>
      <c r="F68" s="4" t="s">
        <v>94</v>
      </c>
      <c r="G68" s="4" t="s">
        <v>99</v>
      </c>
      <c r="H68" s="4"/>
      <c r="J68" s="4" t="s">
        <v>200</v>
      </c>
      <c r="K68" s="4">
        <v>2</v>
      </c>
      <c r="L68" s="4" t="s">
        <v>120</v>
      </c>
      <c r="M68" s="4" t="s">
        <v>88</v>
      </c>
      <c r="N68" s="4" t="s">
        <v>71</v>
      </c>
      <c r="O68" s="4" t="s">
        <v>98</v>
      </c>
      <c r="P68" s="4" t="s">
        <v>86</v>
      </c>
      <c r="Q68" s="4"/>
    </row>
    <row r="69" spans="1:17" ht="15.75" thickBot="1" x14ac:dyDescent="0.3">
      <c r="A69" s="4">
        <f>SUM(A68,Tabel69[[#This Row],[terrain]]=1)</f>
        <v>9</v>
      </c>
      <c r="B69" s="4">
        <v>3</v>
      </c>
      <c r="C69" s="4" t="s">
        <v>126</v>
      </c>
      <c r="D69" s="4" t="s">
        <v>78</v>
      </c>
      <c r="E69" s="4"/>
      <c r="F69" s="4" t="s">
        <v>120</v>
      </c>
      <c r="G69" s="4" t="s">
        <v>123</v>
      </c>
      <c r="H69" s="4"/>
      <c r="J69" s="4" t="s">
        <v>200</v>
      </c>
      <c r="K69" s="4">
        <v>3</v>
      </c>
      <c r="L69" s="4" t="s">
        <v>94</v>
      </c>
      <c r="M69" s="4" t="s">
        <v>97</v>
      </c>
      <c r="N69" s="4"/>
      <c r="O69" s="4" t="s">
        <v>90</v>
      </c>
      <c r="P69" s="4" t="s">
        <v>82</v>
      </c>
      <c r="Q69" s="4"/>
    </row>
    <row r="70" spans="1:17" ht="15.75" thickBot="1" x14ac:dyDescent="0.3">
      <c r="A70" s="4">
        <f>SUM(A69,Tabel69[[#This Row],[terrain]]=1)</f>
        <v>9</v>
      </c>
      <c r="B70" s="4">
        <v>4</v>
      </c>
      <c r="C70" s="4" t="s">
        <v>127</v>
      </c>
      <c r="D70" s="4" t="s">
        <v>80</v>
      </c>
      <c r="E70" s="4"/>
      <c r="F70" s="4" t="s">
        <v>81</v>
      </c>
      <c r="G70" s="4" t="s">
        <v>92</v>
      </c>
      <c r="H70" s="4"/>
      <c r="J70" s="4" t="s">
        <v>200</v>
      </c>
      <c r="K70" s="4">
        <v>4</v>
      </c>
      <c r="L70" s="4" t="s">
        <v>79</v>
      </c>
      <c r="M70" s="4" t="s">
        <v>131</v>
      </c>
      <c r="N70" s="4"/>
      <c r="O70" s="4" t="s">
        <v>102</v>
      </c>
      <c r="P70" s="4" t="s">
        <v>80</v>
      </c>
      <c r="Q70" s="4"/>
    </row>
    <row r="71" spans="1:17" ht="15.75" thickBot="1" x14ac:dyDescent="0.3">
      <c r="A71" s="4">
        <f>SUM(A70,Tabel69[[#This Row],[terrain]]=1)</f>
        <v>9</v>
      </c>
      <c r="B71" s="4">
        <v>5</v>
      </c>
      <c r="C71" s="4" t="s">
        <v>118</v>
      </c>
      <c r="D71" s="4" t="s">
        <v>103</v>
      </c>
      <c r="E71" s="4"/>
      <c r="F71" s="4" t="s">
        <v>117</v>
      </c>
      <c r="G71" s="4" t="s">
        <v>90</v>
      </c>
      <c r="H71" s="4"/>
      <c r="J71" s="4" t="s">
        <v>200</v>
      </c>
      <c r="K71" s="4">
        <v>5</v>
      </c>
      <c r="L71" s="4" t="s">
        <v>78</v>
      </c>
      <c r="M71" s="4" t="s">
        <v>116</v>
      </c>
      <c r="N71" s="4"/>
      <c r="O71" s="4" t="s">
        <v>123</v>
      </c>
      <c r="P71" s="4" t="s">
        <v>118</v>
      </c>
      <c r="Q71" s="4"/>
    </row>
    <row r="72" spans="1:17" ht="15.75" thickBot="1" x14ac:dyDescent="0.3">
      <c r="A72" s="4">
        <f>SUM(A71,Tabel69[[#This Row],[terrain]]=1)</f>
        <v>9</v>
      </c>
      <c r="B72" s="4">
        <v>6</v>
      </c>
      <c r="C72" s="4" t="s">
        <v>131</v>
      </c>
      <c r="D72" s="4" t="s">
        <v>125</v>
      </c>
      <c r="E72" s="4"/>
      <c r="F72" s="4" t="s">
        <v>89</v>
      </c>
      <c r="G72" s="4" t="s">
        <v>93</v>
      </c>
      <c r="H72" s="4"/>
      <c r="J72" s="4" t="s">
        <v>200</v>
      </c>
      <c r="K72" s="4">
        <v>6</v>
      </c>
      <c r="L72" s="4" t="s">
        <v>92</v>
      </c>
      <c r="M72" s="4" t="s">
        <v>89</v>
      </c>
      <c r="N72" s="4"/>
      <c r="O72" s="4" t="s">
        <v>84</v>
      </c>
      <c r="P72" s="4" t="s">
        <v>126</v>
      </c>
      <c r="Q72" s="4"/>
    </row>
    <row r="73" spans="1:17" ht="15.75" thickBot="1" x14ac:dyDescent="0.3">
      <c r="A73" s="4">
        <f>SUM(A72,Tabel69[[#This Row],[terrain]]=1)</f>
        <v>9</v>
      </c>
      <c r="B73" s="4">
        <v>7</v>
      </c>
      <c r="C73" s="4" t="s">
        <v>71</v>
      </c>
      <c r="D73" s="4" t="s">
        <v>84</v>
      </c>
      <c r="E73" s="4" t="s">
        <v>100</v>
      </c>
      <c r="F73" s="4" t="s">
        <v>79</v>
      </c>
      <c r="G73" s="4" t="s">
        <v>82</v>
      </c>
      <c r="H73" s="4"/>
      <c r="J73" s="4" t="s">
        <v>200</v>
      </c>
      <c r="K73" s="4">
        <v>7</v>
      </c>
      <c r="L73" s="4" t="s">
        <v>99</v>
      </c>
      <c r="M73" s="4" t="s">
        <v>72</v>
      </c>
      <c r="N73" s="4"/>
      <c r="O73" s="4" t="s">
        <v>119</v>
      </c>
      <c r="P73" s="4" t="s">
        <v>76</v>
      </c>
      <c r="Q73" s="4"/>
    </row>
    <row r="74" spans="1:17" ht="15.75" thickBot="1" x14ac:dyDescent="0.3">
      <c r="A74" s="4">
        <f>SUM(A73,Tabel69[[#This Row],[terrain]]=1)</f>
        <v>9</v>
      </c>
      <c r="B74" s="4">
        <v>8</v>
      </c>
      <c r="C74" s="4" t="s">
        <v>72</v>
      </c>
      <c r="D74" s="4" t="s">
        <v>86</v>
      </c>
      <c r="E74" s="4" t="s">
        <v>102</v>
      </c>
      <c r="F74" s="4" t="s">
        <v>119</v>
      </c>
      <c r="G74" s="4" t="s">
        <v>98</v>
      </c>
      <c r="H74" s="4" t="s">
        <v>121</v>
      </c>
      <c r="J74" s="7" t="s">
        <v>200</v>
      </c>
      <c r="K74" s="7">
        <v>8</v>
      </c>
      <c r="L74" s="7" t="s">
        <v>125</v>
      </c>
      <c r="M74" s="7" t="s">
        <v>100</v>
      </c>
      <c r="N74" s="7"/>
      <c r="O74" s="7" t="s">
        <v>103</v>
      </c>
      <c r="P74" s="7" t="s">
        <v>91</v>
      </c>
      <c r="Q74" s="7"/>
    </row>
    <row r="75" spans="1:17" ht="15.75" thickBot="1" x14ac:dyDescent="0.3">
      <c r="A75" s="4">
        <f>SUM(A74,Tabel69[[#This Row],[terrain]]=1)</f>
        <v>10</v>
      </c>
      <c r="B75" s="4">
        <v>1</v>
      </c>
      <c r="C75" s="4" t="s">
        <v>82</v>
      </c>
      <c r="D75" s="4" t="s">
        <v>123</v>
      </c>
      <c r="E75" s="4"/>
      <c r="F75" s="4" t="s">
        <v>81</v>
      </c>
      <c r="G75" s="4" t="s">
        <v>97</v>
      </c>
      <c r="H75" s="4"/>
      <c r="J75" s="4" t="s">
        <v>201</v>
      </c>
      <c r="K75" s="4">
        <v>1</v>
      </c>
      <c r="L75" s="4" t="s">
        <v>79</v>
      </c>
      <c r="M75" s="4" t="s">
        <v>121</v>
      </c>
      <c r="N75" s="4" t="s">
        <v>91</v>
      </c>
      <c r="O75" s="4" t="s">
        <v>92</v>
      </c>
      <c r="P75" s="4" t="s">
        <v>118</v>
      </c>
      <c r="Q75" s="4" t="s">
        <v>126</v>
      </c>
    </row>
    <row r="76" spans="1:17" ht="15.75" thickBot="1" x14ac:dyDescent="0.3">
      <c r="A76" s="4">
        <f>SUM(A75,Tabel69[[#This Row],[terrain]]=1)</f>
        <v>10</v>
      </c>
      <c r="B76" s="4">
        <v>2</v>
      </c>
      <c r="C76" s="4" t="s">
        <v>117</v>
      </c>
      <c r="D76" s="4" t="s">
        <v>88</v>
      </c>
      <c r="E76" s="4"/>
      <c r="F76" s="4" t="s">
        <v>71</v>
      </c>
      <c r="G76" s="4" t="s">
        <v>90</v>
      </c>
      <c r="H76" s="4"/>
      <c r="J76" s="4" t="s">
        <v>201</v>
      </c>
      <c r="K76" s="4">
        <v>2</v>
      </c>
      <c r="L76" s="4" t="s">
        <v>131</v>
      </c>
      <c r="M76" s="4" t="s">
        <v>76</v>
      </c>
      <c r="N76" s="4" t="s">
        <v>90</v>
      </c>
      <c r="O76" s="4" t="s">
        <v>84</v>
      </c>
      <c r="P76" s="4" t="s">
        <v>100</v>
      </c>
      <c r="Q76" s="4"/>
    </row>
    <row r="77" spans="1:17" ht="15.75" thickBot="1" x14ac:dyDescent="0.3">
      <c r="A77" s="4">
        <f>SUM(A76,Tabel69[[#This Row],[terrain]]=1)</f>
        <v>10</v>
      </c>
      <c r="B77" s="4">
        <v>3</v>
      </c>
      <c r="C77" s="4" t="s">
        <v>87</v>
      </c>
      <c r="D77" s="4" t="s">
        <v>99</v>
      </c>
      <c r="E77" s="4"/>
      <c r="F77" s="4" t="s">
        <v>126</v>
      </c>
      <c r="G77" s="4" t="s">
        <v>72</v>
      </c>
      <c r="H77" s="4"/>
      <c r="J77" s="4" t="s">
        <v>201</v>
      </c>
      <c r="K77" s="4">
        <v>3</v>
      </c>
      <c r="L77" s="4" t="s">
        <v>120</v>
      </c>
      <c r="M77" s="4" t="s">
        <v>123</v>
      </c>
      <c r="N77" s="4"/>
      <c r="O77" s="4" t="s">
        <v>87</v>
      </c>
      <c r="P77" s="4" t="s">
        <v>80</v>
      </c>
      <c r="Q77" s="4"/>
    </row>
    <row r="78" spans="1:17" ht="15.75" thickBot="1" x14ac:dyDescent="0.3">
      <c r="A78" s="4">
        <f>SUM(A77,Tabel69[[#This Row],[terrain]]=1)</f>
        <v>10</v>
      </c>
      <c r="B78" s="4">
        <v>4</v>
      </c>
      <c r="C78" s="4" t="s">
        <v>118</v>
      </c>
      <c r="D78" s="4" t="s">
        <v>100</v>
      </c>
      <c r="E78" s="4"/>
      <c r="F78" s="4" t="s">
        <v>89</v>
      </c>
      <c r="G78" s="4" t="s">
        <v>120</v>
      </c>
      <c r="H78" s="4"/>
      <c r="J78" s="4" t="s">
        <v>201</v>
      </c>
      <c r="K78" s="4">
        <v>4</v>
      </c>
      <c r="L78" s="4" t="s">
        <v>81</v>
      </c>
      <c r="M78" s="4" t="s">
        <v>119</v>
      </c>
      <c r="N78" s="4"/>
      <c r="O78" s="4" t="s">
        <v>82</v>
      </c>
      <c r="P78" s="4" t="s">
        <v>89</v>
      </c>
      <c r="Q78" s="4"/>
    </row>
    <row r="79" spans="1:17" ht="15.75" thickBot="1" x14ac:dyDescent="0.3">
      <c r="A79" s="4">
        <f>SUM(A78,Tabel69[[#This Row],[terrain]]=1)</f>
        <v>10</v>
      </c>
      <c r="B79" s="4">
        <v>5</v>
      </c>
      <c r="C79" s="4" t="s">
        <v>131</v>
      </c>
      <c r="D79" s="4" t="s">
        <v>84</v>
      </c>
      <c r="E79" s="4"/>
      <c r="F79" s="4" t="s">
        <v>119</v>
      </c>
      <c r="G79" s="4" t="s">
        <v>102</v>
      </c>
      <c r="H79" s="4"/>
      <c r="J79" s="4" t="s">
        <v>201</v>
      </c>
      <c r="K79" s="4">
        <v>5</v>
      </c>
      <c r="L79" s="4" t="s">
        <v>71</v>
      </c>
      <c r="M79" s="4" t="s">
        <v>72</v>
      </c>
      <c r="N79" s="4"/>
      <c r="O79" s="4" t="s">
        <v>88</v>
      </c>
      <c r="P79" s="4" t="s">
        <v>97</v>
      </c>
      <c r="Q79" s="4"/>
    </row>
    <row r="80" spans="1:17" ht="15.75" thickBot="1" x14ac:dyDescent="0.3">
      <c r="A80" s="4">
        <f>SUM(A79,Tabel69[[#This Row],[terrain]]=1)</f>
        <v>10</v>
      </c>
      <c r="B80" s="4">
        <v>6</v>
      </c>
      <c r="C80" s="4" t="s">
        <v>127</v>
      </c>
      <c r="D80" s="4" t="s">
        <v>91</v>
      </c>
      <c r="E80" s="4"/>
      <c r="F80" s="4" t="s">
        <v>86</v>
      </c>
      <c r="G80" s="4" t="s">
        <v>121</v>
      </c>
      <c r="H80" s="4"/>
      <c r="J80" s="4" t="s">
        <v>201</v>
      </c>
      <c r="K80" s="4">
        <v>6</v>
      </c>
      <c r="L80" s="4" t="s">
        <v>102</v>
      </c>
      <c r="M80" s="4" t="s">
        <v>93</v>
      </c>
      <c r="N80" s="4"/>
      <c r="O80" s="4" t="s">
        <v>125</v>
      </c>
      <c r="P80" s="4" t="s">
        <v>117</v>
      </c>
      <c r="Q80" s="4"/>
    </row>
    <row r="81" spans="1:17" ht="15.75" thickBot="1" x14ac:dyDescent="0.3">
      <c r="A81" s="4">
        <f>SUM(A80,Tabel69[[#This Row],[terrain]]=1)</f>
        <v>10</v>
      </c>
      <c r="B81" s="4">
        <v>7</v>
      </c>
      <c r="C81" s="4" t="s">
        <v>76</v>
      </c>
      <c r="D81" s="4" t="s">
        <v>79</v>
      </c>
      <c r="E81" s="4" t="s">
        <v>94</v>
      </c>
      <c r="F81" s="4" t="s">
        <v>92</v>
      </c>
      <c r="G81" s="4" t="s">
        <v>98</v>
      </c>
      <c r="H81" s="4"/>
      <c r="J81" s="4" t="s">
        <v>201</v>
      </c>
      <c r="K81" s="4">
        <v>7</v>
      </c>
      <c r="L81" s="4" t="s">
        <v>103</v>
      </c>
      <c r="M81" s="4" t="s">
        <v>98</v>
      </c>
      <c r="N81" s="4"/>
      <c r="O81" s="4" t="s">
        <v>127</v>
      </c>
      <c r="P81" s="4" t="s">
        <v>99</v>
      </c>
      <c r="Q81" s="4"/>
    </row>
    <row r="82" spans="1:17" ht="15.75" thickBot="1" x14ac:dyDescent="0.3">
      <c r="A82" s="4">
        <f>SUM(A81,Tabel69[[#This Row],[terrain]]=1)</f>
        <v>10</v>
      </c>
      <c r="B82" s="4">
        <v>8</v>
      </c>
      <c r="C82" s="4" t="s">
        <v>125</v>
      </c>
      <c r="D82" s="4" t="s">
        <v>78</v>
      </c>
      <c r="E82" s="4" t="s">
        <v>93</v>
      </c>
      <c r="F82" s="4" t="s">
        <v>80</v>
      </c>
      <c r="G82" s="4" t="s">
        <v>116</v>
      </c>
      <c r="H82" s="4" t="s">
        <v>103</v>
      </c>
      <c r="J82" s="7" t="s">
        <v>201</v>
      </c>
      <c r="K82" s="7">
        <v>8</v>
      </c>
      <c r="L82" s="7" t="s">
        <v>78</v>
      </c>
      <c r="M82" s="7" t="s">
        <v>116</v>
      </c>
      <c r="N82" s="7"/>
      <c r="O82" s="7" t="s">
        <v>86</v>
      </c>
      <c r="P82" s="7" t="s">
        <v>94</v>
      </c>
      <c r="Q82" s="7"/>
    </row>
    <row r="83" spans="1:17" ht="15.75" thickBot="1" x14ac:dyDescent="0.3">
      <c r="A83" s="4">
        <f>SUM(A82,Tabel69[[#This Row],[terrain]]=1)</f>
        <v>11</v>
      </c>
      <c r="B83" s="4">
        <v>1</v>
      </c>
      <c r="C83" s="4" t="s">
        <v>80</v>
      </c>
      <c r="D83" s="4" t="s">
        <v>102</v>
      </c>
      <c r="E83" s="4"/>
      <c r="F83" s="4" t="s">
        <v>78</v>
      </c>
      <c r="G83" s="4" t="s">
        <v>128</v>
      </c>
      <c r="H83" s="4"/>
      <c r="J83" s="4" t="s">
        <v>202</v>
      </c>
      <c r="K83" s="4">
        <v>1</v>
      </c>
      <c r="L83" s="4" t="s">
        <v>88</v>
      </c>
      <c r="M83" s="4" t="s">
        <v>105</v>
      </c>
      <c r="N83" s="4"/>
      <c r="O83" s="4" t="s">
        <v>89</v>
      </c>
      <c r="P83" s="4" t="s">
        <v>78</v>
      </c>
      <c r="Q83" s="4"/>
    </row>
    <row r="84" spans="1:17" ht="15.75" thickBot="1" x14ac:dyDescent="0.3">
      <c r="A84" s="4">
        <f>SUM(A83,Tabel69[[#This Row],[terrain]]=1)</f>
        <v>11</v>
      </c>
      <c r="B84" s="4">
        <v>2</v>
      </c>
      <c r="C84" s="4" t="s">
        <v>87</v>
      </c>
      <c r="D84" s="4" t="s">
        <v>107</v>
      </c>
      <c r="E84" s="4"/>
      <c r="F84" s="4" t="s">
        <v>117</v>
      </c>
      <c r="G84" s="4" t="s">
        <v>84</v>
      </c>
      <c r="H84" s="4"/>
      <c r="J84" s="4" t="s">
        <v>202</v>
      </c>
      <c r="K84" s="4">
        <v>2</v>
      </c>
      <c r="L84" s="4" t="s">
        <v>124</v>
      </c>
      <c r="M84" s="4" t="s">
        <v>118</v>
      </c>
      <c r="N84" s="4"/>
      <c r="O84" s="4" t="s">
        <v>119</v>
      </c>
      <c r="P84" s="4" t="s">
        <v>94</v>
      </c>
      <c r="Q84" s="4"/>
    </row>
    <row r="85" spans="1:17" ht="15.75" thickBot="1" x14ac:dyDescent="0.3">
      <c r="A85" s="4">
        <f>SUM(A84,Tabel69[[#This Row],[terrain]]=1)</f>
        <v>11</v>
      </c>
      <c r="B85" s="4">
        <v>3</v>
      </c>
      <c r="C85" s="4" t="s">
        <v>120</v>
      </c>
      <c r="D85" s="4" t="s">
        <v>105</v>
      </c>
      <c r="E85" s="4"/>
      <c r="F85" s="4" t="s">
        <v>131</v>
      </c>
      <c r="G85" s="4" t="s">
        <v>77</v>
      </c>
      <c r="H85" s="4"/>
      <c r="J85" s="4" t="s">
        <v>202</v>
      </c>
      <c r="K85" s="4">
        <v>3</v>
      </c>
      <c r="L85" s="4" t="s">
        <v>92</v>
      </c>
      <c r="M85" s="4" t="s">
        <v>127</v>
      </c>
      <c r="N85" s="4"/>
      <c r="O85" s="4" t="s">
        <v>107</v>
      </c>
      <c r="P85" s="4" t="s">
        <v>71</v>
      </c>
      <c r="Q85" s="4"/>
    </row>
    <row r="86" spans="1:17" ht="15.75" thickBot="1" x14ac:dyDescent="0.3">
      <c r="A86" s="4">
        <f>SUM(A85,Tabel69[[#This Row],[terrain]]=1)</f>
        <v>11</v>
      </c>
      <c r="B86" s="4">
        <v>4</v>
      </c>
      <c r="C86" s="4" t="s">
        <v>86</v>
      </c>
      <c r="D86" s="4" t="s">
        <v>89</v>
      </c>
      <c r="E86" s="4"/>
      <c r="F86" s="4" t="s">
        <v>94</v>
      </c>
      <c r="G86" s="4" t="s">
        <v>124</v>
      </c>
      <c r="H86" s="4"/>
      <c r="J86" s="4" t="s">
        <v>202</v>
      </c>
      <c r="K86" s="4">
        <v>4</v>
      </c>
      <c r="L86" s="4" t="s">
        <v>126</v>
      </c>
      <c r="M86" s="4" t="s">
        <v>80</v>
      </c>
      <c r="N86" s="4"/>
      <c r="O86" s="4" t="s">
        <v>104</v>
      </c>
      <c r="P86" s="4" t="s">
        <v>84</v>
      </c>
      <c r="Q86" s="4"/>
    </row>
    <row r="87" spans="1:17" ht="15.75" thickBot="1" x14ac:dyDescent="0.3">
      <c r="A87" s="4">
        <f>SUM(A86,Tabel69[[#This Row],[terrain]]=1)</f>
        <v>11</v>
      </c>
      <c r="B87" s="4">
        <v>5</v>
      </c>
      <c r="C87" s="4" t="s">
        <v>82</v>
      </c>
      <c r="D87" s="4" t="s">
        <v>119</v>
      </c>
      <c r="E87" s="4"/>
      <c r="F87" s="4" t="s">
        <v>71</v>
      </c>
      <c r="G87" s="4" t="s">
        <v>127</v>
      </c>
      <c r="H87" s="4"/>
      <c r="J87" s="4" t="s">
        <v>202</v>
      </c>
      <c r="K87" s="4">
        <v>5</v>
      </c>
      <c r="L87" s="4" t="s">
        <v>106</v>
      </c>
      <c r="M87" s="4" t="s">
        <v>77</v>
      </c>
      <c r="N87" s="4"/>
      <c r="O87" s="4" t="s">
        <v>90</v>
      </c>
      <c r="P87" s="4" t="s">
        <v>91</v>
      </c>
      <c r="Q87" s="4"/>
    </row>
    <row r="88" spans="1:17" ht="15.75" thickBot="1" x14ac:dyDescent="0.3">
      <c r="A88" s="4">
        <f>SUM(A87,Tabel69[[#This Row],[terrain]]=1)</f>
        <v>11</v>
      </c>
      <c r="B88" s="4">
        <v>6</v>
      </c>
      <c r="C88" s="4" t="s">
        <v>79</v>
      </c>
      <c r="D88" s="4" t="s">
        <v>118</v>
      </c>
      <c r="E88" s="4"/>
      <c r="F88" s="4" t="s">
        <v>72</v>
      </c>
      <c r="G88" s="4" t="s">
        <v>106</v>
      </c>
      <c r="H88" s="4"/>
      <c r="J88" s="4" t="s">
        <v>202</v>
      </c>
      <c r="K88" s="4">
        <v>6</v>
      </c>
      <c r="L88" s="4" t="s">
        <v>102</v>
      </c>
      <c r="M88" s="4" t="s">
        <v>79</v>
      </c>
      <c r="N88" s="4"/>
      <c r="O88" s="4" t="s">
        <v>120</v>
      </c>
      <c r="P88" s="4" t="s">
        <v>128</v>
      </c>
      <c r="Q88" s="4"/>
    </row>
    <row r="89" spans="1:17" ht="15.75" thickBot="1" x14ac:dyDescent="0.3">
      <c r="A89" s="4">
        <f>SUM(A88,Tabel69[[#This Row],[terrain]]=1)</f>
        <v>11</v>
      </c>
      <c r="B89" s="4">
        <v>7</v>
      </c>
      <c r="C89" s="4" t="s">
        <v>92</v>
      </c>
      <c r="D89" s="4" t="s">
        <v>103</v>
      </c>
      <c r="E89" s="4"/>
      <c r="F89" s="4" t="s">
        <v>96</v>
      </c>
      <c r="G89" s="4" t="s">
        <v>104</v>
      </c>
      <c r="H89" s="4"/>
      <c r="J89" s="4" t="s">
        <v>202</v>
      </c>
      <c r="K89" s="4">
        <v>7</v>
      </c>
      <c r="L89" s="4" t="s">
        <v>117</v>
      </c>
      <c r="M89" s="4" t="s">
        <v>103</v>
      </c>
      <c r="N89" s="4"/>
      <c r="O89" s="4" t="s">
        <v>95</v>
      </c>
      <c r="P89" s="4" t="s">
        <v>76</v>
      </c>
      <c r="Q89" s="4"/>
    </row>
    <row r="90" spans="1:17" ht="15.75" thickBot="1" x14ac:dyDescent="0.3">
      <c r="A90" s="4">
        <f>SUM(A89,Tabel69[[#This Row],[terrain]]=1)</f>
        <v>11</v>
      </c>
      <c r="B90" s="4">
        <v>8</v>
      </c>
      <c r="C90" s="4" t="s">
        <v>126</v>
      </c>
      <c r="D90" s="4" t="s">
        <v>88</v>
      </c>
      <c r="E90" s="4"/>
      <c r="F90" s="4" t="s">
        <v>125</v>
      </c>
      <c r="G90" s="4" t="s">
        <v>95</v>
      </c>
      <c r="H90" s="4"/>
      <c r="J90" s="4" t="s">
        <v>202</v>
      </c>
      <c r="K90" s="4">
        <v>8</v>
      </c>
      <c r="L90" s="4" t="s">
        <v>86</v>
      </c>
      <c r="M90" s="4" t="s">
        <v>72</v>
      </c>
      <c r="N90" s="4"/>
      <c r="O90" s="4" t="s">
        <v>82</v>
      </c>
      <c r="P90" s="4" t="s">
        <v>81</v>
      </c>
      <c r="Q90" s="4"/>
    </row>
    <row r="91" spans="1:17" ht="15.75" thickBot="1" x14ac:dyDescent="0.3">
      <c r="A91" s="4">
        <f>SUM(A90,Tabel69[[#This Row],[terrain]]=1)</f>
        <v>11</v>
      </c>
      <c r="B91" s="4">
        <v>9</v>
      </c>
      <c r="C91" s="4" t="s">
        <v>90</v>
      </c>
      <c r="D91" s="4" t="s">
        <v>91</v>
      </c>
      <c r="E91" s="4"/>
      <c r="F91" s="4" t="s">
        <v>76</v>
      </c>
      <c r="G91" s="4" t="s">
        <v>81</v>
      </c>
      <c r="H91" s="4"/>
      <c r="J91" s="7" t="s">
        <v>202</v>
      </c>
      <c r="K91" s="7">
        <v>9</v>
      </c>
      <c r="L91" s="7" t="s">
        <v>87</v>
      </c>
      <c r="M91" s="7" t="s">
        <v>96</v>
      </c>
      <c r="N91" s="7"/>
      <c r="O91" s="7" t="s">
        <v>125</v>
      </c>
      <c r="P91" s="7" t="s">
        <v>131</v>
      </c>
      <c r="Q91" s="7"/>
    </row>
    <row r="92" spans="1:17" ht="15.75" thickBot="1" x14ac:dyDescent="0.3">
      <c r="A92" s="4">
        <f>SUM(A91,Tabel69[[#This Row],[terrain]]=1)</f>
        <v>12</v>
      </c>
      <c r="B92" s="4">
        <v>1</v>
      </c>
      <c r="C92" s="4" t="s">
        <v>72</v>
      </c>
      <c r="D92" s="4" t="s">
        <v>81</v>
      </c>
      <c r="E92" s="4"/>
      <c r="F92" s="4" t="s">
        <v>78</v>
      </c>
      <c r="G92" s="4" t="s">
        <v>106</v>
      </c>
      <c r="H92" s="4"/>
      <c r="J92" s="4" t="s">
        <v>203</v>
      </c>
      <c r="K92" s="4">
        <v>1</v>
      </c>
      <c r="L92" s="4" t="s">
        <v>84</v>
      </c>
      <c r="M92" s="4" t="s">
        <v>120</v>
      </c>
      <c r="N92" s="4"/>
      <c r="O92" s="4" t="s">
        <v>106</v>
      </c>
      <c r="P92" s="4" t="s">
        <v>78</v>
      </c>
      <c r="Q92" s="4"/>
    </row>
    <row r="93" spans="1:17" ht="15.75" thickBot="1" x14ac:dyDescent="0.3">
      <c r="A93" s="4">
        <f>SUM(A92,Tabel69[[#This Row],[terrain]]=1)</f>
        <v>12</v>
      </c>
      <c r="B93" s="4">
        <v>2</v>
      </c>
      <c r="C93" s="4" t="s">
        <v>119</v>
      </c>
      <c r="D93" s="4" t="s">
        <v>89</v>
      </c>
      <c r="E93" s="4"/>
      <c r="F93" s="4" t="s">
        <v>128</v>
      </c>
      <c r="G93" s="4" t="s">
        <v>102</v>
      </c>
      <c r="H93" s="4"/>
      <c r="J93" s="4" t="s">
        <v>203</v>
      </c>
      <c r="K93" s="4">
        <v>2</v>
      </c>
      <c r="L93" s="4" t="s">
        <v>124</v>
      </c>
      <c r="M93" s="4" t="s">
        <v>118</v>
      </c>
      <c r="N93" s="4"/>
      <c r="O93" s="4" t="s">
        <v>87</v>
      </c>
      <c r="P93" s="4" t="s">
        <v>90</v>
      </c>
      <c r="Q93" s="4"/>
    </row>
    <row r="94" spans="1:17" ht="15.75" thickBot="1" x14ac:dyDescent="0.3">
      <c r="A94" s="4">
        <f>SUM(A93,Tabel69[[#This Row],[terrain]]=1)</f>
        <v>12</v>
      </c>
      <c r="B94" s="4">
        <v>3</v>
      </c>
      <c r="C94" s="4" t="s">
        <v>96</v>
      </c>
      <c r="D94" s="4" t="s">
        <v>105</v>
      </c>
      <c r="E94" s="4"/>
      <c r="F94" s="4" t="s">
        <v>86</v>
      </c>
      <c r="G94" s="4" t="s">
        <v>91</v>
      </c>
      <c r="H94" s="4"/>
      <c r="J94" s="4" t="s">
        <v>203</v>
      </c>
      <c r="K94" s="4">
        <v>3</v>
      </c>
      <c r="L94" s="4" t="s">
        <v>80</v>
      </c>
      <c r="M94" s="4" t="s">
        <v>92</v>
      </c>
      <c r="N94" s="4"/>
      <c r="O94" s="4" t="s">
        <v>76</v>
      </c>
      <c r="P94" s="4" t="s">
        <v>88</v>
      </c>
      <c r="Q94" s="4"/>
    </row>
    <row r="95" spans="1:17" ht="15.75" thickBot="1" x14ac:dyDescent="0.3">
      <c r="A95" s="4">
        <f>SUM(A94,Tabel69[[#This Row],[terrain]]=1)</f>
        <v>12</v>
      </c>
      <c r="B95" s="4">
        <v>4</v>
      </c>
      <c r="C95" s="4" t="s">
        <v>71</v>
      </c>
      <c r="D95" s="4" t="s">
        <v>120</v>
      </c>
      <c r="E95" s="4"/>
      <c r="F95" s="4" t="s">
        <v>125</v>
      </c>
      <c r="G95" s="4" t="s">
        <v>92</v>
      </c>
      <c r="H95" s="4"/>
      <c r="J95" s="4" t="s">
        <v>203</v>
      </c>
      <c r="K95" s="4">
        <v>4</v>
      </c>
      <c r="L95" s="4" t="s">
        <v>95</v>
      </c>
      <c r="M95" s="4" t="s">
        <v>103</v>
      </c>
      <c r="N95" s="4"/>
      <c r="O95" s="4" t="s">
        <v>72</v>
      </c>
      <c r="P95" s="4" t="s">
        <v>81</v>
      </c>
      <c r="Q95" s="4"/>
    </row>
    <row r="96" spans="1:17" ht="15.75" thickBot="1" x14ac:dyDescent="0.3">
      <c r="A96" s="4">
        <f>SUM(A95,Tabel69[[#This Row],[terrain]]=1)</f>
        <v>12</v>
      </c>
      <c r="B96" s="4">
        <v>5</v>
      </c>
      <c r="C96" s="4" t="s">
        <v>87</v>
      </c>
      <c r="D96" s="4" t="s">
        <v>103</v>
      </c>
      <c r="E96" s="4"/>
      <c r="F96" s="4" t="s">
        <v>118</v>
      </c>
      <c r="G96" s="4" t="s">
        <v>88</v>
      </c>
      <c r="H96" s="4"/>
      <c r="J96" s="4" t="s">
        <v>203</v>
      </c>
      <c r="K96" s="4">
        <v>5</v>
      </c>
      <c r="L96" s="4" t="s">
        <v>82</v>
      </c>
      <c r="M96" s="4" t="s">
        <v>105</v>
      </c>
      <c r="N96" s="4"/>
      <c r="O96" s="4" t="s">
        <v>91</v>
      </c>
      <c r="P96" s="4" t="s">
        <v>96</v>
      </c>
      <c r="Q96" s="4"/>
    </row>
    <row r="97" spans="1:17" ht="15.75" thickBot="1" x14ac:dyDescent="0.3">
      <c r="A97" s="4">
        <f>SUM(A96,Tabel69[[#This Row],[terrain]]=1)</f>
        <v>12</v>
      </c>
      <c r="B97" s="4">
        <v>6</v>
      </c>
      <c r="C97" s="4" t="s">
        <v>126</v>
      </c>
      <c r="D97" s="4" t="s">
        <v>77</v>
      </c>
      <c r="E97" s="4"/>
      <c r="F97" s="4" t="s">
        <v>127</v>
      </c>
      <c r="G97" s="4" t="s">
        <v>107</v>
      </c>
      <c r="H97" s="4"/>
      <c r="J97" s="4" t="s">
        <v>203</v>
      </c>
      <c r="K97" s="4">
        <v>6</v>
      </c>
      <c r="L97" s="4" t="s">
        <v>117</v>
      </c>
      <c r="M97" s="4" t="s">
        <v>86</v>
      </c>
      <c r="N97" s="4"/>
      <c r="O97" s="4" t="s">
        <v>128</v>
      </c>
      <c r="P97" s="4" t="s">
        <v>79</v>
      </c>
      <c r="Q97" s="4"/>
    </row>
    <row r="98" spans="1:17" ht="15.75" thickBot="1" x14ac:dyDescent="0.3">
      <c r="A98" s="4">
        <f>SUM(A97,Tabel69[[#This Row],[terrain]]=1)</f>
        <v>12</v>
      </c>
      <c r="B98" s="4">
        <v>7</v>
      </c>
      <c r="C98" s="4" t="s">
        <v>84</v>
      </c>
      <c r="D98" s="4" t="s">
        <v>104</v>
      </c>
      <c r="E98" s="4"/>
      <c r="F98" s="4" t="s">
        <v>117</v>
      </c>
      <c r="G98" s="4" t="s">
        <v>82</v>
      </c>
      <c r="H98" s="4"/>
      <c r="J98" s="4" t="s">
        <v>203</v>
      </c>
      <c r="K98" s="4">
        <v>7</v>
      </c>
      <c r="L98" s="4" t="s">
        <v>131</v>
      </c>
      <c r="M98" s="4" t="s">
        <v>71</v>
      </c>
      <c r="N98" s="4"/>
      <c r="O98" s="4" t="s">
        <v>107</v>
      </c>
      <c r="P98" s="4" t="s">
        <v>77</v>
      </c>
      <c r="Q98" s="4"/>
    </row>
    <row r="99" spans="1:17" ht="15.75" thickBot="1" x14ac:dyDescent="0.3">
      <c r="A99" s="4">
        <f>SUM(A98,Tabel69[[#This Row],[terrain]]=1)</f>
        <v>12</v>
      </c>
      <c r="B99" s="4">
        <v>8</v>
      </c>
      <c r="C99" s="4" t="s">
        <v>79</v>
      </c>
      <c r="D99" s="4" t="s">
        <v>80</v>
      </c>
      <c r="E99" s="4"/>
      <c r="F99" s="4" t="s">
        <v>131</v>
      </c>
      <c r="G99" s="4" t="s">
        <v>94</v>
      </c>
      <c r="H99" s="4"/>
      <c r="J99" s="4" t="s">
        <v>203</v>
      </c>
      <c r="K99" s="4">
        <v>8</v>
      </c>
      <c r="L99" s="4" t="s">
        <v>102</v>
      </c>
      <c r="M99" s="4" t="s">
        <v>126</v>
      </c>
      <c r="N99" s="4"/>
      <c r="O99" s="4" t="s">
        <v>119</v>
      </c>
      <c r="P99" s="4" t="s">
        <v>127</v>
      </c>
      <c r="Q99" s="4"/>
    </row>
    <row r="100" spans="1:17" ht="15.75" thickBot="1" x14ac:dyDescent="0.3">
      <c r="A100" s="4">
        <f>SUM(A99,Tabel69[[#This Row],[terrain]]=1)</f>
        <v>12</v>
      </c>
      <c r="B100" s="4">
        <v>9</v>
      </c>
      <c r="C100" s="4" t="s">
        <v>95</v>
      </c>
      <c r="D100" s="4" t="s">
        <v>124</v>
      </c>
      <c r="E100" s="4"/>
      <c r="F100" s="4" t="s">
        <v>76</v>
      </c>
      <c r="G100" s="4" t="s">
        <v>90</v>
      </c>
      <c r="H100" s="4"/>
      <c r="J100" s="7" t="s">
        <v>203</v>
      </c>
      <c r="K100" s="7">
        <v>9</v>
      </c>
      <c r="L100" s="7" t="s">
        <v>89</v>
      </c>
      <c r="M100" s="7" t="s">
        <v>125</v>
      </c>
      <c r="N100" s="7"/>
      <c r="O100" s="7" t="s">
        <v>104</v>
      </c>
      <c r="P100" s="7" t="s">
        <v>94</v>
      </c>
      <c r="Q100" s="7"/>
    </row>
    <row r="101" spans="1:17" ht="15.75" thickBot="1" x14ac:dyDescent="0.3">
      <c r="A101" s="4">
        <f>SUM(A100,Tabel69[[#This Row],[terrain]]=1)</f>
        <v>13</v>
      </c>
      <c r="B101" s="4">
        <v>1</v>
      </c>
      <c r="C101" s="4" t="s">
        <v>131</v>
      </c>
      <c r="D101" s="4" t="s">
        <v>127</v>
      </c>
      <c r="E101" s="4"/>
      <c r="F101" s="4" t="s">
        <v>90</v>
      </c>
      <c r="G101" s="4" t="s">
        <v>107</v>
      </c>
      <c r="H101" s="4"/>
      <c r="J101" s="4" t="s">
        <v>204</v>
      </c>
      <c r="K101" s="4">
        <v>1</v>
      </c>
      <c r="L101" s="4" t="s">
        <v>94</v>
      </c>
      <c r="M101" s="4" t="s">
        <v>78</v>
      </c>
      <c r="N101" s="4"/>
      <c r="O101" s="4" t="s">
        <v>71</v>
      </c>
      <c r="P101" s="4" t="s">
        <v>87</v>
      </c>
      <c r="Q101" s="4"/>
    </row>
    <row r="102" spans="1:17" ht="15.75" thickBot="1" x14ac:dyDescent="0.3">
      <c r="A102" s="4">
        <f>SUM(A101,Tabel69[[#This Row],[terrain]]=1)</f>
        <v>13</v>
      </c>
      <c r="B102" s="4">
        <v>2</v>
      </c>
      <c r="C102" s="4" t="s">
        <v>79</v>
      </c>
      <c r="D102" s="4" t="s">
        <v>92</v>
      </c>
      <c r="E102" s="4"/>
      <c r="F102" s="4" t="s">
        <v>88</v>
      </c>
      <c r="G102" s="4" t="s">
        <v>124</v>
      </c>
      <c r="H102" s="4"/>
      <c r="J102" s="4" t="s">
        <v>204</v>
      </c>
      <c r="K102" s="4">
        <v>2</v>
      </c>
      <c r="L102" s="4" t="s">
        <v>107</v>
      </c>
      <c r="M102" s="4" t="s">
        <v>91</v>
      </c>
      <c r="N102" s="4"/>
      <c r="O102" s="4" t="s">
        <v>76</v>
      </c>
      <c r="P102" s="4" t="s">
        <v>80</v>
      </c>
      <c r="Q102" s="4"/>
    </row>
    <row r="103" spans="1:17" ht="15.75" thickBot="1" x14ac:dyDescent="0.3">
      <c r="A103" s="4">
        <f>SUM(A102,Tabel69[[#This Row],[terrain]]=1)</f>
        <v>13</v>
      </c>
      <c r="B103" s="4">
        <v>3</v>
      </c>
      <c r="C103" s="4" t="s">
        <v>84</v>
      </c>
      <c r="D103" s="4" t="s">
        <v>87</v>
      </c>
      <c r="E103" s="4"/>
      <c r="F103" s="4" t="s">
        <v>81</v>
      </c>
      <c r="G103" s="4" t="s">
        <v>104</v>
      </c>
      <c r="H103" s="4"/>
      <c r="J103" s="4" t="s">
        <v>204</v>
      </c>
      <c r="K103" s="4">
        <v>3</v>
      </c>
      <c r="L103" s="4" t="s">
        <v>127</v>
      </c>
      <c r="M103" s="4" t="s">
        <v>126</v>
      </c>
      <c r="N103" s="4"/>
      <c r="O103" s="4" t="s">
        <v>95</v>
      </c>
      <c r="P103" s="4" t="s">
        <v>120</v>
      </c>
      <c r="Q103" s="4"/>
    </row>
    <row r="104" spans="1:17" ht="15.75" thickBot="1" x14ac:dyDescent="0.3">
      <c r="A104" s="4">
        <f>SUM(A103,Tabel69[[#This Row],[terrain]]=1)</f>
        <v>13</v>
      </c>
      <c r="B104" s="4">
        <v>4</v>
      </c>
      <c r="C104" s="4" t="s">
        <v>77</v>
      </c>
      <c r="D104" s="4" t="s">
        <v>118</v>
      </c>
      <c r="E104" s="4"/>
      <c r="F104" s="4" t="s">
        <v>117</v>
      </c>
      <c r="G104" s="4" t="s">
        <v>86</v>
      </c>
      <c r="H104" s="4"/>
      <c r="J104" s="4" t="s">
        <v>204</v>
      </c>
      <c r="K104" s="4">
        <v>4</v>
      </c>
      <c r="L104" s="4" t="s">
        <v>104</v>
      </c>
      <c r="M104" s="4" t="s">
        <v>79</v>
      </c>
      <c r="N104" s="4"/>
      <c r="O104" s="4" t="s">
        <v>90</v>
      </c>
      <c r="P104" s="4" t="s">
        <v>84</v>
      </c>
      <c r="Q104" s="4"/>
    </row>
    <row r="105" spans="1:17" ht="15.75" thickBot="1" x14ac:dyDescent="0.3">
      <c r="A105" s="4">
        <f>SUM(A104,Tabel69[[#This Row],[terrain]]=1)</f>
        <v>13</v>
      </c>
      <c r="B105" s="4">
        <v>5</v>
      </c>
      <c r="C105" s="4" t="s">
        <v>94</v>
      </c>
      <c r="D105" s="4" t="s">
        <v>105</v>
      </c>
      <c r="E105" s="4"/>
      <c r="F105" s="4" t="s">
        <v>72</v>
      </c>
      <c r="G105" s="4" t="s">
        <v>125</v>
      </c>
      <c r="H105" s="4"/>
      <c r="J105" s="4" t="s">
        <v>204</v>
      </c>
      <c r="K105" s="4">
        <v>5</v>
      </c>
      <c r="L105" s="4" t="s">
        <v>86</v>
      </c>
      <c r="M105" s="4" t="s">
        <v>82</v>
      </c>
      <c r="N105" s="4"/>
      <c r="O105" s="4" t="s">
        <v>131</v>
      </c>
      <c r="P105" s="4" t="s">
        <v>102</v>
      </c>
      <c r="Q105" s="4"/>
    </row>
    <row r="106" spans="1:17" ht="15.75" thickBot="1" x14ac:dyDescent="0.3">
      <c r="A106" s="4">
        <f>SUM(A105,Tabel69[[#This Row],[terrain]]=1)</f>
        <v>13</v>
      </c>
      <c r="B106" s="4">
        <v>6</v>
      </c>
      <c r="C106" s="4" t="s">
        <v>71</v>
      </c>
      <c r="D106" s="4" t="s">
        <v>128</v>
      </c>
      <c r="E106" s="4"/>
      <c r="F106" s="4" t="s">
        <v>91</v>
      </c>
      <c r="G106" s="4" t="s">
        <v>120</v>
      </c>
      <c r="H106" s="4"/>
      <c r="J106" s="4" t="s">
        <v>204</v>
      </c>
      <c r="K106" s="4">
        <v>6</v>
      </c>
      <c r="L106" s="4" t="s">
        <v>72</v>
      </c>
      <c r="M106" s="4" t="s">
        <v>88</v>
      </c>
      <c r="N106" s="4"/>
      <c r="O106" s="4" t="s">
        <v>118</v>
      </c>
      <c r="P106" s="4" t="s">
        <v>124</v>
      </c>
      <c r="Q106" s="4"/>
    </row>
    <row r="107" spans="1:17" ht="15.75" thickBot="1" x14ac:dyDescent="0.3">
      <c r="A107" s="4">
        <f>SUM(A106,Tabel69[[#This Row],[terrain]]=1)</f>
        <v>13</v>
      </c>
      <c r="B107" s="4">
        <v>7</v>
      </c>
      <c r="C107" s="4" t="s">
        <v>119</v>
      </c>
      <c r="D107" s="4" t="s">
        <v>103</v>
      </c>
      <c r="E107" s="4"/>
      <c r="F107" s="4" t="s">
        <v>95</v>
      </c>
      <c r="G107" s="4" t="s">
        <v>106</v>
      </c>
      <c r="H107" s="4"/>
      <c r="J107" s="4" t="s">
        <v>204</v>
      </c>
      <c r="K107" s="4">
        <v>7</v>
      </c>
      <c r="L107" s="4" t="s">
        <v>81</v>
      </c>
      <c r="M107" s="4" t="s">
        <v>89</v>
      </c>
      <c r="N107" s="4"/>
      <c r="O107" s="4" t="s">
        <v>125</v>
      </c>
      <c r="P107" s="4" t="s">
        <v>128</v>
      </c>
      <c r="Q107" s="4"/>
    </row>
    <row r="108" spans="1:17" ht="15.75" thickBot="1" x14ac:dyDescent="0.3">
      <c r="A108" s="4">
        <f>SUM(A107,Tabel69[[#This Row],[terrain]]=1)</f>
        <v>13</v>
      </c>
      <c r="B108" s="4">
        <v>8</v>
      </c>
      <c r="C108" s="4" t="s">
        <v>126</v>
      </c>
      <c r="D108" s="4" t="s">
        <v>76</v>
      </c>
      <c r="E108" s="4"/>
      <c r="F108" s="4" t="s">
        <v>96</v>
      </c>
      <c r="G108" s="4" t="s">
        <v>102</v>
      </c>
      <c r="H108" s="4"/>
      <c r="J108" s="4" t="s">
        <v>204</v>
      </c>
      <c r="K108" s="4">
        <v>8</v>
      </c>
      <c r="L108" s="4" t="s">
        <v>77</v>
      </c>
      <c r="M108" s="4" t="s">
        <v>117</v>
      </c>
      <c r="N108" s="4"/>
      <c r="O108" s="4" t="s">
        <v>119</v>
      </c>
      <c r="P108" s="4" t="s">
        <v>106</v>
      </c>
      <c r="Q108" s="4"/>
    </row>
    <row r="109" spans="1:17" ht="15.75" thickBot="1" x14ac:dyDescent="0.3">
      <c r="A109" s="4">
        <f>SUM(A108,Tabel69[[#This Row],[terrain]]=1)</f>
        <v>13</v>
      </c>
      <c r="B109" s="4">
        <v>9</v>
      </c>
      <c r="C109" s="4" t="s">
        <v>80</v>
      </c>
      <c r="D109" s="4" t="s">
        <v>82</v>
      </c>
      <c r="E109" s="4"/>
      <c r="F109" s="4" t="s">
        <v>78</v>
      </c>
      <c r="G109" s="4" t="s">
        <v>89</v>
      </c>
      <c r="H109" s="4"/>
      <c r="J109" s="7" t="s">
        <v>204</v>
      </c>
      <c r="K109" s="7">
        <v>9</v>
      </c>
      <c r="L109" s="7" t="s">
        <v>92</v>
      </c>
      <c r="M109" s="7" t="s">
        <v>103</v>
      </c>
      <c r="N109" s="7"/>
      <c r="O109" s="7" t="s">
        <v>96</v>
      </c>
      <c r="P109" s="7" t="s">
        <v>105</v>
      </c>
      <c r="Q109" s="7"/>
    </row>
    <row r="110" spans="1:17" ht="15.75" thickBot="1" x14ac:dyDescent="0.3">
      <c r="A110" s="4">
        <f>SUM(A109,Tabel69[[#This Row],[terrain]]=1)</f>
        <v>14</v>
      </c>
      <c r="B110" s="4">
        <v>1</v>
      </c>
      <c r="C110" s="4" t="s">
        <v>127</v>
      </c>
      <c r="D110" s="4" t="s">
        <v>120</v>
      </c>
      <c r="E110" s="4"/>
      <c r="F110" s="4" t="s">
        <v>79</v>
      </c>
      <c r="G110" s="4" t="s">
        <v>124</v>
      </c>
      <c r="H110" s="4"/>
      <c r="J110" s="4" t="s">
        <v>205</v>
      </c>
      <c r="K110" s="4">
        <v>1</v>
      </c>
      <c r="L110" s="4" t="s">
        <v>106</v>
      </c>
      <c r="M110" s="4" t="s">
        <v>120</v>
      </c>
      <c r="N110" s="4"/>
      <c r="O110" s="4" t="s">
        <v>128</v>
      </c>
      <c r="P110" s="4" t="s">
        <v>96</v>
      </c>
      <c r="Q110" s="4"/>
    </row>
    <row r="111" spans="1:17" ht="15.75" thickBot="1" x14ac:dyDescent="0.3">
      <c r="A111" s="4">
        <f>SUM(A110,Tabel69[[#This Row],[terrain]]=1)</f>
        <v>14</v>
      </c>
      <c r="B111" s="4">
        <v>2</v>
      </c>
      <c r="C111" s="4" t="s">
        <v>82</v>
      </c>
      <c r="D111" s="4" t="s">
        <v>107</v>
      </c>
      <c r="E111" s="4"/>
      <c r="F111" s="4" t="s">
        <v>72</v>
      </c>
      <c r="G111" s="4" t="s">
        <v>91</v>
      </c>
      <c r="H111" s="4"/>
      <c r="J111" s="4" t="s">
        <v>205</v>
      </c>
      <c r="K111" s="4">
        <v>2</v>
      </c>
      <c r="L111" s="4" t="s">
        <v>77</v>
      </c>
      <c r="M111" s="4" t="s">
        <v>87</v>
      </c>
      <c r="N111" s="4"/>
      <c r="O111" s="4" t="s">
        <v>103</v>
      </c>
      <c r="P111" s="4" t="s">
        <v>86</v>
      </c>
      <c r="Q111" s="4"/>
    </row>
    <row r="112" spans="1:17" ht="15.75" thickBot="1" x14ac:dyDescent="0.3">
      <c r="A112" s="4">
        <f>SUM(A111,Tabel69[[#This Row],[terrain]]=1)</f>
        <v>14</v>
      </c>
      <c r="B112" s="4">
        <v>3</v>
      </c>
      <c r="C112" s="4" t="s">
        <v>126</v>
      </c>
      <c r="D112" s="4" t="s">
        <v>117</v>
      </c>
      <c r="E112" s="4"/>
      <c r="F112" s="4" t="s">
        <v>94</v>
      </c>
      <c r="G112" s="4" t="s">
        <v>106</v>
      </c>
      <c r="H112" s="4"/>
      <c r="J112" s="4" t="s">
        <v>205</v>
      </c>
      <c r="K112" s="4">
        <v>3</v>
      </c>
      <c r="L112" s="4" t="s">
        <v>80</v>
      </c>
      <c r="M112" s="4" t="s">
        <v>84</v>
      </c>
      <c r="N112" s="4"/>
      <c r="O112" s="4" t="s">
        <v>118</v>
      </c>
      <c r="P112" s="4" t="s">
        <v>124</v>
      </c>
      <c r="Q112" s="4"/>
    </row>
    <row r="113" spans="1:17" ht="15.75" thickBot="1" x14ac:dyDescent="0.3">
      <c r="A113" s="4">
        <f>SUM(A112,Tabel69[[#This Row],[terrain]]=1)</f>
        <v>14</v>
      </c>
      <c r="B113" s="4">
        <v>4</v>
      </c>
      <c r="C113" s="4" t="s">
        <v>89</v>
      </c>
      <c r="D113" s="4" t="s">
        <v>103</v>
      </c>
      <c r="E113" s="4"/>
      <c r="F113" s="4" t="s">
        <v>131</v>
      </c>
      <c r="G113" s="4" t="s">
        <v>118</v>
      </c>
      <c r="H113" s="4"/>
      <c r="J113" s="4" t="s">
        <v>205</v>
      </c>
      <c r="K113" s="4">
        <v>4</v>
      </c>
      <c r="L113" s="4" t="s">
        <v>72</v>
      </c>
      <c r="M113" s="4" t="s">
        <v>126</v>
      </c>
      <c r="N113" s="4"/>
      <c r="O113" s="4" t="s">
        <v>127</v>
      </c>
      <c r="P113" s="4" t="s">
        <v>107</v>
      </c>
      <c r="Q113" s="4"/>
    </row>
    <row r="114" spans="1:17" ht="15.75" thickBot="1" x14ac:dyDescent="0.3">
      <c r="A114" s="4">
        <f>SUM(A113,Tabel69[[#This Row],[terrain]]=1)</f>
        <v>14</v>
      </c>
      <c r="B114" s="4">
        <v>5</v>
      </c>
      <c r="C114" s="4" t="s">
        <v>80</v>
      </c>
      <c r="D114" s="4" t="s">
        <v>119</v>
      </c>
      <c r="E114" s="4"/>
      <c r="F114" s="4" t="s">
        <v>76</v>
      </c>
      <c r="G114" s="4" t="s">
        <v>88</v>
      </c>
      <c r="H114" s="4"/>
      <c r="J114" s="4" t="s">
        <v>205</v>
      </c>
      <c r="K114" s="4">
        <v>5</v>
      </c>
      <c r="L114" s="4" t="s">
        <v>102</v>
      </c>
      <c r="M114" s="4" t="s">
        <v>89</v>
      </c>
      <c r="N114" s="4"/>
      <c r="O114" s="4" t="s">
        <v>95</v>
      </c>
      <c r="P114" s="4" t="s">
        <v>90</v>
      </c>
      <c r="Q114" s="4"/>
    </row>
    <row r="115" spans="1:17" ht="15.75" thickBot="1" x14ac:dyDescent="0.3">
      <c r="A115" s="4">
        <f>SUM(A114,Tabel69[[#This Row],[terrain]]=1)</f>
        <v>14</v>
      </c>
      <c r="B115" s="4">
        <v>6</v>
      </c>
      <c r="C115" s="4" t="s">
        <v>90</v>
      </c>
      <c r="D115" s="4" t="s">
        <v>95</v>
      </c>
      <c r="E115" s="4"/>
      <c r="F115" s="4" t="s">
        <v>81</v>
      </c>
      <c r="G115" s="4" t="s">
        <v>87</v>
      </c>
      <c r="H115" s="4"/>
      <c r="J115" s="4" t="s">
        <v>205</v>
      </c>
      <c r="K115" s="4">
        <v>6</v>
      </c>
      <c r="L115" s="4" t="s">
        <v>76</v>
      </c>
      <c r="M115" s="4" t="s">
        <v>104</v>
      </c>
      <c r="N115" s="4"/>
      <c r="O115" s="4" t="s">
        <v>78</v>
      </c>
      <c r="P115" s="4" t="s">
        <v>81</v>
      </c>
      <c r="Q115" s="4"/>
    </row>
    <row r="116" spans="1:17" ht="15.75" thickBot="1" x14ac:dyDescent="0.3">
      <c r="A116" s="4">
        <f>SUM(A115,Tabel69[[#This Row],[terrain]]=1)</f>
        <v>14</v>
      </c>
      <c r="B116" s="4">
        <v>7</v>
      </c>
      <c r="C116" s="4" t="s">
        <v>71</v>
      </c>
      <c r="D116" s="4" t="s">
        <v>102</v>
      </c>
      <c r="E116" s="4"/>
      <c r="F116" s="4" t="s">
        <v>125</v>
      </c>
      <c r="G116" s="4" t="s">
        <v>128</v>
      </c>
      <c r="H116" s="4"/>
      <c r="J116" s="4" t="s">
        <v>205</v>
      </c>
      <c r="K116" s="4">
        <v>7</v>
      </c>
      <c r="L116" s="4" t="s">
        <v>105</v>
      </c>
      <c r="M116" s="4" t="s">
        <v>92</v>
      </c>
      <c r="N116" s="4"/>
      <c r="O116" s="4" t="s">
        <v>119</v>
      </c>
      <c r="P116" s="4" t="s">
        <v>125</v>
      </c>
      <c r="Q116" s="4"/>
    </row>
    <row r="117" spans="1:17" ht="15.75" thickBot="1" x14ac:dyDescent="0.3">
      <c r="A117" s="4">
        <f>SUM(A116,Tabel69[[#This Row],[terrain]]=1)</f>
        <v>14</v>
      </c>
      <c r="B117" s="4">
        <v>8</v>
      </c>
      <c r="C117" s="4" t="s">
        <v>78</v>
      </c>
      <c r="D117" s="4" t="s">
        <v>104</v>
      </c>
      <c r="E117" s="4"/>
      <c r="F117" s="4" t="s">
        <v>77</v>
      </c>
      <c r="G117" s="4" t="s">
        <v>96</v>
      </c>
      <c r="H117" s="4"/>
      <c r="J117" s="4" t="s">
        <v>205</v>
      </c>
      <c r="K117" s="4">
        <v>8</v>
      </c>
      <c r="L117" s="4" t="s">
        <v>91</v>
      </c>
      <c r="M117" s="4" t="s">
        <v>131</v>
      </c>
      <c r="N117" s="4"/>
      <c r="O117" s="4" t="s">
        <v>117</v>
      </c>
      <c r="P117" s="4" t="s">
        <v>71</v>
      </c>
      <c r="Q117" s="4"/>
    </row>
    <row r="118" spans="1:17" ht="15.75" thickBot="1" x14ac:dyDescent="0.3">
      <c r="A118" s="4">
        <f>SUM(A117,Tabel69[[#This Row],[terrain]]=1)</f>
        <v>14</v>
      </c>
      <c r="B118" s="4">
        <v>9</v>
      </c>
      <c r="C118" s="4" t="s">
        <v>86</v>
      </c>
      <c r="D118" s="4" t="s">
        <v>92</v>
      </c>
      <c r="E118" s="4"/>
      <c r="F118" s="4" t="s">
        <v>84</v>
      </c>
      <c r="G118" s="4" t="s">
        <v>105</v>
      </c>
      <c r="H118" s="4"/>
      <c r="J118" s="7" t="s">
        <v>205</v>
      </c>
      <c r="K118" s="7">
        <v>9</v>
      </c>
      <c r="L118" s="7" t="s">
        <v>94</v>
      </c>
      <c r="M118" s="7" t="s">
        <v>82</v>
      </c>
      <c r="N118" s="7"/>
      <c r="O118" s="7" t="s">
        <v>88</v>
      </c>
      <c r="P118" s="7" t="s">
        <v>79</v>
      </c>
      <c r="Q118" s="7"/>
    </row>
    <row r="119" spans="1:17" ht="15.75" thickBot="1" x14ac:dyDescent="0.3">
      <c r="A119" s="4">
        <f>SUM(A118,Tabel69[[#This Row],[terrain]]=1)</f>
        <v>15</v>
      </c>
      <c r="B119" s="4">
        <v>1</v>
      </c>
      <c r="C119" s="4" t="s">
        <v>117</v>
      </c>
      <c r="D119" s="4" t="s">
        <v>89</v>
      </c>
      <c r="E119" s="4"/>
      <c r="F119" s="4" t="s">
        <v>71</v>
      </c>
      <c r="G119" s="4" t="s">
        <v>103</v>
      </c>
      <c r="H119" s="4"/>
      <c r="J119" s="4" t="s">
        <v>206</v>
      </c>
      <c r="K119" s="4">
        <v>1</v>
      </c>
      <c r="L119" s="4" t="s">
        <v>119</v>
      </c>
      <c r="M119" s="4" t="s">
        <v>95</v>
      </c>
      <c r="N119" s="4"/>
      <c r="O119" s="4" t="s">
        <v>94</v>
      </c>
      <c r="P119" s="4" t="s">
        <v>131</v>
      </c>
      <c r="Q119" s="4"/>
    </row>
    <row r="120" spans="1:17" ht="15.75" thickBot="1" x14ac:dyDescent="0.3">
      <c r="A120" s="4">
        <f>SUM(A119,Tabel69[[#This Row],[terrain]]=1)</f>
        <v>15</v>
      </c>
      <c r="B120" s="4">
        <v>2</v>
      </c>
      <c r="C120" s="4" t="s">
        <v>118</v>
      </c>
      <c r="D120" s="4" t="s">
        <v>128</v>
      </c>
      <c r="E120" s="4"/>
      <c r="F120" s="4" t="s">
        <v>127</v>
      </c>
      <c r="G120" s="4" t="s">
        <v>84</v>
      </c>
      <c r="H120" s="4"/>
      <c r="J120" s="4" t="s">
        <v>206</v>
      </c>
      <c r="K120" s="4">
        <v>2</v>
      </c>
      <c r="L120" s="4" t="s">
        <v>92</v>
      </c>
      <c r="M120" s="4" t="s">
        <v>120</v>
      </c>
      <c r="N120" s="4"/>
      <c r="O120" s="4" t="s">
        <v>72</v>
      </c>
      <c r="P120" s="4" t="s">
        <v>89</v>
      </c>
      <c r="Q120" s="4"/>
    </row>
    <row r="121" spans="1:17" ht="15.75" thickBot="1" x14ac:dyDescent="0.3">
      <c r="A121" s="4">
        <f>SUM(A120,Tabel69[[#This Row],[terrain]]=1)</f>
        <v>15</v>
      </c>
      <c r="B121" s="4">
        <v>3</v>
      </c>
      <c r="C121" s="4" t="s">
        <v>79</v>
      </c>
      <c r="D121" s="4" t="s">
        <v>90</v>
      </c>
      <c r="E121" s="4"/>
      <c r="F121" s="4" t="s">
        <v>91</v>
      </c>
      <c r="G121" s="4" t="s">
        <v>94</v>
      </c>
      <c r="H121" s="4"/>
      <c r="J121" s="4" t="s">
        <v>206</v>
      </c>
      <c r="K121" s="4">
        <v>3</v>
      </c>
      <c r="L121" s="4" t="s">
        <v>90</v>
      </c>
      <c r="M121" s="4" t="s">
        <v>125</v>
      </c>
      <c r="N121" s="4"/>
      <c r="O121" s="4" t="s">
        <v>117</v>
      </c>
      <c r="P121" s="4" t="s">
        <v>80</v>
      </c>
      <c r="Q121" s="4"/>
    </row>
    <row r="122" spans="1:17" ht="15.75" thickBot="1" x14ac:dyDescent="0.3">
      <c r="A122" s="4">
        <f>SUM(A121,Tabel69[[#This Row],[terrain]]=1)</f>
        <v>15</v>
      </c>
      <c r="B122" s="4">
        <v>4</v>
      </c>
      <c r="C122" s="4" t="s">
        <v>72</v>
      </c>
      <c r="D122" s="4" t="s">
        <v>120</v>
      </c>
      <c r="E122" s="4"/>
      <c r="F122" s="4" t="s">
        <v>82</v>
      </c>
      <c r="G122" s="4" t="s">
        <v>102</v>
      </c>
      <c r="H122" s="4"/>
      <c r="J122" s="4" t="s">
        <v>206</v>
      </c>
      <c r="K122" s="4">
        <v>4</v>
      </c>
      <c r="L122" s="4" t="s">
        <v>87</v>
      </c>
      <c r="M122" s="4" t="s">
        <v>88</v>
      </c>
      <c r="N122" s="4"/>
      <c r="O122" s="4" t="s">
        <v>128</v>
      </c>
      <c r="P122" s="4" t="s">
        <v>84</v>
      </c>
      <c r="Q122" s="4"/>
    </row>
    <row r="123" spans="1:17" ht="15.75" thickBot="1" x14ac:dyDescent="0.3">
      <c r="A123" s="4">
        <f>SUM(A122,Tabel69[[#This Row],[terrain]]=1)</f>
        <v>15</v>
      </c>
      <c r="B123" s="4">
        <v>5</v>
      </c>
      <c r="C123" s="4" t="s">
        <v>87</v>
      </c>
      <c r="D123" s="4" t="s">
        <v>92</v>
      </c>
      <c r="E123" s="4"/>
      <c r="F123" s="4" t="s">
        <v>78</v>
      </c>
      <c r="G123" s="4" t="s">
        <v>107</v>
      </c>
      <c r="H123" s="4"/>
      <c r="J123" s="4" t="s">
        <v>206</v>
      </c>
      <c r="K123" s="4">
        <v>5</v>
      </c>
      <c r="L123" s="4" t="s">
        <v>76</v>
      </c>
      <c r="M123" s="4" t="s">
        <v>81</v>
      </c>
      <c r="N123" s="4"/>
      <c r="O123" s="4" t="s">
        <v>96</v>
      </c>
      <c r="P123" s="4" t="s">
        <v>106</v>
      </c>
      <c r="Q123" s="4"/>
    </row>
    <row r="124" spans="1:17" ht="15.75" thickBot="1" x14ac:dyDescent="0.3">
      <c r="A124" s="4">
        <f>SUM(A123,Tabel69[[#This Row],[terrain]]=1)</f>
        <v>15</v>
      </c>
      <c r="B124" s="4">
        <v>6</v>
      </c>
      <c r="C124" s="4" t="s">
        <v>131</v>
      </c>
      <c r="D124" s="4" t="s">
        <v>124</v>
      </c>
      <c r="E124" s="4"/>
      <c r="F124" s="4" t="s">
        <v>88</v>
      </c>
      <c r="G124" s="4" t="s">
        <v>104</v>
      </c>
      <c r="H124" s="4"/>
      <c r="J124" s="4" t="s">
        <v>206</v>
      </c>
      <c r="K124" s="4">
        <v>6</v>
      </c>
      <c r="L124" s="4" t="s">
        <v>124</v>
      </c>
      <c r="M124" s="4" t="s">
        <v>118</v>
      </c>
      <c r="N124" s="4"/>
      <c r="O124" s="4" t="s">
        <v>77</v>
      </c>
      <c r="P124" s="4" t="s">
        <v>82</v>
      </c>
      <c r="Q124" s="4"/>
    </row>
    <row r="125" spans="1:17" ht="15.75" thickBot="1" x14ac:dyDescent="0.3">
      <c r="A125" s="4">
        <f>SUM(A124,Tabel69[[#This Row],[terrain]]=1)</f>
        <v>15</v>
      </c>
      <c r="B125" s="4">
        <v>7</v>
      </c>
      <c r="C125" s="4" t="s">
        <v>77</v>
      </c>
      <c r="D125" s="4" t="s">
        <v>80</v>
      </c>
      <c r="E125" s="4"/>
      <c r="F125" s="4" t="s">
        <v>76</v>
      </c>
      <c r="G125" s="4" t="s">
        <v>95</v>
      </c>
      <c r="H125" s="4"/>
      <c r="J125" s="4" t="s">
        <v>206</v>
      </c>
      <c r="K125" s="4">
        <v>7</v>
      </c>
      <c r="L125" s="4" t="s">
        <v>86</v>
      </c>
      <c r="M125" s="4" t="s">
        <v>71</v>
      </c>
      <c r="N125" s="4"/>
      <c r="O125" s="4" t="s">
        <v>105</v>
      </c>
      <c r="P125" s="4" t="s">
        <v>126</v>
      </c>
      <c r="Q125" s="4"/>
    </row>
    <row r="126" spans="1:17" ht="15.75" thickBot="1" x14ac:dyDescent="0.3">
      <c r="A126" s="4">
        <f>SUM(A125,Tabel69[[#This Row],[terrain]]=1)</f>
        <v>15</v>
      </c>
      <c r="B126" s="4">
        <v>8</v>
      </c>
      <c r="C126" s="4" t="s">
        <v>125</v>
      </c>
      <c r="D126" s="4" t="s">
        <v>106</v>
      </c>
      <c r="E126" s="4"/>
      <c r="F126" s="4" t="s">
        <v>86</v>
      </c>
      <c r="G126" s="4" t="s">
        <v>96</v>
      </c>
      <c r="H126" s="4"/>
      <c r="J126" s="4" t="s">
        <v>206</v>
      </c>
      <c r="K126" s="4">
        <v>8</v>
      </c>
      <c r="L126" s="4" t="s">
        <v>102</v>
      </c>
      <c r="M126" s="4" t="s">
        <v>78</v>
      </c>
      <c r="N126" s="4"/>
      <c r="O126" s="4" t="s">
        <v>107</v>
      </c>
      <c r="P126" s="4" t="s">
        <v>103</v>
      </c>
      <c r="Q126" s="4"/>
    </row>
    <row r="127" spans="1:17" ht="15.75" thickBot="1" x14ac:dyDescent="0.3">
      <c r="A127" s="4">
        <f>SUM(A126,Tabel69[[#This Row],[terrain]]=1)</f>
        <v>15</v>
      </c>
      <c r="B127" s="4">
        <v>9</v>
      </c>
      <c r="C127" s="4" t="s">
        <v>81</v>
      </c>
      <c r="D127" s="4" t="s">
        <v>105</v>
      </c>
      <c r="E127" s="4"/>
      <c r="F127" s="4" t="s">
        <v>126</v>
      </c>
      <c r="G127" s="4" t="s">
        <v>119</v>
      </c>
      <c r="H127" s="4"/>
      <c r="J127" s="7" t="s">
        <v>206</v>
      </c>
      <c r="K127" s="7">
        <v>9</v>
      </c>
      <c r="L127" s="7" t="s">
        <v>79</v>
      </c>
      <c r="M127" s="7" t="s">
        <v>127</v>
      </c>
      <c r="N127" s="7"/>
      <c r="O127" s="7" t="s">
        <v>91</v>
      </c>
      <c r="P127" s="7" t="s">
        <v>104</v>
      </c>
      <c r="Q127" s="7"/>
    </row>
    <row r="128" spans="1:17" ht="15.75" thickBot="1" x14ac:dyDescent="0.3">
      <c r="A128" s="4">
        <f>SUM(A127,Tabel69[[#This Row],[terrain]]=1)</f>
        <v>16</v>
      </c>
      <c r="B128" s="4">
        <v>1</v>
      </c>
      <c r="C128" s="4" t="s">
        <v>126</v>
      </c>
      <c r="D128" s="4" t="s">
        <v>91</v>
      </c>
      <c r="E128" s="4"/>
      <c r="F128" s="4" t="s">
        <v>92</v>
      </c>
      <c r="G128" s="4" t="s">
        <v>106</v>
      </c>
      <c r="H128" s="4"/>
      <c r="J128" s="4" t="s">
        <v>207</v>
      </c>
      <c r="K128" s="4">
        <v>1</v>
      </c>
      <c r="L128" s="4" t="s">
        <v>79</v>
      </c>
      <c r="M128" s="4" t="s">
        <v>126</v>
      </c>
      <c r="N128" s="4"/>
      <c r="O128" s="4" t="s">
        <v>102</v>
      </c>
      <c r="P128" s="4" t="s">
        <v>106</v>
      </c>
      <c r="Q128" s="4"/>
    </row>
    <row r="129" spans="1:17" ht="15.75" thickBot="1" x14ac:dyDescent="0.3">
      <c r="A129" s="4">
        <f>SUM(A128,Tabel69[[#This Row],[terrain]]=1)</f>
        <v>16</v>
      </c>
      <c r="B129" s="4">
        <v>2</v>
      </c>
      <c r="C129" s="4" t="s">
        <v>116</v>
      </c>
      <c r="D129" s="4" t="s">
        <v>104</v>
      </c>
      <c r="E129" s="4"/>
      <c r="F129" s="4" t="s">
        <v>76</v>
      </c>
      <c r="G129" s="4" t="s">
        <v>120</v>
      </c>
      <c r="H129" s="4"/>
      <c r="J129" s="4" t="s">
        <v>207</v>
      </c>
      <c r="K129" s="4">
        <v>2</v>
      </c>
      <c r="L129" s="4" t="s">
        <v>81</v>
      </c>
      <c r="M129" s="4" t="s">
        <v>80</v>
      </c>
      <c r="N129" s="4"/>
      <c r="O129" s="4" t="s">
        <v>84</v>
      </c>
      <c r="P129" s="4" t="s">
        <v>92</v>
      </c>
      <c r="Q129" s="4"/>
    </row>
    <row r="130" spans="1:17" ht="15.75" thickBot="1" x14ac:dyDescent="0.3">
      <c r="A130" s="4">
        <f>SUM(A129,Tabel69[[#This Row],[terrain]]=1)</f>
        <v>16</v>
      </c>
      <c r="B130" s="4">
        <v>3</v>
      </c>
      <c r="C130" s="4" t="s">
        <v>72</v>
      </c>
      <c r="D130" s="4" t="s">
        <v>103</v>
      </c>
      <c r="E130" s="4"/>
      <c r="F130" s="4" t="s">
        <v>87</v>
      </c>
      <c r="G130" s="4" t="s">
        <v>105</v>
      </c>
      <c r="H130" s="4"/>
      <c r="J130" s="4" t="s">
        <v>207</v>
      </c>
      <c r="K130" s="4">
        <v>3</v>
      </c>
      <c r="L130" s="4" t="s">
        <v>127</v>
      </c>
      <c r="M130" s="4" t="s">
        <v>71</v>
      </c>
      <c r="N130" s="4"/>
      <c r="O130" s="4" t="s">
        <v>119</v>
      </c>
      <c r="P130" s="4" t="s">
        <v>88</v>
      </c>
      <c r="Q130" s="4"/>
    </row>
    <row r="131" spans="1:17" ht="15.75" thickBot="1" x14ac:dyDescent="0.3">
      <c r="A131" s="4">
        <f>SUM(A130,Tabel69[[#This Row],[terrain]]=1)</f>
        <v>16</v>
      </c>
      <c r="B131" s="4">
        <v>4</v>
      </c>
      <c r="C131" s="4" t="s">
        <v>84</v>
      </c>
      <c r="D131" s="4" t="s">
        <v>102</v>
      </c>
      <c r="E131" s="4"/>
      <c r="F131" s="4" t="s">
        <v>71</v>
      </c>
      <c r="G131" s="4" t="s">
        <v>125</v>
      </c>
      <c r="H131" s="4"/>
      <c r="J131" s="4" t="s">
        <v>207</v>
      </c>
      <c r="K131" s="4">
        <v>4</v>
      </c>
      <c r="L131" s="4" t="s">
        <v>103</v>
      </c>
      <c r="M131" s="4" t="s">
        <v>78</v>
      </c>
      <c r="N131" s="4"/>
      <c r="O131" s="4" t="s">
        <v>124</v>
      </c>
      <c r="P131" s="4" t="s">
        <v>128</v>
      </c>
      <c r="Q131" s="4"/>
    </row>
    <row r="132" spans="1:17" ht="15.75" thickBot="1" x14ac:dyDescent="0.3">
      <c r="A132" s="4">
        <f>SUM(A131,Tabel69[[#This Row],[terrain]]=1)</f>
        <v>16</v>
      </c>
      <c r="B132" s="4">
        <v>5</v>
      </c>
      <c r="C132" s="4" t="s">
        <v>81</v>
      </c>
      <c r="D132" s="4" t="s">
        <v>128</v>
      </c>
      <c r="E132" s="4"/>
      <c r="F132" s="4" t="s">
        <v>131</v>
      </c>
      <c r="G132" s="4" t="s">
        <v>78</v>
      </c>
      <c r="H132" s="4"/>
      <c r="J132" s="4" t="s">
        <v>207</v>
      </c>
      <c r="K132" s="4">
        <v>5</v>
      </c>
      <c r="L132" s="4" t="s">
        <v>116</v>
      </c>
      <c r="M132" s="4" t="s">
        <v>96</v>
      </c>
      <c r="N132" s="4"/>
      <c r="O132" s="4" t="s">
        <v>87</v>
      </c>
      <c r="P132" s="4" t="s">
        <v>95</v>
      </c>
      <c r="Q132" s="4"/>
    </row>
    <row r="133" spans="1:17" ht="15.75" thickBot="1" x14ac:dyDescent="0.3">
      <c r="A133" s="4">
        <f>SUM(A132,Tabel69[[#This Row],[terrain]]=1)</f>
        <v>16</v>
      </c>
      <c r="B133" s="4">
        <v>6</v>
      </c>
      <c r="C133" s="4" t="s">
        <v>119</v>
      </c>
      <c r="D133" s="4" t="s">
        <v>107</v>
      </c>
      <c r="E133" s="4"/>
      <c r="F133" s="4" t="s">
        <v>82</v>
      </c>
      <c r="G133" s="4" t="s">
        <v>94</v>
      </c>
      <c r="H133" s="4"/>
      <c r="J133" s="4" t="s">
        <v>207</v>
      </c>
      <c r="K133" s="4">
        <v>6</v>
      </c>
      <c r="L133" s="4" t="s">
        <v>120</v>
      </c>
      <c r="M133" s="4" t="s">
        <v>76</v>
      </c>
      <c r="N133" s="4"/>
      <c r="O133" s="4" t="s">
        <v>118</v>
      </c>
      <c r="P133" s="4" t="s">
        <v>104</v>
      </c>
      <c r="Q133" s="4"/>
    </row>
    <row r="134" spans="1:17" ht="15.75" thickBot="1" x14ac:dyDescent="0.3">
      <c r="A134" s="4">
        <f>SUM(A133,Tabel69[[#This Row],[terrain]]=1)</f>
        <v>16</v>
      </c>
      <c r="B134" s="4">
        <v>7</v>
      </c>
      <c r="C134" s="4" t="s">
        <v>90</v>
      </c>
      <c r="D134" s="4" t="s">
        <v>124</v>
      </c>
      <c r="E134" s="4"/>
      <c r="F134" s="4" t="s">
        <v>79</v>
      </c>
      <c r="G134" s="4" t="s">
        <v>89</v>
      </c>
      <c r="H134" s="4"/>
      <c r="J134" s="4" t="s">
        <v>207</v>
      </c>
      <c r="K134" s="4">
        <v>7</v>
      </c>
      <c r="L134" s="4" t="s">
        <v>86</v>
      </c>
      <c r="M134" s="4" t="s">
        <v>125</v>
      </c>
      <c r="N134" s="4"/>
      <c r="O134" s="4" t="s">
        <v>90</v>
      </c>
      <c r="P134" s="4" t="s">
        <v>107</v>
      </c>
      <c r="Q134" s="4"/>
    </row>
    <row r="135" spans="1:17" ht="15.75" thickBot="1" x14ac:dyDescent="0.3">
      <c r="A135" s="4">
        <f>SUM(A134,Tabel69[[#This Row],[terrain]]=1)</f>
        <v>16</v>
      </c>
      <c r="B135" s="4">
        <v>8</v>
      </c>
      <c r="C135" s="4" t="s">
        <v>118</v>
      </c>
      <c r="D135" s="4" t="s">
        <v>96</v>
      </c>
      <c r="E135" s="4"/>
      <c r="F135" s="4" t="s">
        <v>88</v>
      </c>
      <c r="G135" s="4" t="s">
        <v>95</v>
      </c>
      <c r="H135" s="4"/>
      <c r="J135" s="4" t="s">
        <v>207</v>
      </c>
      <c r="K135" s="4">
        <v>8</v>
      </c>
      <c r="L135" s="4" t="s">
        <v>94</v>
      </c>
      <c r="M135" s="4" t="s">
        <v>89</v>
      </c>
      <c r="N135" s="4"/>
      <c r="O135" s="4" t="s">
        <v>131</v>
      </c>
      <c r="P135" s="4" t="s">
        <v>117</v>
      </c>
      <c r="Q135" s="4"/>
    </row>
    <row r="136" spans="1:17" ht="15.75" thickBot="1" x14ac:dyDescent="0.3">
      <c r="A136" s="4">
        <f>SUM(A135,Tabel69[[#This Row],[terrain]]=1)</f>
        <v>16</v>
      </c>
      <c r="B136" s="4">
        <v>9</v>
      </c>
      <c r="C136" s="4" t="s">
        <v>80</v>
      </c>
      <c r="D136" s="4" t="s">
        <v>117</v>
      </c>
      <c r="E136" s="4"/>
      <c r="F136" s="4" t="s">
        <v>127</v>
      </c>
      <c r="G136" s="4" t="s">
        <v>86</v>
      </c>
      <c r="H136" s="4"/>
      <c r="J136" s="7" t="s">
        <v>207</v>
      </c>
      <c r="K136" s="7">
        <v>9</v>
      </c>
      <c r="L136" s="7" t="s">
        <v>91</v>
      </c>
      <c r="M136" s="7" t="s">
        <v>105</v>
      </c>
      <c r="N136" s="7"/>
      <c r="O136" s="7" t="s">
        <v>72</v>
      </c>
      <c r="P136" s="7" t="s">
        <v>82</v>
      </c>
      <c r="Q136" s="7"/>
    </row>
    <row r="137" spans="1:17" ht="15.75" thickBot="1" x14ac:dyDescent="0.3">
      <c r="A137" s="4">
        <f>SUM(A136,Tabel69[[#This Row],[terrain]]=1)</f>
        <v>17</v>
      </c>
      <c r="B137" s="4">
        <v>1</v>
      </c>
      <c r="C137" s="4" t="s">
        <v>125</v>
      </c>
      <c r="D137" s="4" t="s">
        <v>127</v>
      </c>
      <c r="E137" s="4"/>
      <c r="F137" s="4" t="s">
        <v>131</v>
      </c>
      <c r="G137" s="4" t="s">
        <v>79</v>
      </c>
      <c r="H137" s="4"/>
      <c r="J137" s="4" t="s">
        <v>208</v>
      </c>
      <c r="K137" s="4">
        <v>1</v>
      </c>
      <c r="L137" s="4" t="s">
        <v>96</v>
      </c>
      <c r="M137" s="4" t="s">
        <v>116</v>
      </c>
      <c r="N137" s="4"/>
      <c r="O137" s="4" t="s">
        <v>88</v>
      </c>
      <c r="P137" s="4" t="s">
        <v>117</v>
      </c>
      <c r="Q137" s="4"/>
    </row>
    <row r="138" spans="1:17" ht="15.75" thickBot="1" x14ac:dyDescent="0.3">
      <c r="A138" s="4">
        <f>SUM(A137,Tabel69[[#This Row],[terrain]]=1)</f>
        <v>17</v>
      </c>
      <c r="B138" s="4">
        <v>2</v>
      </c>
      <c r="C138" s="4" t="s">
        <v>76</v>
      </c>
      <c r="D138" s="4" t="s">
        <v>104</v>
      </c>
      <c r="E138" s="4"/>
      <c r="F138" s="4" t="s">
        <v>80</v>
      </c>
      <c r="G138" s="4" t="s">
        <v>81</v>
      </c>
      <c r="H138" s="4"/>
      <c r="J138" s="4" t="s">
        <v>208</v>
      </c>
      <c r="K138" s="4">
        <v>2</v>
      </c>
      <c r="L138" s="4" t="s">
        <v>86</v>
      </c>
      <c r="M138" s="4" t="s">
        <v>92</v>
      </c>
      <c r="N138" s="4"/>
      <c r="O138" s="4" t="s">
        <v>95</v>
      </c>
      <c r="P138" s="4" t="s">
        <v>126</v>
      </c>
      <c r="Q138" s="4"/>
    </row>
    <row r="139" spans="1:17" ht="15.75" thickBot="1" x14ac:dyDescent="0.3">
      <c r="A139" s="4">
        <f>SUM(A138,Tabel69[[#This Row],[terrain]]=1)</f>
        <v>17</v>
      </c>
      <c r="B139" s="4">
        <v>3</v>
      </c>
      <c r="C139" s="4" t="s">
        <v>84</v>
      </c>
      <c r="D139" s="4" t="s">
        <v>88</v>
      </c>
      <c r="E139" s="4"/>
      <c r="F139" s="4" t="s">
        <v>116</v>
      </c>
      <c r="G139" s="4" t="s">
        <v>117</v>
      </c>
      <c r="H139" s="4"/>
      <c r="J139" s="4" t="s">
        <v>208</v>
      </c>
      <c r="K139" s="4">
        <v>3</v>
      </c>
      <c r="L139" s="4" t="s">
        <v>107</v>
      </c>
      <c r="M139" s="4" t="s">
        <v>79</v>
      </c>
      <c r="N139" s="4"/>
      <c r="O139" s="4" t="s">
        <v>94</v>
      </c>
      <c r="P139" s="4" t="s">
        <v>91</v>
      </c>
      <c r="Q139" s="4"/>
    </row>
    <row r="140" spans="1:17" ht="15.75" thickBot="1" x14ac:dyDescent="0.3">
      <c r="A140" s="4">
        <f>SUM(A139,Tabel69[[#This Row],[terrain]]=1)</f>
        <v>17</v>
      </c>
      <c r="B140" s="4">
        <v>4</v>
      </c>
      <c r="C140" s="4" t="s">
        <v>78</v>
      </c>
      <c r="D140" s="4" t="s">
        <v>82</v>
      </c>
      <c r="E140" s="4"/>
      <c r="F140" s="4" t="s">
        <v>120</v>
      </c>
      <c r="G140" s="4" t="s">
        <v>107</v>
      </c>
      <c r="H140" s="4"/>
      <c r="J140" s="4" t="s">
        <v>208</v>
      </c>
      <c r="K140" s="4">
        <v>4</v>
      </c>
      <c r="L140" s="4" t="s">
        <v>124</v>
      </c>
      <c r="M140" s="4" t="s">
        <v>131</v>
      </c>
      <c r="N140" s="4"/>
      <c r="O140" s="4" t="s">
        <v>81</v>
      </c>
      <c r="P140" s="4" t="s">
        <v>105</v>
      </c>
      <c r="Q140" s="4"/>
    </row>
    <row r="141" spans="1:17" ht="15.75" thickBot="1" x14ac:dyDescent="0.3">
      <c r="A141" s="4">
        <f>SUM(A140,Tabel69[[#This Row],[terrain]]=1)</f>
        <v>17</v>
      </c>
      <c r="B141" s="4">
        <v>5</v>
      </c>
      <c r="C141" s="4" t="s">
        <v>89</v>
      </c>
      <c r="D141" s="4" t="s">
        <v>128</v>
      </c>
      <c r="E141" s="4"/>
      <c r="F141" s="4" t="s">
        <v>86</v>
      </c>
      <c r="G141" s="4" t="s">
        <v>90</v>
      </c>
      <c r="H141" s="4"/>
      <c r="J141" s="4" t="s">
        <v>208</v>
      </c>
      <c r="K141" s="4">
        <v>5</v>
      </c>
      <c r="L141" s="4" t="s">
        <v>106</v>
      </c>
      <c r="M141" s="4" t="s">
        <v>84</v>
      </c>
      <c r="N141" s="4"/>
      <c r="O141" s="4" t="s">
        <v>72</v>
      </c>
      <c r="P141" s="4" t="s">
        <v>102</v>
      </c>
      <c r="Q141" s="4"/>
    </row>
    <row r="142" spans="1:17" ht="15.75" thickBot="1" x14ac:dyDescent="0.3">
      <c r="A142" s="4">
        <f>SUM(A141,Tabel69[[#This Row],[terrain]]=1)</f>
        <v>17</v>
      </c>
      <c r="B142" s="4">
        <v>6</v>
      </c>
      <c r="C142" s="4" t="s">
        <v>126</v>
      </c>
      <c r="D142" s="4" t="s">
        <v>103</v>
      </c>
      <c r="E142" s="4"/>
      <c r="F142" s="4" t="s">
        <v>71</v>
      </c>
      <c r="G142" s="4" t="s">
        <v>72</v>
      </c>
      <c r="H142" s="4"/>
      <c r="J142" s="4" t="s">
        <v>208</v>
      </c>
      <c r="K142" s="4">
        <v>6</v>
      </c>
      <c r="L142" s="4" t="s">
        <v>125</v>
      </c>
      <c r="M142" s="4" t="s">
        <v>82</v>
      </c>
      <c r="N142" s="4"/>
      <c r="O142" s="4" t="s">
        <v>76</v>
      </c>
      <c r="P142" s="4" t="s">
        <v>127</v>
      </c>
      <c r="Q142" s="4"/>
    </row>
    <row r="143" spans="1:17" ht="15.75" thickBot="1" x14ac:dyDescent="0.3">
      <c r="A143" s="4">
        <f>SUM(A142,Tabel69[[#This Row],[terrain]]=1)</f>
        <v>17</v>
      </c>
      <c r="B143" s="4">
        <v>7</v>
      </c>
      <c r="C143" s="4" t="s">
        <v>119</v>
      </c>
      <c r="D143" s="4" t="s">
        <v>91</v>
      </c>
      <c r="E143" s="4"/>
      <c r="F143" s="4" t="s">
        <v>92</v>
      </c>
      <c r="G143" s="4" t="s">
        <v>96</v>
      </c>
      <c r="H143" s="4"/>
      <c r="J143" s="4" t="s">
        <v>208</v>
      </c>
      <c r="K143" s="4">
        <v>7</v>
      </c>
      <c r="L143" s="4" t="s">
        <v>80</v>
      </c>
      <c r="M143" s="4" t="s">
        <v>120</v>
      </c>
      <c r="N143" s="4"/>
      <c r="O143" s="4" t="s">
        <v>78</v>
      </c>
      <c r="P143" s="4" t="s">
        <v>87</v>
      </c>
      <c r="Q143" s="4"/>
    </row>
    <row r="144" spans="1:17" ht="15.75" thickBot="1" x14ac:dyDescent="0.3">
      <c r="A144" s="4">
        <f>SUM(A143,Tabel69[[#This Row],[terrain]]=1)</f>
        <v>17</v>
      </c>
      <c r="B144" s="4">
        <v>8</v>
      </c>
      <c r="C144" s="4" t="s">
        <v>118</v>
      </c>
      <c r="D144" s="4" t="s">
        <v>94</v>
      </c>
      <c r="E144" s="4"/>
      <c r="F144" s="4" t="s">
        <v>105</v>
      </c>
      <c r="G144" s="4" t="s">
        <v>124</v>
      </c>
      <c r="H144" s="4"/>
      <c r="J144" s="4" t="s">
        <v>208</v>
      </c>
      <c r="K144" s="4">
        <v>8</v>
      </c>
      <c r="L144" s="4" t="s">
        <v>119</v>
      </c>
      <c r="M144" s="4" t="s">
        <v>118</v>
      </c>
      <c r="N144" s="4"/>
      <c r="O144" s="4" t="s">
        <v>104</v>
      </c>
      <c r="P144" s="4" t="s">
        <v>128</v>
      </c>
      <c r="Q144" s="4"/>
    </row>
    <row r="145" spans="1:17" ht="15.75" thickBot="1" x14ac:dyDescent="0.3">
      <c r="A145" s="4">
        <f>SUM(A144,Tabel69[[#This Row],[terrain]]=1)</f>
        <v>17</v>
      </c>
      <c r="B145" s="4">
        <v>9</v>
      </c>
      <c r="C145" s="4" t="s">
        <v>87</v>
      </c>
      <c r="D145" s="4" t="s">
        <v>95</v>
      </c>
      <c r="E145" s="4"/>
      <c r="F145" s="4" t="s">
        <v>102</v>
      </c>
      <c r="G145" s="4" t="s">
        <v>106</v>
      </c>
      <c r="H145" s="4"/>
      <c r="J145" s="7" t="s">
        <v>208</v>
      </c>
      <c r="K145" s="7">
        <v>9</v>
      </c>
      <c r="L145" s="7" t="s">
        <v>71</v>
      </c>
      <c r="M145" s="7" t="s">
        <v>90</v>
      </c>
      <c r="N145" s="7"/>
      <c r="O145" s="7" t="s">
        <v>89</v>
      </c>
      <c r="P145" s="7" t="s">
        <v>103</v>
      </c>
      <c r="Q145" s="7"/>
    </row>
    <row r="146" spans="1:17" ht="15.75" thickBot="1" x14ac:dyDescent="0.3">
      <c r="A146" s="4">
        <f>SUM(A145,Tabel69[[#This Row],[terrain]]=1)</f>
        <v>18</v>
      </c>
      <c r="B146" s="4">
        <v>1</v>
      </c>
      <c r="C146" s="4" t="s">
        <v>76</v>
      </c>
      <c r="D146" s="4" t="s">
        <v>103</v>
      </c>
      <c r="E146" s="4"/>
      <c r="F146" s="4" t="s">
        <v>127</v>
      </c>
      <c r="G146" s="4" t="s">
        <v>128</v>
      </c>
      <c r="H146" s="4"/>
      <c r="J146" s="4" t="s">
        <v>209</v>
      </c>
      <c r="K146" s="4">
        <v>1</v>
      </c>
      <c r="L146" s="4" t="s">
        <v>119</v>
      </c>
      <c r="M146" s="4" t="s">
        <v>92</v>
      </c>
      <c r="N146" s="4"/>
      <c r="O146" s="4" t="s">
        <v>90</v>
      </c>
      <c r="P146" s="4" t="s">
        <v>106</v>
      </c>
      <c r="Q146" s="4"/>
    </row>
    <row r="147" spans="1:17" ht="15.75" thickBot="1" x14ac:dyDescent="0.3">
      <c r="A147" s="4">
        <f>SUM(A146,Tabel69[[#This Row],[terrain]]=1)</f>
        <v>18</v>
      </c>
      <c r="B147" s="4">
        <v>2</v>
      </c>
      <c r="C147" s="4" t="s">
        <v>78</v>
      </c>
      <c r="D147" s="4" t="s">
        <v>94</v>
      </c>
      <c r="E147" s="4"/>
      <c r="F147" s="4" t="s">
        <v>71</v>
      </c>
      <c r="G147" s="4" t="s">
        <v>92</v>
      </c>
      <c r="H147" s="4"/>
      <c r="J147" s="4" t="s">
        <v>209</v>
      </c>
      <c r="K147" s="4">
        <v>2</v>
      </c>
      <c r="L147" s="4" t="s">
        <v>131</v>
      </c>
      <c r="M147" s="4" t="s">
        <v>82</v>
      </c>
      <c r="N147" s="4"/>
      <c r="O147" s="4" t="s">
        <v>88</v>
      </c>
      <c r="P147" s="4" t="s">
        <v>128</v>
      </c>
      <c r="Q147" s="4"/>
    </row>
    <row r="148" spans="1:17" ht="15.75" thickBot="1" x14ac:dyDescent="0.3">
      <c r="A148" s="4">
        <f>SUM(A147,Tabel69[[#This Row],[terrain]]=1)</f>
        <v>18</v>
      </c>
      <c r="B148" s="4">
        <v>3</v>
      </c>
      <c r="C148" s="4" t="s">
        <v>87</v>
      </c>
      <c r="D148" s="4" t="s">
        <v>102</v>
      </c>
      <c r="E148" s="4"/>
      <c r="F148" s="4" t="s">
        <v>81</v>
      </c>
      <c r="G148" s="4" t="s">
        <v>91</v>
      </c>
      <c r="H148" s="4"/>
      <c r="J148" s="4" t="s">
        <v>209</v>
      </c>
      <c r="K148" s="4">
        <v>3</v>
      </c>
      <c r="L148" s="4" t="s">
        <v>94</v>
      </c>
      <c r="M148" s="4" t="s">
        <v>105</v>
      </c>
      <c r="N148" s="4"/>
      <c r="O148" s="4" t="s">
        <v>102</v>
      </c>
      <c r="P148" s="4" t="s">
        <v>127</v>
      </c>
      <c r="Q148" s="4"/>
    </row>
    <row r="149" spans="1:17" ht="15.75" thickBot="1" x14ac:dyDescent="0.3">
      <c r="A149" s="4">
        <f>SUM(A148,Tabel69[[#This Row],[terrain]]=1)</f>
        <v>18</v>
      </c>
      <c r="B149" s="4">
        <v>4</v>
      </c>
      <c r="C149" s="4" t="s">
        <v>72</v>
      </c>
      <c r="D149" s="4" t="s">
        <v>95</v>
      </c>
      <c r="E149" s="4"/>
      <c r="F149" s="4" t="s">
        <v>126</v>
      </c>
      <c r="G149" s="4" t="s">
        <v>80</v>
      </c>
      <c r="H149" s="4"/>
      <c r="J149" s="4" t="s">
        <v>209</v>
      </c>
      <c r="K149" s="4">
        <v>4</v>
      </c>
      <c r="L149" s="4" t="s">
        <v>117</v>
      </c>
      <c r="M149" s="4" t="s">
        <v>95</v>
      </c>
      <c r="N149" s="4"/>
      <c r="O149" s="4" t="s">
        <v>78</v>
      </c>
      <c r="P149" s="4" t="s">
        <v>80</v>
      </c>
      <c r="Q149" s="4"/>
    </row>
    <row r="150" spans="1:17" ht="15.75" thickBot="1" x14ac:dyDescent="0.3">
      <c r="A150" s="4">
        <f>SUM(A149,Tabel69[[#This Row],[terrain]]=1)</f>
        <v>18</v>
      </c>
      <c r="B150" s="4">
        <v>5</v>
      </c>
      <c r="C150" s="4" t="s">
        <v>82</v>
      </c>
      <c r="D150" s="4" t="s">
        <v>120</v>
      </c>
      <c r="E150" s="4"/>
      <c r="F150" s="4" t="s">
        <v>88</v>
      </c>
      <c r="G150" s="4" t="s">
        <v>105</v>
      </c>
      <c r="H150" s="4"/>
      <c r="J150" s="4" t="s">
        <v>209</v>
      </c>
      <c r="K150" s="4">
        <v>5</v>
      </c>
      <c r="L150" s="4" t="s">
        <v>96</v>
      </c>
      <c r="M150" s="4" t="s">
        <v>116</v>
      </c>
      <c r="N150" s="4"/>
      <c r="O150" s="4" t="s">
        <v>71</v>
      </c>
      <c r="P150" s="4" t="s">
        <v>84</v>
      </c>
      <c r="Q150" s="4"/>
    </row>
    <row r="151" spans="1:17" ht="15.75" thickBot="1" x14ac:dyDescent="0.3">
      <c r="A151" s="4">
        <f>SUM(A150,Tabel69[[#This Row],[terrain]]=1)</f>
        <v>18</v>
      </c>
      <c r="B151" s="4">
        <v>6</v>
      </c>
      <c r="C151" s="4" t="s">
        <v>84</v>
      </c>
      <c r="D151" s="4" t="s">
        <v>119</v>
      </c>
      <c r="E151" s="4"/>
      <c r="F151" s="4" t="s">
        <v>89</v>
      </c>
      <c r="G151" s="4" t="s">
        <v>106</v>
      </c>
      <c r="H151" s="4"/>
      <c r="J151" s="4" t="s">
        <v>209</v>
      </c>
      <c r="K151" s="4">
        <v>6</v>
      </c>
      <c r="L151" s="4" t="s">
        <v>86</v>
      </c>
      <c r="M151" s="4" t="s">
        <v>91</v>
      </c>
      <c r="N151" s="4"/>
      <c r="O151" s="4" t="s">
        <v>124</v>
      </c>
      <c r="P151" s="4" t="s">
        <v>104</v>
      </c>
      <c r="Q151" s="4"/>
    </row>
    <row r="152" spans="1:17" ht="15.75" thickBot="1" x14ac:dyDescent="0.3">
      <c r="A152" s="4">
        <f>SUM(A151,Tabel69[[#This Row],[terrain]]=1)</f>
        <v>18</v>
      </c>
      <c r="B152" s="4">
        <v>7</v>
      </c>
      <c r="C152" s="4" t="s">
        <v>118</v>
      </c>
      <c r="D152" s="4" t="s">
        <v>124</v>
      </c>
      <c r="E152" s="4"/>
      <c r="F152" s="4" t="s">
        <v>96</v>
      </c>
      <c r="G152" s="4" t="s">
        <v>107</v>
      </c>
      <c r="H152" s="4"/>
      <c r="J152" s="4" t="s">
        <v>209</v>
      </c>
      <c r="K152" s="4">
        <v>7</v>
      </c>
      <c r="L152" s="4" t="s">
        <v>126</v>
      </c>
      <c r="M152" s="4" t="s">
        <v>76</v>
      </c>
      <c r="N152" s="4"/>
      <c r="O152" s="4" t="s">
        <v>118</v>
      </c>
      <c r="P152" s="4" t="s">
        <v>81</v>
      </c>
      <c r="Q152" s="4"/>
    </row>
    <row r="153" spans="1:17" ht="15.75" thickBot="1" x14ac:dyDescent="0.3">
      <c r="A153" s="4">
        <f>SUM(A152,Tabel69[[#This Row],[terrain]]=1)</f>
        <v>18</v>
      </c>
      <c r="B153" s="4">
        <v>8</v>
      </c>
      <c r="C153" s="4" t="s">
        <v>79</v>
      </c>
      <c r="D153" s="4" t="s">
        <v>86</v>
      </c>
      <c r="E153" s="4"/>
      <c r="F153" s="4" t="s">
        <v>117</v>
      </c>
      <c r="G153" s="4" t="s">
        <v>104</v>
      </c>
      <c r="H153" s="4"/>
      <c r="J153" s="4" t="s">
        <v>209</v>
      </c>
      <c r="K153" s="4">
        <v>8</v>
      </c>
      <c r="L153" s="4" t="s">
        <v>103</v>
      </c>
      <c r="M153" s="4" t="s">
        <v>72</v>
      </c>
      <c r="N153" s="4"/>
      <c r="O153" s="4" t="s">
        <v>87</v>
      </c>
      <c r="P153" s="4" t="s">
        <v>79</v>
      </c>
      <c r="Q153" s="4"/>
    </row>
    <row r="154" spans="1:17" ht="15.75" thickBot="1" x14ac:dyDescent="0.3">
      <c r="A154" s="4">
        <f>SUM(A153,Tabel69[[#This Row],[terrain]]=1)</f>
        <v>18</v>
      </c>
      <c r="B154" s="4">
        <v>9</v>
      </c>
      <c r="C154" s="4" t="s">
        <v>131</v>
      </c>
      <c r="D154" s="4" t="s">
        <v>125</v>
      </c>
      <c r="E154" s="4"/>
      <c r="F154" s="4" t="s">
        <v>116</v>
      </c>
      <c r="G154" s="4" t="s">
        <v>90</v>
      </c>
      <c r="H154" s="4"/>
      <c r="J154" s="7" t="s">
        <v>209</v>
      </c>
      <c r="K154" s="7">
        <v>9</v>
      </c>
      <c r="L154" s="7" t="s">
        <v>89</v>
      </c>
      <c r="M154" s="7" t="s">
        <v>120</v>
      </c>
      <c r="N154" s="7"/>
      <c r="O154" s="7" t="s">
        <v>125</v>
      </c>
      <c r="P154" s="7" t="s">
        <v>107</v>
      </c>
      <c r="Q154" s="7"/>
    </row>
    <row r="155" spans="1:17" ht="15.75" thickBot="1" x14ac:dyDescent="0.3">
      <c r="A155" s="4">
        <f>SUM(A154,Tabel69[[#This Row],[terrain]]=1)</f>
        <v>19</v>
      </c>
      <c r="B155" s="4">
        <v>1</v>
      </c>
      <c r="C155" s="4" t="s">
        <v>78</v>
      </c>
      <c r="D155" s="4" t="s">
        <v>91</v>
      </c>
      <c r="E155" s="4"/>
      <c r="F155" s="4" t="s">
        <v>125</v>
      </c>
      <c r="G155" s="4" t="s">
        <v>102</v>
      </c>
      <c r="H155" s="4"/>
      <c r="J155" s="4" t="s">
        <v>210</v>
      </c>
      <c r="K155" s="4">
        <v>1</v>
      </c>
      <c r="L155" s="4" t="s">
        <v>88</v>
      </c>
      <c r="M155" s="4" t="s">
        <v>126</v>
      </c>
      <c r="N155" s="4"/>
      <c r="O155" s="4" t="s">
        <v>76</v>
      </c>
      <c r="P155" s="4" t="s">
        <v>105</v>
      </c>
      <c r="Q155" s="4"/>
    </row>
    <row r="156" spans="1:17" ht="15.75" thickBot="1" x14ac:dyDescent="0.3">
      <c r="A156" s="4">
        <f>SUM(A155,Tabel69[[#This Row],[terrain]]=1)</f>
        <v>19</v>
      </c>
      <c r="B156" s="4">
        <v>2</v>
      </c>
      <c r="C156" s="4" t="s">
        <v>79</v>
      </c>
      <c r="D156" s="4" t="s">
        <v>87</v>
      </c>
      <c r="E156" s="4"/>
      <c r="F156" s="4" t="s">
        <v>76</v>
      </c>
      <c r="G156" s="4" t="s">
        <v>116</v>
      </c>
      <c r="H156" s="4"/>
      <c r="J156" s="4" t="s">
        <v>210</v>
      </c>
      <c r="K156" s="4">
        <v>2</v>
      </c>
      <c r="L156" s="4" t="s">
        <v>84</v>
      </c>
      <c r="M156" s="4" t="s">
        <v>103</v>
      </c>
      <c r="N156" s="4"/>
      <c r="O156" s="4" t="s">
        <v>127</v>
      </c>
      <c r="P156" s="4" t="s">
        <v>94</v>
      </c>
      <c r="Q156" s="4"/>
    </row>
    <row r="157" spans="1:17" ht="15.75" thickBot="1" x14ac:dyDescent="0.3">
      <c r="A157" s="4">
        <f>SUM(A156,Tabel69[[#This Row],[terrain]]=1)</f>
        <v>19</v>
      </c>
      <c r="B157" s="4">
        <v>3</v>
      </c>
      <c r="C157" s="4" t="s">
        <v>120</v>
      </c>
      <c r="D157" s="4" t="s">
        <v>124</v>
      </c>
      <c r="E157" s="4"/>
      <c r="F157" s="4" t="s">
        <v>131</v>
      </c>
      <c r="G157" s="4" t="s">
        <v>81</v>
      </c>
      <c r="H157" s="4"/>
      <c r="J157" s="4" t="s">
        <v>210</v>
      </c>
      <c r="K157" s="4">
        <v>3</v>
      </c>
      <c r="L157" s="4" t="s">
        <v>96</v>
      </c>
      <c r="M157" s="4" t="s">
        <v>116</v>
      </c>
      <c r="N157" s="4"/>
      <c r="O157" s="4" t="s">
        <v>79</v>
      </c>
      <c r="P157" s="4" t="s">
        <v>78</v>
      </c>
      <c r="Q157" s="4"/>
    </row>
    <row r="158" spans="1:17" ht="15.75" thickBot="1" x14ac:dyDescent="0.3">
      <c r="A158" s="4">
        <f>SUM(A157,Tabel69[[#This Row],[terrain]]=1)</f>
        <v>19</v>
      </c>
      <c r="B158" s="4">
        <v>4</v>
      </c>
      <c r="C158" s="4" t="s">
        <v>127</v>
      </c>
      <c r="D158" s="4" t="s">
        <v>119</v>
      </c>
      <c r="E158" s="4"/>
      <c r="F158" s="4" t="s">
        <v>90</v>
      </c>
      <c r="G158" s="4" t="s">
        <v>105</v>
      </c>
      <c r="H158" s="4"/>
      <c r="J158" s="4" t="s">
        <v>210</v>
      </c>
      <c r="K158" s="4">
        <v>4</v>
      </c>
      <c r="L158" s="4" t="s">
        <v>90</v>
      </c>
      <c r="M158" s="4" t="s">
        <v>104</v>
      </c>
      <c r="N158" s="4"/>
      <c r="O158" s="4" t="s">
        <v>131</v>
      </c>
      <c r="P158" s="4" t="s">
        <v>87</v>
      </c>
      <c r="Q158" s="4"/>
    </row>
    <row r="159" spans="1:17" ht="15.75" thickBot="1" x14ac:dyDescent="0.3">
      <c r="A159" s="4">
        <f>SUM(A158,Tabel69[[#This Row],[terrain]]=1)</f>
        <v>19</v>
      </c>
      <c r="B159" s="4">
        <v>5</v>
      </c>
      <c r="C159" s="4" t="s">
        <v>86</v>
      </c>
      <c r="D159" s="4" t="s">
        <v>88</v>
      </c>
      <c r="E159" s="4"/>
      <c r="F159" s="4" t="s">
        <v>80</v>
      </c>
      <c r="G159" s="4" t="s">
        <v>107</v>
      </c>
      <c r="H159" s="4"/>
      <c r="J159" s="4" t="s">
        <v>210</v>
      </c>
      <c r="K159" s="4">
        <v>5</v>
      </c>
      <c r="L159" s="4" t="s">
        <v>80</v>
      </c>
      <c r="M159" s="4" t="s">
        <v>91</v>
      </c>
      <c r="N159" s="4"/>
      <c r="O159" s="4" t="s">
        <v>92</v>
      </c>
      <c r="P159" s="4" t="s">
        <v>128</v>
      </c>
      <c r="Q159" s="4"/>
    </row>
    <row r="160" spans="1:17" ht="15.75" thickBot="1" x14ac:dyDescent="0.3">
      <c r="A160" s="4">
        <f>SUM(A159,Tabel69[[#This Row],[terrain]]=1)</f>
        <v>19</v>
      </c>
      <c r="B160" s="4">
        <v>6</v>
      </c>
      <c r="C160" s="4" t="s">
        <v>71</v>
      </c>
      <c r="D160" s="4" t="s">
        <v>104</v>
      </c>
      <c r="E160" s="4"/>
      <c r="F160" s="4" t="s">
        <v>126</v>
      </c>
      <c r="G160" s="4" t="s">
        <v>118</v>
      </c>
      <c r="H160" s="4"/>
      <c r="J160" s="4" t="s">
        <v>210</v>
      </c>
      <c r="K160" s="4">
        <v>6</v>
      </c>
      <c r="L160" s="4" t="s">
        <v>81</v>
      </c>
      <c r="M160" s="4" t="s">
        <v>102</v>
      </c>
      <c r="N160" s="4"/>
      <c r="O160" s="4" t="s">
        <v>86</v>
      </c>
      <c r="P160" s="4" t="s">
        <v>107</v>
      </c>
      <c r="Q160" s="4"/>
    </row>
    <row r="161" spans="1:17" ht="15.75" thickBot="1" x14ac:dyDescent="0.3">
      <c r="A161" s="4">
        <f>SUM(A160,Tabel69[[#This Row],[terrain]]=1)</f>
        <v>19</v>
      </c>
      <c r="B161" s="4">
        <v>7</v>
      </c>
      <c r="C161" s="4" t="s">
        <v>84</v>
      </c>
      <c r="D161" s="4" t="s">
        <v>96</v>
      </c>
      <c r="E161" s="4"/>
      <c r="F161" s="4" t="s">
        <v>94</v>
      </c>
      <c r="G161" s="4" t="s">
        <v>95</v>
      </c>
      <c r="H161" s="4"/>
      <c r="J161" s="4" t="s">
        <v>210</v>
      </c>
      <c r="K161" s="4">
        <v>7</v>
      </c>
      <c r="L161" s="4" t="s">
        <v>117</v>
      </c>
      <c r="M161" s="4" t="s">
        <v>124</v>
      </c>
      <c r="N161" s="4"/>
      <c r="O161" s="4" t="s">
        <v>118</v>
      </c>
      <c r="P161" s="4" t="s">
        <v>89</v>
      </c>
      <c r="Q161" s="4"/>
    </row>
    <row r="162" spans="1:17" ht="15.75" thickBot="1" x14ac:dyDescent="0.3">
      <c r="A162" s="4">
        <f>SUM(A161,Tabel69[[#This Row],[terrain]]=1)</f>
        <v>19</v>
      </c>
      <c r="B162" s="4">
        <v>8</v>
      </c>
      <c r="C162" s="4" t="s">
        <v>128</v>
      </c>
      <c r="D162" s="4" t="s">
        <v>92</v>
      </c>
      <c r="E162" s="4"/>
      <c r="F162" s="4" t="s">
        <v>72</v>
      </c>
      <c r="G162" s="4" t="s">
        <v>82</v>
      </c>
      <c r="H162" s="4"/>
      <c r="J162" s="4" t="s">
        <v>210</v>
      </c>
      <c r="K162" s="4">
        <v>8</v>
      </c>
      <c r="L162" s="4" t="s">
        <v>72</v>
      </c>
      <c r="M162" s="4" t="s">
        <v>106</v>
      </c>
      <c r="N162" s="4"/>
      <c r="O162" s="4" t="s">
        <v>125</v>
      </c>
      <c r="P162" s="4" t="s">
        <v>71</v>
      </c>
      <c r="Q162" s="4"/>
    </row>
    <row r="163" spans="1:17" ht="15.75" thickBot="1" x14ac:dyDescent="0.3">
      <c r="A163" s="4">
        <f>SUM(A162,Tabel69[[#This Row],[terrain]]=1)</f>
        <v>19</v>
      </c>
      <c r="B163" s="4">
        <v>9</v>
      </c>
      <c r="C163" s="4" t="s">
        <v>89</v>
      </c>
      <c r="D163" s="4" t="s">
        <v>103</v>
      </c>
      <c r="E163" s="4"/>
      <c r="F163" s="4" t="s">
        <v>117</v>
      </c>
      <c r="G163" s="4" t="s">
        <v>106</v>
      </c>
      <c r="H163" s="4"/>
      <c r="J163" s="7" t="s">
        <v>210</v>
      </c>
      <c r="K163" s="7">
        <v>9</v>
      </c>
      <c r="L163" s="7" t="s">
        <v>82</v>
      </c>
      <c r="M163" s="7" t="s">
        <v>95</v>
      </c>
      <c r="N163" s="7"/>
      <c r="O163" s="7" t="s">
        <v>120</v>
      </c>
      <c r="P163" s="7" t="s">
        <v>119</v>
      </c>
      <c r="Q163" s="7"/>
    </row>
    <row r="164" spans="1:17" ht="15.75" thickBot="1" x14ac:dyDescent="0.3">
      <c r="A164" s="4">
        <f>SUM(A163,Tabel69[[#This Row],[terrain]]=1)</f>
        <v>20</v>
      </c>
      <c r="B164" s="4">
        <v>1</v>
      </c>
      <c r="C164" s="4" t="s">
        <v>127</v>
      </c>
      <c r="D164" s="4" t="s">
        <v>96</v>
      </c>
      <c r="E164" s="4"/>
      <c r="F164" s="4" t="s">
        <v>71</v>
      </c>
      <c r="G164" s="4" t="s">
        <v>107</v>
      </c>
      <c r="H164" s="4"/>
      <c r="J164" s="4" t="s">
        <v>211</v>
      </c>
      <c r="K164" s="4">
        <v>1</v>
      </c>
      <c r="L164" s="4" t="s">
        <v>127</v>
      </c>
      <c r="M164" s="4" t="s">
        <v>88</v>
      </c>
      <c r="N164" s="4"/>
      <c r="O164" s="4" t="s">
        <v>90</v>
      </c>
      <c r="P164" s="4" t="s">
        <v>86</v>
      </c>
      <c r="Q164" s="4"/>
    </row>
    <row r="165" spans="1:17" ht="15.75" thickBot="1" x14ac:dyDescent="0.3">
      <c r="A165" s="4">
        <f>SUM(A164,Tabel69[[#This Row],[terrain]]=1)</f>
        <v>20</v>
      </c>
      <c r="B165" s="4">
        <v>2</v>
      </c>
      <c r="C165" s="4" t="s">
        <v>86</v>
      </c>
      <c r="D165" s="4" t="s">
        <v>103</v>
      </c>
      <c r="E165" s="4"/>
      <c r="F165" s="4" t="s">
        <v>72</v>
      </c>
      <c r="G165" s="4" t="s">
        <v>118</v>
      </c>
      <c r="H165" s="4"/>
      <c r="J165" s="4" t="s">
        <v>211</v>
      </c>
      <c r="K165" s="4">
        <v>2</v>
      </c>
      <c r="L165" s="4" t="s">
        <v>89</v>
      </c>
      <c r="M165" s="4" t="s">
        <v>80</v>
      </c>
      <c r="N165" s="4"/>
      <c r="O165" s="4" t="s">
        <v>106</v>
      </c>
      <c r="P165" s="4" t="s">
        <v>103</v>
      </c>
      <c r="Q165" s="4"/>
    </row>
    <row r="166" spans="1:17" ht="15.75" thickBot="1" x14ac:dyDescent="0.3">
      <c r="A166" s="4">
        <f>SUM(A165,Tabel69[[#This Row],[terrain]]=1)</f>
        <v>20</v>
      </c>
      <c r="B166" s="4">
        <v>3</v>
      </c>
      <c r="C166" s="4" t="s">
        <v>80</v>
      </c>
      <c r="D166" s="4" t="s">
        <v>106</v>
      </c>
      <c r="E166" s="4"/>
      <c r="F166" s="4" t="s">
        <v>82</v>
      </c>
      <c r="G166" s="4" t="s">
        <v>87</v>
      </c>
      <c r="H166" s="4"/>
      <c r="J166" s="4" t="s">
        <v>211</v>
      </c>
      <c r="K166" s="4">
        <v>3</v>
      </c>
      <c r="L166" s="4" t="s">
        <v>78</v>
      </c>
      <c r="M166" s="4" t="s">
        <v>126</v>
      </c>
      <c r="N166" s="4"/>
      <c r="O166" s="4" t="s">
        <v>79</v>
      </c>
      <c r="P166" s="4" t="s">
        <v>72</v>
      </c>
      <c r="Q166" s="4"/>
    </row>
    <row r="167" spans="1:17" ht="15.75" thickBot="1" x14ac:dyDescent="0.3">
      <c r="A167" s="4">
        <f>SUM(A166,Tabel69[[#This Row],[terrain]]=1)</f>
        <v>20</v>
      </c>
      <c r="B167" s="4">
        <v>4</v>
      </c>
      <c r="C167" s="4" t="s">
        <v>125</v>
      </c>
      <c r="D167" s="4" t="s">
        <v>124</v>
      </c>
      <c r="E167" s="4"/>
      <c r="F167" s="4" t="s">
        <v>76</v>
      </c>
      <c r="G167" s="4" t="s">
        <v>89</v>
      </c>
      <c r="H167" s="4"/>
      <c r="J167" s="4" t="s">
        <v>211</v>
      </c>
      <c r="K167" s="4">
        <v>4</v>
      </c>
      <c r="L167" s="4" t="s">
        <v>128</v>
      </c>
      <c r="M167" s="4" t="s">
        <v>94</v>
      </c>
      <c r="N167" s="4"/>
      <c r="O167" s="4" t="s">
        <v>92</v>
      </c>
      <c r="P167" s="4" t="s">
        <v>104</v>
      </c>
      <c r="Q167" s="4"/>
    </row>
    <row r="168" spans="1:17" ht="15.75" thickBot="1" x14ac:dyDescent="0.3">
      <c r="A168" s="4">
        <f>SUM(A167,Tabel69[[#This Row],[terrain]]=1)</f>
        <v>20</v>
      </c>
      <c r="B168" s="4">
        <v>5</v>
      </c>
      <c r="C168" s="4" t="s">
        <v>119</v>
      </c>
      <c r="D168" s="4" t="s">
        <v>88</v>
      </c>
      <c r="E168" s="4"/>
      <c r="F168" s="4" t="s">
        <v>78</v>
      </c>
      <c r="G168" s="4" t="s">
        <v>116</v>
      </c>
      <c r="H168" s="4"/>
      <c r="J168" s="4" t="s">
        <v>211</v>
      </c>
      <c r="K168" s="4">
        <v>5</v>
      </c>
      <c r="L168" s="4" t="s">
        <v>107</v>
      </c>
      <c r="M168" s="4" t="s">
        <v>84</v>
      </c>
      <c r="N168" s="4"/>
      <c r="O168" s="4" t="s">
        <v>119</v>
      </c>
      <c r="P168" s="4" t="s">
        <v>71</v>
      </c>
      <c r="Q168" s="4"/>
    </row>
    <row r="169" spans="1:17" ht="15.75" thickBot="1" x14ac:dyDescent="0.3">
      <c r="A169" s="4">
        <f>SUM(A168,Tabel69[[#This Row],[terrain]]=1)</f>
        <v>20</v>
      </c>
      <c r="B169" s="4">
        <v>6</v>
      </c>
      <c r="C169" s="4" t="s">
        <v>117</v>
      </c>
      <c r="D169" s="4" t="s">
        <v>94</v>
      </c>
      <c r="E169" s="4"/>
      <c r="F169" s="4" t="s">
        <v>91</v>
      </c>
      <c r="G169" s="4" t="s">
        <v>92</v>
      </c>
      <c r="H169" s="4"/>
      <c r="J169" s="4" t="s">
        <v>211</v>
      </c>
      <c r="K169" s="4">
        <v>6</v>
      </c>
      <c r="L169" s="4" t="s">
        <v>117</v>
      </c>
      <c r="M169" s="4" t="s">
        <v>76</v>
      </c>
      <c r="N169" s="4"/>
      <c r="O169" s="4" t="s">
        <v>82</v>
      </c>
      <c r="P169" s="4" t="s">
        <v>124</v>
      </c>
      <c r="Q169" s="4"/>
    </row>
    <row r="170" spans="1:17" ht="15.75" thickBot="1" x14ac:dyDescent="0.3">
      <c r="A170" s="4">
        <f>SUM(A169,Tabel69[[#This Row],[terrain]]=1)</f>
        <v>20</v>
      </c>
      <c r="B170" s="4">
        <v>7</v>
      </c>
      <c r="C170" s="4" t="s">
        <v>90</v>
      </c>
      <c r="D170" s="4" t="s">
        <v>104</v>
      </c>
      <c r="E170" s="4"/>
      <c r="F170" s="4" t="s">
        <v>131</v>
      </c>
      <c r="G170" s="4" t="s">
        <v>120</v>
      </c>
      <c r="H170" s="4"/>
      <c r="J170" s="4" t="s">
        <v>211</v>
      </c>
      <c r="K170" s="4">
        <v>7</v>
      </c>
      <c r="L170" s="4" t="s">
        <v>102</v>
      </c>
      <c r="M170" s="4" t="s">
        <v>120</v>
      </c>
      <c r="N170" s="4"/>
      <c r="O170" s="4" t="s">
        <v>116</v>
      </c>
      <c r="P170" s="4" t="s">
        <v>96</v>
      </c>
      <c r="Q170" s="4"/>
    </row>
    <row r="171" spans="1:17" ht="15.75" thickBot="1" x14ac:dyDescent="0.3">
      <c r="A171" s="4">
        <f>SUM(A170,Tabel69[[#This Row],[terrain]]=1)</f>
        <v>20</v>
      </c>
      <c r="B171" s="4">
        <v>8</v>
      </c>
      <c r="C171" s="4" t="s">
        <v>84</v>
      </c>
      <c r="D171" s="4" t="s">
        <v>128</v>
      </c>
      <c r="E171" s="4"/>
      <c r="F171" s="4" t="s">
        <v>126</v>
      </c>
      <c r="G171" s="4" t="s">
        <v>102</v>
      </c>
      <c r="H171" s="4"/>
      <c r="J171" s="4" t="s">
        <v>211</v>
      </c>
      <c r="K171" s="4">
        <v>8</v>
      </c>
      <c r="L171" s="4" t="s">
        <v>131</v>
      </c>
      <c r="M171" s="4" t="s">
        <v>105</v>
      </c>
      <c r="N171" s="4"/>
      <c r="O171" s="4" t="s">
        <v>87</v>
      </c>
      <c r="P171" s="4" t="s">
        <v>81</v>
      </c>
      <c r="Q171" s="4"/>
    </row>
    <row r="172" spans="1:17" ht="15.75" thickBot="1" x14ac:dyDescent="0.3">
      <c r="A172" s="4">
        <f>SUM(A171,Tabel69[[#This Row],[terrain]]=1)</f>
        <v>20</v>
      </c>
      <c r="B172" s="4">
        <v>9</v>
      </c>
      <c r="C172" s="4" t="s">
        <v>79</v>
      </c>
      <c r="D172" s="4" t="s">
        <v>105</v>
      </c>
      <c r="E172" s="4"/>
      <c r="F172" s="4" t="s">
        <v>81</v>
      </c>
      <c r="G172" s="4" t="s">
        <v>95</v>
      </c>
      <c r="H172" s="4"/>
      <c r="J172" s="7" t="s">
        <v>211</v>
      </c>
      <c r="K172" s="7">
        <v>9</v>
      </c>
      <c r="L172" s="7" t="s">
        <v>125</v>
      </c>
      <c r="M172" s="7" t="s">
        <v>95</v>
      </c>
      <c r="N172" s="7"/>
      <c r="O172" s="7" t="s">
        <v>118</v>
      </c>
      <c r="P172" s="7" t="s">
        <v>91</v>
      </c>
      <c r="Q172" s="7"/>
    </row>
    <row r="173" spans="1:17" ht="15.75" thickBot="1" x14ac:dyDescent="0.3">
      <c r="A173" s="4">
        <f>SUM(A172,Tabel69[[#This Row],[terrain]]=1)</f>
        <v>21</v>
      </c>
      <c r="B173" s="4">
        <v>1</v>
      </c>
      <c r="C173" s="4" t="s">
        <v>125</v>
      </c>
      <c r="D173" s="4" t="s">
        <v>87</v>
      </c>
      <c r="E173" s="4"/>
      <c r="F173" s="4" t="s">
        <v>89</v>
      </c>
      <c r="G173" s="4" t="s">
        <v>105</v>
      </c>
      <c r="H173" s="4"/>
      <c r="J173" s="4" t="s">
        <v>212</v>
      </c>
      <c r="K173" s="4">
        <v>1</v>
      </c>
      <c r="L173" s="4" t="s">
        <v>107</v>
      </c>
      <c r="M173" s="4" t="s">
        <v>87</v>
      </c>
      <c r="N173" s="4" t="s">
        <v>82</v>
      </c>
      <c r="O173" s="4" t="s">
        <v>115</v>
      </c>
      <c r="P173" s="4" t="s">
        <v>106</v>
      </c>
      <c r="Q173" s="4"/>
    </row>
    <row r="174" spans="1:17" ht="15.75" thickBot="1" x14ac:dyDescent="0.3">
      <c r="A174" s="4">
        <f>SUM(A173,Tabel69[[#This Row],[terrain]]=1)</f>
        <v>21</v>
      </c>
      <c r="B174" s="4">
        <v>2</v>
      </c>
      <c r="C174" s="4" t="s">
        <v>119</v>
      </c>
      <c r="D174" s="4" t="s">
        <v>124</v>
      </c>
      <c r="E174" s="4"/>
      <c r="F174" s="4" t="s">
        <v>78</v>
      </c>
      <c r="G174" s="4" t="s">
        <v>86</v>
      </c>
      <c r="H174" s="4"/>
      <c r="J174" s="4" t="s">
        <v>212</v>
      </c>
      <c r="K174" s="4">
        <v>2</v>
      </c>
      <c r="L174" s="4" t="s">
        <v>123</v>
      </c>
      <c r="M174" s="4" t="s">
        <v>104</v>
      </c>
      <c r="N174" s="4"/>
      <c r="O174" s="4" t="s">
        <v>92</v>
      </c>
      <c r="P174" s="4" t="s">
        <v>102</v>
      </c>
      <c r="Q174" s="4"/>
    </row>
    <row r="175" spans="1:17" ht="15.75" thickBot="1" x14ac:dyDescent="0.3">
      <c r="A175" s="4">
        <f>SUM(A174,Tabel69[[#This Row],[terrain]]=1)</f>
        <v>21</v>
      </c>
      <c r="B175" s="4">
        <v>3</v>
      </c>
      <c r="C175" s="4" t="s">
        <v>121</v>
      </c>
      <c r="D175" s="4" t="s">
        <v>99</v>
      </c>
      <c r="E175" s="4"/>
      <c r="F175" s="4" t="s">
        <v>98</v>
      </c>
      <c r="G175" s="4" t="s">
        <v>103</v>
      </c>
      <c r="H175" s="4"/>
      <c r="J175" s="4" t="s">
        <v>212</v>
      </c>
      <c r="K175" s="4">
        <v>3</v>
      </c>
      <c r="L175" s="4" t="s">
        <v>81</v>
      </c>
      <c r="M175" s="4" t="s">
        <v>126</v>
      </c>
      <c r="N175" s="4"/>
      <c r="O175" s="4" t="s">
        <v>130</v>
      </c>
      <c r="P175" s="4" t="s">
        <v>97</v>
      </c>
      <c r="Q175" s="4"/>
    </row>
    <row r="176" spans="1:17" ht="15.75" thickBot="1" x14ac:dyDescent="0.3">
      <c r="A176" s="4">
        <f>SUM(A175,Tabel69[[#This Row],[terrain]]=1)</f>
        <v>21</v>
      </c>
      <c r="B176" s="4">
        <v>4</v>
      </c>
      <c r="C176" s="4" t="s">
        <v>131</v>
      </c>
      <c r="D176" s="4" t="s">
        <v>82</v>
      </c>
      <c r="E176" s="4"/>
      <c r="F176" s="4" t="s">
        <v>126</v>
      </c>
      <c r="G176" s="4" t="s">
        <v>96</v>
      </c>
      <c r="H176" s="4"/>
      <c r="J176" s="4" t="s">
        <v>212</v>
      </c>
      <c r="K176" s="4">
        <v>4</v>
      </c>
      <c r="L176" s="4" t="s">
        <v>95</v>
      </c>
      <c r="M176" s="4" t="s">
        <v>124</v>
      </c>
      <c r="N176" s="4"/>
      <c r="O176" s="4" t="s">
        <v>79</v>
      </c>
      <c r="P176" s="4" t="s">
        <v>125</v>
      </c>
      <c r="Q176" s="4"/>
    </row>
    <row r="177" spans="1:17" ht="15.75" thickBot="1" x14ac:dyDescent="0.3">
      <c r="A177" s="4">
        <f>SUM(A176,Tabel69[[#This Row],[terrain]]=1)</f>
        <v>21</v>
      </c>
      <c r="B177" s="4">
        <v>5</v>
      </c>
      <c r="C177" s="4" t="s">
        <v>74</v>
      </c>
      <c r="D177" s="4" t="s">
        <v>123</v>
      </c>
      <c r="E177" s="4"/>
      <c r="F177" s="4" t="s">
        <v>127</v>
      </c>
      <c r="G177" s="4" t="s">
        <v>118</v>
      </c>
      <c r="H177" s="4"/>
      <c r="J177" s="4" t="s">
        <v>212</v>
      </c>
      <c r="K177" s="4">
        <v>5</v>
      </c>
      <c r="L177" s="4" t="s">
        <v>75</v>
      </c>
      <c r="M177" s="4" t="s">
        <v>108</v>
      </c>
      <c r="N177" s="4"/>
      <c r="O177" s="4" t="s">
        <v>120</v>
      </c>
      <c r="P177" s="4" t="s">
        <v>72</v>
      </c>
      <c r="Q177" s="4"/>
    </row>
    <row r="178" spans="1:17" ht="15.75" thickBot="1" x14ac:dyDescent="0.3">
      <c r="A178" s="4">
        <f>SUM(A177,Tabel69[[#This Row],[terrain]]=1)</f>
        <v>21</v>
      </c>
      <c r="B178" s="4">
        <v>6</v>
      </c>
      <c r="C178" s="4" t="s">
        <v>94</v>
      </c>
      <c r="D178" s="4" t="s">
        <v>100</v>
      </c>
      <c r="E178" s="4"/>
      <c r="F178" s="4" t="s">
        <v>75</v>
      </c>
      <c r="G178" s="4" t="s">
        <v>77</v>
      </c>
      <c r="H178" s="4"/>
      <c r="J178" s="4" t="s">
        <v>212</v>
      </c>
      <c r="K178" s="4">
        <v>6</v>
      </c>
      <c r="L178" s="4" t="s">
        <v>131</v>
      </c>
      <c r="M178" s="4" t="s">
        <v>96</v>
      </c>
      <c r="N178" s="4"/>
      <c r="O178" s="4" t="s">
        <v>127</v>
      </c>
      <c r="P178" s="4" t="s">
        <v>91</v>
      </c>
      <c r="Q178" s="4"/>
    </row>
    <row r="179" spans="1:17" ht="15.75" thickBot="1" x14ac:dyDescent="0.3">
      <c r="A179" s="4">
        <f>SUM(A178,Tabel69[[#This Row],[terrain]]=1)</f>
        <v>21</v>
      </c>
      <c r="B179" s="4">
        <v>7</v>
      </c>
      <c r="C179" s="4" t="s">
        <v>120</v>
      </c>
      <c r="D179" s="4" t="s">
        <v>108</v>
      </c>
      <c r="E179" s="4"/>
      <c r="F179" s="4" t="s">
        <v>130</v>
      </c>
      <c r="G179" s="4" t="s">
        <v>91</v>
      </c>
      <c r="H179" s="4"/>
      <c r="J179" s="4" t="s">
        <v>212</v>
      </c>
      <c r="K179" s="4">
        <v>7</v>
      </c>
      <c r="L179" s="4" t="s">
        <v>119</v>
      </c>
      <c r="M179" s="4" t="s">
        <v>121</v>
      </c>
      <c r="N179" s="4"/>
      <c r="O179" s="4" t="s">
        <v>103</v>
      </c>
      <c r="P179" s="4" t="s">
        <v>71</v>
      </c>
      <c r="Q179" s="4"/>
    </row>
    <row r="180" spans="1:17" ht="15.75" thickBot="1" x14ac:dyDescent="0.3">
      <c r="A180" s="4">
        <f>SUM(A179,Tabel69[[#This Row],[terrain]]=1)</f>
        <v>21</v>
      </c>
      <c r="B180" s="4">
        <v>8</v>
      </c>
      <c r="C180" s="4" t="s">
        <v>84</v>
      </c>
      <c r="D180" s="4" t="s">
        <v>106</v>
      </c>
      <c r="E180" s="4"/>
      <c r="F180" s="4" t="s">
        <v>71</v>
      </c>
      <c r="G180" s="4" t="s">
        <v>117</v>
      </c>
      <c r="H180" s="4"/>
      <c r="J180" s="4" t="s">
        <v>212</v>
      </c>
      <c r="K180" s="4">
        <v>8</v>
      </c>
      <c r="L180" s="4" t="s">
        <v>86</v>
      </c>
      <c r="M180" s="4" t="s">
        <v>118</v>
      </c>
      <c r="N180" s="4"/>
      <c r="O180" s="4" t="s">
        <v>98</v>
      </c>
      <c r="P180" s="4" t="s">
        <v>89</v>
      </c>
      <c r="Q180" s="4"/>
    </row>
    <row r="181" spans="1:17" ht="15.75" thickBot="1" x14ac:dyDescent="0.3">
      <c r="A181" s="4">
        <f>SUM(A180,Tabel69[[#This Row],[terrain]]=1)</f>
        <v>21</v>
      </c>
      <c r="B181" s="4">
        <v>9</v>
      </c>
      <c r="C181" s="4" t="s">
        <v>72</v>
      </c>
      <c r="D181" s="4" t="s">
        <v>97</v>
      </c>
      <c r="E181" s="4"/>
      <c r="F181" s="4" t="s">
        <v>80</v>
      </c>
      <c r="G181" s="4" t="s">
        <v>92</v>
      </c>
      <c r="H181" s="4"/>
      <c r="J181" s="4" t="s">
        <v>212</v>
      </c>
      <c r="K181" s="4">
        <v>9</v>
      </c>
      <c r="L181" s="4" t="s">
        <v>80</v>
      </c>
      <c r="M181" s="4" t="s">
        <v>77</v>
      </c>
      <c r="N181" s="4"/>
      <c r="O181" s="4" t="s">
        <v>76</v>
      </c>
      <c r="P181" s="4" t="s">
        <v>99</v>
      </c>
      <c r="Q181" s="4"/>
    </row>
    <row r="182" spans="1:17" ht="15.75" thickBot="1" x14ac:dyDescent="0.3">
      <c r="A182" s="4">
        <f>SUM(A181,Tabel69[[#This Row],[terrain]]=1)</f>
        <v>21</v>
      </c>
      <c r="B182" s="4">
        <v>10</v>
      </c>
      <c r="C182" s="4" t="s">
        <v>73</v>
      </c>
      <c r="D182" s="4" t="s">
        <v>79</v>
      </c>
      <c r="E182" s="4"/>
      <c r="F182" s="4" t="s">
        <v>76</v>
      </c>
      <c r="G182" s="4" t="s">
        <v>102</v>
      </c>
      <c r="H182" s="4"/>
      <c r="J182" s="4" t="s">
        <v>212</v>
      </c>
      <c r="K182" s="4">
        <v>10</v>
      </c>
      <c r="L182" s="4" t="s">
        <v>105</v>
      </c>
      <c r="M182" s="4" t="s">
        <v>100</v>
      </c>
      <c r="N182" s="4"/>
      <c r="O182" s="4" t="s">
        <v>84</v>
      </c>
      <c r="P182" s="4" t="s">
        <v>94</v>
      </c>
      <c r="Q182" s="4"/>
    </row>
    <row r="183" spans="1:17" ht="15.75" thickBot="1" x14ac:dyDescent="0.3">
      <c r="A183" s="4">
        <f>SUM(A182,Tabel69[[#This Row],[terrain]]=1)</f>
        <v>21</v>
      </c>
      <c r="B183" s="4">
        <v>11</v>
      </c>
      <c r="C183" s="4" t="s">
        <v>115</v>
      </c>
      <c r="D183" s="4" t="s">
        <v>95</v>
      </c>
      <c r="E183" s="4" t="s">
        <v>104</v>
      </c>
      <c r="F183" s="4" t="s">
        <v>81</v>
      </c>
      <c r="G183" s="4" t="s">
        <v>107</v>
      </c>
      <c r="H183" s="4"/>
      <c r="J183" s="7" t="s">
        <v>212</v>
      </c>
      <c r="K183" s="7">
        <v>11</v>
      </c>
      <c r="L183" s="7" t="s">
        <v>73</v>
      </c>
      <c r="M183" s="7" t="s">
        <v>74</v>
      </c>
      <c r="N183" s="7"/>
      <c r="O183" s="7" t="s">
        <v>78</v>
      </c>
      <c r="P183" s="7" t="s">
        <v>117</v>
      </c>
      <c r="Q183" s="7"/>
    </row>
    <row r="184" spans="1:17" ht="15.75" thickBot="1" x14ac:dyDescent="0.3">
      <c r="A184" s="4">
        <f>SUM(A183,Tabel69[[#This Row],[terrain]]=1)</f>
        <v>22</v>
      </c>
      <c r="B184" s="4">
        <v>1</v>
      </c>
      <c r="C184" s="4" t="s">
        <v>72</v>
      </c>
      <c r="D184" s="4" t="s">
        <v>117</v>
      </c>
      <c r="E184" s="4"/>
      <c r="F184" s="4" t="s">
        <v>81</v>
      </c>
      <c r="G184" s="4" t="s">
        <v>95</v>
      </c>
      <c r="H184" s="4"/>
      <c r="J184" s="4" t="s">
        <v>213</v>
      </c>
      <c r="K184" s="4">
        <v>1</v>
      </c>
      <c r="L184" s="4" t="s">
        <v>89</v>
      </c>
      <c r="M184" s="4" t="s">
        <v>86</v>
      </c>
      <c r="N184" s="4" t="s">
        <v>124</v>
      </c>
      <c r="O184" s="4" t="s">
        <v>121</v>
      </c>
      <c r="P184" s="4" t="s">
        <v>96</v>
      </c>
      <c r="Q184" s="4"/>
    </row>
    <row r="185" spans="1:17" ht="15.75" thickBot="1" x14ac:dyDescent="0.3">
      <c r="A185" s="4">
        <f>SUM(A184,Tabel69[[#This Row],[terrain]]=1)</f>
        <v>22</v>
      </c>
      <c r="B185" s="4">
        <v>2</v>
      </c>
      <c r="C185" s="4" t="s">
        <v>102</v>
      </c>
      <c r="D185" s="4" t="s">
        <v>105</v>
      </c>
      <c r="E185" s="4"/>
      <c r="F185" s="4" t="s">
        <v>75</v>
      </c>
      <c r="G185" s="4" t="s">
        <v>99</v>
      </c>
      <c r="H185" s="4"/>
      <c r="J185" s="4" t="s">
        <v>213</v>
      </c>
      <c r="K185" s="4">
        <v>2</v>
      </c>
      <c r="L185" s="4" t="s">
        <v>119</v>
      </c>
      <c r="M185" s="4" t="s">
        <v>75</v>
      </c>
      <c r="N185" s="4"/>
      <c r="O185" s="4" t="s">
        <v>98</v>
      </c>
      <c r="P185" s="4" t="s">
        <v>80</v>
      </c>
      <c r="Q185" s="4"/>
    </row>
    <row r="186" spans="1:17" ht="15.75" thickBot="1" x14ac:dyDescent="0.3">
      <c r="A186" s="4">
        <f>SUM(A185,Tabel69[[#This Row],[terrain]]=1)</f>
        <v>22</v>
      </c>
      <c r="B186" s="4">
        <v>3</v>
      </c>
      <c r="C186" s="4" t="s">
        <v>77</v>
      </c>
      <c r="D186" s="4" t="s">
        <v>100</v>
      </c>
      <c r="E186" s="4"/>
      <c r="F186" s="4" t="s">
        <v>115</v>
      </c>
      <c r="G186" s="4" t="s">
        <v>103</v>
      </c>
      <c r="H186" s="4"/>
      <c r="J186" s="4" t="s">
        <v>213</v>
      </c>
      <c r="K186" s="4">
        <v>3</v>
      </c>
      <c r="L186" s="4" t="s">
        <v>76</v>
      </c>
      <c r="M186" s="4" t="s">
        <v>82</v>
      </c>
      <c r="N186" s="4"/>
      <c r="O186" s="4" t="s">
        <v>92</v>
      </c>
      <c r="P186" s="4" t="s">
        <v>95</v>
      </c>
      <c r="Q186" s="4"/>
    </row>
    <row r="187" spans="1:17" ht="15.75" thickBot="1" x14ac:dyDescent="0.3">
      <c r="A187" s="4">
        <f>SUM(A186,Tabel69[[#This Row],[terrain]]=1)</f>
        <v>22</v>
      </c>
      <c r="B187" s="4">
        <v>4</v>
      </c>
      <c r="C187" s="4" t="s">
        <v>76</v>
      </c>
      <c r="D187" s="4" t="s">
        <v>84</v>
      </c>
      <c r="E187" s="4"/>
      <c r="F187" s="4" t="s">
        <v>123</v>
      </c>
      <c r="G187" s="4" t="s">
        <v>106</v>
      </c>
      <c r="H187" s="4"/>
      <c r="J187" s="4" t="s">
        <v>213</v>
      </c>
      <c r="K187" s="4">
        <v>4</v>
      </c>
      <c r="L187" s="4" t="s">
        <v>74</v>
      </c>
      <c r="M187" s="4" t="s">
        <v>117</v>
      </c>
      <c r="N187" s="4"/>
      <c r="O187" s="4" t="s">
        <v>91</v>
      </c>
      <c r="P187" s="4" t="s">
        <v>84</v>
      </c>
      <c r="Q187" s="4"/>
    </row>
    <row r="188" spans="1:17" ht="15.75" thickBot="1" x14ac:dyDescent="0.3">
      <c r="A188" s="4">
        <f>SUM(A187,Tabel69[[#This Row],[terrain]]=1)</f>
        <v>22</v>
      </c>
      <c r="B188" s="4">
        <v>5</v>
      </c>
      <c r="C188" s="4" t="s">
        <v>130</v>
      </c>
      <c r="D188" s="4" t="s">
        <v>97</v>
      </c>
      <c r="E188" s="4"/>
      <c r="F188" s="4" t="s">
        <v>71</v>
      </c>
      <c r="G188" s="4" t="s">
        <v>89</v>
      </c>
      <c r="H188" s="4"/>
      <c r="J188" s="4" t="s">
        <v>213</v>
      </c>
      <c r="K188" s="4">
        <v>5</v>
      </c>
      <c r="L188" s="4" t="s">
        <v>115</v>
      </c>
      <c r="M188" s="4" t="s">
        <v>106</v>
      </c>
      <c r="N188" s="4"/>
      <c r="O188" s="4" t="s">
        <v>131</v>
      </c>
      <c r="P188" s="4" t="s">
        <v>78</v>
      </c>
      <c r="Q188" s="4"/>
    </row>
    <row r="189" spans="1:17" ht="15.75" thickBot="1" x14ac:dyDescent="0.3">
      <c r="A189" s="4">
        <f>SUM(A188,Tabel69[[#This Row],[terrain]]=1)</f>
        <v>22</v>
      </c>
      <c r="B189" s="4">
        <v>6</v>
      </c>
      <c r="C189" s="4" t="s">
        <v>127</v>
      </c>
      <c r="D189" s="4" t="s">
        <v>87</v>
      </c>
      <c r="E189" s="4"/>
      <c r="F189" s="4" t="s">
        <v>126</v>
      </c>
      <c r="G189" s="4" t="s">
        <v>86</v>
      </c>
      <c r="H189" s="4"/>
      <c r="J189" s="4" t="s">
        <v>213</v>
      </c>
      <c r="K189" s="4">
        <v>6</v>
      </c>
      <c r="L189" s="4" t="s">
        <v>103</v>
      </c>
      <c r="M189" s="4" t="s">
        <v>79</v>
      </c>
      <c r="N189" s="4"/>
      <c r="O189" s="4" t="s">
        <v>107</v>
      </c>
      <c r="P189" s="4" t="s">
        <v>108</v>
      </c>
      <c r="Q189" s="4"/>
    </row>
    <row r="190" spans="1:17" ht="15.75" thickBot="1" x14ac:dyDescent="0.3">
      <c r="A190" s="4">
        <f>SUM(A189,Tabel69[[#This Row],[terrain]]=1)</f>
        <v>22</v>
      </c>
      <c r="B190" s="4">
        <v>7</v>
      </c>
      <c r="C190" s="4" t="s">
        <v>131</v>
      </c>
      <c r="D190" s="4" t="s">
        <v>74</v>
      </c>
      <c r="E190" s="4"/>
      <c r="F190" s="4" t="s">
        <v>82</v>
      </c>
      <c r="G190" s="4" t="s">
        <v>92</v>
      </c>
      <c r="H190" s="4"/>
      <c r="J190" s="4" t="s">
        <v>213</v>
      </c>
      <c r="K190" s="4">
        <v>7</v>
      </c>
      <c r="L190" s="4" t="s">
        <v>100</v>
      </c>
      <c r="M190" s="4" t="s">
        <v>94</v>
      </c>
      <c r="N190" s="4"/>
      <c r="O190" s="4" t="s">
        <v>118</v>
      </c>
      <c r="P190" s="4" t="s">
        <v>72</v>
      </c>
      <c r="Q190" s="4"/>
    </row>
    <row r="191" spans="1:17" ht="15.75" thickBot="1" x14ac:dyDescent="0.3">
      <c r="A191" s="4">
        <f>SUM(A190,Tabel69[[#This Row],[terrain]]=1)</f>
        <v>22</v>
      </c>
      <c r="B191" s="4">
        <v>8</v>
      </c>
      <c r="C191" s="4" t="s">
        <v>125</v>
      </c>
      <c r="D191" s="4" t="s">
        <v>119</v>
      </c>
      <c r="E191" s="4"/>
      <c r="F191" s="4" t="s">
        <v>118</v>
      </c>
      <c r="G191" s="4" t="s">
        <v>98</v>
      </c>
      <c r="H191" s="4"/>
      <c r="J191" s="4" t="s">
        <v>213</v>
      </c>
      <c r="K191" s="4">
        <v>8</v>
      </c>
      <c r="L191" s="4" t="s">
        <v>77</v>
      </c>
      <c r="M191" s="4" t="s">
        <v>125</v>
      </c>
      <c r="N191" s="4"/>
      <c r="O191" s="4" t="s">
        <v>123</v>
      </c>
      <c r="P191" s="4" t="s">
        <v>81</v>
      </c>
      <c r="Q191" s="4"/>
    </row>
    <row r="192" spans="1:17" ht="15.75" thickBot="1" x14ac:dyDescent="0.3">
      <c r="A192" s="4">
        <f>SUM(A191,Tabel69[[#This Row],[terrain]]=1)</f>
        <v>22</v>
      </c>
      <c r="B192" s="4">
        <v>9</v>
      </c>
      <c r="C192" s="4" t="s">
        <v>80</v>
      </c>
      <c r="D192" s="4" t="s">
        <v>96</v>
      </c>
      <c r="E192" s="4"/>
      <c r="F192" s="4" t="s">
        <v>79</v>
      </c>
      <c r="G192" s="4" t="s">
        <v>104</v>
      </c>
      <c r="H192" s="4"/>
      <c r="J192" s="4" t="s">
        <v>213</v>
      </c>
      <c r="K192" s="4">
        <v>9</v>
      </c>
      <c r="L192" s="4" t="s">
        <v>87</v>
      </c>
      <c r="M192" s="4" t="s">
        <v>99</v>
      </c>
      <c r="N192" s="4"/>
      <c r="O192" s="4" t="s">
        <v>73</v>
      </c>
      <c r="P192" s="4" t="s">
        <v>127</v>
      </c>
      <c r="Q192" s="4"/>
    </row>
    <row r="193" spans="1:17" ht="15.75" thickBot="1" x14ac:dyDescent="0.3">
      <c r="A193" s="4">
        <f>SUM(A192,Tabel69[[#This Row],[terrain]]=1)</f>
        <v>22</v>
      </c>
      <c r="B193" s="4">
        <v>10</v>
      </c>
      <c r="C193" s="4" t="s">
        <v>78</v>
      </c>
      <c r="D193" s="4" t="s">
        <v>124</v>
      </c>
      <c r="E193" s="4"/>
      <c r="F193" s="4" t="s">
        <v>91</v>
      </c>
      <c r="G193" s="4" t="s">
        <v>121</v>
      </c>
      <c r="H193" s="4"/>
      <c r="J193" s="4" t="s">
        <v>213</v>
      </c>
      <c r="K193" s="4">
        <v>10</v>
      </c>
      <c r="L193" s="4" t="s">
        <v>126</v>
      </c>
      <c r="M193" s="4" t="s">
        <v>130</v>
      </c>
      <c r="N193" s="4"/>
      <c r="O193" s="4" t="s">
        <v>71</v>
      </c>
      <c r="P193" s="4" t="s">
        <v>102</v>
      </c>
      <c r="Q193" s="4"/>
    </row>
    <row r="194" spans="1:17" ht="15.75" thickBot="1" x14ac:dyDescent="0.3">
      <c r="A194" s="4">
        <f>SUM(A193,Tabel69[[#This Row],[terrain]]=1)</f>
        <v>22</v>
      </c>
      <c r="B194" s="4">
        <v>11</v>
      </c>
      <c r="C194" s="4" t="s">
        <v>73</v>
      </c>
      <c r="D194" s="4" t="s">
        <v>107</v>
      </c>
      <c r="E194" s="4" t="s">
        <v>108</v>
      </c>
      <c r="F194" s="4" t="s">
        <v>120</v>
      </c>
      <c r="G194" s="4" t="s">
        <v>94</v>
      </c>
      <c r="H194" s="4"/>
      <c r="J194" s="7" t="s">
        <v>213</v>
      </c>
      <c r="K194" s="7">
        <v>11</v>
      </c>
      <c r="L194" s="7" t="s">
        <v>97</v>
      </c>
      <c r="M194" s="7" t="s">
        <v>105</v>
      </c>
      <c r="N194" s="7"/>
      <c r="O194" s="7" t="s">
        <v>104</v>
      </c>
      <c r="P194" s="7" t="s">
        <v>120</v>
      </c>
      <c r="Q194" s="7"/>
    </row>
    <row r="195" spans="1:17" ht="15.75" thickBot="1" x14ac:dyDescent="0.3">
      <c r="A195" s="4">
        <f>SUM(A194,Tabel69[[#This Row],[terrain]]=1)</f>
        <v>23</v>
      </c>
      <c r="B195" s="4">
        <v>1</v>
      </c>
      <c r="C195" s="4" t="s">
        <v>71</v>
      </c>
      <c r="D195" s="4" t="s">
        <v>80</v>
      </c>
      <c r="E195" s="4"/>
      <c r="F195" s="4" t="s">
        <v>77</v>
      </c>
      <c r="G195" s="4" t="s">
        <v>103</v>
      </c>
      <c r="H195" s="4"/>
      <c r="J195" s="4" t="s">
        <v>214</v>
      </c>
      <c r="K195" s="4">
        <v>1</v>
      </c>
      <c r="L195" s="4" t="s">
        <v>106</v>
      </c>
      <c r="M195" s="4" t="s">
        <v>115</v>
      </c>
      <c r="N195" s="4" t="s">
        <v>117</v>
      </c>
      <c r="O195" s="4" t="s">
        <v>127</v>
      </c>
      <c r="P195" s="4" t="s">
        <v>86</v>
      </c>
      <c r="Q195" s="4"/>
    </row>
    <row r="196" spans="1:17" ht="15.75" thickBot="1" x14ac:dyDescent="0.3">
      <c r="A196" s="4">
        <f>SUM(A195,Tabel69[[#This Row],[terrain]]=1)</f>
        <v>23</v>
      </c>
      <c r="B196" s="4">
        <v>2</v>
      </c>
      <c r="C196" s="4" t="s">
        <v>91</v>
      </c>
      <c r="D196" s="4" t="s">
        <v>123</v>
      </c>
      <c r="E196" s="4"/>
      <c r="F196" s="4" t="s">
        <v>119</v>
      </c>
      <c r="G196" s="4" t="s">
        <v>96</v>
      </c>
      <c r="H196" s="4"/>
      <c r="J196" s="4" t="s">
        <v>214</v>
      </c>
      <c r="K196" s="4">
        <v>2</v>
      </c>
      <c r="L196" s="4" t="s">
        <v>119</v>
      </c>
      <c r="M196" s="4" t="s">
        <v>126</v>
      </c>
      <c r="N196" s="4"/>
      <c r="O196" s="4" t="s">
        <v>96</v>
      </c>
      <c r="P196" s="4" t="s">
        <v>108</v>
      </c>
      <c r="Q196" s="4"/>
    </row>
    <row r="197" spans="1:17" ht="15.75" thickBot="1" x14ac:dyDescent="0.3">
      <c r="A197" s="4">
        <f>SUM(A196,Tabel69[[#This Row],[terrain]]=1)</f>
        <v>23</v>
      </c>
      <c r="B197" s="4">
        <v>3</v>
      </c>
      <c r="C197" s="4" t="s">
        <v>73</v>
      </c>
      <c r="D197" s="4" t="s">
        <v>120</v>
      </c>
      <c r="E197" s="4"/>
      <c r="F197" s="4" t="s">
        <v>118</v>
      </c>
      <c r="G197" s="4" t="s">
        <v>105</v>
      </c>
      <c r="H197" s="4"/>
      <c r="J197" s="4" t="s">
        <v>214</v>
      </c>
      <c r="K197" s="4">
        <v>3</v>
      </c>
      <c r="L197" s="4" t="s">
        <v>120</v>
      </c>
      <c r="M197" s="4" t="s">
        <v>125</v>
      </c>
      <c r="N197" s="4"/>
      <c r="O197" s="4" t="s">
        <v>77</v>
      </c>
      <c r="P197" s="4" t="s">
        <v>121</v>
      </c>
      <c r="Q197" s="4"/>
    </row>
    <row r="198" spans="1:17" ht="15.75" thickBot="1" x14ac:dyDescent="0.3">
      <c r="A198" s="4">
        <f>SUM(A197,Tabel69[[#This Row],[terrain]]=1)</f>
        <v>23</v>
      </c>
      <c r="B198" s="4">
        <v>4</v>
      </c>
      <c r="C198" s="4" t="s">
        <v>127</v>
      </c>
      <c r="D198" s="4" t="s">
        <v>92</v>
      </c>
      <c r="E198" s="4"/>
      <c r="F198" s="4" t="s">
        <v>117</v>
      </c>
      <c r="G198" s="4" t="s">
        <v>108</v>
      </c>
      <c r="H198" s="4"/>
      <c r="J198" s="4" t="s">
        <v>214</v>
      </c>
      <c r="K198" s="4">
        <v>4</v>
      </c>
      <c r="L198" s="4" t="s">
        <v>81</v>
      </c>
      <c r="M198" s="4" t="s">
        <v>74</v>
      </c>
      <c r="N198" s="4"/>
      <c r="O198" s="4" t="s">
        <v>82</v>
      </c>
      <c r="P198" s="4" t="s">
        <v>79</v>
      </c>
      <c r="Q198" s="4"/>
    </row>
    <row r="199" spans="1:17" ht="15.75" thickBot="1" x14ac:dyDescent="0.3">
      <c r="A199" s="4">
        <f>SUM(A198,Tabel69[[#This Row],[terrain]]=1)</f>
        <v>23</v>
      </c>
      <c r="B199" s="4">
        <v>5</v>
      </c>
      <c r="C199" s="4" t="s">
        <v>81</v>
      </c>
      <c r="D199" s="4" t="s">
        <v>99</v>
      </c>
      <c r="E199" s="4"/>
      <c r="F199" s="4" t="s">
        <v>131</v>
      </c>
      <c r="G199" s="4" t="s">
        <v>89</v>
      </c>
      <c r="H199" s="4"/>
      <c r="J199" s="4" t="s">
        <v>214</v>
      </c>
      <c r="K199" s="4">
        <v>5</v>
      </c>
      <c r="L199" s="4" t="s">
        <v>84</v>
      </c>
      <c r="M199" s="4" t="s">
        <v>87</v>
      </c>
      <c r="N199" s="4"/>
      <c r="O199" s="4" t="s">
        <v>95</v>
      </c>
      <c r="P199" s="4" t="s">
        <v>107</v>
      </c>
      <c r="Q199" s="4"/>
    </row>
    <row r="200" spans="1:17" ht="15.75" thickBot="1" x14ac:dyDescent="0.3">
      <c r="A200" s="4">
        <f>SUM(A199,Tabel69[[#This Row],[terrain]]=1)</f>
        <v>23</v>
      </c>
      <c r="B200" s="4">
        <v>6</v>
      </c>
      <c r="C200" s="4" t="s">
        <v>76</v>
      </c>
      <c r="D200" s="4" t="s">
        <v>100</v>
      </c>
      <c r="E200" s="4"/>
      <c r="F200" s="4" t="s">
        <v>126</v>
      </c>
      <c r="G200" s="4" t="s">
        <v>95</v>
      </c>
      <c r="H200" s="4"/>
      <c r="J200" s="4" t="s">
        <v>214</v>
      </c>
      <c r="K200" s="4">
        <v>6</v>
      </c>
      <c r="L200" s="4" t="s">
        <v>124</v>
      </c>
      <c r="M200" s="4" t="s">
        <v>97</v>
      </c>
      <c r="N200" s="4"/>
      <c r="O200" s="4" t="s">
        <v>92</v>
      </c>
      <c r="P200" s="4" t="s">
        <v>131</v>
      </c>
      <c r="Q200" s="4"/>
    </row>
    <row r="201" spans="1:17" ht="15.75" thickBot="1" x14ac:dyDescent="0.3">
      <c r="A201" s="4">
        <f>SUM(A200,Tabel69[[#This Row],[terrain]]=1)</f>
        <v>23</v>
      </c>
      <c r="B201" s="4">
        <v>7</v>
      </c>
      <c r="C201" s="4" t="s">
        <v>87</v>
      </c>
      <c r="D201" s="4" t="s">
        <v>106</v>
      </c>
      <c r="E201" s="4"/>
      <c r="F201" s="4" t="s">
        <v>74</v>
      </c>
      <c r="G201" s="4" t="s">
        <v>94</v>
      </c>
      <c r="H201" s="4"/>
      <c r="J201" s="4" t="s">
        <v>214</v>
      </c>
      <c r="K201" s="4">
        <v>7</v>
      </c>
      <c r="L201" s="4" t="s">
        <v>89</v>
      </c>
      <c r="M201" s="4" t="s">
        <v>105</v>
      </c>
      <c r="N201" s="4"/>
      <c r="O201" s="4" t="s">
        <v>98</v>
      </c>
      <c r="P201" s="4" t="s">
        <v>76</v>
      </c>
      <c r="Q201" s="4"/>
    </row>
    <row r="202" spans="1:17" ht="15.75" thickBot="1" x14ac:dyDescent="0.3">
      <c r="A202" s="4">
        <f>SUM(A201,Tabel69[[#This Row],[terrain]]=1)</f>
        <v>23</v>
      </c>
      <c r="B202" s="4">
        <v>8</v>
      </c>
      <c r="C202" s="4" t="s">
        <v>97</v>
      </c>
      <c r="D202" s="4" t="s">
        <v>121</v>
      </c>
      <c r="E202" s="4"/>
      <c r="F202" s="4" t="s">
        <v>125</v>
      </c>
      <c r="G202" s="4" t="s">
        <v>82</v>
      </c>
      <c r="H202" s="4"/>
      <c r="J202" s="4" t="s">
        <v>214</v>
      </c>
      <c r="K202" s="4">
        <v>8</v>
      </c>
      <c r="L202" s="4" t="s">
        <v>130</v>
      </c>
      <c r="M202" s="4" t="s">
        <v>100</v>
      </c>
      <c r="N202" s="4"/>
      <c r="O202" s="4" t="s">
        <v>78</v>
      </c>
      <c r="P202" s="4" t="s">
        <v>72</v>
      </c>
      <c r="Q202" s="4"/>
    </row>
    <row r="203" spans="1:17" ht="15.75" thickBot="1" x14ac:dyDescent="0.3">
      <c r="A203" s="4">
        <f>SUM(A202,Tabel69[[#This Row],[terrain]]=1)</f>
        <v>23</v>
      </c>
      <c r="B203" s="4">
        <v>9</v>
      </c>
      <c r="C203" s="4" t="s">
        <v>130</v>
      </c>
      <c r="D203" s="4" t="s">
        <v>86</v>
      </c>
      <c r="E203" s="4"/>
      <c r="F203" s="4" t="s">
        <v>79</v>
      </c>
      <c r="G203" s="4" t="s">
        <v>102</v>
      </c>
      <c r="H203" s="4"/>
      <c r="J203" s="4" t="s">
        <v>214</v>
      </c>
      <c r="K203" s="4">
        <v>9</v>
      </c>
      <c r="L203" s="4" t="s">
        <v>123</v>
      </c>
      <c r="M203" s="4" t="s">
        <v>103</v>
      </c>
      <c r="N203" s="4"/>
      <c r="O203" s="4" t="s">
        <v>104</v>
      </c>
      <c r="P203" s="4" t="s">
        <v>71</v>
      </c>
      <c r="Q203" s="4"/>
    </row>
    <row r="204" spans="1:17" ht="15.75" thickBot="1" x14ac:dyDescent="0.3">
      <c r="A204" s="4">
        <f>SUM(A203,Tabel69[[#This Row],[terrain]]=1)</f>
        <v>23</v>
      </c>
      <c r="B204" s="4">
        <v>10</v>
      </c>
      <c r="C204" s="4" t="s">
        <v>115</v>
      </c>
      <c r="D204" s="4" t="s">
        <v>84</v>
      </c>
      <c r="E204" s="4"/>
      <c r="F204" s="4" t="s">
        <v>78</v>
      </c>
      <c r="G204" s="4" t="s">
        <v>98</v>
      </c>
      <c r="H204" s="4"/>
      <c r="J204" s="4" t="s">
        <v>214</v>
      </c>
      <c r="K204" s="4">
        <v>10</v>
      </c>
      <c r="L204" s="4" t="s">
        <v>118</v>
      </c>
      <c r="M204" s="4" t="s">
        <v>94</v>
      </c>
      <c r="N204" s="4"/>
      <c r="O204" s="4" t="s">
        <v>75</v>
      </c>
      <c r="P204" s="4" t="s">
        <v>80</v>
      </c>
      <c r="Q204" s="4"/>
    </row>
    <row r="205" spans="1:17" ht="15.75" thickBot="1" x14ac:dyDescent="0.3">
      <c r="A205" s="4">
        <f>SUM(A204,Tabel69[[#This Row],[terrain]]=1)</f>
        <v>23</v>
      </c>
      <c r="B205" s="4">
        <v>11</v>
      </c>
      <c r="C205" s="4" t="s">
        <v>75</v>
      </c>
      <c r="D205" s="4" t="s">
        <v>124</v>
      </c>
      <c r="E205" s="4" t="s">
        <v>107</v>
      </c>
      <c r="F205" s="4" t="s">
        <v>72</v>
      </c>
      <c r="G205" s="4" t="s">
        <v>104</v>
      </c>
      <c r="H205" s="4"/>
      <c r="J205" s="7" t="s">
        <v>214</v>
      </c>
      <c r="K205" s="7">
        <v>11</v>
      </c>
      <c r="L205" s="7" t="s">
        <v>73</v>
      </c>
      <c r="M205" s="7" t="s">
        <v>99</v>
      </c>
      <c r="N205" s="7"/>
      <c r="O205" s="7" t="s">
        <v>102</v>
      </c>
      <c r="P205" s="7" t="s">
        <v>91</v>
      </c>
      <c r="Q205" s="7"/>
    </row>
    <row r="206" spans="1:17" ht="15.75" thickBot="1" x14ac:dyDescent="0.3">
      <c r="A206" s="4">
        <f>SUM(A205,Tabel69[[#This Row],[terrain]]=1)</f>
        <v>24</v>
      </c>
      <c r="B206" s="4">
        <v>1</v>
      </c>
      <c r="C206" s="4" t="s">
        <v>74</v>
      </c>
      <c r="D206" s="4" t="s">
        <v>117</v>
      </c>
      <c r="E206" s="4"/>
      <c r="F206" s="4" t="s">
        <v>79</v>
      </c>
      <c r="G206" s="4" t="s">
        <v>96</v>
      </c>
      <c r="H206" s="4"/>
      <c r="J206" s="4" t="s">
        <v>215</v>
      </c>
      <c r="K206" s="4">
        <v>1</v>
      </c>
      <c r="L206" s="4" t="s">
        <v>99</v>
      </c>
      <c r="M206" s="4" t="s">
        <v>94</v>
      </c>
      <c r="N206" s="4" t="s">
        <v>121</v>
      </c>
      <c r="O206" s="4" t="s">
        <v>123</v>
      </c>
      <c r="P206" s="4" t="s">
        <v>96</v>
      </c>
      <c r="Q206" s="4"/>
    </row>
    <row r="207" spans="1:17" ht="15.75" thickBot="1" x14ac:dyDescent="0.3">
      <c r="A207" s="4">
        <f>SUM(A206,Tabel69[[#This Row],[terrain]]=1)</f>
        <v>24</v>
      </c>
      <c r="B207" s="4">
        <v>2</v>
      </c>
      <c r="C207" s="4" t="s">
        <v>71</v>
      </c>
      <c r="D207" s="4" t="s">
        <v>125</v>
      </c>
      <c r="E207" s="4"/>
      <c r="F207" s="4" t="s">
        <v>75</v>
      </c>
      <c r="G207" s="4" t="s">
        <v>86</v>
      </c>
      <c r="H207" s="4"/>
      <c r="J207" s="4" t="s">
        <v>215</v>
      </c>
      <c r="K207" s="4">
        <v>2</v>
      </c>
      <c r="L207" s="4" t="s">
        <v>126</v>
      </c>
      <c r="M207" s="4" t="s">
        <v>107</v>
      </c>
      <c r="N207" s="4"/>
      <c r="O207" s="4" t="s">
        <v>84</v>
      </c>
      <c r="P207" s="4" t="s">
        <v>82</v>
      </c>
      <c r="Q207" s="4"/>
    </row>
    <row r="208" spans="1:17" ht="15.75" thickBot="1" x14ac:dyDescent="0.3">
      <c r="A208" s="4">
        <f>SUM(A207,Tabel69[[#This Row],[terrain]]=1)</f>
        <v>24</v>
      </c>
      <c r="B208" s="4">
        <v>3</v>
      </c>
      <c r="C208" s="4" t="s">
        <v>80</v>
      </c>
      <c r="D208" s="4" t="s">
        <v>120</v>
      </c>
      <c r="E208" s="4"/>
      <c r="F208" s="4" t="s">
        <v>92</v>
      </c>
      <c r="G208" s="4" t="s">
        <v>99</v>
      </c>
      <c r="H208" s="4"/>
      <c r="J208" s="4" t="s">
        <v>215</v>
      </c>
      <c r="K208" s="4">
        <v>3</v>
      </c>
      <c r="L208" s="4" t="s">
        <v>87</v>
      </c>
      <c r="M208" s="4" t="s">
        <v>97</v>
      </c>
      <c r="N208" s="4"/>
      <c r="O208" s="4" t="s">
        <v>105</v>
      </c>
      <c r="P208" s="4" t="s">
        <v>86</v>
      </c>
      <c r="Q208" s="4"/>
    </row>
    <row r="209" spans="1:17" ht="15.75" thickBot="1" x14ac:dyDescent="0.3">
      <c r="A209" s="4">
        <f>SUM(A208,Tabel69[[#This Row],[terrain]]=1)</f>
        <v>24</v>
      </c>
      <c r="B209" s="4">
        <v>4</v>
      </c>
      <c r="C209" s="4" t="s">
        <v>119</v>
      </c>
      <c r="D209" s="4" t="s">
        <v>100</v>
      </c>
      <c r="E209" s="4"/>
      <c r="F209" s="4" t="s">
        <v>127</v>
      </c>
      <c r="G209" s="4" t="s">
        <v>103</v>
      </c>
      <c r="H209" s="4"/>
      <c r="J209" s="4" t="s">
        <v>215</v>
      </c>
      <c r="K209" s="4">
        <v>4</v>
      </c>
      <c r="L209" s="4" t="s">
        <v>117</v>
      </c>
      <c r="M209" s="4" t="s">
        <v>72</v>
      </c>
      <c r="N209" s="4"/>
      <c r="O209" s="4" t="s">
        <v>104</v>
      </c>
      <c r="P209" s="4" t="s">
        <v>80</v>
      </c>
      <c r="Q209" s="4"/>
    </row>
    <row r="210" spans="1:17" ht="15.75" thickBot="1" x14ac:dyDescent="0.3">
      <c r="A210" s="4">
        <f>SUM(A209,Tabel69[[#This Row],[terrain]]=1)</f>
        <v>24</v>
      </c>
      <c r="B210" s="4">
        <v>5</v>
      </c>
      <c r="C210" s="4" t="s">
        <v>78</v>
      </c>
      <c r="D210" s="4" t="s">
        <v>118</v>
      </c>
      <c r="E210" s="4"/>
      <c r="F210" s="4" t="s">
        <v>82</v>
      </c>
      <c r="G210" s="4" t="s">
        <v>121</v>
      </c>
      <c r="H210" s="4"/>
      <c r="J210" s="4" t="s">
        <v>215</v>
      </c>
      <c r="K210" s="4">
        <v>5</v>
      </c>
      <c r="L210" s="4" t="s">
        <v>71</v>
      </c>
      <c r="M210" s="4" t="s">
        <v>77</v>
      </c>
      <c r="N210" s="4"/>
      <c r="O210" s="4" t="s">
        <v>95</v>
      </c>
      <c r="P210" s="4" t="s">
        <v>108</v>
      </c>
      <c r="Q210" s="4"/>
    </row>
    <row r="211" spans="1:17" ht="15.75" thickBot="1" x14ac:dyDescent="0.3">
      <c r="A211" s="4">
        <f>SUM(A210,Tabel69[[#This Row],[terrain]]=1)</f>
        <v>24</v>
      </c>
      <c r="B211" s="4">
        <v>6</v>
      </c>
      <c r="C211" s="4" t="s">
        <v>123</v>
      </c>
      <c r="D211" s="4" t="s">
        <v>108</v>
      </c>
      <c r="E211" s="4"/>
      <c r="F211" s="4" t="s">
        <v>77</v>
      </c>
      <c r="G211" s="4" t="s">
        <v>81</v>
      </c>
      <c r="H211" s="4"/>
      <c r="J211" s="4" t="s">
        <v>215</v>
      </c>
      <c r="K211" s="4">
        <v>6</v>
      </c>
      <c r="L211" s="4" t="s">
        <v>79</v>
      </c>
      <c r="M211" s="4" t="s">
        <v>92</v>
      </c>
      <c r="N211" s="4"/>
      <c r="O211" s="4" t="s">
        <v>73</v>
      </c>
      <c r="P211" s="4" t="s">
        <v>125</v>
      </c>
      <c r="Q211" s="4"/>
    </row>
    <row r="212" spans="1:17" ht="15.75" thickBot="1" x14ac:dyDescent="0.3">
      <c r="A212" s="4">
        <f>SUM(A211,Tabel69[[#This Row],[terrain]]=1)</f>
        <v>24</v>
      </c>
      <c r="B212" s="4">
        <v>7</v>
      </c>
      <c r="C212" s="4" t="s">
        <v>126</v>
      </c>
      <c r="D212" s="4" t="s">
        <v>84</v>
      </c>
      <c r="E212" s="4"/>
      <c r="F212" s="4" t="s">
        <v>94</v>
      </c>
      <c r="G212" s="4" t="s">
        <v>97</v>
      </c>
      <c r="H212" s="4"/>
      <c r="J212" s="4" t="s">
        <v>215</v>
      </c>
      <c r="K212" s="4">
        <v>7</v>
      </c>
      <c r="L212" s="4" t="s">
        <v>76</v>
      </c>
      <c r="M212" s="4" t="s">
        <v>100</v>
      </c>
      <c r="N212" s="4"/>
      <c r="O212" s="4" t="s">
        <v>120</v>
      </c>
      <c r="P212" s="4" t="s">
        <v>124</v>
      </c>
      <c r="Q212" s="4"/>
    </row>
    <row r="213" spans="1:17" ht="15.75" thickBot="1" x14ac:dyDescent="0.3">
      <c r="A213" s="4">
        <f>SUM(A212,Tabel69[[#This Row],[terrain]]=1)</f>
        <v>24</v>
      </c>
      <c r="B213" s="4">
        <v>8</v>
      </c>
      <c r="C213" s="4" t="s">
        <v>76</v>
      </c>
      <c r="D213" s="4" t="s">
        <v>105</v>
      </c>
      <c r="E213" s="4"/>
      <c r="F213" s="4" t="s">
        <v>102</v>
      </c>
      <c r="G213" s="4" t="s">
        <v>104</v>
      </c>
      <c r="H213" s="4"/>
      <c r="J213" s="4" t="s">
        <v>215</v>
      </c>
      <c r="K213" s="4">
        <v>8</v>
      </c>
      <c r="L213" s="4" t="s">
        <v>89</v>
      </c>
      <c r="M213" s="4" t="s">
        <v>119</v>
      </c>
      <c r="N213" s="4"/>
      <c r="O213" s="4" t="s">
        <v>75</v>
      </c>
      <c r="P213" s="4" t="s">
        <v>102</v>
      </c>
      <c r="Q213" s="4"/>
    </row>
    <row r="214" spans="1:17" ht="15.75" thickBot="1" x14ac:dyDescent="0.3">
      <c r="A214" s="4">
        <f>SUM(A213,Tabel69[[#This Row],[terrain]]=1)</f>
        <v>24</v>
      </c>
      <c r="B214" s="4">
        <v>9</v>
      </c>
      <c r="C214" s="4" t="s">
        <v>91</v>
      </c>
      <c r="D214" s="4" t="s">
        <v>124</v>
      </c>
      <c r="E214" s="4"/>
      <c r="F214" s="4" t="s">
        <v>115</v>
      </c>
      <c r="G214" s="4" t="s">
        <v>87</v>
      </c>
      <c r="H214" s="4"/>
      <c r="J214" s="4" t="s">
        <v>215</v>
      </c>
      <c r="K214" s="4">
        <v>9</v>
      </c>
      <c r="L214" s="4" t="s">
        <v>78</v>
      </c>
      <c r="M214" s="4" t="s">
        <v>98</v>
      </c>
      <c r="N214" s="4"/>
      <c r="O214" s="4" t="s">
        <v>81</v>
      </c>
      <c r="P214" s="4" t="s">
        <v>91</v>
      </c>
      <c r="Q214" s="4"/>
    </row>
    <row r="215" spans="1:17" ht="15.75" thickBot="1" x14ac:dyDescent="0.3">
      <c r="A215" s="4">
        <f>SUM(A214,Tabel69[[#This Row],[terrain]]=1)</f>
        <v>24</v>
      </c>
      <c r="B215" s="4">
        <v>10</v>
      </c>
      <c r="C215" s="4" t="s">
        <v>72</v>
      </c>
      <c r="D215" s="4" t="s">
        <v>107</v>
      </c>
      <c r="E215" s="4"/>
      <c r="F215" s="4" t="s">
        <v>89</v>
      </c>
      <c r="G215" s="4" t="s">
        <v>95</v>
      </c>
      <c r="H215" s="4"/>
      <c r="J215" s="4" t="s">
        <v>215</v>
      </c>
      <c r="K215" s="4">
        <v>10</v>
      </c>
      <c r="L215" s="4" t="s">
        <v>74</v>
      </c>
      <c r="M215" s="4" t="s">
        <v>130</v>
      </c>
      <c r="N215" s="4"/>
      <c r="O215" s="4" t="s">
        <v>127</v>
      </c>
      <c r="P215" s="4" t="s">
        <v>131</v>
      </c>
      <c r="Q215" s="4"/>
    </row>
    <row r="216" spans="1:17" ht="15.75" thickBot="1" x14ac:dyDescent="0.3">
      <c r="A216" s="4">
        <f>SUM(A215,Tabel69[[#This Row],[terrain]]=1)</f>
        <v>24</v>
      </c>
      <c r="B216" s="4">
        <v>11</v>
      </c>
      <c r="C216" s="4" t="s">
        <v>73</v>
      </c>
      <c r="D216" s="4" t="s">
        <v>130</v>
      </c>
      <c r="E216" s="4" t="s">
        <v>106</v>
      </c>
      <c r="F216" s="4" t="s">
        <v>131</v>
      </c>
      <c r="G216" s="4" t="s">
        <v>98</v>
      </c>
      <c r="H216" s="4"/>
      <c r="J216" s="7" t="s">
        <v>215</v>
      </c>
      <c r="K216" s="7">
        <v>11</v>
      </c>
      <c r="L216" s="7" t="s">
        <v>118</v>
      </c>
      <c r="M216" s="7" t="s">
        <v>103</v>
      </c>
      <c r="N216" s="7"/>
      <c r="O216" s="7" t="s">
        <v>106</v>
      </c>
      <c r="P216" s="7" t="s">
        <v>115</v>
      </c>
      <c r="Q216" s="7"/>
    </row>
    <row r="217" spans="1:17" ht="15.75" thickBot="1" x14ac:dyDescent="0.3">
      <c r="A217" s="4">
        <f>SUM(A216,Tabel69[[#This Row],[terrain]]=1)</f>
        <v>25</v>
      </c>
      <c r="B217" s="4">
        <v>1</v>
      </c>
      <c r="C217" s="4" t="s">
        <v>81</v>
      </c>
      <c r="D217" s="4" t="s">
        <v>118</v>
      </c>
      <c r="E217" s="4"/>
      <c r="F217" s="4" t="s">
        <v>131</v>
      </c>
      <c r="G217" s="4" t="s">
        <v>107</v>
      </c>
      <c r="H217" s="4"/>
      <c r="J217" s="4" t="s">
        <v>216</v>
      </c>
      <c r="K217" s="4">
        <v>1</v>
      </c>
      <c r="L217" s="4" t="s">
        <v>86</v>
      </c>
      <c r="M217" s="4" t="s">
        <v>119</v>
      </c>
      <c r="N217" s="4" t="s">
        <v>87</v>
      </c>
      <c r="O217" s="4" t="s">
        <v>130</v>
      </c>
      <c r="P217" s="4" t="s">
        <v>76</v>
      </c>
      <c r="Q217" s="4"/>
    </row>
    <row r="218" spans="1:17" ht="15.75" thickBot="1" x14ac:dyDescent="0.3">
      <c r="A218" s="4">
        <f>SUM(A217,Tabel69[[#This Row],[terrain]]=1)</f>
        <v>25</v>
      </c>
      <c r="B218" s="4">
        <v>2</v>
      </c>
      <c r="C218" s="4" t="s">
        <v>75</v>
      </c>
      <c r="D218" s="4" t="s">
        <v>96</v>
      </c>
      <c r="E218" s="4"/>
      <c r="F218" s="4" t="s">
        <v>127</v>
      </c>
      <c r="G218" s="4" t="s">
        <v>97</v>
      </c>
      <c r="H218" s="4"/>
      <c r="J218" s="4" t="s">
        <v>216</v>
      </c>
      <c r="K218" s="4">
        <v>2</v>
      </c>
      <c r="L218" s="4" t="s">
        <v>127</v>
      </c>
      <c r="M218" s="4" t="s">
        <v>120</v>
      </c>
      <c r="N218" s="4"/>
      <c r="O218" s="4" t="s">
        <v>124</v>
      </c>
      <c r="P218" s="4" t="s">
        <v>79</v>
      </c>
      <c r="Q218" s="4"/>
    </row>
    <row r="219" spans="1:17" ht="15.75" thickBot="1" x14ac:dyDescent="0.3">
      <c r="A219" s="4">
        <f>SUM(A218,Tabel69[[#This Row],[terrain]]=1)</f>
        <v>25</v>
      </c>
      <c r="B219" s="4">
        <v>3</v>
      </c>
      <c r="C219" s="4" t="s">
        <v>80</v>
      </c>
      <c r="D219" s="4" t="s">
        <v>94</v>
      </c>
      <c r="E219" s="4"/>
      <c r="F219" s="4" t="s">
        <v>117</v>
      </c>
      <c r="G219" s="4" t="s">
        <v>121</v>
      </c>
      <c r="H219" s="4"/>
      <c r="J219" s="4" t="s">
        <v>216</v>
      </c>
      <c r="K219" s="4">
        <v>3</v>
      </c>
      <c r="L219" s="4" t="s">
        <v>80</v>
      </c>
      <c r="M219" s="4" t="s">
        <v>100</v>
      </c>
      <c r="N219" s="4"/>
      <c r="O219" s="4" t="s">
        <v>96</v>
      </c>
      <c r="P219" s="4" t="s">
        <v>82</v>
      </c>
      <c r="Q219" s="4"/>
    </row>
    <row r="220" spans="1:17" ht="15.75" thickBot="1" x14ac:dyDescent="0.3">
      <c r="A220" s="4">
        <f>SUM(A219,Tabel69[[#This Row],[terrain]]=1)</f>
        <v>25</v>
      </c>
      <c r="B220" s="4">
        <v>4</v>
      </c>
      <c r="C220" s="4" t="s">
        <v>115</v>
      </c>
      <c r="D220" s="4" t="s">
        <v>82</v>
      </c>
      <c r="E220" s="4"/>
      <c r="F220" s="4" t="s">
        <v>95</v>
      </c>
      <c r="G220" s="4" t="s">
        <v>108</v>
      </c>
      <c r="H220" s="4"/>
      <c r="J220" s="4" t="s">
        <v>216</v>
      </c>
      <c r="K220" s="4">
        <v>4</v>
      </c>
      <c r="L220" s="4" t="s">
        <v>102</v>
      </c>
      <c r="M220" s="4" t="s">
        <v>123</v>
      </c>
      <c r="N220" s="4"/>
      <c r="O220" s="4" t="s">
        <v>97</v>
      </c>
      <c r="P220" s="4" t="s">
        <v>75</v>
      </c>
      <c r="Q220" s="4"/>
    </row>
    <row r="221" spans="1:17" ht="15.75" thickBot="1" x14ac:dyDescent="0.3">
      <c r="A221" s="4">
        <f>SUM(A220,Tabel69[[#This Row],[terrain]]=1)</f>
        <v>25</v>
      </c>
      <c r="B221" s="4">
        <v>5</v>
      </c>
      <c r="C221" s="4" t="s">
        <v>125</v>
      </c>
      <c r="D221" s="4" t="s">
        <v>87</v>
      </c>
      <c r="E221" s="4"/>
      <c r="F221" s="4" t="s">
        <v>119</v>
      </c>
      <c r="G221" s="4" t="s">
        <v>92</v>
      </c>
      <c r="H221" s="4"/>
      <c r="J221" s="4" t="s">
        <v>216</v>
      </c>
      <c r="K221" s="4">
        <v>5</v>
      </c>
      <c r="L221" s="4" t="s">
        <v>131</v>
      </c>
      <c r="M221" s="4" t="s">
        <v>77</v>
      </c>
      <c r="N221" s="4"/>
      <c r="O221" s="4" t="s">
        <v>92</v>
      </c>
      <c r="P221" s="4" t="s">
        <v>71</v>
      </c>
      <c r="Q221" s="4"/>
    </row>
    <row r="222" spans="1:17" ht="15.75" thickBot="1" x14ac:dyDescent="0.3">
      <c r="A222" s="4">
        <f>SUM(A221,Tabel69[[#This Row],[terrain]]=1)</f>
        <v>25</v>
      </c>
      <c r="B222" s="4">
        <v>6</v>
      </c>
      <c r="C222" s="4" t="s">
        <v>126</v>
      </c>
      <c r="D222" s="4" t="s">
        <v>103</v>
      </c>
      <c r="E222" s="4"/>
      <c r="F222" s="4" t="s">
        <v>72</v>
      </c>
      <c r="G222" s="4" t="s">
        <v>79</v>
      </c>
      <c r="H222" s="4"/>
      <c r="J222" s="4" t="s">
        <v>216</v>
      </c>
      <c r="K222" s="4">
        <v>6</v>
      </c>
      <c r="L222" s="4" t="s">
        <v>107</v>
      </c>
      <c r="M222" s="4" t="s">
        <v>105</v>
      </c>
      <c r="N222" s="4"/>
      <c r="O222" s="4" t="s">
        <v>95</v>
      </c>
      <c r="P222" s="4" t="s">
        <v>118</v>
      </c>
      <c r="Q222" s="4"/>
    </row>
    <row r="223" spans="1:17" ht="15.75" thickBot="1" x14ac:dyDescent="0.3">
      <c r="A223" s="4">
        <f>SUM(A222,Tabel69[[#This Row],[terrain]]=1)</f>
        <v>25</v>
      </c>
      <c r="B223" s="4">
        <v>7</v>
      </c>
      <c r="C223" s="4" t="s">
        <v>77</v>
      </c>
      <c r="D223" s="4" t="s">
        <v>91</v>
      </c>
      <c r="E223" s="4"/>
      <c r="F223" s="4" t="s">
        <v>76</v>
      </c>
      <c r="G223" s="4" t="s">
        <v>98</v>
      </c>
      <c r="H223" s="4"/>
      <c r="J223" s="4" t="s">
        <v>216</v>
      </c>
      <c r="K223" s="4">
        <v>7</v>
      </c>
      <c r="L223" s="4" t="s">
        <v>108</v>
      </c>
      <c r="M223" s="4" t="s">
        <v>98</v>
      </c>
      <c r="N223" s="4"/>
      <c r="O223" s="4" t="s">
        <v>94</v>
      </c>
      <c r="P223" s="4" t="s">
        <v>125</v>
      </c>
      <c r="Q223" s="4"/>
    </row>
    <row r="224" spans="1:17" ht="15.75" thickBot="1" x14ac:dyDescent="0.3">
      <c r="A224" s="4">
        <f>SUM(A223,Tabel69[[#This Row],[terrain]]=1)</f>
        <v>25</v>
      </c>
      <c r="B224" s="4">
        <v>8</v>
      </c>
      <c r="C224" s="4" t="s">
        <v>123</v>
      </c>
      <c r="D224" s="4" t="s">
        <v>102</v>
      </c>
      <c r="E224" s="4"/>
      <c r="F224" s="4" t="s">
        <v>71</v>
      </c>
      <c r="G224" s="4" t="s">
        <v>89</v>
      </c>
      <c r="H224" s="4"/>
      <c r="J224" s="4" t="s">
        <v>216</v>
      </c>
      <c r="K224" s="4">
        <v>8</v>
      </c>
      <c r="L224" s="4" t="s">
        <v>117</v>
      </c>
      <c r="M224" s="4" t="s">
        <v>121</v>
      </c>
      <c r="N224" s="4"/>
      <c r="O224" s="4" t="s">
        <v>115</v>
      </c>
      <c r="P224" s="4" t="s">
        <v>106</v>
      </c>
      <c r="Q224" s="4"/>
    </row>
    <row r="225" spans="1:17" ht="15.75" thickBot="1" x14ac:dyDescent="0.3">
      <c r="A225" s="4">
        <f>SUM(A224,Tabel69[[#This Row],[terrain]]=1)</f>
        <v>25</v>
      </c>
      <c r="B225" s="4">
        <v>9</v>
      </c>
      <c r="C225" s="4" t="s">
        <v>73</v>
      </c>
      <c r="D225" s="4" t="s">
        <v>100</v>
      </c>
      <c r="E225" s="4"/>
      <c r="F225" s="4" t="s">
        <v>74</v>
      </c>
      <c r="G225" s="4" t="s">
        <v>106</v>
      </c>
      <c r="H225" s="4"/>
      <c r="J225" s="4" t="s">
        <v>216</v>
      </c>
      <c r="K225" s="4">
        <v>9</v>
      </c>
      <c r="L225" s="4" t="s">
        <v>99</v>
      </c>
      <c r="M225" s="4" t="s">
        <v>126</v>
      </c>
      <c r="N225" s="4"/>
      <c r="O225" s="4" t="s">
        <v>91</v>
      </c>
      <c r="P225" s="4" t="s">
        <v>89</v>
      </c>
      <c r="Q225" s="4"/>
    </row>
    <row r="226" spans="1:17" ht="15.75" thickBot="1" x14ac:dyDescent="0.3">
      <c r="A226" s="4">
        <f>SUM(A225,Tabel69[[#This Row],[terrain]]=1)</f>
        <v>25</v>
      </c>
      <c r="B226" s="4">
        <v>10</v>
      </c>
      <c r="C226" s="4" t="s">
        <v>99</v>
      </c>
      <c r="D226" s="4" t="s">
        <v>124</v>
      </c>
      <c r="E226" s="4"/>
      <c r="F226" s="4" t="s">
        <v>86</v>
      </c>
      <c r="G226" s="4" t="s">
        <v>120</v>
      </c>
      <c r="H226" s="4"/>
      <c r="J226" s="4" t="s">
        <v>216</v>
      </c>
      <c r="K226" s="4">
        <v>10</v>
      </c>
      <c r="L226" s="4" t="s">
        <v>73</v>
      </c>
      <c r="M226" s="4" t="s">
        <v>103</v>
      </c>
      <c r="N226" s="4"/>
      <c r="O226" s="4" t="s">
        <v>84</v>
      </c>
      <c r="P226" s="4" t="s">
        <v>81</v>
      </c>
      <c r="Q226" s="4"/>
    </row>
    <row r="227" spans="1:17" ht="15.75" thickBot="1" x14ac:dyDescent="0.3">
      <c r="A227" s="4">
        <f>SUM(A226,Tabel69[[#This Row],[terrain]]=1)</f>
        <v>25</v>
      </c>
      <c r="B227" s="4">
        <v>11</v>
      </c>
      <c r="C227" s="4" t="s">
        <v>130</v>
      </c>
      <c r="D227" s="4" t="s">
        <v>104</v>
      </c>
      <c r="E227" s="4" t="s">
        <v>105</v>
      </c>
      <c r="F227" s="4" t="s">
        <v>78</v>
      </c>
      <c r="G227" s="4" t="s">
        <v>84</v>
      </c>
      <c r="H227" s="4"/>
      <c r="J227" s="7" t="s">
        <v>216</v>
      </c>
      <c r="K227" s="7">
        <v>11</v>
      </c>
      <c r="L227" s="7" t="s">
        <v>74</v>
      </c>
      <c r="M227" s="7" t="s">
        <v>78</v>
      </c>
      <c r="N227" s="7"/>
      <c r="O227" s="7" t="s">
        <v>104</v>
      </c>
      <c r="P227" s="7" t="s">
        <v>72</v>
      </c>
      <c r="Q227" s="7"/>
    </row>
    <row r="228" spans="1:17" ht="15.75" thickBot="1" x14ac:dyDescent="0.3">
      <c r="A228" s="4">
        <f>SUM(A227,Tabel69[[#This Row],[terrain]]=1)</f>
        <v>26</v>
      </c>
      <c r="B228" s="4">
        <v>1</v>
      </c>
      <c r="C228" s="4" t="s">
        <v>87</v>
      </c>
      <c r="D228" s="4" t="s">
        <v>94</v>
      </c>
      <c r="E228" s="4"/>
      <c r="F228" s="4" t="s">
        <v>100</v>
      </c>
      <c r="G228" s="4" t="s">
        <v>107</v>
      </c>
      <c r="H228" s="4"/>
      <c r="J228" s="4" t="s">
        <v>217</v>
      </c>
      <c r="K228" s="4">
        <v>1</v>
      </c>
      <c r="L228" s="4" t="s">
        <v>91</v>
      </c>
      <c r="M228" s="4" t="s">
        <v>99</v>
      </c>
      <c r="N228" s="4" t="s">
        <v>106</v>
      </c>
      <c r="O228" s="4" t="s">
        <v>123</v>
      </c>
      <c r="P228" s="4" t="s">
        <v>115</v>
      </c>
      <c r="Q228" s="4"/>
    </row>
    <row r="229" spans="1:17" ht="15.75" thickBot="1" x14ac:dyDescent="0.3">
      <c r="A229" s="4">
        <f>SUM(A228,Tabel69[[#This Row],[terrain]]=1)</f>
        <v>26</v>
      </c>
      <c r="B229" s="4">
        <v>2</v>
      </c>
      <c r="C229" s="4" t="s">
        <v>77</v>
      </c>
      <c r="D229" s="4" t="s">
        <v>92</v>
      </c>
      <c r="E229" s="4"/>
      <c r="F229" s="4" t="s">
        <v>126</v>
      </c>
      <c r="G229" s="4" t="s">
        <v>79</v>
      </c>
      <c r="H229" s="4"/>
      <c r="J229" s="4" t="s">
        <v>217</v>
      </c>
      <c r="K229" s="4">
        <v>2</v>
      </c>
      <c r="L229" s="4" t="s">
        <v>79</v>
      </c>
      <c r="M229" s="4" t="s">
        <v>100</v>
      </c>
      <c r="N229" s="4"/>
      <c r="O229" s="4" t="s">
        <v>87</v>
      </c>
      <c r="P229" s="4" t="s">
        <v>105</v>
      </c>
      <c r="Q229" s="4"/>
    </row>
    <row r="230" spans="1:17" ht="15.75" thickBot="1" x14ac:dyDescent="0.3">
      <c r="A230" s="4">
        <f>SUM(A229,Tabel69[[#This Row],[terrain]]=1)</f>
        <v>26</v>
      </c>
      <c r="B230" s="4">
        <v>3</v>
      </c>
      <c r="C230" s="4" t="s">
        <v>91</v>
      </c>
      <c r="D230" s="4" t="s">
        <v>96</v>
      </c>
      <c r="E230" s="4"/>
      <c r="F230" s="4" t="s">
        <v>125</v>
      </c>
      <c r="G230" s="4" t="s">
        <v>74</v>
      </c>
      <c r="H230" s="4"/>
      <c r="J230" s="4" t="s">
        <v>217</v>
      </c>
      <c r="K230" s="4">
        <v>3</v>
      </c>
      <c r="L230" s="4" t="s">
        <v>76</v>
      </c>
      <c r="M230" s="4" t="s">
        <v>75</v>
      </c>
      <c r="N230" s="4"/>
      <c r="O230" s="4" t="s">
        <v>127</v>
      </c>
      <c r="P230" s="4" t="s">
        <v>95</v>
      </c>
      <c r="Q230" s="4"/>
    </row>
    <row r="231" spans="1:17" ht="15.75" thickBot="1" x14ac:dyDescent="0.3">
      <c r="A231" s="4">
        <f>SUM(A230,Tabel69[[#This Row],[terrain]]=1)</f>
        <v>26</v>
      </c>
      <c r="B231" s="4">
        <v>4</v>
      </c>
      <c r="C231" s="4" t="s">
        <v>76</v>
      </c>
      <c r="D231" s="4" t="s">
        <v>117</v>
      </c>
      <c r="E231" s="4"/>
      <c r="F231" s="4" t="s">
        <v>78</v>
      </c>
      <c r="G231" s="4" t="s">
        <v>123</v>
      </c>
      <c r="H231" s="4"/>
      <c r="J231" s="4" t="s">
        <v>217</v>
      </c>
      <c r="K231" s="4">
        <v>4</v>
      </c>
      <c r="L231" s="4" t="s">
        <v>74</v>
      </c>
      <c r="M231" s="4" t="s">
        <v>119</v>
      </c>
      <c r="N231" s="4"/>
      <c r="O231" s="4" t="s">
        <v>81</v>
      </c>
      <c r="P231" s="4" t="s">
        <v>125</v>
      </c>
      <c r="Q231" s="4"/>
    </row>
    <row r="232" spans="1:17" ht="15.75" thickBot="1" x14ac:dyDescent="0.3">
      <c r="A232" s="4">
        <f>SUM(A231,Tabel69[[#This Row],[terrain]]=1)</f>
        <v>26</v>
      </c>
      <c r="B232" s="4">
        <v>5</v>
      </c>
      <c r="C232" s="4" t="s">
        <v>131</v>
      </c>
      <c r="D232" s="4" t="s">
        <v>116</v>
      </c>
      <c r="E232" s="4"/>
      <c r="F232" s="4" t="s">
        <v>71</v>
      </c>
      <c r="G232" s="4" t="s">
        <v>102</v>
      </c>
      <c r="H232" s="4"/>
      <c r="J232" s="4" t="s">
        <v>217</v>
      </c>
      <c r="K232" s="4">
        <v>5</v>
      </c>
      <c r="L232" s="4" t="s">
        <v>78</v>
      </c>
      <c r="M232" s="4" t="s">
        <v>92</v>
      </c>
      <c r="N232" s="4"/>
      <c r="O232" s="4" t="s">
        <v>108</v>
      </c>
      <c r="P232" s="4" t="s">
        <v>116</v>
      </c>
      <c r="Q232" s="4"/>
    </row>
    <row r="233" spans="1:17" ht="15.75" thickBot="1" x14ac:dyDescent="0.3">
      <c r="A233" s="4">
        <f>SUM(A232,Tabel69[[#This Row],[terrain]]=1)</f>
        <v>26</v>
      </c>
      <c r="B233" s="4">
        <v>6</v>
      </c>
      <c r="C233" s="4" t="s">
        <v>81</v>
      </c>
      <c r="D233" s="4" t="s">
        <v>84</v>
      </c>
      <c r="E233" s="4"/>
      <c r="F233" s="4" t="s">
        <v>82</v>
      </c>
      <c r="G233" s="4" t="s">
        <v>99</v>
      </c>
      <c r="H233" s="4"/>
      <c r="J233" s="4" t="s">
        <v>217</v>
      </c>
      <c r="K233" s="4">
        <v>6</v>
      </c>
      <c r="L233" s="4" t="s">
        <v>80</v>
      </c>
      <c r="M233" s="4" t="s">
        <v>124</v>
      </c>
      <c r="N233" s="4"/>
      <c r="O233" s="4" t="s">
        <v>97</v>
      </c>
      <c r="P233" s="4" t="s">
        <v>89</v>
      </c>
      <c r="Q233" s="4"/>
    </row>
    <row r="234" spans="1:17" ht="15.75" thickBot="1" x14ac:dyDescent="0.3">
      <c r="A234" s="4">
        <f>SUM(A233,Tabel69[[#This Row],[terrain]]=1)</f>
        <v>26</v>
      </c>
      <c r="B234" s="4">
        <v>7</v>
      </c>
      <c r="C234" s="4" t="s">
        <v>120</v>
      </c>
      <c r="D234" s="4" t="s">
        <v>121</v>
      </c>
      <c r="E234" s="4"/>
      <c r="F234" s="4" t="s">
        <v>97</v>
      </c>
      <c r="G234" s="4" t="s">
        <v>103</v>
      </c>
      <c r="H234" s="4"/>
      <c r="J234" s="4" t="s">
        <v>217</v>
      </c>
      <c r="K234" s="4">
        <v>7</v>
      </c>
      <c r="L234" s="4" t="s">
        <v>103</v>
      </c>
      <c r="M234" s="4" t="s">
        <v>77</v>
      </c>
      <c r="N234" s="4"/>
      <c r="O234" s="4" t="s">
        <v>126</v>
      </c>
      <c r="P234" s="4" t="s">
        <v>117</v>
      </c>
      <c r="Q234" s="4"/>
    </row>
    <row r="235" spans="1:17" ht="15.75" thickBot="1" x14ac:dyDescent="0.3">
      <c r="A235" s="4">
        <f>SUM(A234,Tabel69[[#This Row],[terrain]]=1)</f>
        <v>26</v>
      </c>
      <c r="B235" s="4">
        <v>8</v>
      </c>
      <c r="C235" s="4" t="s">
        <v>80</v>
      </c>
      <c r="D235" s="4" t="s">
        <v>95</v>
      </c>
      <c r="E235" s="4"/>
      <c r="F235" s="4" t="s">
        <v>75</v>
      </c>
      <c r="G235" s="4" t="s">
        <v>104</v>
      </c>
      <c r="H235" s="4"/>
      <c r="J235" s="4" t="s">
        <v>217</v>
      </c>
      <c r="K235" s="4">
        <v>8</v>
      </c>
      <c r="L235" s="4" t="s">
        <v>84</v>
      </c>
      <c r="M235" s="4" t="s">
        <v>72</v>
      </c>
      <c r="N235" s="4"/>
      <c r="O235" s="4" t="s">
        <v>121</v>
      </c>
      <c r="P235" s="4" t="s">
        <v>131</v>
      </c>
      <c r="Q235" s="4"/>
    </row>
    <row r="236" spans="1:17" ht="15.75" thickBot="1" x14ac:dyDescent="0.3">
      <c r="A236" s="4">
        <f>SUM(A235,Tabel69[[#This Row],[terrain]]=1)</f>
        <v>26</v>
      </c>
      <c r="B236" s="4">
        <v>9</v>
      </c>
      <c r="C236" s="4" t="s">
        <v>86</v>
      </c>
      <c r="D236" s="4" t="s">
        <v>105</v>
      </c>
      <c r="E236" s="4"/>
      <c r="F236" s="4" t="s">
        <v>98</v>
      </c>
      <c r="G236" s="4" t="s">
        <v>108</v>
      </c>
      <c r="H236" s="4"/>
      <c r="J236" s="4" t="s">
        <v>217</v>
      </c>
      <c r="K236" s="4">
        <v>9</v>
      </c>
      <c r="L236" s="4" t="s">
        <v>118</v>
      </c>
      <c r="M236" s="4" t="s">
        <v>107</v>
      </c>
      <c r="N236" s="4"/>
      <c r="O236" s="4" t="s">
        <v>98</v>
      </c>
      <c r="P236" s="4" t="s">
        <v>96</v>
      </c>
      <c r="Q236" s="4"/>
    </row>
    <row r="237" spans="1:17" ht="15.75" thickBot="1" x14ac:dyDescent="0.3">
      <c r="A237" s="4">
        <f>SUM(A236,Tabel69[[#This Row],[terrain]]=1)</f>
        <v>26</v>
      </c>
      <c r="B237" s="4">
        <v>10</v>
      </c>
      <c r="C237" s="4" t="s">
        <v>127</v>
      </c>
      <c r="D237" s="4" t="s">
        <v>89</v>
      </c>
      <c r="E237" s="4"/>
      <c r="F237" s="4" t="s">
        <v>73</v>
      </c>
      <c r="G237" s="4" t="s">
        <v>118</v>
      </c>
      <c r="H237" s="4"/>
      <c r="J237" s="4" t="s">
        <v>217</v>
      </c>
      <c r="K237" s="4">
        <v>10</v>
      </c>
      <c r="L237" s="4" t="s">
        <v>104</v>
      </c>
      <c r="M237" s="4" t="s">
        <v>102</v>
      </c>
      <c r="N237" s="4"/>
      <c r="O237" s="4" t="s">
        <v>71</v>
      </c>
      <c r="P237" s="4" t="s">
        <v>82</v>
      </c>
      <c r="Q237" s="4"/>
    </row>
    <row r="238" spans="1:17" ht="15.75" thickBot="1" x14ac:dyDescent="0.3">
      <c r="A238" s="4">
        <f>SUM(A237,Tabel69[[#This Row],[terrain]]=1)</f>
        <v>26</v>
      </c>
      <c r="B238" s="4">
        <v>11</v>
      </c>
      <c r="C238" s="4" t="s">
        <v>115</v>
      </c>
      <c r="D238" s="4" t="s">
        <v>124</v>
      </c>
      <c r="E238" s="4" t="s">
        <v>106</v>
      </c>
      <c r="F238" s="4" t="s">
        <v>72</v>
      </c>
      <c r="G238" s="4" t="s">
        <v>119</v>
      </c>
      <c r="H238" s="4"/>
      <c r="J238" s="7" t="s">
        <v>217</v>
      </c>
      <c r="K238" s="7">
        <v>11</v>
      </c>
      <c r="L238" s="7" t="s">
        <v>73</v>
      </c>
      <c r="M238" s="7" t="s">
        <v>86</v>
      </c>
      <c r="N238" s="7"/>
      <c r="O238" s="7" t="s">
        <v>120</v>
      </c>
      <c r="P238" s="7" t="s">
        <v>94</v>
      </c>
      <c r="Q238" s="7"/>
    </row>
    <row r="239" spans="1:17" ht="15.75" thickBot="1" x14ac:dyDescent="0.3">
      <c r="A239" s="4">
        <f>SUM(A238,Tabel69[[#This Row],[terrain]]=1)</f>
        <v>27</v>
      </c>
      <c r="B239" s="4">
        <v>1</v>
      </c>
      <c r="C239" s="4" t="s">
        <v>77</v>
      </c>
      <c r="D239" s="4" t="s">
        <v>119</v>
      </c>
      <c r="E239" s="4"/>
      <c r="F239" s="4" t="s">
        <v>120</v>
      </c>
      <c r="G239" s="4" t="s">
        <v>92</v>
      </c>
      <c r="H239" s="4"/>
      <c r="J239" s="4" t="s">
        <v>166</v>
      </c>
      <c r="K239" s="4">
        <v>1</v>
      </c>
      <c r="L239" s="4" t="s">
        <v>107</v>
      </c>
      <c r="M239" s="4" t="s">
        <v>121</v>
      </c>
      <c r="N239" s="4" t="s">
        <v>80</v>
      </c>
      <c r="O239" s="4" t="s">
        <v>116</v>
      </c>
      <c r="P239" s="4" t="s">
        <v>108</v>
      </c>
      <c r="Q239" s="4"/>
    </row>
    <row r="240" spans="1:17" ht="15.75" thickBot="1" x14ac:dyDescent="0.3">
      <c r="A240" s="4">
        <f>SUM(A239,Tabel69[[#This Row],[terrain]]=1)</f>
        <v>27</v>
      </c>
      <c r="B240" s="4">
        <v>2</v>
      </c>
      <c r="C240" s="4" t="s">
        <v>100</v>
      </c>
      <c r="D240" s="4" t="s">
        <v>106</v>
      </c>
      <c r="E240" s="4"/>
      <c r="F240" s="4" t="s">
        <v>131</v>
      </c>
      <c r="G240" s="4" t="s">
        <v>91</v>
      </c>
      <c r="H240" s="4"/>
      <c r="J240" s="4" t="s">
        <v>166</v>
      </c>
      <c r="K240" s="4">
        <v>2</v>
      </c>
      <c r="L240" s="4" t="s">
        <v>99</v>
      </c>
      <c r="M240" s="4" t="s">
        <v>124</v>
      </c>
      <c r="N240" s="4"/>
      <c r="O240" s="4" t="s">
        <v>95</v>
      </c>
      <c r="P240" s="4" t="s">
        <v>104</v>
      </c>
      <c r="Q240" s="4"/>
    </row>
    <row r="241" spans="1:17" ht="15.75" thickBot="1" x14ac:dyDescent="0.3">
      <c r="A241" s="4">
        <f>SUM(A240,Tabel69[[#This Row],[terrain]]=1)</f>
        <v>27</v>
      </c>
      <c r="B241" s="4">
        <v>3</v>
      </c>
      <c r="C241" s="4" t="s">
        <v>78</v>
      </c>
      <c r="D241" s="4" t="s">
        <v>103</v>
      </c>
      <c r="E241" s="4"/>
      <c r="F241" s="4" t="s">
        <v>126</v>
      </c>
      <c r="G241" s="4" t="s">
        <v>89</v>
      </c>
      <c r="H241" s="4"/>
      <c r="J241" s="4" t="s">
        <v>166</v>
      </c>
      <c r="K241" s="4">
        <v>3</v>
      </c>
      <c r="L241" s="4" t="s">
        <v>84</v>
      </c>
      <c r="M241" s="4" t="s">
        <v>117</v>
      </c>
      <c r="N241" s="4"/>
      <c r="O241" s="4" t="s">
        <v>105</v>
      </c>
      <c r="P241" s="4" t="s">
        <v>71</v>
      </c>
      <c r="Q241" s="4"/>
    </row>
    <row r="242" spans="1:17" ht="15.75" thickBot="1" x14ac:dyDescent="0.3">
      <c r="A242" s="4">
        <f>SUM(A241,Tabel69[[#This Row],[terrain]]=1)</f>
        <v>27</v>
      </c>
      <c r="B242" s="4">
        <v>4</v>
      </c>
      <c r="C242" s="4" t="s">
        <v>76</v>
      </c>
      <c r="D242" s="4" t="s">
        <v>124</v>
      </c>
      <c r="E242" s="4"/>
      <c r="F242" s="4" t="s">
        <v>117</v>
      </c>
      <c r="G242" s="4" t="s">
        <v>96</v>
      </c>
      <c r="H242" s="4"/>
      <c r="J242" s="4" t="s">
        <v>166</v>
      </c>
      <c r="K242" s="4">
        <v>4</v>
      </c>
      <c r="L242" s="4" t="s">
        <v>87</v>
      </c>
      <c r="M242" s="4" t="s">
        <v>89</v>
      </c>
      <c r="N242" s="4"/>
      <c r="O242" s="4" t="s">
        <v>81</v>
      </c>
      <c r="P242" s="4" t="s">
        <v>92</v>
      </c>
      <c r="Q242" s="4"/>
    </row>
    <row r="243" spans="1:17" ht="15.75" thickBot="1" x14ac:dyDescent="0.3">
      <c r="A243" s="4">
        <f>SUM(A242,Tabel69[[#This Row],[terrain]]=1)</f>
        <v>27</v>
      </c>
      <c r="B243" s="4">
        <v>5</v>
      </c>
      <c r="C243" s="4" t="s">
        <v>86</v>
      </c>
      <c r="D243" s="4" t="s">
        <v>99</v>
      </c>
      <c r="E243" s="4"/>
      <c r="F243" s="4" t="s">
        <v>82</v>
      </c>
      <c r="G243" s="4" t="s">
        <v>118</v>
      </c>
      <c r="H243" s="4"/>
      <c r="J243" s="4" t="s">
        <v>166</v>
      </c>
      <c r="K243" s="4">
        <v>5</v>
      </c>
      <c r="L243" s="4" t="s">
        <v>98</v>
      </c>
      <c r="M243" s="4" t="s">
        <v>125</v>
      </c>
      <c r="N243" s="4"/>
      <c r="O243" s="4" t="s">
        <v>103</v>
      </c>
      <c r="P243" s="4" t="s">
        <v>126</v>
      </c>
      <c r="Q243" s="4"/>
    </row>
    <row r="244" spans="1:17" ht="15.75" thickBot="1" x14ac:dyDescent="0.3">
      <c r="A244" s="4">
        <f>SUM(A243,Tabel69[[#This Row],[terrain]]=1)</f>
        <v>27</v>
      </c>
      <c r="B244" s="4">
        <v>6</v>
      </c>
      <c r="C244" s="4" t="s">
        <v>116</v>
      </c>
      <c r="D244" s="4" t="s">
        <v>97</v>
      </c>
      <c r="E244" s="4"/>
      <c r="F244" s="4" t="s">
        <v>121</v>
      </c>
      <c r="G244" s="4" t="s">
        <v>107</v>
      </c>
      <c r="H244" s="4"/>
      <c r="J244" s="4" t="s">
        <v>166</v>
      </c>
      <c r="K244" s="4">
        <v>6</v>
      </c>
      <c r="L244" s="4" t="s">
        <v>102</v>
      </c>
      <c r="M244" s="4" t="s">
        <v>94</v>
      </c>
      <c r="N244" s="4"/>
      <c r="O244" s="4" t="s">
        <v>76</v>
      </c>
      <c r="P244" s="4" t="s">
        <v>115</v>
      </c>
      <c r="Q244" s="4"/>
    </row>
    <row r="245" spans="1:17" ht="15.75" thickBot="1" x14ac:dyDescent="0.3">
      <c r="A245" s="4">
        <f>SUM(A244,Tabel69[[#This Row],[terrain]]=1)</f>
        <v>27</v>
      </c>
      <c r="B245" s="4">
        <v>7</v>
      </c>
      <c r="C245" s="4" t="s">
        <v>79</v>
      </c>
      <c r="D245" s="4" t="s">
        <v>123</v>
      </c>
      <c r="E245" s="4"/>
      <c r="F245" s="4" t="s">
        <v>125</v>
      </c>
      <c r="G245" s="4" t="s">
        <v>84</v>
      </c>
      <c r="H245" s="4"/>
      <c r="J245" s="4" t="s">
        <v>166</v>
      </c>
      <c r="K245" s="4">
        <v>7</v>
      </c>
      <c r="L245" s="4" t="s">
        <v>123</v>
      </c>
      <c r="M245" s="4" t="s">
        <v>97</v>
      </c>
      <c r="N245" s="4"/>
      <c r="O245" s="4" t="s">
        <v>120</v>
      </c>
      <c r="P245" s="4" t="s">
        <v>100</v>
      </c>
      <c r="Q245" s="4"/>
    </row>
    <row r="246" spans="1:17" ht="15.75" thickBot="1" x14ac:dyDescent="0.3">
      <c r="A246" s="4">
        <f>SUM(A245,Tabel69[[#This Row],[terrain]]=1)</f>
        <v>27</v>
      </c>
      <c r="B246" s="4">
        <v>8</v>
      </c>
      <c r="C246" s="4" t="s">
        <v>115</v>
      </c>
      <c r="D246" s="4" t="s">
        <v>94</v>
      </c>
      <c r="E246" s="4"/>
      <c r="F246" s="4" t="s">
        <v>87</v>
      </c>
      <c r="G246" s="4" t="s">
        <v>104</v>
      </c>
      <c r="H246" s="4"/>
      <c r="J246" s="4" t="s">
        <v>166</v>
      </c>
      <c r="K246" s="4">
        <v>8</v>
      </c>
      <c r="L246" s="4" t="s">
        <v>131</v>
      </c>
      <c r="M246" s="4" t="s">
        <v>73</v>
      </c>
      <c r="N246" s="4"/>
      <c r="O246" s="4" t="s">
        <v>119</v>
      </c>
      <c r="P246" s="4" t="s">
        <v>82</v>
      </c>
      <c r="Q246" s="4"/>
    </row>
    <row r="247" spans="1:17" ht="15.75" thickBot="1" x14ac:dyDescent="0.3">
      <c r="A247" s="4">
        <f>SUM(A246,Tabel69[[#This Row],[terrain]]=1)</f>
        <v>27</v>
      </c>
      <c r="B247" s="4">
        <v>9</v>
      </c>
      <c r="C247" s="4" t="s">
        <v>80</v>
      </c>
      <c r="D247" s="4" t="s">
        <v>108</v>
      </c>
      <c r="E247" s="4"/>
      <c r="F247" s="4" t="s">
        <v>71</v>
      </c>
      <c r="G247" s="4" t="s">
        <v>73</v>
      </c>
      <c r="H247" s="4"/>
      <c r="J247" s="4" t="s">
        <v>166</v>
      </c>
      <c r="K247" s="4">
        <v>9</v>
      </c>
      <c r="L247" s="4" t="s">
        <v>86</v>
      </c>
      <c r="M247" s="4" t="s">
        <v>75</v>
      </c>
      <c r="N247" s="4"/>
      <c r="O247" s="4" t="s">
        <v>91</v>
      </c>
      <c r="P247" s="4" t="s">
        <v>78</v>
      </c>
      <c r="Q247" s="4"/>
    </row>
    <row r="248" spans="1:17" ht="15.75" thickBot="1" x14ac:dyDescent="0.3">
      <c r="A248" s="4">
        <f>SUM(A247,Tabel69[[#This Row],[terrain]]=1)</f>
        <v>27</v>
      </c>
      <c r="B248" s="4">
        <v>10</v>
      </c>
      <c r="C248" s="4" t="s">
        <v>127</v>
      </c>
      <c r="D248" s="4" t="s">
        <v>95</v>
      </c>
      <c r="E248" s="4"/>
      <c r="F248" s="4" t="s">
        <v>72</v>
      </c>
      <c r="G248" s="4" t="s">
        <v>81</v>
      </c>
      <c r="H248" s="4"/>
      <c r="J248" s="4" t="s">
        <v>166</v>
      </c>
      <c r="K248" s="4">
        <v>10</v>
      </c>
      <c r="L248" s="4" t="s">
        <v>79</v>
      </c>
      <c r="M248" s="4" t="s">
        <v>74</v>
      </c>
      <c r="N248" s="4"/>
      <c r="O248" s="4" t="s">
        <v>106</v>
      </c>
      <c r="P248" s="4" t="s">
        <v>118</v>
      </c>
      <c r="Q248" s="4"/>
    </row>
    <row r="249" spans="1:17" ht="15.75" thickBot="1" x14ac:dyDescent="0.3">
      <c r="A249" s="4">
        <f>SUM(A248,Tabel69[[#This Row],[terrain]]=1)</f>
        <v>27</v>
      </c>
      <c r="B249" s="4">
        <v>11</v>
      </c>
      <c r="C249" s="4" t="s">
        <v>74</v>
      </c>
      <c r="D249" s="4" t="s">
        <v>75</v>
      </c>
      <c r="E249" s="4" t="s">
        <v>105</v>
      </c>
      <c r="F249" s="4" t="s">
        <v>98</v>
      </c>
      <c r="G249" s="4" t="s">
        <v>102</v>
      </c>
      <c r="H249" s="4"/>
      <c r="J249" s="7" t="s">
        <v>166</v>
      </c>
      <c r="K249" s="7">
        <v>11</v>
      </c>
      <c r="L249" s="7" t="s">
        <v>72</v>
      </c>
      <c r="M249" s="7" t="s">
        <v>77</v>
      </c>
      <c r="N249" s="7"/>
      <c r="O249" s="7" t="s">
        <v>96</v>
      </c>
      <c r="P249" s="7" t="s">
        <v>127</v>
      </c>
      <c r="Q249" s="7"/>
    </row>
    <row r="250" spans="1:17" ht="15.75" thickBot="1" x14ac:dyDescent="0.3">
      <c r="A250" s="4">
        <f>SUM(A249,Tabel69[[#This Row],[terrain]]=1)</f>
        <v>28</v>
      </c>
      <c r="B250" s="4">
        <v>1</v>
      </c>
      <c r="C250" s="4" t="s">
        <v>120</v>
      </c>
      <c r="D250" s="4" t="s">
        <v>97</v>
      </c>
      <c r="E250" s="4"/>
      <c r="F250" s="4" t="s">
        <v>117</v>
      </c>
      <c r="G250" s="4" t="s">
        <v>105</v>
      </c>
      <c r="H250" s="4"/>
      <c r="J250" s="4" t="s">
        <v>167</v>
      </c>
      <c r="K250" s="4">
        <v>1</v>
      </c>
      <c r="L250" s="4" t="s">
        <v>81</v>
      </c>
      <c r="M250" s="4" t="s">
        <v>95</v>
      </c>
      <c r="N250" s="4" t="s">
        <v>79</v>
      </c>
      <c r="O250" s="4" t="s">
        <v>121</v>
      </c>
      <c r="P250" s="4" t="s">
        <v>123</v>
      </c>
      <c r="Q250" s="4"/>
    </row>
    <row r="251" spans="1:17" ht="15.75" thickBot="1" x14ac:dyDescent="0.3">
      <c r="A251" s="4">
        <f>SUM(A250,Tabel69[[#This Row],[terrain]]=1)</f>
        <v>28</v>
      </c>
      <c r="B251" s="4">
        <v>2</v>
      </c>
      <c r="C251" s="4" t="s">
        <v>81</v>
      </c>
      <c r="D251" s="4" t="s">
        <v>87</v>
      </c>
      <c r="E251" s="4"/>
      <c r="F251" s="4" t="s">
        <v>116</v>
      </c>
      <c r="G251" s="4" t="s">
        <v>124</v>
      </c>
      <c r="H251" s="4"/>
      <c r="J251" s="4" t="s">
        <v>167</v>
      </c>
      <c r="K251" s="4">
        <v>2</v>
      </c>
      <c r="L251" s="4" t="s">
        <v>104</v>
      </c>
      <c r="M251" s="4" t="s">
        <v>107</v>
      </c>
      <c r="N251" s="4"/>
      <c r="O251" s="4" t="s">
        <v>100</v>
      </c>
      <c r="P251" s="4" t="s">
        <v>77</v>
      </c>
      <c r="Q251" s="4"/>
    </row>
    <row r="252" spans="1:17" ht="15.75" thickBot="1" x14ac:dyDescent="0.3">
      <c r="A252" s="4">
        <f>SUM(A251,Tabel69[[#This Row],[terrain]]=1)</f>
        <v>28</v>
      </c>
      <c r="B252" s="4">
        <v>3</v>
      </c>
      <c r="C252" s="4" t="s">
        <v>123</v>
      </c>
      <c r="D252" s="4" t="s">
        <v>103</v>
      </c>
      <c r="E252" s="4"/>
      <c r="F252" s="4" t="s">
        <v>94</v>
      </c>
      <c r="G252" s="4" t="s">
        <v>107</v>
      </c>
      <c r="H252" s="4"/>
      <c r="J252" s="4" t="s">
        <v>167</v>
      </c>
      <c r="K252" s="4">
        <v>3</v>
      </c>
      <c r="L252" s="4" t="s">
        <v>96</v>
      </c>
      <c r="M252" s="4" t="s">
        <v>89</v>
      </c>
      <c r="N252" s="4"/>
      <c r="O252" s="4" t="s">
        <v>73</v>
      </c>
      <c r="P252" s="4" t="s">
        <v>115</v>
      </c>
      <c r="Q252" s="4"/>
    </row>
    <row r="253" spans="1:17" ht="15.75" thickBot="1" x14ac:dyDescent="0.3">
      <c r="A253" s="4">
        <f>SUM(A252,Tabel69[[#This Row],[terrain]]=1)</f>
        <v>28</v>
      </c>
      <c r="B253" s="4">
        <v>4</v>
      </c>
      <c r="C253" s="4" t="s">
        <v>71</v>
      </c>
      <c r="D253" s="4" t="s">
        <v>84</v>
      </c>
      <c r="E253" s="4"/>
      <c r="F253" s="4" t="s">
        <v>115</v>
      </c>
      <c r="G253" s="4" t="s">
        <v>91</v>
      </c>
      <c r="H253" s="4"/>
      <c r="J253" s="4" t="s">
        <v>167</v>
      </c>
      <c r="K253" s="4">
        <v>4</v>
      </c>
      <c r="L253" s="4" t="s">
        <v>84</v>
      </c>
      <c r="M253" s="4" t="s">
        <v>102</v>
      </c>
      <c r="N253" s="4"/>
      <c r="O253" s="4" t="s">
        <v>87</v>
      </c>
      <c r="P253" s="4" t="s">
        <v>125</v>
      </c>
      <c r="Q253" s="4"/>
    </row>
    <row r="254" spans="1:17" ht="15.75" thickBot="1" x14ac:dyDescent="0.3">
      <c r="A254" s="4">
        <f>SUM(A253,Tabel69[[#This Row],[terrain]]=1)</f>
        <v>28</v>
      </c>
      <c r="B254" s="4">
        <v>5</v>
      </c>
      <c r="C254" s="4" t="s">
        <v>74</v>
      </c>
      <c r="D254" s="4" t="s">
        <v>89</v>
      </c>
      <c r="E254" s="4"/>
      <c r="F254" s="4" t="s">
        <v>127</v>
      </c>
      <c r="G254" s="4" t="s">
        <v>82</v>
      </c>
      <c r="H254" s="4"/>
      <c r="J254" s="4" t="s">
        <v>167</v>
      </c>
      <c r="K254" s="4">
        <v>5</v>
      </c>
      <c r="L254" s="4" t="s">
        <v>108</v>
      </c>
      <c r="M254" s="4" t="s">
        <v>116</v>
      </c>
      <c r="N254" s="4"/>
      <c r="O254" s="4" t="s">
        <v>117</v>
      </c>
      <c r="P254" s="4" t="s">
        <v>119</v>
      </c>
      <c r="Q254" s="4"/>
    </row>
    <row r="255" spans="1:17" ht="15.75" thickBot="1" x14ac:dyDescent="0.3">
      <c r="A255" s="4">
        <f>SUM(A254,Tabel69[[#This Row],[terrain]]=1)</f>
        <v>28</v>
      </c>
      <c r="B255" s="4">
        <v>6</v>
      </c>
      <c r="C255" s="4" t="s">
        <v>73</v>
      </c>
      <c r="D255" s="4" t="s">
        <v>76</v>
      </c>
      <c r="E255" s="4"/>
      <c r="F255" s="4" t="s">
        <v>72</v>
      </c>
      <c r="G255" s="4" t="s">
        <v>100</v>
      </c>
      <c r="H255" s="4"/>
      <c r="J255" s="4" t="s">
        <v>167</v>
      </c>
      <c r="K255" s="4">
        <v>6</v>
      </c>
      <c r="L255" s="4" t="s">
        <v>127</v>
      </c>
      <c r="M255" s="4" t="s">
        <v>82</v>
      </c>
      <c r="N255" s="4"/>
      <c r="O255" s="4" t="s">
        <v>94</v>
      </c>
      <c r="P255" s="4" t="s">
        <v>106</v>
      </c>
      <c r="Q255" s="4"/>
    </row>
    <row r="256" spans="1:17" ht="15.75" thickBot="1" x14ac:dyDescent="0.3">
      <c r="A256" s="4">
        <f>SUM(A255,Tabel69[[#This Row],[terrain]]=1)</f>
        <v>28</v>
      </c>
      <c r="B256" s="4">
        <v>7</v>
      </c>
      <c r="C256" s="4" t="s">
        <v>125</v>
      </c>
      <c r="D256" s="4" t="s">
        <v>77</v>
      </c>
      <c r="E256" s="4"/>
      <c r="F256" s="4" t="s">
        <v>80</v>
      </c>
      <c r="G256" s="4" t="s">
        <v>99</v>
      </c>
      <c r="H256" s="4"/>
      <c r="J256" s="4" t="s">
        <v>167</v>
      </c>
      <c r="K256" s="4">
        <v>7</v>
      </c>
      <c r="L256" s="4" t="s">
        <v>71</v>
      </c>
      <c r="M256" s="4" t="s">
        <v>80</v>
      </c>
      <c r="N256" s="4"/>
      <c r="O256" s="4" t="s">
        <v>74</v>
      </c>
      <c r="P256" s="4" t="s">
        <v>86</v>
      </c>
      <c r="Q256" s="4"/>
    </row>
    <row r="257" spans="1:17" ht="15.75" thickBot="1" x14ac:dyDescent="0.3">
      <c r="A257" s="4">
        <f>SUM(A256,Tabel69[[#This Row],[terrain]]=1)</f>
        <v>28</v>
      </c>
      <c r="B257" s="4">
        <v>8</v>
      </c>
      <c r="C257" s="4" t="s">
        <v>78</v>
      </c>
      <c r="D257" s="4" t="s">
        <v>92</v>
      </c>
      <c r="E257" s="4"/>
      <c r="F257" s="4" t="s">
        <v>118</v>
      </c>
      <c r="G257" s="4" t="s">
        <v>104</v>
      </c>
      <c r="H257" s="4"/>
      <c r="J257" s="4" t="s">
        <v>167</v>
      </c>
      <c r="K257" s="4">
        <v>8</v>
      </c>
      <c r="L257" s="4" t="s">
        <v>92</v>
      </c>
      <c r="M257" s="4" t="s">
        <v>97</v>
      </c>
      <c r="N257" s="4"/>
      <c r="O257" s="4" t="s">
        <v>99</v>
      </c>
      <c r="P257" s="4" t="s">
        <v>75</v>
      </c>
      <c r="Q257" s="4"/>
    </row>
    <row r="258" spans="1:17" ht="15.75" thickBot="1" x14ac:dyDescent="0.3">
      <c r="A258" s="4">
        <f>SUM(A257,Tabel69[[#This Row],[terrain]]=1)</f>
        <v>28</v>
      </c>
      <c r="B258" s="4">
        <v>9</v>
      </c>
      <c r="C258" s="4" t="s">
        <v>79</v>
      </c>
      <c r="D258" s="4" t="s">
        <v>98</v>
      </c>
      <c r="E258" s="4"/>
      <c r="F258" s="4" t="s">
        <v>131</v>
      </c>
      <c r="G258" s="4" t="s">
        <v>119</v>
      </c>
      <c r="H258" s="4"/>
      <c r="J258" s="4" t="s">
        <v>167</v>
      </c>
      <c r="K258" s="4">
        <v>9</v>
      </c>
      <c r="L258" s="4" t="s">
        <v>131</v>
      </c>
      <c r="M258" s="4" t="s">
        <v>103</v>
      </c>
      <c r="N258" s="4"/>
      <c r="O258" s="4" t="s">
        <v>120</v>
      </c>
      <c r="P258" s="4" t="s">
        <v>78</v>
      </c>
      <c r="Q258" s="4"/>
    </row>
    <row r="259" spans="1:17" ht="15.75" thickBot="1" x14ac:dyDescent="0.3">
      <c r="A259" s="4">
        <f>SUM(A258,Tabel69[[#This Row],[terrain]]=1)</f>
        <v>28</v>
      </c>
      <c r="B259" s="4">
        <v>10</v>
      </c>
      <c r="C259" s="4" t="s">
        <v>126</v>
      </c>
      <c r="D259" s="4" t="s">
        <v>121</v>
      </c>
      <c r="E259" s="4"/>
      <c r="F259" s="4" t="s">
        <v>75</v>
      </c>
      <c r="G259" s="4" t="s">
        <v>102</v>
      </c>
      <c r="H259" s="4"/>
      <c r="J259" s="4" t="s">
        <v>167</v>
      </c>
      <c r="K259" s="4">
        <v>10</v>
      </c>
      <c r="L259" s="4" t="s">
        <v>98</v>
      </c>
      <c r="M259" s="4" t="s">
        <v>126</v>
      </c>
      <c r="N259" s="4"/>
      <c r="O259" s="4" t="s">
        <v>76</v>
      </c>
      <c r="P259" s="4" t="s">
        <v>124</v>
      </c>
      <c r="Q259" s="4"/>
    </row>
    <row r="260" spans="1:17" ht="15.75" thickBot="1" x14ac:dyDescent="0.3">
      <c r="A260" s="4">
        <f>SUM(A259,Tabel69[[#This Row],[terrain]]=1)</f>
        <v>28</v>
      </c>
      <c r="B260" s="4">
        <v>11</v>
      </c>
      <c r="C260" s="4" t="s">
        <v>95</v>
      </c>
      <c r="D260" s="4" t="s">
        <v>96</v>
      </c>
      <c r="E260" s="4" t="s">
        <v>108</v>
      </c>
      <c r="F260" s="4" t="s">
        <v>86</v>
      </c>
      <c r="G260" s="4" t="s">
        <v>106</v>
      </c>
      <c r="H260" s="4"/>
      <c r="J260" s="7" t="s">
        <v>167</v>
      </c>
      <c r="K260" s="7">
        <v>11</v>
      </c>
      <c r="L260" s="7" t="s">
        <v>118</v>
      </c>
      <c r="M260" s="7" t="s">
        <v>105</v>
      </c>
      <c r="N260" s="7"/>
      <c r="O260" s="7" t="s">
        <v>91</v>
      </c>
      <c r="P260" s="7" t="s">
        <v>72</v>
      </c>
      <c r="Q260" s="7"/>
    </row>
    <row r="261" spans="1:17" ht="15.75" thickBot="1" x14ac:dyDescent="0.3">
      <c r="A261" s="4">
        <f>SUM(A260,Tabel69[[#This Row],[terrain]]=1)</f>
        <v>29</v>
      </c>
      <c r="B261" s="4">
        <v>1</v>
      </c>
      <c r="C261" s="4" t="s">
        <v>89</v>
      </c>
      <c r="D261" s="4" t="s">
        <v>96</v>
      </c>
      <c r="E261" s="4"/>
      <c r="F261" s="4" t="s">
        <v>126</v>
      </c>
      <c r="G261" s="4" t="s">
        <v>74</v>
      </c>
      <c r="H261" s="4"/>
      <c r="J261" s="4" t="s">
        <v>168</v>
      </c>
      <c r="K261" s="4">
        <v>1</v>
      </c>
      <c r="L261" s="4" t="s">
        <v>95</v>
      </c>
      <c r="M261" s="4" t="s">
        <v>94</v>
      </c>
      <c r="N261" s="4" t="s">
        <v>98</v>
      </c>
      <c r="O261" s="4" t="s">
        <v>106</v>
      </c>
      <c r="P261" s="4" t="s">
        <v>87</v>
      </c>
      <c r="Q261" s="4"/>
    </row>
    <row r="262" spans="1:17" ht="15.75" thickBot="1" x14ac:dyDescent="0.3">
      <c r="A262" s="4">
        <f>SUM(A261,Tabel69[[#This Row],[terrain]]=1)</f>
        <v>29</v>
      </c>
      <c r="B262" s="4">
        <v>2</v>
      </c>
      <c r="C262" s="4" t="s">
        <v>81</v>
      </c>
      <c r="D262" s="4" t="s">
        <v>120</v>
      </c>
      <c r="E262" s="4"/>
      <c r="F262" s="4" t="s">
        <v>127</v>
      </c>
      <c r="G262" s="4" t="s">
        <v>92</v>
      </c>
      <c r="H262" s="4"/>
      <c r="J262" s="4" t="s">
        <v>168</v>
      </c>
      <c r="K262" s="4">
        <v>2</v>
      </c>
      <c r="L262" s="4" t="s">
        <v>120</v>
      </c>
      <c r="M262" s="4" t="s">
        <v>105</v>
      </c>
      <c r="N262" s="4"/>
      <c r="O262" s="4" t="s">
        <v>100</v>
      </c>
      <c r="P262" s="4" t="s">
        <v>123</v>
      </c>
      <c r="Q262" s="4"/>
    </row>
    <row r="263" spans="1:17" ht="15.75" thickBot="1" x14ac:dyDescent="0.3">
      <c r="A263" s="4">
        <f>SUM(A262,Tabel69[[#This Row],[terrain]]=1)</f>
        <v>29</v>
      </c>
      <c r="B263" s="4">
        <v>3</v>
      </c>
      <c r="C263" s="4" t="s">
        <v>131</v>
      </c>
      <c r="D263" s="4" t="s">
        <v>102</v>
      </c>
      <c r="E263" s="4"/>
      <c r="F263" s="4" t="s">
        <v>71</v>
      </c>
      <c r="G263" s="4" t="s">
        <v>108</v>
      </c>
      <c r="H263" s="4"/>
      <c r="J263" s="4" t="s">
        <v>168</v>
      </c>
      <c r="K263" s="4">
        <v>3</v>
      </c>
      <c r="L263" s="4" t="s">
        <v>71</v>
      </c>
      <c r="M263" s="4" t="s">
        <v>91</v>
      </c>
      <c r="N263" s="4"/>
      <c r="O263" s="4" t="s">
        <v>81</v>
      </c>
      <c r="P263" s="4" t="s">
        <v>124</v>
      </c>
      <c r="Q263" s="4"/>
    </row>
    <row r="264" spans="1:17" ht="15.75" thickBot="1" x14ac:dyDescent="0.3">
      <c r="A264" s="4">
        <f>SUM(A263,Tabel69[[#This Row],[terrain]]=1)</f>
        <v>29</v>
      </c>
      <c r="B264" s="4">
        <v>4</v>
      </c>
      <c r="C264" s="4" t="s">
        <v>75</v>
      </c>
      <c r="D264" s="4" t="s">
        <v>80</v>
      </c>
      <c r="E264" s="4"/>
      <c r="F264" s="4" t="s">
        <v>87</v>
      </c>
      <c r="G264" s="4" t="s">
        <v>91</v>
      </c>
      <c r="H264" s="4"/>
      <c r="J264" s="4" t="s">
        <v>168</v>
      </c>
      <c r="K264" s="4">
        <v>4</v>
      </c>
      <c r="L264" s="4" t="s">
        <v>78</v>
      </c>
      <c r="M264" s="4" t="s">
        <v>84</v>
      </c>
      <c r="N264" s="4"/>
      <c r="O264" s="4" t="s">
        <v>82</v>
      </c>
      <c r="P264" s="4" t="s">
        <v>92</v>
      </c>
      <c r="Q264" s="4"/>
    </row>
    <row r="265" spans="1:17" ht="15.75" thickBot="1" x14ac:dyDescent="0.3">
      <c r="A265" s="4">
        <f>SUM(A264,Tabel69[[#This Row],[terrain]]=1)</f>
        <v>29</v>
      </c>
      <c r="B265" s="4">
        <v>5</v>
      </c>
      <c r="C265" s="4" t="s">
        <v>121</v>
      </c>
      <c r="D265" s="4" t="s">
        <v>100</v>
      </c>
      <c r="E265" s="4"/>
      <c r="F265" s="4" t="s">
        <v>79</v>
      </c>
      <c r="G265" s="4" t="s">
        <v>106</v>
      </c>
      <c r="H265" s="4"/>
      <c r="J265" s="4" t="s">
        <v>168</v>
      </c>
      <c r="K265" s="4">
        <v>5</v>
      </c>
      <c r="L265" s="4" t="s">
        <v>80</v>
      </c>
      <c r="M265" s="4" t="s">
        <v>119</v>
      </c>
      <c r="N265" s="4"/>
      <c r="O265" s="4" t="s">
        <v>79</v>
      </c>
      <c r="P265" s="4" t="s">
        <v>115</v>
      </c>
      <c r="Q265" s="4"/>
    </row>
    <row r="266" spans="1:17" ht="15.75" thickBot="1" x14ac:dyDescent="0.3">
      <c r="A266" s="4">
        <f>SUM(A265,Tabel69[[#This Row],[terrain]]=1)</f>
        <v>29</v>
      </c>
      <c r="B266" s="4">
        <v>6</v>
      </c>
      <c r="C266" s="4" t="s">
        <v>118</v>
      </c>
      <c r="D266" s="4" t="s">
        <v>98</v>
      </c>
      <c r="E266" s="4"/>
      <c r="F266" s="4" t="s">
        <v>116</v>
      </c>
      <c r="G266" s="4" t="s">
        <v>99</v>
      </c>
      <c r="H266" s="4"/>
      <c r="J266" s="4" t="s">
        <v>168</v>
      </c>
      <c r="K266" s="4">
        <v>6</v>
      </c>
      <c r="L266" s="4" t="s">
        <v>89</v>
      </c>
      <c r="M266" s="4" t="s">
        <v>76</v>
      </c>
      <c r="N266" s="4"/>
      <c r="O266" s="4" t="s">
        <v>72</v>
      </c>
      <c r="P266" s="4" t="s">
        <v>131</v>
      </c>
      <c r="Q266" s="4"/>
    </row>
    <row r="267" spans="1:17" ht="15.75" thickBot="1" x14ac:dyDescent="0.3">
      <c r="A267" s="4">
        <f>SUM(A266,Tabel69[[#This Row],[terrain]]=1)</f>
        <v>29</v>
      </c>
      <c r="B267" s="4">
        <v>7</v>
      </c>
      <c r="C267" s="4" t="s">
        <v>86</v>
      </c>
      <c r="D267" s="4" t="s">
        <v>95</v>
      </c>
      <c r="E267" s="4"/>
      <c r="F267" s="4" t="s">
        <v>125</v>
      </c>
      <c r="G267" s="4" t="s">
        <v>103</v>
      </c>
      <c r="H267" s="4"/>
      <c r="J267" s="4" t="s">
        <v>168</v>
      </c>
      <c r="K267" s="4">
        <v>7</v>
      </c>
      <c r="L267" s="4" t="s">
        <v>125</v>
      </c>
      <c r="M267" s="4" t="s">
        <v>103</v>
      </c>
      <c r="N267" s="4"/>
      <c r="O267" s="4" t="s">
        <v>75</v>
      </c>
      <c r="P267" s="4" t="s">
        <v>73</v>
      </c>
      <c r="Q267" s="4"/>
    </row>
    <row r="268" spans="1:17" ht="15.75" thickBot="1" x14ac:dyDescent="0.3">
      <c r="A268" s="4">
        <f>SUM(A267,Tabel69[[#This Row],[terrain]]=1)</f>
        <v>29</v>
      </c>
      <c r="B268" s="4">
        <v>8</v>
      </c>
      <c r="C268" s="4" t="s">
        <v>76</v>
      </c>
      <c r="D268" s="4" t="s">
        <v>123</v>
      </c>
      <c r="E268" s="4"/>
      <c r="F268" s="4" t="s">
        <v>82</v>
      </c>
      <c r="G268" s="4" t="s">
        <v>124</v>
      </c>
      <c r="H268" s="4"/>
      <c r="J268" s="4" t="s">
        <v>168</v>
      </c>
      <c r="K268" s="4">
        <v>8</v>
      </c>
      <c r="L268" s="4" t="s">
        <v>107</v>
      </c>
      <c r="M268" s="4" t="s">
        <v>102</v>
      </c>
      <c r="N268" s="4"/>
      <c r="O268" s="4" t="s">
        <v>117</v>
      </c>
      <c r="P268" s="4" t="s">
        <v>104</v>
      </c>
      <c r="Q268" s="4"/>
    </row>
    <row r="269" spans="1:17" ht="15.75" thickBot="1" x14ac:dyDescent="0.3">
      <c r="A269" s="4">
        <f>SUM(A268,Tabel69[[#This Row],[terrain]]=1)</f>
        <v>29</v>
      </c>
      <c r="B269" s="4">
        <v>9</v>
      </c>
      <c r="C269" s="4" t="s">
        <v>119</v>
      </c>
      <c r="D269" s="4" t="s">
        <v>105</v>
      </c>
      <c r="E269" s="4"/>
      <c r="F269" s="4" t="s">
        <v>115</v>
      </c>
      <c r="G269" s="4" t="s">
        <v>117</v>
      </c>
      <c r="H269" s="4"/>
      <c r="J269" s="4" t="s">
        <v>168</v>
      </c>
      <c r="K269" s="4">
        <v>9</v>
      </c>
      <c r="L269" s="4" t="s">
        <v>99</v>
      </c>
      <c r="M269" s="4" t="s">
        <v>77</v>
      </c>
      <c r="N269" s="4"/>
      <c r="O269" s="4" t="s">
        <v>121</v>
      </c>
      <c r="P269" s="4" t="s">
        <v>86</v>
      </c>
      <c r="Q269" s="4"/>
    </row>
    <row r="270" spans="1:17" ht="15.75" thickBot="1" x14ac:dyDescent="0.3">
      <c r="A270" s="4">
        <f>SUM(A269,Tabel69[[#This Row],[terrain]]=1)</f>
        <v>29</v>
      </c>
      <c r="B270" s="4">
        <v>10</v>
      </c>
      <c r="C270" s="4" t="s">
        <v>72</v>
      </c>
      <c r="D270" s="4" t="s">
        <v>78</v>
      </c>
      <c r="E270" s="4"/>
      <c r="F270" s="4" t="s">
        <v>84</v>
      </c>
      <c r="G270" s="4" t="s">
        <v>94</v>
      </c>
      <c r="H270" s="4"/>
      <c r="J270" s="4" t="s">
        <v>168</v>
      </c>
      <c r="K270" s="4">
        <v>10</v>
      </c>
      <c r="L270" s="4" t="s">
        <v>97</v>
      </c>
      <c r="M270" s="4" t="s">
        <v>126</v>
      </c>
      <c r="N270" s="4"/>
      <c r="O270" s="4" t="s">
        <v>96</v>
      </c>
      <c r="P270" s="4" t="s">
        <v>74</v>
      </c>
      <c r="Q270" s="4"/>
    </row>
    <row r="271" spans="1:17" ht="15.75" thickBot="1" x14ac:dyDescent="0.3">
      <c r="A271" s="4">
        <f>SUM(A270,Tabel69[[#This Row],[terrain]]=1)</f>
        <v>29</v>
      </c>
      <c r="B271" s="4">
        <v>11</v>
      </c>
      <c r="C271" s="4" t="s">
        <v>77</v>
      </c>
      <c r="D271" s="4" t="s">
        <v>104</v>
      </c>
      <c r="E271" s="4" t="s">
        <v>107</v>
      </c>
      <c r="F271" s="4" t="s">
        <v>73</v>
      </c>
      <c r="G271" s="4" t="s">
        <v>97</v>
      </c>
      <c r="H271" s="4"/>
      <c r="J271" s="7" t="s">
        <v>168</v>
      </c>
      <c r="K271" s="7">
        <v>11</v>
      </c>
      <c r="L271" s="7" t="s">
        <v>108</v>
      </c>
      <c r="M271" s="7" t="s">
        <v>116</v>
      </c>
      <c r="N271" s="7"/>
      <c r="O271" s="7" t="s">
        <v>127</v>
      </c>
      <c r="P271" s="7" t="s">
        <v>118</v>
      </c>
      <c r="Q271" s="7"/>
    </row>
    <row r="272" spans="1:17" ht="15.75" thickBot="1" x14ac:dyDescent="0.3">
      <c r="A272" s="4">
        <f>SUM(A271,Tabel69[[#This Row],[terrain]]=1)</f>
        <v>30</v>
      </c>
      <c r="B272" s="4">
        <v>1</v>
      </c>
      <c r="C272" s="4" t="s">
        <v>71</v>
      </c>
      <c r="D272" s="4" t="s">
        <v>98</v>
      </c>
      <c r="E272" s="4"/>
      <c r="F272" s="4" t="s">
        <v>120</v>
      </c>
      <c r="G272" s="4" t="s">
        <v>96</v>
      </c>
      <c r="H272" s="4"/>
      <c r="J272" s="4" t="s">
        <v>169</v>
      </c>
      <c r="K272" s="4">
        <v>1</v>
      </c>
      <c r="L272" s="4" t="s">
        <v>108</v>
      </c>
      <c r="M272" s="4" t="s">
        <v>116</v>
      </c>
      <c r="N272" s="4" t="s">
        <v>80</v>
      </c>
      <c r="O272" s="4" t="s">
        <v>100</v>
      </c>
      <c r="P272" s="4" t="s">
        <v>87</v>
      </c>
      <c r="Q272" s="4"/>
    </row>
    <row r="273" spans="1:17" ht="15.75" thickBot="1" x14ac:dyDescent="0.3">
      <c r="A273" s="4">
        <f>SUM(A272,Tabel69[[#This Row],[terrain]]=1)</f>
        <v>30</v>
      </c>
      <c r="B273" s="4">
        <v>2</v>
      </c>
      <c r="C273" s="4" t="s">
        <v>84</v>
      </c>
      <c r="D273" s="4" t="s">
        <v>95</v>
      </c>
      <c r="E273" s="4"/>
      <c r="F273" s="4" t="s">
        <v>73</v>
      </c>
      <c r="G273" s="4" t="s">
        <v>94</v>
      </c>
      <c r="H273" s="4"/>
      <c r="J273" s="4" t="s">
        <v>169</v>
      </c>
      <c r="K273" s="4">
        <v>2</v>
      </c>
      <c r="L273" s="4" t="s">
        <v>98</v>
      </c>
      <c r="M273" s="4" t="s">
        <v>123</v>
      </c>
      <c r="N273" s="4"/>
      <c r="O273" s="4" t="s">
        <v>82</v>
      </c>
      <c r="P273" s="4" t="s">
        <v>115</v>
      </c>
      <c r="Q273" s="4"/>
    </row>
    <row r="274" spans="1:17" ht="15.75" thickBot="1" x14ac:dyDescent="0.3">
      <c r="A274" s="4">
        <f>SUM(A273,Tabel69[[#This Row],[terrain]]=1)</f>
        <v>30</v>
      </c>
      <c r="B274" s="4">
        <v>3</v>
      </c>
      <c r="C274" s="4" t="s">
        <v>87</v>
      </c>
      <c r="D274" s="4" t="s">
        <v>103</v>
      </c>
      <c r="E274" s="4"/>
      <c r="F274" s="4" t="s">
        <v>82</v>
      </c>
      <c r="G274" s="4" t="s">
        <v>105</v>
      </c>
      <c r="H274" s="4"/>
      <c r="J274" s="4" t="s">
        <v>169</v>
      </c>
      <c r="K274" s="4">
        <v>3</v>
      </c>
      <c r="L274" s="4" t="s">
        <v>92</v>
      </c>
      <c r="M274" s="4" t="s">
        <v>106</v>
      </c>
      <c r="N274" s="4"/>
      <c r="O274" s="4" t="s">
        <v>95</v>
      </c>
      <c r="P274" s="4" t="s">
        <v>71</v>
      </c>
      <c r="Q274" s="4"/>
    </row>
    <row r="275" spans="1:17" ht="15.75" thickBot="1" x14ac:dyDescent="0.3">
      <c r="A275" s="4">
        <f>SUM(A274,Tabel69[[#This Row],[terrain]]=1)</f>
        <v>30</v>
      </c>
      <c r="B275" s="4">
        <v>4</v>
      </c>
      <c r="C275" s="4" t="s">
        <v>125</v>
      </c>
      <c r="D275" s="4" t="s">
        <v>118</v>
      </c>
      <c r="E275" s="4"/>
      <c r="F275" s="4" t="s">
        <v>80</v>
      </c>
      <c r="G275" s="4" t="s">
        <v>119</v>
      </c>
      <c r="H275" s="4"/>
      <c r="J275" s="4" t="s">
        <v>169</v>
      </c>
      <c r="K275" s="4">
        <v>4</v>
      </c>
      <c r="L275" s="4" t="s">
        <v>125</v>
      </c>
      <c r="M275" s="4" t="s">
        <v>126</v>
      </c>
      <c r="N275" s="4"/>
      <c r="O275" s="4" t="s">
        <v>120</v>
      </c>
      <c r="P275" s="4" t="s">
        <v>131</v>
      </c>
      <c r="Q275" s="4"/>
    </row>
    <row r="276" spans="1:17" ht="15.75" thickBot="1" x14ac:dyDescent="0.3">
      <c r="A276" s="4">
        <f>SUM(A275,Tabel69[[#This Row],[terrain]]=1)</f>
        <v>30</v>
      </c>
      <c r="B276" s="4">
        <v>5</v>
      </c>
      <c r="C276" s="4" t="s">
        <v>79</v>
      </c>
      <c r="D276" s="4" t="s">
        <v>89</v>
      </c>
      <c r="E276" s="4"/>
      <c r="F276" s="4" t="s">
        <v>123</v>
      </c>
      <c r="G276" s="4" t="s">
        <v>104</v>
      </c>
      <c r="H276" s="4"/>
      <c r="J276" s="4" t="s">
        <v>169</v>
      </c>
      <c r="K276" s="4">
        <v>5</v>
      </c>
      <c r="L276" s="4" t="s">
        <v>74</v>
      </c>
      <c r="M276" s="4" t="s">
        <v>94</v>
      </c>
      <c r="N276" s="4"/>
      <c r="O276" s="4" t="s">
        <v>99</v>
      </c>
      <c r="P276" s="4" t="s">
        <v>119</v>
      </c>
      <c r="Q276" s="4"/>
    </row>
    <row r="277" spans="1:17" ht="15.75" thickBot="1" x14ac:dyDescent="0.3">
      <c r="A277" s="4">
        <f>SUM(A276,Tabel69[[#This Row],[terrain]]=1)</f>
        <v>30</v>
      </c>
      <c r="B277" s="4">
        <v>6</v>
      </c>
      <c r="C277" s="4" t="s">
        <v>72</v>
      </c>
      <c r="D277" s="4" t="s">
        <v>117</v>
      </c>
      <c r="E277" s="4"/>
      <c r="F277" s="4" t="s">
        <v>127</v>
      </c>
      <c r="G277" s="4" t="s">
        <v>121</v>
      </c>
      <c r="H277" s="4"/>
      <c r="J277" s="4" t="s">
        <v>169</v>
      </c>
      <c r="K277" s="4">
        <v>6</v>
      </c>
      <c r="L277" s="4" t="s">
        <v>97</v>
      </c>
      <c r="M277" s="4" t="s">
        <v>127</v>
      </c>
      <c r="N277" s="4"/>
      <c r="O277" s="4" t="s">
        <v>107</v>
      </c>
      <c r="P277" s="4" t="s">
        <v>89</v>
      </c>
      <c r="Q277" s="4"/>
    </row>
    <row r="278" spans="1:17" ht="15.75" thickBot="1" x14ac:dyDescent="0.3">
      <c r="A278" s="4">
        <f>SUM(A277,Tabel69[[#This Row],[terrain]]=1)</f>
        <v>30</v>
      </c>
      <c r="B278" s="4">
        <v>7</v>
      </c>
      <c r="C278" s="4" t="s">
        <v>76</v>
      </c>
      <c r="D278" s="4" t="s">
        <v>91</v>
      </c>
      <c r="E278" s="4"/>
      <c r="F278" s="4" t="s">
        <v>78</v>
      </c>
      <c r="G278" s="4" t="s">
        <v>81</v>
      </c>
      <c r="H278" s="4"/>
      <c r="J278" s="4" t="s">
        <v>169</v>
      </c>
      <c r="K278" s="4">
        <v>7</v>
      </c>
      <c r="L278" s="4" t="s">
        <v>84</v>
      </c>
      <c r="M278" s="4" t="s">
        <v>96</v>
      </c>
      <c r="N278" s="4"/>
      <c r="O278" s="4" t="s">
        <v>75</v>
      </c>
      <c r="P278" s="4" t="s">
        <v>104</v>
      </c>
      <c r="Q278" s="4"/>
    </row>
    <row r="279" spans="1:17" ht="15.75" thickBot="1" x14ac:dyDescent="0.3">
      <c r="A279" s="4">
        <f>SUM(A278,Tabel69[[#This Row],[terrain]]=1)</f>
        <v>30</v>
      </c>
      <c r="B279" s="4">
        <v>8</v>
      </c>
      <c r="C279" s="4" t="s">
        <v>116</v>
      </c>
      <c r="D279" s="4" t="s">
        <v>86</v>
      </c>
      <c r="E279" s="4"/>
      <c r="F279" s="4" t="s">
        <v>74</v>
      </c>
      <c r="G279" s="4" t="s">
        <v>99</v>
      </c>
      <c r="H279" s="4"/>
      <c r="J279" s="4" t="s">
        <v>169</v>
      </c>
      <c r="K279" s="4">
        <v>8</v>
      </c>
      <c r="L279" s="4" t="s">
        <v>72</v>
      </c>
      <c r="M279" s="4" t="s">
        <v>105</v>
      </c>
      <c r="N279" s="4"/>
      <c r="O279" s="4" t="s">
        <v>121</v>
      </c>
      <c r="P279" s="4" t="s">
        <v>81</v>
      </c>
      <c r="Q279" s="4"/>
    </row>
    <row r="280" spans="1:17" ht="15.75" thickBot="1" x14ac:dyDescent="0.3">
      <c r="A280" s="4">
        <f>SUM(A279,Tabel69[[#This Row],[terrain]]=1)</f>
        <v>30</v>
      </c>
      <c r="B280" s="4">
        <v>9</v>
      </c>
      <c r="C280" s="4" t="s">
        <v>126</v>
      </c>
      <c r="D280" s="4" t="s">
        <v>131</v>
      </c>
      <c r="E280" s="4"/>
      <c r="F280" s="4" t="s">
        <v>77</v>
      </c>
      <c r="G280" s="4" t="s">
        <v>124</v>
      </c>
      <c r="H280" s="4"/>
      <c r="J280" s="4" t="s">
        <v>169</v>
      </c>
      <c r="K280" s="4">
        <v>9</v>
      </c>
      <c r="L280" s="4" t="s">
        <v>76</v>
      </c>
      <c r="M280" s="4" t="s">
        <v>103</v>
      </c>
      <c r="N280" s="4"/>
      <c r="O280" s="4" t="s">
        <v>91</v>
      </c>
      <c r="P280" s="4" t="s">
        <v>117</v>
      </c>
      <c r="Q280" s="4"/>
    </row>
    <row r="281" spans="1:17" ht="15.75" thickBot="1" x14ac:dyDescent="0.3">
      <c r="A281" s="4">
        <f>SUM(A280,Tabel69[[#This Row],[terrain]]=1)</f>
        <v>30</v>
      </c>
      <c r="B281" s="4">
        <v>10</v>
      </c>
      <c r="C281" s="4" t="s">
        <v>115</v>
      </c>
      <c r="D281" s="4" t="s">
        <v>100</v>
      </c>
      <c r="E281" s="4"/>
      <c r="F281" s="4" t="s">
        <v>97</v>
      </c>
      <c r="G281" s="4" t="s">
        <v>102</v>
      </c>
      <c r="H281" s="4"/>
      <c r="J281" s="4" t="s">
        <v>169</v>
      </c>
      <c r="K281" s="4">
        <v>10</v>
      </c>
      <c r="L281" s="4" t="s">
        <v>77</v>
      </c>
      <c r="M281" s="4" t="s">
        <v>86</v>
      </c>
      <c r="N281" s="4"/>
      <c r="O281" s="4" t="s">
        <v>79</v>
      </c>
      <c r="P281" s="4" t="s">
        <v>73</v>
      </c>
      <c r="Q281" s="4"/>
    </row>
    <row r="282" spans="1:17" ht="15.75" thickBot="1" x14ac:dyDescent="0.3">
      <c r="A282" s="4">
        <f>SUM(A281,Tabel69[[#This Row],[terrain]]=1)</f>
        <v>30</v>
      </c>
      <c r="B282" s="4">
        <v>11</v>
      </c>
      <c r="C282" s="4" t="s">
        <v>75</v>
      </c>
      <c r="D282" s="4" t="s">
        <v>106</v>
      </c>
      <c r="E282" s="4" t="s">
        <v>108</v>
      </c>
      <c r="F282" s="4" t="s">
        <v>92</v>
      </c>
      <c r="G282" s="4" t="s">
        <v>107</v>
      </c>
      <c r="H282" s="4"/>
      <c r="J282" s="7" t="s">
        <v>169</v>
      </c>
      <c r="K282" s="7">
        <v>11</v>
      </c>
      <c r="L282" s="7" t="s">
        <v>78</v>
      </c>
      <c r="M282" s="7" t="s">
        <v>124</v>
      </c>
      <c r="N282" s="7"/>
      <c r="O282" s="7" t="s">
        <v>102</v>
      </c>
      <c r="P282" s="7" t="s">
        <v>118</v>
      </c>
      <c r="Q282" s="7"/>
    </row>
    <row r="283" spans="1:17" ht="15.75" thickBot="1" x14ac:dyDescent="0.3">
      <c r="A283" s="4">
        <f>SUM(A282,Tabel69[[#This Row],[terrain]]=1)</f>
        <v>31</v>
      </c>
      <c r="B283" s="4">
        <v>1</v>
      </c>
      <c r="C283" s="4" t="s">
        <v>81</v>
      </c>
      <c r="D283" s="4" t="s">
        <v>108</v>
      </c>
      <c r="E283" s="4"/>
      <c r="F283" s="4" t="s">
        <v>126</v>
      </c>
      <c r="G283" s="4" t="s">
        <v>125</v>
      </c>
      <c r="H283" s="4"/>
      <c r="J283" s="4" t="s">
        <v>170</v>
      </c>
      <c r="K283" s="4">
        <v>1</v>
      </c>
      <c r="L283" s="4" t="s">
        <v>93</v>
      </c>
      <c r="M283" s="4" t="s">
        <v>105</v>
      </c>
      <c r="N283" s="4" t="s">
        <v>130</v>
      </c>
      <c r="O283" s="4" t="s">
        <v>80</v>
      </c>
      <c r="P283" s="4" t="s">
        <v>86</v>
      </c>
      <c r="Q283" s="4" t="s">
        <v>106</v>
      </c>
    </row>
    <row r="284" spans="1:17" ht="15.75" thickBot="1" x14ac:dyDescent="0.3">
      <c r="A284" s="4">
        <f>SUM(A283,Tabel69[[#This Row],[terrain]]=1)</f>
        <v>31</v>
      </c>
      <c r="B284" s="4">
        <v>2</v>
      </c>
      <c r="C284" s="4" t="s">
        <v>84</v>
      </c>
      <c r="D284" s="4" t="s">
        <v>90</v>
      </c>
      <c r="E284" s="4"/>
      <c r="F284" s="4" t="s">
        <v>80</v>
      </c>
      <c r="G284" s="4" t="s">
        <v>128</v>
      </c>
      <c r="H284" s="4"/>
      <c r="J284" s="4" t="s">
        <v>170</v>
      </c>
      <c r="K284" s="4">
        <v>2</v>
      </c>
      <c r="L284" s="4" t="s">
        <v>94</v>
      </c>
      <c r="M284" s="4" t="s">
        <v>87</v>
      </c>
      <c r="N284" s="4"/>
      <c r="O284" s="4" t="s">
        <v>126</v>
      </c>
      <c r="P284" s="4" t="s">
        <v>101</v>
      </c>
      <c r="Q284" s="4"/>
    </row>
    <row r="285" spans="1:17" ht="15.75" thickBot="1" x14ac:dyDescent="0.3">
      <c r="A285" s="4">
        <f>SUM(A284,Tabel69[[#This Row],[terrain]]=1)</f>
        <v>31</v>
      </c>
      <c r="B285" s="4">
        <v>3</v>
      </c>
      <c r="C285" s="4" t="s">
        <v>120</v>
      </c>
      <c r="D285" s="4" t="s">
        <v>95</v>
      </c>
      <c r="E285" s="4"/>
      <c r="F285" s="4" t="s">
        <v>127</v>
      </c>
      <c r="G285" s="4" t="s">
        <v>87</v>
      </c>
      <c r="H285" s="4"/>
      <c r="J285" s="4" t="s">
        <v>170</v>
      </c>
      <c r="K285" s="4">
        <v>3</v>
      </c>
      <c r="L285" s="4" t="s">
        <v>120</v>
      </c>
      <c r="M285" s="4" t="s">
        <v>121</v>
      </c>
      <c r="N285" s="4"/>
      <c r="O285" s="4" t="s">
        <v>104</v>
      </c>
      <c r="P285" s="4" t="s">
        <v>127</v>
      </c>
      <c r="Q285" s="4"/>
    </row>
    <row r="286" spans="1:17" ht="15.75" thickBot="1" x14ac:dyDescent="0.3">
      <c r="A286" s="4">
        <f>SUM(A285,Tabel69[[#This Row],[terrain]]=1)</f>
        <v>31</v>
      </c>
      <c r="B286" s="4">
        <v>4</v>
      </c>
      <c r="C286" s="4" t="s">
        <v>131</v>
      </c>
      <c r="D286" s="4" t="s">
        <v>123</v>
      </c>
      <c r="E286" s="4"/>
      <c r="F286" s="4" t="s">
        <v>92</v>
      </c>
      <c r="G286" s="4" t="s">
        <v>100</v>
      </c>
      <c r="H286" s="4"/>
      <c r="J286" s="4" t="s">
        <v>170</v>
      </c>
      <c r="K286" s="4">
        <v>4</v>
      </c>
      <c r="L286" s="4" t="s">
        <v>115</v>
      </c>
      <c r="M286" s="4" t="s">
        <v>96</v>
      </c>
      <c r="N286" s="4"/>
      <c r="O286" s="4" t="s">
        <v>71</v>
      </c>
      <c r="P286" s="4" t="s">
        <v>108</v>
      </c>
      <c r="Q286" s="4"/>
    </row>
    <row r="287" spans="1:17" ht="15.75" thickBot="1" x14ac:dyDescent="0.3">
      <c r="A287" s="4">
        <f>SUM(A286,Tabel69[[#This Row],[terrain]]=1)</f>
        <v>31</v>
      </c>
      <c r="B287" s="4">
        <v>5</v>
      </c>
      <c r="C287" s="4" t="s">
        <v>93</v>
      </c>
      <c r="D287" s="4" t="s">
        <v>102</v>
      </c>
      <c r="E287" s="4"/>
      <c r="F287" s="4" t="s">
        <v>89</v>
      </c>
      <c r="G287" s="4" t="s">
        <v>97</v>
      </c>
      <c r="H287" s="4"/>
      <c r="J287" s="4" t="s">
        <v>170</v>
      </c>
      <c r="K287" s="4">
        <v>5</v>
      </c>
      <c r="L287" s="4" t="s">
        <v>74</v>
      </c>
      <c r="M287" s="4" t="s">
        <v>92</v>
      </c>
      <c r="N287" s="4"/>
      <c r="O287" s="4" t="s">
        <v>103</v>
      </c>
      <c r="P287" s="4" t="s">
        <v>102</v>
      </c>
      <c r="Q287" s="4"/>
    </row>
    <row r="288" spans="1:17" ht="15.75" thickBot="1" x14ac:dyDescent="0.3">
      <c r="A288" s="4">
        <f>SUM(A287,Tabel69[[#This Row],[terrain]]=1)</f>
        <v>31</v>
      </c>
      <c r="B288" s="4">
        <v>6</v>
      </c>
      <c r="C288" s="4" t="s">
        <v>118</v>
      </c>
      <c r="D288" s="4" t="s">
        <v>103</v>
      </c>
      <c r="E288" s="4"/>
      <c r="F288" s="4" t="s">
        <v>71</v>
      </c>
      <c r="G288" s="4" t="s">
        <v>122</v>
      </c>
      <c r="H288" s="4"/>
      <c r="J288" s="4" t="s">
        <v>170</v>
      </c>
      <c r="K288" s="4">
        <v>6</v>
      </c>
      <c r="L288" s="4" t="s">
        <v>107</v>
      </c>
      <c r="M288" s="4" t="s">
        <v>119</v>
      </c>
      <c r="N288" s="4"/>
      <c r="O288" s="4" t="s">
        <v>122</v>
      </c>
      <c r="P288" s="4" t="s">
        <v>99</v>
      </c>
      <c r="Q288" s="4"/>
    </row>
    <row r="289" spans="1:17" ht="15.75" thickBot="1" x14ac:dyDescent="0.3">
      <c r="A289" s="4">
        <f>SUM(A288,Tabel69[[#This Row],[terrain]]=1)</f>
        <v>31</v>
      </c>
      <c r="B289" s="4">
        <v>7</v>
      </c>
      <c r="C289" s="4" t="s">
        <v>117</v>
      </c>
      <c r="D289" s="4" t="s">
        <v>124</v>
      </c>
      <c r="E289" s="4"/>
      <c r="F289" s="4" t="s">
        <v>82</v>
      </c>
      <c r="G289" s="4" t="s">
        <v>98</v>
      </c>
      <c r="H289" s="4"/>
      <c r="J289" s="4" t="s">
        <v>170</v>
      </c>
      <c r="K289" s="4">
        <v>7</v>
      </c>
      <c r="L289" s="4" t="s">
        <v>98</v>
      </c>
      <c r="M289" s="4" t="s">
        <v>91</v>
      </c>
      <c r="N289" s="4"/>
      <c r="O289" s="4" t="s">
        <v>89</v>
      </c>
      <c r="P289" s="4" t="s">
        <v>100</v>
      </c>
      <c r="Q289" s="4"/>
    </row>
    <row r="290" spans="1:17" ht="15.75" thickBot="1" x14ac:dyDescent="0.3">
      <c r="A290" s="4">
        <f>SUM(A289,Tabel69[[#This Row],[terrain]]=1)</f>
        <v>31</v>
      </c>
      <c r="B290" s="4">
        <v>8</v>
      </c>
      <c r="C290" s="4" t="s">
        <v>73</v>
      </c>
      <c r="D290" s="4" t="s">
        <v>86</v>
      </c>
      <c r="E290" s="4"/>
      <c r="F290" s="4" t="s">
        <v>94</v>
      </c>
      <c r="G290" s="4" t="s">
        <v>121</v>
      </c>
      <c r="H290" s="4"/>
      <c r="J290" s="4" t="s">
        <v>170</v>
      </c>
      <c r="K290" s="4">
        <v>8</v>
      </c>
      <c r="L290" s="4" t="s">
        <v>131</v>
      </c>
      <c r="M290" s="4" t="s">
        <v>95</v>
      </c>
      <c r="N290" s="4"/>
      <c r="O290" s="4" t="s">
        <v>97</v>
      </c>
      <c r="P290" s="4" t="s">
        <v>117</v>
      </c>
      <c r="Q290" s="4"/>
    </row>
    <row r="291" spans="1:17" ht="15.75" thickBot="1" x14ac:dyDescent="0.3">
      <c r="A291" s="4">
        <f>SUM(A290,Tabel69[[#This Row],[terrain]]=1)</f>
        <v>31</v>
      </c>
      <c r="B291" s="4">
        <v>9</v>
      </c>
      <c r="C291" s="4" t="s">
        <v>72</v>
      </c>
      <c r="D291" s="4" t="s">
        <v>79</v>
      </c>
      <c r="E291" s="4"/>
      <c r="F291" s="4" t="s">
        <v>99</v>
      </c>
      <c r="G291" s="4" t="s">
        <v>106</v>
      </c>
      <c r="H291" s="4"/>
      <c r="J291" s="4" t="s">
        <v>170</v>
      </c>
      <c r="K291" s="4">
        <v>9</v>
      </c>
      <c r="L291" s="4" t="s">
        <v>128</v>
      </c>
      <c r="M291" s="4" t="s">
        <v>82</v>
      </c>
      <c r="N291" s="4"/>
      <c r="O291" s="4" t="s">
        <v>72</v>
      </c>
      <c r="P291" s="4" t="s">
        <v>125</v>
      </c>
      <c r="Q291" s="4"/>
    </row>
    <row r="292" spans="1:17" ht="15.75" thickBot="1" x14ac:dyDescent="0.3">
      <c r="A292" s="4">
        <f>SUM(A291,Tabel69[[#This Row],[terrain]]=1)</f>
        <v>31</v>
      </c>
      <c r="B292" s="4">
        <v>10</v>
      </c>
      <c r="C292" s="4" t="s">
        <v>91</v>
      </c>
      <c r="D292" s="4" t="s">
        <v>107</v>
      </c>
      <c r="E292" s="4"/>
      <c r="F292" s="4" t="s">
        <v>119</v>
      </c>
      <c r="G292" s="4" t="s">
        <v>104</v>
      </c>
      <c r="H292" s="4"/>
      <c r="J292" s="4" t="s">
        <v>170</v>
      </c>
      <c r="K292" s="4">
        <v>10</v>
      </c>
      <c r="L292" s="4" t="s">
        <v>84</v>
      </c>
      <c r="M292" s="4" t="s">
        <v>124</v>
      </c>
      <c r="N292" s="4"/>
      <c r="O292" s="4" t="s">
        <v>123</v>
      </c>
      <c r="P292" s="4" t="s">
        <v>79</v>
      </c>
      <c r="Q292" s="4"/>
    </row>
    <row r="293" spans="1:17" ht="15.75" thickBot="1" x14ac:dyDescent="0.3">
      <c r="A293" s="4">
        <f>SUM(A292,Tabel69[[#This Row],[terrain]]=1)</f>
        <v>31</v>
      </c>
      <c r="B293" s="4">
        <v>11</v>
      </c>
      <c r="C293" s="4" t="s">
        <v>115</v>
      </c>
      <c r="D293" s="4" t="s">
        <v>101</v>
      </c>
      <c r="E293" s="4" t="s">
        <v>105</v>
      </c>
      <c r="F293" s="4" t="s">
        <v>74</v>
      </c>
      <c r="G293" s="4" t="s">
        <v>130</v>
      </c>
      <c r="H293" s="4" t="s">
        <v>96</v>
      </c>
      <c r="J293" s="7" t="s">
        <v>170</v>
      </c>
      <c r="K293" s="7">
        <v>11</v>
      </c>
      <c r="L293" s="7" t="s">
        <v>81</v>
      </c>
      <c r="M293" s="7" t="s">
        <v>73</v>
      </c>
      <c r="N293" s="7"/>
      <c r="O293" s="7" t="s">
        <v>90</v>
      </c>
      <c r="P293" s="7" t="s">
        <v>118</v>
      </c>
      <c r="Q293" s="7"/>
    </row>
    <row r="294" spans="1:17" ht="15.75" thickBot="1" x14ac:dyDescent="0.3">
      <c r="A294" s="4">
        <f>SUM(A293,Tabel69[[#This Row],[terrain]]=1)</f>
        <v>32</v>
      </c>
      <c r="B294" s="4">
        <v>1</v>
      </c>
      <c r="C294" s="4" t="s">
        <v>84</v>
      </c>
      <c r="D294" s="4" t="s">
        <v>103</v>
      </c>
      <c r="E294" s="4"/>
      <c r="F294" s="4" t="s">
        <v>87</v>
      </c>
      <c r="G294" s="4" t="s">
        <v>108</v>
      </c>
      <c r="H294" s="4"/>
      <c r="J294" s="4" t="s">
        <v>171</v>
      </c>
      <c r="K294" s="4">
        <v>1</v>
      </c>
      <c r="L294" s="4" t="s">
        <v>115</v>
      </c>
      <c r="M294" s="4" t="s">
        <v>100</v>
      </c>
      <c r="N294" s="4" t="s">
        <v>91</v>
      </c>
      <c r="O294" s="4" t="s">
        <v>95</v>
      </c>
      <c r="P294" s="4" t="s">
        <v>84</v>
      </c>
      <c r="Q294" s="4" t="s">
        <v>101</v>
      </c>
    </row>
    <row r="295" spans="1:17" ht="15.75" thickBot="1" x14ac:dyDescent="0.3">
      <c r="A295" s="4">
        <f>SUM(A294,Tabel69[[#This Row],[terrain]]=1)</f>
        <v>32</v>
      </c>
      <c r="B295" s="4">
        <v>2</v>
      </c>
      <c r="C295" s="4" t="s">
        <v>131</v>
      </c>
      <c r="D295" s="4" t="s">
        <v>128</v>
      </c>
      <c r="E295" s="4"/>
      <c r="F295" s="4" t="s">
        <v>126</v>
      </c>
      <c r="G295" s="4" t="s">
        <v>105</v>
      </c>
      <c r="H295" s="4"/>
      <c r="J295" s="4" t="s">
        <v>171</v>
      </c>
      <c r="K295" s="4">
        <v>2</v>
      </c>
      <c r="L295" s="4" t="s">
        <v>125</v>
      </c>
      <c r="M295" s="4" t="s">
        <v>108</v>
      </c>
      <c r="N295" s="4"/>
      <c r="O295" s="4" t="s">
        <v>99</v>
      </c>
      <c r="P295" s="4" t="s">
        <v>86</v>
      </c>
      <c r="Q295" s="4"/>
    </row>
    <row r="296" spans="1:17" ht="15.75" thickBot="1" x14ac:dyDescent="0.3">
      <c r="A296" s="4">
        <f>SUM(A295,Tabel69[[#This Row],[terrain]]=1)</f>
        <v>32</v>
      </c>
      <c r="B296" s="4">
        <v>3</v>
      </c>
      <c r="C296" s="4" t="s">
        <v>93</v>
      </c>
      <c r="D296" s="4" t="s">
        <v>101</v>
      </c>
      <c r="E296" s="4"/>
      <c r="F296" s="4" t="s">
        <v>71</v>
      </c>
      <c r="G296" s="4" t="s">
        <v>118</v>
      </c>
      <c r="H296" s="4"/>
      <c r="J296" s="4" t="s">
        <v>171</v>
      </c>
      <c r="K296" s="4">
        <v>3</v>
      </c>
      <c r="L296" s="4" t="s">
        <v>122</v>
      </c>
      <c r="M296" s="4" t="s">
        <v>92</v>
      </c>
      <c r="N296" s="4"/>
      <c r="O296" s="4" t="s">
        <v>104</v>
      </c>
      <c r="P296" s="4" t="s">
        <v>98</v>
      </c>
      <c r="Q296" s="4"/>
    </row>
    <row r="297" spans="1:17" ht="15.75" thickBot="1" x14ac:dyDescent="0.3">
      <c r="A297" s="4">
        <f>SUM(A296,Tabel69[[#This Row],[terrain]]=1)</f>
        <v>32</v>
      </c>
      <c r="B297" s="4">
        <v>4</v>
      </c>
      <c r="C297" s="4" t="s">
        <v>117</v>
      </c>
      <c r="D297" s="4" t="s">
        <v>92</v>
      </c>
      <c r="E297" s="4"/>
      <c r="F297" s="4" t="s">
        <v>79</v>
      </c>
      <c r="G297" s="4" t="s">
        <v>81</v>
      </c>
      <c r="H297" s="4"/>
      <c r="J297" s="4" t="s">
        <v>171</v>
      </c>
      <c r="K297" s="4">
        <v>4</v>
      </c>
      <c r="L297" s="4" t="s">
        <v>97</v>
      </c>
      <c r="M297" s="4" t="s">
        <v>119</v>
      </c>
      <c r="N297" s="4"/>
      <c r="O297" s="4" t="s">
        <v>72</v>
      </c>
      <c r="P297" s="4" t="s">
        <v>128</v>
      </c>
      <c r="Q297" s="4"/>
    </row>
    <row r="298" spans="1:17" ht="15.75" thickBot="1" x14ac:dyDescent="0.3">
      <c r="A298" s="4">
        <f>SUM(A297,Tabel69[[#This Row],[terrain]]=1)</f>
        <v>32</v>
      </c>
      <c r="B298" s="4">
        <v>5</v>
      </c>
      <c r="C298" s="4" t="s">
        <v>86</v>
      </c>
      <c r="D298" s="4" t="s">
        <v>91</v>
      </c>
      <c r="E298" s="4"/>
      <c r="F298" s="4" t="s">
        <v>115</v>
      </c>
      <c r="G298" s="4" t="s">
        <v>120</v>
      </c>
      <c r="H298" s="4"/>
      <c r="J298" s="4" t="s">
        <v>171</v>
      </c>
      <c r="K298" s="4">
        <v>5</v>
      </c>
      <c r="L298" s="4" t="s">
        <v>71</v>
      </c>
      <c r="M298" s="4" t="s">
        <v>73</v>
      </c>
      <c r="N298" s="4"/>
      <c r="O298" s="4" t="s">
        <v>80</v>
      </c>
      <c r="P298" s="4" t="s">
        <v>127</v>
      </c>
      <c r="Q298" s="4"/>
    </row>
    <row r="299" spans="1:17" ht="15.75" thickBot="1" x14ac:dyDescent="0.3">
      <c r="A299" s="4">
        <f>SUM(A298,Tabel69[[#This Row],[terrain]]=1)</f>
        <v>32</v>
      </c>
      <c r="B299" s="4">
        <v>6</v>
      </c>
      <c r="C299" s="4" t="s">
        <v>121</v>
      </c>
      <c r="D299" s="4" t="s">
        <v>106</v>
      </c>
      <c r="E299" s="4"/>
      <c r="F299" s="4" t="s">
        <v>90</v>
      </c>
      <c r="G299" s="4" t="s">
        <v>100</v>
      </c>
      <c r="H299" s="4"/>
      <c r="J299" s="4" t="s">
        <v>171</v>
      </c>
      <c r="K299" s="4">
        <v>6</v>
      </c>
      <c r="L299" s="4" t="s">
        <v>79</v>
      </c>
      <c r="M299" s="4" t="s">
        <v>89</v>
      </c>
      <c r="N299" s="4"/>
      <c r="O299" s="4" t="s">
        <v>93</v>
      </c>
      <c r="P299" s="4" t="s">
        <v>105</v>
      </c>
      <c r="Q299" s="4"/>
    </row>
    <row r="300" spans="1:17" ht="15.75" thickBot="1" x14ac:dyDescent="0.3">
      <c r="A300" s="4">
        <f>SUM(A299,Tabel69[[#This Row],[terrain]]=1)</f>
        <v>32</v>
      </c>
      <c r="B300" s="4">
        <v>7</v>
      </c>
      <c r="C300" s="4" t="s">
        <v>72</v>
      </c>
      <c r="D300" s="4" t="s">
        <v>73</v>
      </c>
      <c r="E300" s="4"/>
      <c r="F300" s="4" t="s">
        <v>119</v>
      </c>
      <c r="G300" s="4" t="s">
        <v>89</v>
      </c>
      <c r="H300" s="4"/>
      <c r="J300" s="4" t="s">
        <v>171</v>
      </c>
      <c r="K300" s="4">
        <v>7</v>
      </c>
      <c r="L300" s="4" t="s">
        <v>117</v>
      </c>
      <c r="M300" s="4" t="s">
        <v>130</v>
      </c>
      <c r="N300" s="4"/>
      <c r="O300" s="4" t="s">
        <v>82</v>
      </c>
      <c r="P300" s="4" t="s">
        <v>120</v>
      </c>
      <c r="Q300" s="4"/>
    </row>
    <row r="301" spans="1:17" ht="15.75" thickBot="1" x14ac:dyDescent="0.3">
      <c r="A301" s="4">
        <f>SUM(A300,Tabel69[[#This Row],[terrain]]=1)</f>
        <v>32</v>
      </c>
      <c r="B301" s="4">
        <v>8</v>
      </c>
      <c r="C301" s="4" t="s">
        <v>74</v>
      </c>
      <c r="D301" s="4" t="s">
        <v>82</v>
      </c>
      <c r="E301" s="4"/>
      <c r="F301" s="4" t="s">
        <v>102</v>
      </c>
      <c r="G301" s="4" t="s">
        <v>107</v>
      </c>
      <c r="H301" s="4"/>
      <c r="J301" s="4" t="s">
        <v>171</v>
      </c>
      <c r="K301" s="4">
        <v>8</v>
      </c>
      <c r="L301" s="4" t="s">
        <v>106</v>
      </c>
      <c r="M301" s="4" t="s">
        <v>81</v>
      </c>
      <c r="N301" s="4"/>
      <c r="O301" s="4" t="s">
        <v>124</v>
      </c>
      <c r="P301" s="4" t="s">
        <v>94</v>
      </c>
      <c r="Q301" s="4"/>
    </row>
    <row r="302" spans="1:17" ht="15.75" thickBot="1" x14ac:dyDescent="0.3">
      <c r="A302" s="4">
        <f>SUM(A301,Tabel69[[#This Row],[terrain]]=1)</f>
        <v>32</v>
      </c>
      <c r="B302" s="4">
        <v>9</v>
      </c>
      <c r="C302" s="4" t="s">
        <v>80</v>
      </c>
      <c r="D302" s="4" t="s">
        <v>123</v>
      </c>
      <c r="E302" s="4"/>
      <c r="F302" s="4" t="s">
        <v>96</v>
      </c>
      <c r="G302" s="4" t="s">
        <v>98</v>
      </c>
      <c r="H302" s="4"/>
      <c r="J302" s="4" t="s">
        <v>171</v>
      </c>
      <c r="K302" s="4">
        <v>9</v>
      </c>
      <c r="L302" s="4" t="s">
        <v>123</v>
      </c>
      <c r="M302" s="4" t="s">
        <v>74</v>
      </c>
      <c r="N302" s="4"/>
      <c r="O302" s="4" t="s">
        <v>87</v>
      </c>
      <c r="P302" s="4" t="s">
        <v>126</v>
      </c>
      <c r="Q302" s="4"/>
    </row>
    <row r="303" spans="1:17" ht="15.75" thickBot="1" x14ac:dyDescent="0.3">
      <c r="A303" s="4">
        <f>SUM(A302,Tabel69[[#This Row],[terrain]]=1)</f>
        <v>32</v>
      </c>
      <c r="B303" s="4">
        <v>10</v>
      </c>
      <c r="C303" s="4" t="s">
        <v>125</v>
      </c>
      <c r="D303" s="4" t="s">
        <v>94</v>
      </c>
      <c r="E303" s="4"/>
      <c r="F303" s="4" t="s">
        <v>127</v>
      </c>
      <c r="G303" s="4" t="s">
        <v>130</v>
      </c>
      <c r="H303" s="4"/>
      <c r="J303" s="4" t="s">
        <v>171</v>
      </c>
      <c r="K303" s="4">
        <v>10</v>
      </c>
      <c r="L303" s="4" t="s">
        <v>96</v>
      </c>
      <c r="M303" s="4" t="s">
        <v>102</v>
      </c>
      <c r="N303" s="4"/>
      <c r="O303" s="4" t="s">
        <v>90</v>
      </c>
      <c r="P303" s="4" t="s">
        <v>103</v>
      </c>
      <c r="Q303" s="4"/>
    </row>
    <row r="304" spans="1:17" ht="15.75" thickBot="1" x14ac:dyDescent="0.3">
      <c r="A304" s="4">
        <f>SUM(A303,Tabel69[[#This Row],[terrain]]=1)</f>
        <v>32</v>
      </c>
      <c r="B304" s="4">
        <v>11</v>
      </c>
      <c r="C304" s="4" t="s">
        <v>95</v>
      </c>
      <c r="D304" s="4" t="s">
        <v>97</v>
      </c>
      <c r="E304" s="4" t="s">
        <v>99</v>
      </c>
      <c r="F304" s="4" t="s">
        <v>122</v>
      </c>
      <c r="G304" s="4" t="s">
        <v>104</v>
      </c>
      <c r="H304" s="4" t="s">
        <v>124</v>
      </c>
      <c r="J304" s="7" t="s">
        <v>171</v>
      </c>
      <c r="K304" s="7">
        <v>11</v>
      </c>
      <c r="L304" s="7" t="s">
        <v>121</v>
      </c>
      <c r="M304" s="7" t="s">
        <v>118</v>
      </c>
      <c r="N304" s="7"/>
      <c r="O304" s="7" t="s">
        <v>107</v>
      </c>
      <c r="P304" s="7" t="s">
        <v>131</v>
      </c>
      <c r="Q304" s="7"/>
    </row>
    <row r="305" spans="1:17" ht="15.75" thickBot="1" x14ac:dyDescent="0.3">
      <c r="A305" s="4">
        <f>SUM(A304,Tabel69[[#This Row],[terrain]]=1)</f>
        <v>33</v>
      </c>
      <c r="B305" s="4">
        <v>1</v>
      </c>
      <c r="C305" s="4" t="s">
        <v>123</v>
      </c>
      <c r="D305" s="4" t="s">
        <v>121</v>
      </c>
      <c r="E305" s="4"/>
      <c r="F305" s="4" t="s">
        <v>71</v>
      </c>
      <c r="G305" s="4" t="s">
        <v>93</v>
      </c>
      <c r="H305" s="4"/>
      <c r="J305" s="4" t="s">
        <v>172</v>
      </c>
      <c r="K305" s="4">
        <v>1</v>
      </c>
      <c r="L305" s="4" t="s">
        <v>131</v>
      </c>
      <c r="M305" s="4" t="s">
        <v>115</v>
      </c>
      <c r="N305" s="4" t="s">
        <v>74</v>
      </c>
      <c r="O305" s="4" t="s">
        <v>105</v>
      </c>
      <c r="P305" s="4" t="s">
        <v>79</v>
      </c>
      <c r="Q305" s="4" t="s">
        <v>93</v>
      </c>
    </row>
    <row r="306" spans="1:17" ht="15.75" thickBot="1" x14ac:dyDescent="0.3">
      <c r="A306" s="4">
        <f>SUM(A305,Tabel69[[#This Row],[terrain]]=1)</f>
        <v>33</v>
      </c>
      <c r="B306" s="4">
        <v>2</v>
      </c>
      <c r="C306" s="4" t="s">
        <v>105</v>
      </c>
      <c r="D306" s="4" t="s">
        <v>106</v>
      </c>
      <c r="E306" s="4"/>
      <c r="F306" s="4" t="s">
        <v>117</v>
      </c>
      <c r="G306" s="4" t="s">
        <v>124</v>
      </c>
      <c r="H306" s="4"/>
      <c r="J306" s="4" t="s">
        <v>172</v>
      </c>
      <c r="K306" s="4">
        <v>2</v>
      </c>
      <c r="L306" s="4" t="s">
        <v>104</v>
      </c>
      <c r="M306" s="4" t="s">
        <v>89</v>
      </c>
      <c r="N306" s="4"/>
      <c r="O306" s="4" t="s">
        <v>106</v>
      </c>
      <c r="P306" s="4" t="s">
        <v>82</v>
      </c>
      <c r="Q306" s="4"/>
    </row>
    <row r="307" spans="1:17" ht="15.75" thickBot="1" x14ac:dyDescent="0.3">
      <c r="A307" s="4">
        <f>SUM(A306,Tabel69[[#This Row],[terrain]]=1)</f>
        <v>33</v>
      </c>
      <c r="B307" s="4">
        <v>3</v>
      </c>
      <c r="C307" s="4" t="s">
        <v>98</v>
      </c>
      <c r="D307" s="4" t="s">
        <v>107</v>
      </c>
      <c r="E307" s="4"/>
      <c r="F307" s="4" t="s">
        <v>89</v>
      </c>
      <c r="G307" s="4" t="s">
        <v>91</v>
      </c>
      <c r="H307" s="4"/>
      <c r="J307" s="4" t="s">
        <v>172</v>
      </c>
      <c r="K307" s="4">
        <v>3</v>
      </c>
      <c r="L307" s="4" t="s">
        <v>108</v>
      </c>
      <c r="M307" s="4" t="s">
        <v>102</v>
      </c>
      <c r="N307" s="4"/>
      <c r="O307" s="4" t="s">
        <v>123</v>
      </c>
      <c r="P307" s="4" t="s">
        <v>127</v>
      </c>
      <c r="Q307" s="4"/>
    </row>
    <row r="308" spans="1:17" ht="15.75" thickBot="1" x14ac:dyDescent="0.3">
      <c r="A308" s="4">
        <f>SUM(A307,Tabel69[[#This Row],[terrain]]=1)</f>
        <v>33</v>
      </c>
      <c r="B308" s="4">
        <v>4</v>
      </c>
      <c r="C308" s="4" t="s">
        <v>72</v>
      </c>
      <c r="D308" s="4" t="s">
        <v>80</v>
      </c>
      <c r="E308" s="4"/>
      <c r="F308" s="4" t="s">
        <v>115</v>
      </c>
      <c r="G308" s="4" t="s">
        <v>97</v>
      </c>
      <c r="H308" s="4"/>
      <c r="J308" s="4" t="s">
        <v>172</v>
      </c>
      <c r="K308" s="4">
        <v>4</v>
      </c>
      <c r="L308" s="4" t="s">
        <v>100</v>
      </c>
      <c r="M308" s="4" t="s">
        <v>92</v>
      </c>
      <c r="N308" s="4"/>
      <c r="O308" s="4" t="s">
        <v>130</v>
      </c>
      <c r="P308" s="4" t="s">
        <v>119</v>
      </c>
      <c r="Q308" s="4"/>
    </row>
    <row r="309" spans="1:17" ht="15.75" thickBot="1" x14ac:dyDescent="0.3">
      <c r="A309" s="4">
        <f>SUM(A308,Tabel69[[#This Row],[terrain]]=1)</f>
        <v>33</v>
      </c>
      <c r="B309" s="4">
        <v>5</v>
      </c>
      <c r="C309" s="4" t="s">
        <v>127</v>
      </c>
      <c r="D309" s="4" t="s">
        <v>84</v>
      </c>
      <c r="E309" s="4"/>
      <c r="F309" s="4" t="s">
        <v>87</v>
      </c>
      <c r="G309" s="4" t="s">
        <v>100</v>
      </c>
      <c r="H309" s="4"/>
      <c r="J309" s="4" t="s">
        <v>172</v>
      </c>
      <c r="K309" s="4">
        <v>5</v>
      </c>
      <c r="L309" s="4" t="s">
        <v>94</v>
      </c>
      <c r="M309" s="4" t="s">
        <v>81</v>
      </c>
      <c r="N309" s="4"/>
      <c r="O309" s="4" t="s">
        <v>95</v>
      </c>
      <c r="P309" s="4" t="s">
        <v>80</v>
      </c>
      <c r="Q309" s="4"/>
    </row>
    <row r="310" spans="1:17" ht="15.75" thickBot="1" x14ac:dyDescent="0.3">
      <c r="A310" s="4">
        <f>SUM(A309,Tabel69[[#This Row],[terrain]]=1)</f>
        <v>33</v>
      </c>
      <c r="B310" s="4">
        <v>6</v>
      </c>
      <c r="C310" s="4" t="s">
        <v>131</v>
      </c>
      <c r="D310" s="4" t="s">
        <v>90</v>
      </c>
      <c r="E310" s="4"/>
      <c r="F310" s="4" t="s">
        <v>130</v>
      </c>
      <c r="G310" s="4" t="s">
        <v>103</v>
      </c>
      <c r="H310" s="4"/>
      <c r="J310" s="4" t="s">
        <v>172</v>
      </c>
      <c r="K310" s="4">
        <v>6</v>
      </c>
      <c r="L310" s="4" t="s">
        <v>107</v>
      </c>
      <c r="M310" s="4" t="s">
        <v>128</v>
      </c>
      <c r="N310" s="4"/>
      <c r="O310" s="4" t="s">
        <v>91</v>
      </c>
      <c r="P310" s="4" t="s">
        <v>126</v>
      </c>
      <c r="Q310" s="4"/>
    </row>
    <row r="311" spans="1:17" ht="15.75" thickBot="1" x14ac:dyDescent="0.3">
      <c r="A311" s="4">
        <f>SUM(A310,Tabel69[[#This Row],[terrain]]=1)</f>
        <v>33</v>
      </c>
      <c r="B311" s="4">
        <v>7</v>
      </c>
      <c r="C311" s="4" t="s">
        <v>79</v>
      </c>
      <c r="D311" s="4" t="s">
        <v>119</v>
      </c>
      <c r="E311" s="4"/>
      <c r="F311" s="4" t="s">
        <v>86</v>
      </c>
      <c r="G311" s="4" t="s">
        <v>102</v>
      </c>
      <c r="H311" s="4"/>
      <c r="J311" s="4" t="s">
        <v>172</v>
      </c>
      <c r="K311" s="4">
        <v>7</v>
      </c>
      <c r="L311" s="4" t="s">
        <v>86</v>
      </c>
      <c r="M311" s="4" t="s">
        <v>122</v>
      </c>
      <c r="N311" s="4"/>
      <c r="O311" s="4" t="s">
        <v>103</v>
      </c>
      <c r="P311" s="4" t="s">
        <v>96</v>
      </c>
      <c r="Q311" s="4"/>
    </row>
    <row r="312" spans="1:17" ht="15.75" thickBot="1" x14ac:dyDescent="0.3">
      <c r="A312" s="4">
        <f>SUM(A311,Tabel69[[#This Row],[terrain]]=1)</f>
        <v>33</v>
      </c>
      <c r="B312" s="4">
        <v>8</v>
      </c>
      <c r="C312" s="4" t="s">
        <v>126</v>
      </c>
      <c r="D312" s="4" t="s">
        <v>108</v>
      </c>
      <c r="E312" s="4"/>
      <c r="F312" s="4" t="s">
        <v>120</v>
      </c>
      <c r="G312" s="4" t="s">
        <v>104</v>
      </c>
      <c r="H312" s="4"/>
      <c r="J312" s="4" t="s">
        <v>172</v>
      </c>
      <c r="K312" s="4">
        <v>8</v>
      </c>
      <c r="L312" s="4" t="s">
        <v>99</v>
      </c>
      <c r="M312" s="4" t="s">
        <v>125</v>
      </c>
      <c r="N312" s="4"/>
      <c r="O312" s="4" t="s">
        <v>71</v>
      </c>
      <c r="P312" s="4" t="s">
        <v>124</v>
      </c>
      <c r="Q312" s="4"/>
    </row>
    <row r="313" spans="1:17" ht="15.75" thickBot="1" x14ac:dyDescent="0.3">
      <c r="A313" s="4">
        <f>SUM(A312,Tabel69[[#This Row],[terrain]]=1)</f>
        <v>33</v>
      </c>
      <c r="B313" s="4">
        <v>9</v>
      </c>
      <c r="C313" s="4" t="s">
        <v>94</v>
      </c>
      <c r="D313" s="4" t="s">
        <v>99</v>
      </c>
      <c r="E313" s="4"/>
      <c r="F313" s="4" t="s">
        <v>81</v>
      </c>
      <c r="G313" s="4" t="s">
        <v>82</v>
      </c>
      <c r="H313" s="4"/>
      <c r="J313" s="4" t="s">
        <v>172</v>
      </c>
      <c r="K313" s="4">
        <v>9</v>
      </c>
      <c r="L313" s="4" t="s">
        <v>97</v>
      </c>
      <c r="M313" s="4" t="s">
        <v>118</v>
      </c>
      <c r="N313" s="4"/>
      <c r="O313" s="4" t="s">
        <v>87</v>
      </c>
      <c r="P313" s="4" t="s">
        <v>101</v>
      </c>
      <c r="Q313" s="4"/>
    </row>
    <row r="314" spans="1:17" ht="15.75" thickBot="1" x14ac:dyDescent="0.3">
      <c r="A314" s="4">
        <f>SUM(A313,Tabel69[[#This Row],[terrain]]=1)</f>
        <v>33</v>
      </c>
      <c r="B314" s="4">
        <v>10</v>
      </c>
      <c r="C314" s="4" t="s">
        <v>118</v>
      </c>
      <c r="D314" s="4" t="s">
        <v>92</v>
      </c>
      <c r="E314" s="4"/>
      <c r="F314" s="4" t="s">
        <v>125</v>
      </c>
      <c r="G314" s="4" t="s">
        <v>95</v>
      </c>
      <c r="H314" s="4"/>
      <c r="J314" s="4" t="s">
        <v>172</v>
      </c>
      <c r="K314" s="4">
        <v>10</v>
      </c>
      <c r="L314" s="4" t="s">
        <v>98</v>
      </c>
      <c r="M314" s="4" t="s">
        <v>72</v>
      </c>
      <c r="N314" s="4"/>
      <c r="O314" s="4" t="s">
        <v>117</v>
      </c>
      <c r="P314" s="4" t="s">
        <v>90</v>
      </c>
      <c r="Q314" s="4"/>
    </row>
    <row r="315" spans="1:17" ht="15.75" thickBot="1" x14ac:dyDescent="0.3">
      <c r="A315" s="4">
        <f>SUM(A314,Tabel69[[#This Row],[terrain]]=1)</f>
        <v>33</v>
      </c>
      <c r="B315" s="4">
        <v>11</v>
      </c>
      <c r="C315" s="4" t="s">
        <v>73</v>
      </c>
      <c r="D315" s="4" t="s">
        <v>128</v>
      </c>
      <c r="E315" s="4" t="s">
        <v>122</v>
      </c>
      <c r="F315" s="4" t="s">
        <v>74</v>
      </c>
      <c r="G315" s="4" t="s">
        <v>96</v>
      </c>
      <c r="H315" s="4" t="s">
        <v>101</v>
      </c>
      <c r="J315" s="7" t="s">
        <v>172</v>
      </c>
      <c r="K315" s="7">
        <v>11</v>
      </c>
      <c r="L315" s="7" t="s">
        <v>121</v>
      </c>
      <c r="M315" s="7" t="s">
        <v>84</v>
      </c>
      <c r="N315" s="7"/>
      <c r="O315" s="7" t="s">
        <v>120</v>
      </c>
      <c r="P315" s="7" t="s">
        <v>73</v>
      </c>
      <c r="Q315" s="7"/>
    </row>
    <row r="316" spans="1:17" ht="15.75" thickBot="1" x14ac:dyDescent="0.3">
      <c r="A316" s="4">
        <f>SUM(A315,Tabel69[[#This Row],[terrain]]=1)</f>
        <v>34</v>
      </c>
      <c r="B316" s="4">
        <v>1</v>
      </c>
      <c r="C316" s="4" t="s">
        <v>96</v>
      </c>
      <c r="D316" s="4" t="s">
        <v>100</v>
      </c>
      <c r="E316" s="4"/>
      <c r="F316" s="4" t="s">
        <v>89</v>
      </c>
      <c r="G316" s="4" t="s">
        <v>98</v>
      </c>
      <c r="H316" s="4"/>
      <c r="J316" s="4" t="s">
        <v>173</v>
      </c>
      <c r="K316" s="4">
        <v>1</v>
      </c>
      <c r="L316" s="4" t="s">
        <v>101</v>
      </c>
      <c r="M316" s="4" t="s">
        <v>98</v>
      </c>
      <c r="N316" s="4" t="s">
        <v>82</v>
      </c>
      <c r="O316" s="4" t="s">
        <v>105</v>
      </c>
      <c r="P316" s="4" t="s">
        <v>93</v>
      </c>
      <c r="Q316" s="4" t="s">
        <v>74</v>
      </c>
    </row>
    <row r="317" spans="1:17" ht="15.75" thickBot="1" x14ac:dyDescent="0.3">
      <c r="A317" s="4">
        <f>SUM(A316,Tabel69[[#This Row],[terrain]]=1)</f>
        <v>34</v>
      </c>
      <c r="B317" s="4">
        <v>2</v>
      </c>
      <c r="C317" s="4" t="s">
        <v>128</v>
      </c>
      <c r="D317" s="4" t="s">
        <v>120</v>
      </c>
      <c r="E317" s="4"/>
      <c r="F317" s="4" t="s">
        <v>84</v>
      </c>
      <c r="G317" s="4" t="s">
        <v>97</v>
      </c>
      <c r="H317" s="4"/>
      <c r="J317" s="4" t="s">
        <v>173</v>
      </c>
      <c r="K317" s="4">
        <v>2</v>
      </c>
      <c r="L317" s="4" t="s">
        <v>72</v>
      </c>
      <c r="M317" s="4" t="s">
        <v>92</v>
      </c>
      <c r="N317" s="4"/>
      <c r="O317" s="4" t="s">
        <v>106</v>
      </c>
      <c r="P317" s="4" t="s">
        <v>127</v>
      </c>
      <c r="Q317" s="4"/>
    </row>
    <row r="318" spans="1:17" ht="15.75" thickBot="1" x14ac:dyDescent="0.3">
      <c r="A318" s="4">
        <f>SUM(A317,Tabel69[[#This Row],[terrain]]=1)</f>
        <v>34</v>
      </c>
      <c r="B318" s="4">
        <v>3</v>
      </c>
      <c r="C318" s="4" t="s">
        <v>125</v>
      </c>
      <c r="D318" s="4" t="s">
        <v>86</v>
      </c>
      <c r="E318" s="4"/>
      <c r="F318" s="4" t="s">
        <v>103</v>
      </c>
      <c r="G318" s="4" t="s">
        <v>106</v>
      </c>
      <c r="H318" s="4"/>
      <c r="J318" s="4" t="s">
        <v>173</v>
      </c>
      <c r="K318" s="4">
        <v>3</v>
      </c>
      <c r="L318" s="4" t="s">
        <v>107</v>
      </c>
      <c r="M318" s="4" t="s">
        <v>117</v>
      </c>
      <c r="N318" s="4"/>
      <c r="O318" s="4" t="s">
        <v>97</v>
      </c>
      <c r="P318" s="4" t="s">
        <v>79</v>
      </c>
      <c r="Q318" s="4"/>
    </row>
    <row r="319" spans="1:17" ht="15.75" thickBot="1" x14ac:dyDescent="0.3">
      <c r="A319" s="4">
        <f>SUM(A318,Tabel69[[#This Row],[terrain]]=1)</f>
        <v>34</v>
      </c>
      <c r="B319" s="4">
        <v>4</v>
      </c>
      <c r="C319" s="4" t="s">
        <v>93</v>
      </c>
      <c r="D319" s="4" t="s">
        <v>123</v>
      </c>
      <c r="E319" s="4"/>
      <c r="F319" s="4" t="s">
        <v>72</v>
      </c>
      <c r="G319" s="4" t="s">
        <v>119</v>
      </c>
      <c r="H319" s="4"/>
      <c r="J319" s="4" t="s">
        <v>173</v>
      </c>
      <c r="K319" s="4">
        <v>4</v>
      </c>
      <c r="L319" s="4" t="s">
        <v>84</v>
      </c>
      <c r="M319" s="4" t="s">
        <v>99</v>
      </c>
      <c r="N319" s="4"/>
      <c r="O319" s="4" t="s">
        <v>128</v>
      </c>
      <c r="P319" s="4" t="s">
        <v>81</v>
      </c>
      <c r="Q319" s="4"/>
    </row>
    <row r="320" spans="1:17" ht="15.75" thickBot="1" x14ac:dyDescent="0.3">
      <c r="A320" s="4">
        <f>SUM(A319,Tabel69[[#This Row],[terrain]]=1)</f>
        <v>34</v>
      </c>
      <c r="B320" s="4">
        <v>5</v>
      </c>
      <c r="C320" s="4" t="s">
        <v>131</v>
      </c>
      <c r="D320" s="4" t="s">
        <v>99</v>
      </c>
      <c r="E320" s="4"/>
      <c r="F320" s="4" t="s">
        <v>80</v>
      </c>
      <c r="G320" s="4" t="s">
        <v>94</v>
      </c>
      <c r="H320" s="4"/>
      <c r="J320" s="4" t="s">
        <v>173</v>
      </c>
      <c r="K320" s="4">
        <v>5</v>
      </c>
      <c r="L320" s="4" t="s">
        <v>130</v>
      </c>
      <c r="M320" s="4" t="s">
        <v>120</v>
      </c>
      <c r="N320" s="4"/>
      <c r="O320" s="4" t="s">
        <v>102</v>
      </c>
      <c r="P320" s="4" t="s">
        <v>90</v>
      </c>
      <c r="Q320" s="4"/>
    </row>
    <row r="321" spans="1:17" ht="15.75" thickBot="1" x14ac:dyDescent="0.3">
      <c r="A321" s="4">
        <f>SUM(A320,Tabel69[[#This Row],[terrain]]=1)</f>
        <v>34</v>
      </c>
      <c r="B321" s="4">
        <v>6</v>
      </c>
      <c r="C321" s="4" t="s">
        <v>126</v>
      </c>
      <c r="D321" s="4" t="s">
        <v>81</v>
      </c>
      <c r="E321" s="4"/>
      <c r="F321" s="4" t="s">
        <v>73</v>
      </c>
      <c r="G321" s="4" t="s">
        <v>105</v>
      </c>
      <c r="H321" s="4"/>
      <c r="J321" s="4" t="s">
        <v>173</v>
      </c>
      <c r="K321" s="4">
        <v>6</v>
      </c>
      <c r="L321" s="4" t="s">
        <v>121</v>
      </c>
      <c r="M321" s="4" t="s">
        <v>73</v>
      </c>
      <c r="N321" s="4"/>
      <c r="O321" s="4" t="s">
        <v>100</v>
      </c>
      <c r="P321" s="4" t="s">
        <v>126</v>
      </c>
      <c r="Q321" s="4"/>
    </row>
    <row r="322" spans="1:17" ht="15.75" thickBot="1" x14ac:dyDescent="0.3">
      <c r="A322" s="4">
        <f>SUM(A321,Tabel69[[#This Row],[terrain]]=1)</f>
        <v>34</v>
      </c>
      <c r="B322" s="4">
        <v>7</v>
      </c>
      <c r="C322" s="4" t="s">
        <v>117</v>
      </c>
      <c r="D322" s="4" t="s">
        <v>107</v>
      </c>
      <c r="E322" s="4"/>
      <c r="F322" s="4" t="s">
        <v>90</v>
      </c>
      <c r="G322" s="4" t="s">
        <v>121</v>
      </c>
      <c r="H322" s="4"/>
      <c r="J322" s="4" t="s">
        <v>173</v>
      </c>
      <c r="K322" s="4">
        <v>7</v>
      </c>
      <c r="L322" s="4" t="s">
        <v>96</v>
      </c>
      <c r="M322" s="4" t="s">
        <v>125</v>
      </c>
      <c r="N322" s="4"/>
      <c r="O322" s="4" t="s">
        <v>94</v>
      </c>
      <c r="P322" s="4" t="s">
        <v>123</v>
      </c>
      <c r="Q322" s="4"/>
    </row>
    <row r="323" spans="1:17" ht="15.75" thickBot="1" x14ac:dyDescent="0.3">
      <c r="A323" s="4">
        <f>SUM(A322,Tabel69[[#This Row],[terrain]]=1)</f>
        <v>34</v>
      </c>
      <c r="B323" s="4">
        <v>8</v>
      </c>
      <c r="C323" s="4" t="s">
        <v>127</v>
      </c>
      <c r="D323" s="4" t="s">
        <v>124</v>
      </c>
      <c r="E323" s="4"/>
      <c r="F323" s="4" t="s">
        <v>82</v>
      </c>
      <c r="G323" s="4" t="s">
        <v>104</v>
      </c>
      <c r="H323" s="4"/>
      <c r="J323" s="4" t="s">
        <v>173</v>
      </c>
      <c r="K323" s="4">
        <v>8</v>
      </c>
      <c r="L323" s="4" t="s">
        <v>131</v>
      </c>
      <c r="M323" s="4" t="s">
        <v>104</v>
      </c>
      <c r="N323" s="4"/>
      <c r="O323" s="4" t="s">
        <v>115</v>
      </c>
      <c r="P323" s="4" t="s">
        <v>86</v>
      </c>
      <c r="Q323" s="4"/>
    </row>
    <row r="324" spans="1:17" ht="15.75" thickBot="1" x14ac:dyDescent="0.3">
      <c r="A324" s="4">
        <f>SUM(A323,Tabel69[[#This Row],[terrain]]=1)</f>
        <v>34</v>
      </c>
      <c r="B324" s="4">
        <v>9</v>
      </c>
      <c r="C324" s="4" t="s">
        <v>91</v>
      </c>
      <c r="D324" s="4" t="s">
        <v>101</v>
      </c>
      <c r="E324" s="4"/>
      <c r="F324" s="4" t="s">
        <v>71</v>
      </c>
      <c r="G324" s="4" t="s">
        <v>79</v>
      </c>
      <c r="H324" s="4"/>
      <c r="J324" s="4" t="s">
        <v>173</v>
      </c>
      <c r="K324" s="4">
        <v>9</v>
      </c>
      <c r="L324" s="4" t="s">
        <v>89</v>
      </c>
      <c r="M324" s="4" t="s">
        <v>95</v>
      </c>
      <c r="N324" s="4"/>
      <c r="O324" s="4" t="s">
        <v>108</v>
      </c>
      <c r="P324" s="4" t="s">
        <v>119</v>
      </c>
      <c r="Q324" s="4"/>
    </row>
    <row r="325" spans="1:17" ht="15.75" thickBot="1" x14ac:dyDescent="0.3">
      <c r="A325" s="4">
        <f>SUM(A324,Tabel69[[#This Row],[terrain]]=1)</f>
        <v>34</v>
      </c>
      <c r="B325" s="4">
        <v>10</v>
      </c>
      <c r="C325" s="4" t="s">
        <v>115</v>
      </c>
      <c r="D325" s="4" t="s">
        <v>102</v>
      </c>
      <c r="E325" s="4"/>
      <c r="F325" s="4" t="s">
        <v>74</v>
      </c>
      <c r="G325" s="4" t="s">
        <v>122</v>
      </c>
      <c r="H325" s="4"/>
      <c r="J325" s="4" t="s">
        <v>173</v>
      </c>
      <c r="K325" s="4">
        <v>10</v>
      </c>
      <c r="L325" s="4" t="s">
        <v>71</v>
      </c>
      <c r="M325" s="4" t="s">
        <v>122</v>
      </c>
      <c r="N325" s="4"/>
      <c r="O325" s="4" t="s">
        <v>87</v>
      </c>
      <c r="P325" s="4" t="s">
        <v>118</v>
      </c>
      <c r="Q325" s="4"/>
    </row>
    <row r="326" spans="1:17" ht="15.75" thickBot="1" x14ac:dyDescent="0.3">
      <c r="A326" s="4">
        <f>SUM(A325,Tabel69[[#This Row],[terrain]]=1)</f>
        <v>34</v>
      </c>
      <c r="B326" s="4">
        <v>11</v>
      </c>
      <c r="C326" s="4" t="s">
        <v>130</v>
      </c>
      <c r="D326" s="4" t="s">
        <v>92</v>
      </c>
      <c r="E326" s="4" t="s">
        <v>108</v>
      </c>
      <c r="F326" s="4" t="s">
        <v>118</v>
      </c>
      <c r="G326" s="4" t="s">
        <v>87</v>
      </c>
      <c r="H326" s="4" t="s">
        <v>95</v>
      </c>
      <c r="J326" s="7" t="s">
        <v>173</v>
      </c>
      <c r="K326" s="7">
        <v>11</v>
      </c>
      <c r="L326" s="7" t="s">
        <v>103</v>
      </c>
      <c r="M326" s="7" t="s">
        <v>80</v>
      </c>
      <c r="N326" s="7"/>
      <c r="O326" s="7" t="s">
        <v>91</v>
      </c>
      <c r="P326" s="7" t="s">
        <v>124</v>
      </c>
      <c r="Q326" s="7"/>
    </row>
    <row r="327" spans="1:17" ht="15.75" thickBot="1" x14ac:dyDescent="0.3">
      <c r="A327" s="4">
        <f>SUM(A326,Tabel69[[#This Row],[terrain]]=1)</f>
        <v>35</v>
      </c>
      <c r="B327" s="4">
        <v>1</v>
      </c>
      <c r="C327" s="4" t="s">
        <v>91</v>
      </c>
      <c r="D327" s="4" t="s">
        <v>93</v>
      </c>
      <c r="E327" s="4"/>
      <c r="F327" s="4" t="s">
        <v>94</v>
      </c>
      <c r="G327" s="4" t="s">
        <v>108</v>
      </c>
      <c r="H327" s="4"/>
      <c r="J327" s="4" t="s">
        <v>174</v>
      </c>
      <c r="K327" s="4">
        <v>1</v>
      </c>
      <c r="L327" s="4" t="s">
        <v>101</v>
      </c>
      <c r="M327" s="4" t="s">
        <v>130</v>
      </c>
      <c r="N327" s="4" t="s">
        <v>94</v>
      </c>
      <c r="O327" s="4" t="s">
        <v>120</v>
      </c>
      <c r="P327" s="4" t="s">
        <v>107</v>
      </c>
      <c r="Q327" s="4" t="s">
        <v>97</v>
      </c>
    </row>
    <row r="328" spans="1:17" ht="15.75" thickBot="1" x14ac:dyDescent="0.3">
      <c r="A328" s="4">
        <f>SUM(A327,Tabel69[[#This Row],[terrain]]=1)</f>
        <v>35</v>
      </c>
      <c r="B328" s="4">
        <v>2</v>
      </c>
      <c r="C328" s="4" t="s">
        <v>80</v>
      </c>
      <c r="D328" s="4" t="s">
        <v>104</v>
      </c>
      <c r="E328" s="4"/>
      <c r="F328" s="4" t="s">
        <v>126</v>
      </c>
      <c r="G328" s="4" t="s">
        <v>119</v>
      </c>
      <c r="H328" s="4"/>
      <c r="J328" s="4" t="s">
        <v>174</v>
      </c>
      <c r="K328" s="4">
        <v>2</v>
      </c>
      <c r="L328" s="4" t="s">
        <v>80</v>
      </c>
      <c r="M328" s="4" t="s">
        <v>122</v>
      </c>
      <c r="N328" s="4"/>
      <c r="O328" s="4" t="s">
        <v>131</v>
      </c>
      <c r="P328" s="4" t="s">
        <v>84</v>
      </c>
      <c r="Q328" s="4"/>
    </row>
    <row r="329" spans="1:17" ht="15.75" thickBot="1" x14ac:dyDescent="0.3">
      <c r="A329" s="4">
        <f>SUM(A328,Tabel69[[#This Row],[terrain]]=1)</f>
        <v>35</v>
      </c>
      <c r="B329" s="4">
        <v>3</v>
      </c>
      <c r="C329" s="4" t="s">
        <v>118</v>
      </c>
      <c r="D329" s="4" t="s">
        <v>96</v>
      </c>
      <c r="E329" s="4"/>
      <c r="F329" s="4" t="s">
        <v>81</v>
      </c>
      <c r="G329" s="4" t="s">
        <v>100</v>
      </c>
      <c r="H329" s="4"/>
      <c r="J329" s="4" t="s">
        <v>174</v>
      </c>
      <c r="K329" s="4">
        <v>3</v>
      </c>
      <c r="L329" s="4" t="s">
        <v>95</v>
      </c>
      <c r="M329" s="4" t="s">
        <v>128</v>
      </c>
      <c r="N329" s="4"/>
      <c r="O329" s="4" t="s">
        <v>74</v>
      </c>
      <c r="P329" s="4" t="s">
        <v>127</v>
      </c>
      <c r="Q329" s="4"/>
    </row>
    <row r="330" spans="1:17" ht="15.75" thickBot="1" x14ac:dyDescent="0.3">
      <c r="A330" s="4">
        <f>SUM(A329,Tabel69[[#This Row],[terrain]]=1)</f>
        <v>35</v>
      </c>
      <c r="B330" s="4">
        <v>4</v>
      </c>
      <c r="C330" s="4" t="s">
        <v>97</v>
      </c>
      <c r="D330" s="4" t="s">
        <v>124</v>
      </c>
      <c r="E330" s="4"/>
      <c r="F330" s="4" t="s">
        <v>127</v>
      </c>
      <c r="G330" s="4" t="s">
        <v>105</v>
      </c>
      <c r="H330" s="4"/>
      <c r="J330" s="4" t="s">
        <v>174</v>
      </c>
      <c r="K330" s="4">
        <v>4</v>
      </c>
      <c r="L330" s="4" t="s">
        <v>118</v>
      </c>
      <c r="M330" s="4" t="s">
        <v>79</v>
      </c>
      <c r="N330" s="4"/>
      <c r="O330" s="4" t="s">
        <v>104</v>
      </c>
      <c r="P330" s="4" t="s">
        <v>96</v>
      </c>
      <c r="Q330" s="4"/>
    </row>
    <row r="331" spans="1:17" ht="15.75" thickBot="1" x14ac:dyDescent="0.3">
      <c r="A331" s="4">
        <f>SUM(A330,Tabel69[[#This Row],[terrain]]=1)</f>
        <v>35</v>
      </c>
      <c r="B331" s="4">
        <v>5</v>
      </c>
      <c r="C331" s="4" t="s">
        <v>87</v>
      </c>
      <c r="D331" s="4" t="s">
        <v>121</v>
      </c>
      <c r="E331" s="4"/>
      <c r="F331" s="4" t="s">
        <v>117</v>
      </c>
      <c r="G331" s="4" t="s">
        <v>128</v>
      </c>
      <c r="H331" s="4"/>
      <c r="J331" s="4" t="s">
        <v>174</v>
      </c>
      <c r="K331" s="4">
        <v>5</v>
      </c>
      <c r="L331" s="4" t="s">
        <v>71</v>
      </c>
      <c r="M331" s="4" t="s">
        <v>99</v>
      </c>
      <c r="N331" s="4"/>
      <c r="O331" s="4" t="s">
        <v>89</v>
      </c>
      <c r="P331" s="4" t="s">
        <v>117</v>
      </c>
      <c r="Q331" s="4"/>
    </row>
    <row r="332" spans="1:17" ht="15.75" thickBot="1" x14ac:dyDescent="0.3">
      <c r="A332" s="4">
        <f>SUM(A331,Tabel69[[#This Row],[terrain]]=1)</f>
        <v>35</v>
      </c>
      <c r="B332" s="4">
        <v>6</v>
      </c>
      <c r="C332" s="4" t="s">
        <v>125</v>
      </c>
      <c r="D332" s="4" t="s">
        <v>86</v>
      </c>
      <c r="E332" s="4"/>
      <c r="F332" s="4" t="s">
        <v>84</v>
      </c>
      <c r="G332" s="4" t="s">
        <v>107</v>
      </c>
      <c r="H332" s="4"/>
      <c r="J332" s="4" t="s">
        <v>174</v>
      </c>
      <c r="K332" s="4">
        <v>6</v>
      </c>
      <c r="L332" s="4" t="s">
        <v>115</v>
      </c>
      <c r="M332" s="4" t="s">
        <v>81</v>
      </c>
      <c r="N332" s="4"/>
      <c r="O332" s="4" t="s">
        <v>102</v>
      </c>
      <c r="P332" s="4" t="s">
        <v>100</v>
      </c>
      <c r="Q332" s="4"/>
    </row>
    <row r="333" spans="1:17" ht="15.75" thickBot="1" x14ac:dyDescent="0.3">
      <c r="A333" s="4">
        <f>SUM(A332,Tabel69[[#This Row],[terrain]]=1)</f>
        <v>35</v>
      </c>
      <c r="B333" s="4">
        <v>7</v>
      </c>
      <c r="C333" s="4" t="s">
        <v>74</v>
      </c>
      <c r="D333" s="4" t="s">
        <v>120</v>
      </c>
      <c r="E333" s="4"/>
      <c r="F333" s="4" t="s">
        <v>72</v>
      </c>
      <c r="G333" s="4" t="s">
        <v>95</v>
      </c>
      <c r="H333" s="4"/>
      <c r="J333" s="4" t="s">
        <v>174</v>
      </c>
      <c r="K333" s="4">
        <v>7</v>
      </c>
      <c r="L333" s="4" t="s">
        <v>90</v>
      </c>
      <c r="M333" s="4" t="s">
        <v>98</v>
      </c>
      <c r="N333" s="4"/>
      <c r="O333" s="4" t="s">
        <v>126</v>
      </c>
      <c r="P333" s="4" t="s">
        <v>73</v>
      </c>
      <c r="Q333" s="4"/>
    </row>
    <row r="334" spans="1:17" ht="15.75" thickBot="1" x14ac:dyDescent="0.3">
      <c r="A334" s="4">
        <f>SUM(A333,Tabel69[[#This Row],[terrain]]=1)</f>
        <v>35</v>
      </c>
      <c r="B334" s="4">
        <v>8</v>
      </c>
      <c r="C334" s="4" t="s">
        <v>71</v>
      </c>
      <c r="D334" s="4" t="s">
        <v>106</v>
      </c>
      <c r="E334" s="4"/>
      <c r="F334" s="4" t="s">
        <v>82</v>
      </c>
      <c r="G334" s="4" t="s">
        <v>122</v>
      </c>
      <c r="H334" s="4"/>
      <c r="J334" s="4" t="s">
        <v>174</v>
      </c>
      <c r="K334" s="4">
        <v>8</v>
      </c>
      <c r="L334" s="4" t="s">
        <v>121</v>
      </c>
      <c r="M334" s="4" t="s">
        <v>92</v>
      </c>
      <c r="N334" s="4"/>
      <c r="O334" s="4" t="s">
        <v>108</v>
      </c>
      <c r="P334" s="4" t="s">
        <v>86</v>
      </c>
      <c r="Q334" s="4"/>
    </row>
    <row r="335" spans="1:17" ht="15.75" thickBot="1" x14ac:dyDescent="0.3">
      <c r="A335" s="4">
        <f>SUM(A334,Tabel69[[#This Row],[terrain]]=1)</f>
        <v>35</v>
      </c>
      <c r="B335" s="4">
        <v>9</v>
      </c>
      <c r="C335" s="4" t="s">
        <v>130</v>
      </c>
      <c r="D335" s="4" t="s">
        <v>99</v>
      </c>
      <c r="E335" s="4"/>
      <c r="F335" s="4" t="s">
        <v>89</v>
      </c>
      <c r="G335" s="4" t="s">
        <v>102</v>
      </c>
      <c r="H335" s="4"/>
      <c r="J335" s="4" t="s">
        <v>174</v>
      </c>
      <c r="K335" s="4">
        <v>9</v>
      </c>
      <c r="L335" s="4" t="s">
        <v>103</v>
      </c>
      <c r="M335" s="4" t="s">
        <v>82</v>
      </c>
      <c r="N335" s="4"/>
      <c r="O335" s="4" t="s">
        <v>125</v>
      </c>
      <c r="P335" s="4" t="s">
        <v>106</v>
      </c>
      <c r="Q335" s="4"/>
    </row>
    <row r="336" spans="1:17" ht="15.75" thickBot="1" x14ac:dyDescent="0.3">
      <c r="A336" s="4">
        <f>SUM(A335,Tabel69[[#This Row],[terrain]]=1)</f>
        <v>35</v>
      </c>
      <c r="B336" s="4">
        <v>10</v>
      </c>
      <c r="C336" s="4" t="s">
        <v>79</v>
      </c>
      <c r="D336" s="4" t="s">
        <v>92</v>
      </c>
      <c r="E336" s="4"/>
      <c r="F336" s="4" t="s">
        <v>98</v>
      </c>
      <c r="G336" s="4" t="s">
        <v>103</v>
      </c>
      <c r="H336" s="4"/>
      <c r="J336" s="4" t="s">
        <v>174</v>
      </c>
      <c r="K336" s="4">
        <v>10</v>
      </c>
      <c r="L336" s="4" t="s">
        <v>72</v>
      </c>
      <c r="M336" s="4" t="s">
        <v>124</v>
      </c>
      <c r="N336" s="4"/>
      <c r="O336" s="4" t="s">
        <v>123</v>
      </c>
      <c r="P336" s="4" t="s">
        <v>87</v>
      </c>
      <c r="Q336" s="4"/>
    </row>
    <row r="337" spans="1:17" ht="15.75" thickBot="1" x14ac:dyDescent="0.3">
      <c r="A337" s="4">
        <f>SUM(A336,Tabel69[[#This Row],[terrain]]=1)</f>
        <v>35</v>
      </c>
      <c r="B337" s="4">
        <v>11</v>
      </c>
      <c r="C337" s="4" t="s">
        <v>131</v>
      </c>
      <c r="D337" s="4" t="s">
        <v>115</v>
      </c>
      <c r="E337" s="4" t="s">
        <v>90</v>
      </c>
      <c r="F337" s="4" t="s">
        <v>73</v>
      </c>
      <c r="G337" s="4" t="s">
        <v>123</v>
      </c>
      <c r="H337" s="4" t="s">
        <v>101</v>
      </c>
      <c r="J337" s="7" t="s">
        <v>174</v>
      </c>
      <c r="K337" s="7">
        <v>11</v>
      </c>
      <c r="L337" s="7" t="s">
        <v>119</v>
      </c>
      <c r="M337" s="7" t="s">
        <v>91</v>
      </c>
      <c r="N337" s="7"/>
      <c r="O337" s="7" t="s">
        <v>105</v>
      </c>
      <c r="P337" s="7" t="s">
        <v>93</v>
      </c>
      <c r="Q337" s="7"/>
    </row>
    <row r="338" spans="1:17" ht="15.75" thickBot="1" x14ac:dyDescent="0.3">
      <c r="A338" s="4">
        <f>SUM(A337,Tabel69[[#This Row],[terrain]]=1)</f>
        <v>36</v>
      </c>
      <c r="B338" s="4">
        <v>1</v>
      </c>
      <c r="C338" s="4" t="s">
        <v>79</v>
      </c>
      <c r="D338" s="4" t="s">
        <v>108</v>
      </c>
      <c r="E338" s="4"/>
      <c r="F338" s="4" t="s">
        <v>73</v>
      </c>
      <c r="G338" s="4" t="s">
        <v>95</v>
      </c>
      <c r="H338" s="4"/>
      <c r="J338" s="4" t="s">
        <v>175</v>
      </c>
      <c r="K338" s="4">
        <v>1</v>
      </c>
      <c r="L338" s="4" t="s">
        <v>72</v>
      </c>
      <c r="M338" s="4" t="s">
        <v>121</v>
      </c>
      <c r="N338" s="4" t="s">
        <v>108</v>
      </c>
      <c r="O338" s="4" t="s">
        <v>101</v>
      </c>
      <c r="P338" s="4" t="s">
        <v>116</v>
      </c>
      <c r="Q338" s="4" t="s">
        <v>91</v>
      </c>
    </row>
    <row r="339" spans="1:17" ht="15.75" thickBot="1" x14ac:dyDescent="0.3">
      <c r="A339" s="4">
        <f>SUM(A338,Tabel69[[#This Row],[terrain]]=1)</f>
        <v>36</v>
      </c>
      <c r="B339" s="4">
        <v>2</v>
      </c>
      <c r="C339" s="4" t="s">
        <v>118</v>
      </c>
      <c r="D339" s="4" t="s">
        <v>89</v>
      </c>
      <c r="E339" s="4"/>
      <c r="F339" s="4" t="s">
        <v>126</v>
      </c>
      <c r="G339" s="4" t="s">
        <v>98</v>
      </c>
      <c r="H339" s="4"/>
      <c r="J339" s="4" t="s">
        <v>175</v>
      </c>
      <c r="K339" s="4">
        <v>2</v>
      </c>
      <c r="L339" s="4" t="s">
        <v>123</v>
      </c>
      <c r="M339" s="4" t="s">
        <v>125</v>
      </c>
      <c r="N339" s="4"/>
      <c r="O339" s="4" t="s">
        <v>96</v>
      </c>
      <c r="P339" s="4" t="s">
        <v>117</v>
      </c>
      <c r="Q339" s="4"/>
    </row>
    <row r="340" spans="1:17" ht="15.75" thickBot="1" x14ac:dyDescent="0.3">
      <c r="A340" s="4">
        <f>SUM(A339,Tabel69[[#This Row],[terrain]]=1)</f>
        <v>36</v>
      </c>
      <c r="B340" s="4">
        <v>3</v>
      </c>
      <c r="C340" s="4" t="s">
        <v>117</v>
      </c>
      <c r="D340" s="4" t="s">
        <v>100</v>
      </c>
      <c r="E340" s="4"/>
      <c r="F340" s="4" t="s">
        <v>131</v>
      </c>
      <c r="G340" s="4" t="s">
        <v>93</v>
      </c>
      <c r="H340" s="4"/>
      <c r="J340" s="4" t="s">
        <v>175</v>
      </c>
      <c r="K340" s="4">
        <v>3</v>
      </c>
      <c r="L340" s="4" t="s">
        <v>103</v>
      </c>
      <c r="M340" s="4" t="s">
        <v>99</v>
      </c>
      <c r="N340" s="4"/>
      <c r="O340" s="4" t="s">
        <v>82</v>
      </c>
      <c r="P340" s="4" t="s">
        <v>73</v>
      </c>
      <c r="Q340" s="4"/>
    </row>
    <row r="341" spans="1:17" ht="15.75" thickBot="1" x14ac:dyDescent="0.3">
      <c r="A341" s="4">
        <f>SUM(A340,Tabel69[[#This Row],[terrain]]=1)</f>
        <v>36</v>
      </c>
      <c r="B341" s="4">
        <v>4</v>
      </c>
      <c r="C341" s="4" t="s">
        <v>80</v>
      </c>
      <c r="D341" s="4" t="s">
        <v>84</v>
      </c>
      <c r="E341" s="4"/>
      <c r="F341" s="4" t="s">
        <v>72</v>
      </c>
      <c r="G341" s="4" t="s">
        <v>96</v>
      </c>
      <c r="H341" s="4"/>
      <c r="J341" s="4" t="s">
        <v>175</v>
      </c>
      <c r="K341" s="4">
        <v>4</v>
      </c>
      <c r="L341" s="4" t="s">
        <v>93</v>
      </c>
      <c r="M341" s="4" t="s">
        <v>94</v>
      </c>
      <c r="N341" s="4"/>
      <c r="O341" s="4" t="s">
        <v>131</v>
      </c>
      <c r="P341" s="4" t="s">
        <v>128</v>
      </c>
      <c r="Q341" s="4"/>
    </row>
    <row r="342" spans="1:17" ht="15.75" thickBot="1" x14ac:dyDescent="0.3">
      <c r="A342" s="4">
        <f>SUM(A341,Tabel69[[#This Row],[terrain]]=1)</f>
        <v>36</v>
      </c>
      <c r="B342" s="4">
        <v>5</v>
      </c>
      <c r="C342" s="4" t="s">
        <v>121</v>
      </c>
      <c r="D342" s="4" t="s">
        <v>102</v>
      </c>
      <c r="E342" s="4"/>
      <c r="F342" s="4" t="s">
        <v>127</v>
      </c>
      <c r="G342" s="4" t="s">
        <v>82</v>
      </c>
      <c r="H342" s="4"/>
      <c r="J342" s="4" t="s">
        <v>175</v>
      </c>
      <c r="K342" s="4">
        <v>5</v>
      </c>
      <c r="L342" s="4" t="s">
        <v>97</v>
      </c>
      <c r="M342" s="4" t="s">
        <v>86</v>
      </c>
      <c r="N342" s="4"/>
      <c r="O342" s="4" t="s">
        <v>95</v>
      </c>
      <c r="P342" s="4" t="s">
        <v>102</v>
      </c>
      <c r="Q342" s="4"/>
    </row>
    <row r="343" spans="1:17" ht="15.75" thickBot="1" x14ac:dyDescent="0.3">
      <c r="A343" s="4">
        <f>SUM(A342,Tabel69[[#This Row],[terrain]]=1)</f>
        <v>36</v>
      </c>
      <c r="B343" s="4">
        <v>6</v>
      </c>
      <c r="C343" s="4" t="s">
        <v>120</v>
      </c>
      <c r="D343" s="4" t="s">
        <v>101</v>
      </c>
      <c r="E343" s="4"/>
      <c r="F343" s="4" t="s">
        <v>119</v>
      </c>
      <c r="G343" s="4" t="s">
        <v>94</v>
      </c>
      <c r="H343" s="4"/>
      <c r="J343" s="4" t="s">
        <v>175</v>
      </c>
      <c r="K343" s="4">
        <v>6</v>
      </c>
      <c r="L343" s="4" t="s">
        <v>89</v>
      </c>
      <c r="M343" s="4" t="s">
        <v>106</v>
      </c>
      <c r="N343" s="4"/>
      <c r="O343" s="4" t="s">
        <v>104</v>
      </c>
      <c r="P343" s="4" t="s">
        <v>87</v>
      </c>
      <c r="Q343" s="4"/>
    </row>
    <row r="344" spans="1:17" ht="15.75" thickBot="1" x14ac:dyDescent="0.3">
      <c r="A344" s="4">
        <f>SUM(A343,Tabel69[[#This Row],[terrain]]=1)</f>
        <v>36</v>
      </c>
      <c r="B344" s="4">
        <v>7</v>
      </c>
      <c r="C344" s="4" t="s">
        <v>74</v>
      </c>
      <c r="D344" s="4" t="s">
        <v>81</v>
      </c>
      <c r="E344" s="4"/>
      <c r="F344" s="4" t="s">
        <v>123</v>
      </c>
      <c r="G344" s="4" t="s">
        <v>99</v>
      </c>
      <c r="H344" s="4"/>
      <c r="J344" s="4" t="s">
        <v>175</v>
      </c>
      <c r="K344" s="4">
        <v>7</v>
      </c>
      <c r="L344" s="4" t="s">
        <v>84</v>
      </c>
      <c r="M344" s="4" t="s">
        <v>74</v>
      </c>
      <c r="N344" s="4"/>
      <c r="O344" s="4" t="s">
        <v>124</v>
      </c>
      <c r="P344" s="4" t="s">
        <v>127</v>
      </c>
      <c r="Q344" s="4"/>
    </row>
    <row r="345" spans="1:17" ht="15.75" thickBot="1" x14ac:dyDescent="0.3">
      <c r="A345" s="4">
        <f>SUM(A344,Tabel69[[#This Row],[terrain]]=1)</f>
        <v>36</v>
      </c>
      <c r="B345" s="4">
        <v>8</v>
      </c>
      <c r="C345" s="4" t="s">
        <v>103</v>
      </c>
      <c r="D345" s="4" t="s">
        <v>104</v>
      </c>
      <c r="E345" s="4"/>
      <c r="F345" s="4" t="s">
        <v>125</v>
      </c>
      <c r="G345" s="4" t="s">
        <v>91</v>
      </c>
      <c r="H345" s="4"/>
      <c r="J345" s="4" t="s">
        <v>175</v>
      </c>
      <c r="K345" s="4">
        <v>8</v>
      </c>
      <c r="L345" s="4" t="s">
        <v>122</v>
      </c>
      <c r="M345" s="4" t="s">
        <v>126</v>
      </c>
      <c r="N345" s="4"/>
      <c r="O345" s="4" t="s">
        <v>115</v>
      </c>
      <c r="P345" s="4" t="s">
        <v>80</v>
      </c>
      <c r="Q345" s="4"/>
    </row>
    <row r="346" spans="1:17" ht="15.75" thickBot="1" x14ac:dyDescent="0.3">
      <c r="A346" s="4">
        <f>SUM(A345,Tabel69[[#This Row],[terrain]]=1)</f>
        <v>36</v>
      </c>
      <c r="B346" s="4">
        <v>9</v>
      </c>
      <c r="C346" s="4" t="s">
        <v>71</v>
      </c>
      <c r="D346" s="4" t="s">
        <v>115</v>
      </c>
      <c r="E346" s="4"/>
      <c r="F346" s="4" t="s">
        <v>86</v>
      </c>
      <c r="G346" s="4" t="s">
        <v>124</v>
      </c>
      <c r="H346" s="4"/>
      <c r="J346" s="4" t="s">
        <v>175</v>
      </c>
      <c r="K346" s="4">
        <v>9</v>
      </c>
      <c r="L346" s="4" t="s">
        <v>81</v>
      </c>
      <c r="M346" s="4" t="s">
        <v>100</v>
      </c>
      <c r="N346" s="4"/>
      <c r="O346" s="4" t="s">
        <v>107</v>
      </c>
      <c r="P346" s="4" t="s">
        <v>92</v>
      </c>
      <c r="Q346" s="4"/>
    </row>
    <row r="347" spans="1:17" ht="15.75" thickBot="1" x14ac:dyDescent="0.3">
      <c r="A347" s="4">
        <f>SUM(A346,Tabel69[[#This Row],[terrain]]=1)</f>
        <v>36</v>
      </c>
      <c r="B347" s="4">
        <v>10</v>
      </c>
      <c r="C347" s="4" t="s">
        <v>92</v>
      </c>
      <c r="D347" s="4" t="s">
        <v>97</v>
      </c>
      <c r="E347" s="4"/>
      <c r="F347" s="4" t="s">
        <v>87</v>
      </c>
      <c r="G347" s="4" t="s">
        <v>90</v>
      </c>
      <c r="H347" s="4"/>
      <c r="J347" s="4" t="s">
        <v>175</v>
      </c>
      <c r="K347" s="4">
        <v>10</v>
      </c>
      <c r="L347" s="4" t="s">
        <v>119</v>
      </c>
      <c r="M347" s="4" t="s">
        <v>105</v>
      </c>
      <c r="N347" s="4"/>
      <c r="O347" s="4" t="s">
        <v>118</v>
      </c>
      <c r="P347" s="4" t="s">
        <v>120</v>
      </c>
      <c r="Q347" s="4"/>
    </row>
    <row r="348" spans="1:17" ht="15.75" thickBot="1" x14ac:dyDescent="0.3">
      <c r="A348" s="4">
        <f>SUM(A347,Tabel69[[#This Row],[terrain]]=1)</f>
        <v>36</v>
      </c>
      <c r="B348" s="4">
        <v>11</v>
      </c>
      <c r="C348" s="4" t="s">
        <v>116</v>
      </c>
      <c r="D348" s="4" t="s">
        <v>106</v>
      </c>
      <c r="E348" s="4" t="s">
        <v>107</v>
      </c>
      <c r="F348" s="4" t="s">
        <v>128</v>
      </c>
      <c r="G348" s="4" t="s">
        <v>122</v>
      </c>
      <c r="H348" s="4" t="s">
        <v>105</v>
      </c>
      <c r="J348" s="7" t="s">
        <v>175</v>
      </c>
      <c r="K348" s="7">
        <v>11</v>
      </c>
      <c r="L348" s="7" t="s">
        <v>98</v>
      </c>
      <c r="M348" s="7" t="s">
        <v>71</v>
      </c>
      <c r="N348" s="7"/>
      <c r="O348" s="7" t="s">
        <v>90</v>
      </c>
      <c r="P348" s="7" t="s">
        <v>79</v>
      </c>
      <c r="Q348" s="7"/>
    </row>
    <row r="349" spans="1:17" ht="15.75" thickBot="1" x14ac:dyDescent="0.3">
      <c r="A349" s="4">
        <f>SUM(A348,Tabel69[[#This Row],[terrain]]=1)</f>
        <v>37</v>
      </c>
      <c r="B349" s="4">
        <v>1</v>
      </c>
      <c r="C349" s="4" t="s">
        <v>73</v>
      </c>
      <c r="D349" s="4" t="s">
        <v>87</v>
      </c>
      <c r="E349" s="4"/>
      <c r="F349" s="4" t="s">
        <v>71</v>
      </c>
      <c r="G349" s="4" t="s">
        <v>95</v>
      </c>
      <c r="H349" s="4"/>
      <c r="J349" s="4" t="s">
        <v>176</v>
      </c>
      <c r="K349" s="4">
        <v>1</v>
      </c>
      <c r="L349" s="4" t="s">
        <v>86</v>
      </c>
      <c r="M349" s="4" t="s">
        <v>93</v>
      </c>
      <c r="N349" s="4" t="s">
        <v>96</v>
      </c>
      <c r="O349" s="4" t="s">
        <v>116</v>
      </c>
      <c r="P349" s="4" t="s">
        <v>101</v>
      </c>
      <c r="Q349" s="4" t="s">
        <v>119</v>
      </c>
    </row>
    <row r="350" spans="1:17" ht="15.75" thickBot="1" x14ac:dyDescent="0.3">
      <c r="A350" s="4">
        <f>SUM(A349,Tabel69[[#This Row],[terrain]]=1)</f>
        <v>37</v>
      </c>
      <c r="B350" s="4">
        <v>2</v>
      </c>
      <c r="C350" s="4" t="s">
        <v>72</v>
      </c>
      <c r="D350" s="4" t="s">
        <v>116</v>
      </c>
      <c r="E350" s="4"/>
      <c r="F350" s="4" t="s">
        <v>127</v>
      </c>
      <c r="G350" s="4" t="s">
        <v>104</v>
      </c>
      <c r="H350" s="4"/>
      <c r="J350" s="4" t="s">
        <v>176</v>
      </c>
      <c r="K350" s="4">
        <v>2</v>
      </c>
      <c r="L350" s="4" t="s">
        <v>103</v>
      </c>
      <c r="M350" s="4" t="s">
        <v>104</v>
      </c>
      <c r="N350" s="4"/>
      <c r="O350" s="4" t="s">
        <v>127</v>
      </c>
      <c r="P350" s="4" t="s">
        <v>105</v>
      </c>
      <c r="Q350" s="4"/>
    </row>
    <row r="351" spans="1:17" ht="15.75" thickBot="1" x14ac:dyDescent="0.3">
      <c r="A351" s="4">
        <f>SUM(A350,Tabel69[[#This Row],[terrain]]=1)</f>
        <v>37</v>
      </c>
      <c r="B351" s="4">
        <v>3</v>
      </c>
      <c r="C351" s="4" t="s">
        <v>79</v>
      </c>
      <c r="D351" s="4" t="s">
        <v>118</v>
      </c>
      <c r="E351" s="4"/>
      <c r="F351" s="4" t="s">
        <v>119</v>
      </c>
      <c r="G351" s="4" t="s">
        <v>97</v>
      </c>
      <c r="H351" s="4"/>
      <c r="J351" s="4" t="s">
        <v>176</v>
      </c>
      <c r="K351" s="4">
        <v>3</v>
      </c>
      <c r="L351" s="4" t="s">
        <v>117</v>
      </c>
      <c r="M351" s="4" t="s">
        <v>79</v>
      </c>
      <c r="N351" s="4"/>
      <c r="O351" s="4" t="s">
        <v>122</v>
      </c>
      <c r="P351" s="4" t="s">
        <v>82</v>
      </c>
      <c r="Q351" s="4"/>
    </row>
    <row r="352" spans="1:17" ht="15.75" thickBot="1" x14ac:dyDescent="0.3">
      <c r="A352" s="4">
        <f>SUM(A351,Tabel69[[#This Row],[terrain]]=1)</f>
        <v>37</v>
      </c>
      <c r="B352" s="4">
        <v>4</v>
      </c>
      <c r="C352" s="4" t="s">
        <v>123</v>
      </c>
      <c r="D352" s="4" t="s">
        <v>100</v>
      </c>
      <c r="E352" s="4"/>
      <c r="F352" s="4" t="s">
        <v>115</v>
      </c>
      <c r="G352" s="4" t="s">
        <v>117</v>
      </c>
      <c r="H352" s="4"/>
      <c r="J352" s="4" t="s">
        <v>176</v>
      </c>
      <c r="K352" s="4">
        <v>4</v>
      </c>
      <c r="L352" s="4" t="s">
        <v>89</v>
      </c>
      <c r="M352" s="4" t="s">
        <v>115</v>
      </c>
      <c r="N352" s="4"/>
      <c r="O352" s="4" t="s">
        <v>120</v>
      </c>
      <c r="P352" s="4" t="s">
        <v>81</v>
      </c>
      <c r="Q352" s="4"/>
    </row>
    <row r="353" spans="1:17" ht="15.75" thickBot="1" x14ac:dyDescent="0.3">
      <c r="A353" s="4">
        <f>SUM(A352,Tabel69[[#This Row],[terrain]]=1)</f>
        <v>37</v>
      </c>
      <c r="B353" s="4">
        <v>5</v>
      </c>
      <c r="C353" s="4" t="s">
        <v>120</v>
      </c>
      <c r="D353" s="4" t="s">
        <v>93</v>
      </c>
      <c r="E353" s="4"/>
      <c r="F353" s="4" t="s">
        <v>86</v>
      </c>
      <c r="G353" s="4" t="s">
        <v>107</v>
      </c>
      <c r="H353" s="4"/>
      <c r="J353" s="4" t="s">
        <v>176</v>
      </c>
      <c r="K353" s="4">
        <v>5</v>
      </c>
      <c r="L353" s="4" t="s">
        <v>73</v>
      </c>
      <c r="M353" s="4" t="s">
        <v>94</v>
      </c>
      <c r="N353" s="4"/>
      <c r="O353" s="4" t="s">
        <v>74</v>
      </c>
      <c r="P353" s="4" t="s">
        <v>91</v>
      </c>
      <c r="Q353" s="4"/>
    </row>
    <row r="354" spans="1:17" ht="15.75" thickBot="1" x14ac:dyDescent="0.3">
      <c r="A354" s="4">
        <f>SUM(A353,Tabel69[[#This Row],[terrain]]=1)</f>
        <v>37</v>
      </c>
      <c r="B354" s="4">
        <v>6</v>
      </c>
      <c r="C354" s="4" t="s">
        <v>94</v>
      </c>
      <c r="D354" s="4" t="s">
        <v>122</v>
      </c>
      <c r="E354" s="4"/>
      <c r="F354" s="4" t="s">
        <v>80</v>
      </c>
      <c r="G354" s="4" t="s">
        <v>105</v>
      </c>
      <c r="H354" s="4"/>
      <c r="J354" s="4" t="s">
        <v>176</v>
      </c>
      <c r="K354" s="4">
        <v>6</v>
      </c>
      <c r="L354" s="4" t="s">
        <v>87</v>
      </c>
      <c r="M354" s="4" t="s">
        <v>98</v>
      </c>
      <c r="N354" s="4"/>
      <c r="O354" s="4" t="s">
        <v>125</v>
      </c>
      <c r="P354" s="4" t="s">
        <v>97</v>
      </c>
      <c r="Q354" s="4"/>
    </row>
    <row r="355" spans="1:17" ht="15.75" thickBot="1" x14ac:dyDescent="0.3">
      <c r="A355" s="4">
        <f>SUM(A354,Tabel69[[#This Row],[terrain]]=1)</f>
        <v>37</v>
      </c>
      <c r="B355" s="4">
        <v>7</v>
      </c>
      <c r="C355" s="4" t="s">
        <v>90</v>
      </c>
      <c r="D355" s="4" t="s">
        <v>106</v>
      </c>
      <c r="E355" s="4"/>
      <c r="F355" s="4" t="s">
        <v>121</v>
      </c>
      <c r="G355" s="4" t="s">
        <v>99</v>
      </c>
      <c r="H355" s="4"/>
      <c r="J355" s="4" t="s">
        <v>176</v>
      </c>
      <c r="K355" s="4">
        <v>7</v>
      </c>
      <c r="L355" s="4" t="s">
        <v>71</v>
      </c>
      <c r="M355" s="4" t="s">
        <v>126</v>
      </c>
      <c r="N355" s="4"/>
      <c r="O355" s="4" t="s">
        <v>106</v>
      </c>
      <c r="P355" s="4" t="s">
        <v>121</v>
      </c>
      <c r="Q355" s="4"/>
    </row>
    <row r="356" spans="1:17" ht="15.75" thickBot="1" x14ac:dyDescent="0.3">
      <c r="A356" s="4">
        <f>SUM(A355,Tabel69[[#This Row],[terrain]]=1)</f>
        <v>37</v>
      </c>
      <c r="B356" s="4">
        <v>8</v>
      </c>
      <c r="C356" s="4" t="s">
        <v>102</v>
      </c>
      <c r="D356" s="4" t="s">
        <v>103</v>
      </c>
      <c r="E356" s="4"/>
      <c r="F356" s="4" t="s">
        <v>92</v>
      </c>
      <c r="G356" s="4" t="s">
        <v>98</v>
      </c>
      <c r="H356" s="4"/>
      <c r="J356" s="4" t="s">
        <v>176</v>
      </c>
      <c r="K356" s="4">
        <v>8</v>
      </c>
      <c r="L356" s="4" t="s">
        <v>128</v>
      </c>
      <c r="M356" s="4" t="s">
        <v>102</v>
      </c>
      <c r="N356" s="4"/>
      <c r="O356" s="4" t="s">
        <v>131</v>
      </c>
      <c r="P356" s="4" t="s">
        <v>100</v>
      </c>
      <c r="Q356" s="4"/>
    </row>
    <row r="357" spans="1:17" ht="15.75" thickBot="1" x14ac:dyDescent="0.3">
      <c r="A357" s="4">
        <f>SUM(A356,Tabel69[[#This Row],[terrain]]=1)</f>
        <v>37</v>
      </c>
      <c r="B357" s="4">
        <v>9</v>
      </c>
      <c r="C357" s="4" t="s">
        <v>126</v>
      </c>
      <c r="D357" s="4" t="s">
        <v>125</v>
      </c>
      <c r="E357" s="4"/>
      <c r="F357" s="4" t="s">
        <v>82</v>
      </c>
      <c r="G357" s="4" t="s">
        <v>101</v>
      </c>
      <c r="H357" s="4"/>
      <c r="J357" s="4" t="s">
        <v>176</v>
      </c>
      <c r="K357" s="4">
        <v>9</v>
      </c>
      <c r="L357" s="4" t="s">
        <v>84</v>
      </c>
      <c r="M357" s="4" t="s">
        <v>123</v>
      </c>
      <c r="N357" s="4"/>
      <c r="O357" s="4" t="s">
        <v>118</v>
      </c>
      <c r="P357" s="4" t="s">
        <v>108</v>
      </c>
      <c r="Q357" s="4"/>
    </row>
    <row r="358" spans="1:17" ht="15.75" thickBot="1" x14ac:dyDescent="0.3">
      <c r="A358" s="4">
        <f>SUM(A357,Tabel69[[#This Row],[terrain]]=1)</f>
        <v>37</v>
      </c>
      <c r="B358" s="4">
        <v>10</v>
      </c>
      <c r="C358" s="4" t="s">
        <v>84</v>
      </c>
      <c r="D358" s="4" t="s">
        <v>108</v>
      </c>
      <c r="E358" s="4"/>
      <c r="F358" s="4" t="s">
        <v>131</v>
      </c>
      <c r="G358" s="4" t="s">
        <v>81</v>
      </c>
      <c r="H358" s="4"/>
      <c r="J358" s="4" t="s">
        <v>176</v>
      </c>
      <c r="K358" s="4">
        <v>10</v>
      </c>
      <c r="L358" s="4" t="s">
        <v>72</v>
      </c>
      <c r="M358" s="4" t="s">
        <v>107</v>
      </c>
      <c r="N358" s="4"/>
      <c r="O358" s="4" t="s">
        <v>92</v>
      </c>
      <c r="P358" s="4" t="s">
        <v>124</v>
      </c>
      <c r="Q358" s="4"/>
    </row>
    <row r="359" spans="1:17" ht="15.75" thickBot="1" x14ac:dyDescent="0.3">
      <c r="A359" s="4">
        <f>SUM(A358,Tabel69[[#This Row],[terrain]]=1)</f>
        <v>37</v>
      </c>
      <c r="B359" s="4">
        <v>11</v>
      </c>
      <c r="C359" s="4" t="s">
        <v>74</v>
      </c>
      <c r="D359" s="4" t="s">
        <v>128</v>
      </c>
      <c r="E359" s="4" t="s">
        <v>91</v>
      </c>
      <c r="F359" s="4" t="s">
        <v>89</v>
      </c>
      <c r="G359" s="4" t="s">
        <v>96</v>
      </c>
      <c r="H359" s="4" t="s">
        <v>124</v>
      </c>
      <c r="J359" s="7" t="s">
        <v>176</v>
      </c>
      <c r="K359" s="7">
        <v>11</v>
      </c>
      <c r="L359" s="7" t="s">
        <v>95</v>
      </c>
      <c r="M359" s="7" t="s">
        <v>99</v>
      </c>
      <c r="N359" s="7"/>
      <c r="O359" s="7" t="s">
        <v>80</v>
      </c>
      <c r="P359" s="7" t="s">
        <v>90</v>
      </c>
      <c r="Q359" s="7"/>
    </row>
    <row r="360" spans="1:17" ht="15.75" thickBot="1" x14ac:dyDescent="0.3">
      <c r="A360" s="4">
        <f>SUM(A359,Tabel69[[#This Row],[terrain]]=1)</f>
        <v>38</v>
      </c>
      <c r="B360" s="4">
        <v>1</v>
      </c>
      <c r="C360" s="4" t="s">
        <v>84</v>
      </c>
      <c r="D360" s="4" t="s">
        <v>86</v>
      </c>
      <c r="E360" s="4"/>
      <c r="F360" s="4" t="s">
        <v>74</v>
      </c>
      <c r="G360" s="4" t="s">
        <v>79</v>
      </c>
      <c r="H360" s="4"/>
      <c r="J360" s="4" t="s">
        <v>177</v>
      </c>
      <c r="K360" s="4">
        <v>1</v>
      </c>
      <c r="L360" s="4" t="s">
        <v>97</v>
      </c>
      <c r="M360" s="4" t="s">
        <v>128</v>
      </c>
      <c r="N360" s="4" t="s">
        <v>90</v>
      </c>
      <c r="O360" s="4" t="s">
        <v>125</v>
      </c>
      <c r="P360" s="4" t="s">
        <v>121</v>
      </c>
      <c r="Q360" s="4" t="s">
        <v>115</v>
      </c>
    </row>
    <row r="361" spans="1:17" ht="15.75" thickBot="1" x14ac:dyDescent="0.3">
      <c r="A361" s="4">
        <f>SUM(A360,Tabel69[[#This Row],[terrain]]=1)</f>
        <v>38</v>
      </c>
      <c r="B361" s="4">
        <v>2</v>
      </c>
      <c r="C361" s="4" t="s">
        <v>91</v>
      </c>
      <c r="D361" s="4" t="s">
        <v>95</v>
      </c>
      <c r="E361" s="4"/>
      <c r="F361" s="4" t="s">
        <v>115</v>
      </c>
      <c r="G361" s="4" t="s">
        <v>118</v>
      </c>
      <c r="H361" s="4"/>
      <c r="J361" s="4" t="s">
        <v>177</v>
      </c>
      <c r="K361" s="4">
        <v>2</v>
      </c>
      <c r="L361" s="4" t="s">
        <v>93</v>
      </c>
      <c r="M361" s="4" t="s">
        <v>82</v>
      </c>
      <c r="N361" s="4"/>
      <c r="O361" s="4" t="s">
        <v>123</v>
      </c>
      <c r="P361" s="4" t="s">
        <v>92</v>
      </c>
      <c r="Q361" s="4"/>
    </row>
    <row r="362" spans="1:17" ht="15.75" thickBot="1" x14ac:dyDescent="0.3">
      <c r="A362" s="4">
        <f>SUM(A361,Tabel69[[#This Row],[terrain]]=1)</f>
        <v>38</v>
      </c>
      <c r="B362" s="4">
        <v>3</v>
      </c>
      <c r="C362" s="4" t="s">
        <v>94</v>
      </c>
      <c r="D362" s="4" t="s">
        <v>107</v>
      </c>
      <c r="E362" s="4"/>
      <c r="F362" s="4" t="s">
        <v>102</v>
      </c>
      <c r="G362" s="4" t="s">
        <v>124</v>
      </c>
      <c r="H362" s="4"/>
      <c r="J362" s="4" t="s">
        <v>177</v>
      </c>
      <c r="K362" s="4">
        <v>3</v>
      </c>
      <c r="L362" s="4" t="s">
        <v>100</v>
      </c>
      <c r="M362" s="4" t="s">
        <v>119</v>
      </c>
      <c r="N362" s="4"/>
      <c r="O362" s="4" t="s">
        <v>104</v>
      </c>
      <c r="P362" s="4" t="s">
        <v>126</v>
      </c>
      <c r="Q362" s="4"/>
    </row>
    <row r="363" spans="1:17" ht="15.75" thickBot="1" x14ac:dyDescent="0.3">
      <c r="A363" s="4">
        <f>SUM(A362,Tabel69[[#This Row],[terrain]]=1)</f>
        <v>38</v>
      </c>
      <c r="B363" s="4">
        <v>4</v>
      </c>
      <c r="C363" s="4" t="s">
        <v>90</v>
      </c>
      <c r="D363" s="4" t="s">
        <v>100</v>
      </c>
      <c r="E363" s="4"/>
      <c r="F363" s="4" t="s">
        <v>71</v>
      </c>
      <c r="G363" s="4" t="s">
        <v>119</v>
      </c>
      <c r="H363" s="4"/>
      <c r="J363" s="4" t="s">
        <v>177</v>
      </c>
      <c r="K363" s="4">
        <v>4</v>
      </c>
      <c r="L363" s="4" t="s">
        <v>120</v>
      </c>
      <c r="M363" s="4" t="s">
        <v>101</v>
      </c>
      <c r="N363" s="4"/>
      <c r="O363" s="4" t="s">
        <v>98</v>
      </c>
      <c r="P363" s="4" t="s">
        <v>79</v>
      </c>
      <c r="Q363" s="4"/>
    </row>
    <row r="364" spans="1:17" ht="15.75" thickBot="1" x14ac:dyDescent="0.3">
      <c r="A364" s="4">
        <f>SUM(A363,Tabel69[[#This Row],[terrain]]=1)</f>
        <v>38</v>
      </c>
      <c r="B364" s="4">
        <v>5</v>
      </c>
      <c r="C364" s="4" t="s">
        <v>125</v>
      </c>
      <c r="D364" s="4" t="s">
        <v>105</v>
      </c>
      <c r="E364" s="4"/>
      <c r="F364" s="4" t="s">
        <v>131</v>
      </c>
      <c r="G364" s="4" t="s">
        <v>104</v>
      </c>
      <c r="H364" s="4"/>
      <c r="J364" s="4" t="s">
        <v>177</v>
      </c>
      <c r="K364" s="4">
        <v>5</v>
      </c>
      <c r="L364" s="4" t="s">
        <v>108</v>
      </c>
      <c r="M364" s="4" t="s">
        <v>91</v>
      </c>
      <c r="N364" s="4"/>
      <c r="O364" s="4" t="s">
        <v>71</v>
      </c>
      <c r="P364" s="4" t="s">
        <v>106</v>
      </c>
      <c r="Q364" s="4"/>
    </row>
    <row r="365" spans="1:17" ht="15.75" thickBot="1" x14ac:dyDescent="0.3">
      <c r="A365" s="4">
        <f>SUM(A364,Tabel69[[#This Row],[terrain]]=1)</f>
        <v>38</v>
      </c>
      <c r="B365" s="4">
        <v>6</v>
      </c>
      <c r="C365" s="4" t="s">
        <v>73</v>
      </c>
      <c r="D365" s="4" t="s">
        <v>96</v>
      </c>
      <c r="E365" s="4"/>
      <c r="F365" s="4" t="s">
        <v>92</v>
      </c>
      <c r="G365" s="4" t="s">
        <v>103</v>
      </c>
      <c r="H365" s="4"/>
      <c r="J365" s="4" t="s">
        <v>177</v>
      </c>
      <c r="K365" s="4">
        <v>6</v>
      </c>
      <c r="L365" s="4" t="s">
        <v>87</v>
      </c>
      <c r="M365" s="4" t="s">
        <v>74</v>
      </c>
      <c r="N365" s="4"/>
      <c r="O365" s="4" t="s">
        <v>107</v>
      </c>
      <c r="P365" s="4" t="s">
        <v>81</v>
      </c>
      <c r="Q365" s="4"/>
    </row>
    <row r="366" spans="1:17" ht="15.75" thickBot="1" x14ac:dyDescent="0.3">
      <c r="A366" s="4">
        <f>SUM(A365,Tabel69[[#This Row],[terrain]]=1)</f>
        <v>38</v>
      </c>
      <c r="B366" s="4">
        <v>7</v>
      </c>
      <c r="C366" s="4" t="s">
        <v>121</v>
      </c>
      <c r="D366" s="4" t="s">
        <v>101</v>
      </c>
      <c r="E366" s="4"/>
      <c r="F366" s="4" t="s">
        <v>72</v>
      </c>
      <c r="G366" s="4" t="s">
        <v>93</v>
      </c>
      <c r="H366" s="4"/>
      <c r="J366" s="4" t="s">
        <v>177</v>
      </c>
      <c r="K366" s="4">
        <v>7</v>
      </c>
      <c r="L366" s="4" t="s">
        <v>95</v>
      </c>
      <c r="M366" s="4" t="s">
        <v>86</v>
      </c>
      <c r="N366" s="4"/>
      <c r="O366" s="4" t="s">
        <v>72</v>
      </c>
      <c r="P366" s="4" t="s">
        <v>96</v>
      </c>
      <c r="Q366" s="4"/>
    </row>
    <row r="367" spans="1:17" ht="15.75" thickBot="1" x14ac:dyDescent="0.3">
      <c r="A367" s="4">
        <f>SUM(A366,Tabel69[[#This Row],[terrain]]=1)</f>
        <v>38</v>
      </c>
      <c r="B367" s="4">
        <v>8</v>
      </c>
      <c r="C367" s="4" t="s">
        <v>97</v>
      </c>
      <c r="D367" s="4" t="s">
        <v>108</v>
      </c>
      <c r="E367" s="4"/>
      <c r="F367" s="4" t="s">
        <v>80</v>
      </c>
      <c r="G367" s="4" t="s">
        <v>116</v>
      </c>
      <c r="H367" s="4"/>
      <c r="J367" s="4" t="s">
        <v>177</v>
      </c>
      <c r="K367" s="4">
        <v>8</v>
      </c>
      <c r="L367" s="4" t="s">
        <v>89</v>
      </c>
      <c r="M367" s="4" t="s">
        <v>94</v>
      </c>
      <c r="N367" s="4"/>
      <c r="O367" s="4" t="s">
        <v>122</v>
      </c>
      <c r="P367" s="4" t="s">
        <v>84</v>
      </c>
      <c r="Q367" s="4"/>
    </row>
    <row r="368" spans="1:17" ht="15.75" thickBot="1" x14ac:dyDescent="0.3">
      <c r="A368" s="4">
        <f>SUM(A367,Tabel69[[#This Row],[terrain]]=1)</f>
        <v>38</v>
      </c>
      <c r="B368" s="4">
        <v>9</v>
      </c>
      <c r="C368" s="4" t="s">
        <v>81</v>
      </c>
      <c r="D368" s="4" t="s">
        <v>106</v>
      </c>
      <c r="E368" s="4"/>
      <c r="F368" s="4" t="s">
        <v>128</v>
      </c>
      <c r="G368" s="4" t="s">
        <v>98</v>
      </c>
      <c r="H368" s="4"/>
      <c r="J368" s="4" t="s">
        <v>177</v>
      </c>
      <c r="K368" s="4">
        <v>9</v>
      </c>
      <c r="L368" s="4" t="s">
        <v>124</v>
      </c>
      <c r="M368" s="4" t="s">
        <v>102</v>
      </c>
      <c r="N368" s="4"/>
      <c r="O368" s="4" t="s">
        <v>127</v>
      </c>
      <c r="P368" s="4" t="s">
        <v>116</v>
      </c>
      <c r="Q368" s="4"/>
    </row>
    <row r="369" spans="1:17" ht="15.75" thickBot="1" x14ac:dyDescent="0.3">
      <c r="A369" s="4">
        <f>SUM(A368,Tabel69[[#This Row],[terrain]]=1)</f>
        <v>38</v>
      </c>
      <c r="B369" s="4">
        <v>10</v>
      </c>
      <c r="C369" s="4" t="s">
        <v>89</v>
      </c>
      <c r="D369" s="4" t="s">
        <v>99</v>
      </c>
      <c r="E369" s="4"/>
      <c r="F369" s="4" t="s">
        <v>87</v>
      </c>
      <c r="G369" s="4" t="s">
        <v>122</v>
      </c>
      <c r="H369" s="4"/>
      <c r="J369" s="4" t="s">
        <v>177</v>
      </c>
      <c r="K369" s="4">
        <v>10</v>
      </c>
      <c r="L369" s="4" t="s">
        <v>73</v>
      </c>
      <c r="M369" s="4" t="s">
        <v>117</v>
      </c>
      <c r="N369" s="4"/>
      <c r="O369" s="4" t="s">
        <v>131</v>
      </c>
      <c r="P369" s="4" t="s">
        <v>80</v>
      </c>
      <c r="Q369" s="4"/>
    </row>
    <row r="370" spans="1:17" ht="15.75" thickBot="1" x14ac:dyDescent="0.3">
      <c r="A370" s="4">
        <f>SUM(A369,Tabel69[[#This Row],[terrain]]=1)</f>
        <v>38</v>
      </c>
      <c r="B370" s="4">
        <v>11</v>
      </c>
      <c r="C370" s="4" t="s">
        <v>126</v>
      </c>
      <c r="D370" s="4" t="s">
        <v>82</v>
      </c>
      <c r="E370" s="4" t="s">
        <v>120</v>
      </c>
      <c r="F370" s="4" t="s">
        <v>127</v>
      </c>
      <c r="G370" s="4" t="s">
        <v>117</v>
      </c>
      <c r="H370" s="4" t="s">
        <v>123</v>
      </c>
      <c r="J370" s="7" t="s">
        <v>177</v>
      </c>
      <c r="K370" s="7">
        <v>11</v>
      </c>
      <c r="L370" s="7" t="s">
        <v>118</v>
      </c>
      <c r="M370" s="7" t="s">
        <v>99</v>
      </c>
      <c r="N370" s="7"/>
      <c r="O370" s="7" t="s">
        <v>103</v>
      </c>
      <c r="P370" s="7" t="s">
        <v>105</v>
      </c>
      <c r="Q370" s="7"/>
    </row>
    <row r="371" spans="1:17" ht="15.75" thickBot="1" x14ac:dyDescent="0.3">
      <c r="A371" s="4">
        <f>SUM(A370,Tabel69[[#This Row],[terrain]]=1)</f>
        <v>39</v>
      </c>
      <c r="B371" s="4">
        <v>1</v>
      </c>
      <c r="C371" s="4" t="s">
        <v>86</v>
      </c>
      <c r="D371" s="4" t="s">
        <v>101</v>
      </c>
      <c r="E371" s="4"/>
      <c r="F371" s="4" t="s">
        <v>82</v>
      </c>
      <c r="G371" s="4" t="s">
        <v>91</v>
      </c>
      <c r="H371" s="4"/>
      <c r="J371" s="4" t="s">
        <v>178</v>
      </c>
      <c r="K371" s="4">
        <v>1</v>
      </c>
      <c r="L371" s="4" t="s">
        <v>74</v>
      </c>
      <c r="M371" s="4" t="s">
        <v>126</v>
      </c>
      <c r="N371" s="4" t="s">
        <v>106</v>
      </c>
      <c r="O371" s="4" t="s">
        <v>86</v>
      </c>
      <c r="P371" s="4" t="s">
        <v>116</v>
      </c>
      <c r="Q371" s="4" t="s">
        <v>101</v>
      </c>
    </row>
    <row r="372" spans="1:17" ht="15.75" thickBot="1" x14ac:dyDescent="0.3">
      <c r="A372" s="4">
        <f>SUM(A371,Tabel69[[#This Row],[terrain]]=1)</f>
        <v>39</v>
      </c>
      <c r="B372" s="4">
        <v>2</v>
      </c>
      <c r="C372" s="4" t="s">
        <v>116</v>
      </c>
      <c r="D372" s="4" t="s">
        <v>96</v>
      </c>
      <c r="E372" s="4"/>
      <c r="F372" s="4" t="s">
        <v>117</v>
      </c>
      <c r="G372" s="4" t="s">
        <v>89</v>
      </c>
      <c r="H372" s="4"/>
      <c r="J372" s="4" t="s">
        <v>178</v>
      </c>
      <c r="K372" s="4">
        <v>2</v>
      </c>
      <c r="L372" s="4" t="s">
        <v>93</v>
      </c>
      <c r="M372" s="4" t="s">
        <v>90</v>
      </c>
      <c r="N372" s="4"/>
      <c r="O372" s="4" t="s">
        <v>107</v>
      </c>
      <c r="P372" s="4" t="s">
        <v>94</v>
      </c>
      <c r="Q372" s="4"/>
    </row>
    <row r="373" spans="1:17" ht="15.75" thickBot="1" x14ac:dyDescent="0.3">
      <c r="A373" s="4">
        <f>SUM(A372,Tabel69[[#This Row],[terrain]]=1)</f>
        <v>39</v>
      </c>
      <c r="B373" s="4">
        <v>3</v>
      </c>
      <c r="C373" s="4" t="s">
        <v>120</v>
      </c>
      <c r="D373" s="4" t="s">
        <v>98</v>
      </c>
      <c r="E373" s="4"/>
      <c r="F373" s="4" t="s">
        <v>115</v>
      </c>
      <c r="G373" s="4" t="s">
        <v>125</v>
      </c>
      <c r="H373" s="4"/>
      <c r="J373" s="4" t="s">
        <v>178</v>
      </c>
      <c r="K373" s="4">
        <v>3</v>
      </c>
      <c r="L373" s="4" t="s">
        <v>95</v>
      </c>
      <c r="M373" s="4" t="s">
        <v>72</v>
      </c>
      <c r="N373" s="4"/>
      <c r="O373" s="4" t="s">
        <v>104</v>
      </c>
      <c r="P373" s="4" t="s">
        <v>125</v>
      </c>
      <c r="Q373" s="4"/>
    </row>
    <row r="374" spans="1:17" ht="15.75" thickBot="1" x14ac:dyDescent="0.3">
      <c r="A374" s="4">
        <f>SUM(A373,Tabel69[[#This Row],[terrain]]=1)</f>
        <v>39</v>
      </c>
      <c r="B374" s="4">
        <v>4</v>
      </c>
      <c r="C374" s="4" t="s">
        <v>126</v>
      </c>
      <c r="D374" s="4" t="s">
        <v>87</v>
      </c>
      <c r="E374" s="4"/>
      <c r="F374" s="4" t="s">
        <v>79</v>
      </c>
      <c r="G374" s="4" t="s">
        <v>99</v>
      </c>
      <c r="H374" s="4"/>
      <c r="J374" s="4" t="s">
        <v>178</v>
      </c>
      <c r="K374" s="4">
        <v>4</v>
      </c>
      <c r="L374" s="4" t="s">
        <v>71</v>
      </c>
      <c r="M374" s="4" t="s">
        <v>121</v>
      </c>
      <c r="N374" s="4"/>
      <c r="O374" s="4" t="s">
        <v>122</v>
      </c>
      <c r="P374" s="4" t="s">
        <v>103</v>
      </c>
      <c r="Q374" s="4"/>
    </row>
    <row r="375" spans="1:17" ht="15.75" thickBot="1" x14ac:dyDescent="0.3">
      <c r="A375" s="4">
        <f>SUM(A374,Tabel69[[#This Row],[terrain]]=1)</f>
        <v>39</v>
      </c>
      <c r="B375" s="4">
        <v>5</v>
      </c>
      <c r="C375" s="4" t="s">
        <v>80</v>
      </c>
      <c r="D375" s="4" t="s">
        <v>123</v>
      </c>
      <c r="E375" s="4"/>
      <c r="F375" s="4" t="s">
        <v>94</v>
      </c>
      <c r="G375" s="4" t="s">
        <v>104</v>
      </c>
      <c r="H375" s="4"/>
      <c r="J375" s="4" t="s">
        <v>178</v>
      </c>
      <c r="K375" s="4">
        <v>5</v>
      </c>
      <c r="L375" s="4" t="s">
        <v>92</v>
      </c>
      <c r="M375" s="4" t="s">
        <v>73</v>
      </c>
      <c r="N375" s="4"/>
      <c r="O375" s="4" t="s">
        <v>117</v>
      </c>
      <c r="P375" s="4" t="s">
        <v>105</v>
      </c>
      <c r="Q375" s="4"/>
    </row>
    <row r="376" spans="1:17" ht="15.75" thickBot="1" x14ac:dyDescent="0.3">
      <c r="A376" s="4">
        <f>SUM(A375,Tabel69[[#This Row],[terrain]]=1)</f>
        <v>39</v>
      </c>
      <c r="B376" s="4">
        <v>6</v>
      </c>
      <c r="C376" s="4" t="s">
        <v>90</v>
      </c>
      <c r="D376" s="4" t="s">
        <v>122</v>
      </c>
      <c r="E376" s="4"/>
      <c r="F376" s="4" t="s">
        <v>127</v>
      </c>
      <c r="G376" s="4" t="s">
        <v>100</v>
      </c>
      <c r="H376" s="4"/>
      <c r="J376" s="4" t="s">
        <v>178</v>
      </c>
      <c r="K376" s="4">
        <v>6</v>
      </c>
      <c r="L376" s="4" t="s">
        <v>131</v>
      </c>
      <c r="M376" s="4" t="s">
        <v>99</v>
      </c>
      <c r="N376" s="4"/>
      <c r="O376" s="4" t="s">
        <v>98</v>
      </c>
      <c r="P376" s="4" t="s">
        <v>120</v>
      </c>
      <c r="Q376" s="4"/>
    </row>
    <row r="377" spans="1:17" ht="15.75" thickBot="1" x14ac:dyDescent="0.3">
      <c r="A377" s="4">
        <f>SUM(A376,Tabel69[[#This Row],[terrain]]=1)</f>
        <v>39</v>
      </c>
      <c r="B377" s="4">
        <v>7</v>
      </c>
      <c r="C377" s="4" t="s">
        <v>81</v>
      </c>
      <c r="D377" s="4" t="s">
        <v>103</v>
      </c>
      <c r="E377" s="4"/>
      <c r="F377" s="4" t="s">
        <v>102</v>
      </c>
      <c r="G377" s="4" t="s">
        <v>107</v>
      </c>
      <c r="H377" s="4"/>
      <c r="J377" s="4" t="s">
        <v>178</v>
      </c>
      <c r="K377" s="4">
        <v>7</v>
      </c>
      <c r="L377" s="4" t="s">
        <v>115</v>
      </c>
      <c r="M377" s="4" t="s">
        <v>119</v>
      </c>
      <c r="N377" s="4"/>
      <c r="O377" s="4" t="s">
        <v>124</v>
      </c>
      <c r="P377" s="4" t="s">
        <v>87</v>
      </c>
      <c r="Q377" s="4"/>
    </row>
    <row r="378" spans="1:17" ht="15.75" thickBot="1" x14ac:dyDescent="0.3">
      <c r="A378" s="4">
        <f>SUM(A377,Tabel69[[#This Row],[terrain]]=1)</f>
        <v>39</v>
      </c>
      <c r="B378" s="4">
        <v>8</v>
      </c>
      <c r="C378" s="4" t="s">
        <v>72</v>
      </c>
      <c r="D378" s="4" t="s">
        <v>105</v>
      </c>
      <c r="E378" s="4"/>
      <c r="F378" s="4" t="s">
        <v>71</v>
      </c>
      <c r="G378" s="4" t="s">
        <v>97</v>
      </c>
      <c r="H378" s="4"/>
      <c r="J378" s="4" t="s">
        <v>178</v>
      </c>
      <c r="K378" s="4">
        <v>8</v>
      </c>
      <c r="L378" s="4" t="s">
        <v>89</v>
      </c>
      <c r="M378" s="4" t="s">
        <v>81</v>
      </c>
      <c r="N378" s="4"/>
      <c r="O378" s="4" t="s">
        <v>108</v>
      </c>
      <c r="P378" s="4" t="s">
        <v>79</v>
      </c>
      <c r="Q378" s="4"/>
    </row>
    <row r="379" spans="1:17" ht="15.75" thickBot="1" x14ac:dyDescent="0.3">
      <c r="A379" s="4">
        <f>SUM(A378,Tabel69[[#This Row],[terrain]]=1)</f>
        <v>39</v>
      </c>
      <c r="B379" s="4">
        <v>9</v>
      </c>
      <c r="C379" s="4" t="s">
        <v>124</v>
      </c>
      <c r="D379" s="4" t="s">
        <v>108</v>
      </c>
      <c r="E379" s="4"/>
      <c r="F379" s="4" t="s">
        <v>118</v>
      </c>
      <c r="G379" s="4" t="s">
        <v>119</v>
      </c>
      <c r="H379" s="4"/>
      <c r="J379" s="4" t="s">
        <v>178</v>
      </c>
      <c r="K379" s="4">
        <v>9</v>
      </c>
      <c r="L379" s="4" t="s">
        <v>100</v>
      </c>
      <c r="M379" s="4" t="s">
        <v>127</v>
      </c>
      <c r="N379" s="4"/>
      <c r="O379" s="4" t="s">
        <v>82</v>
      </c>
      <c r="P379" s="4" t="s">
        <v>123</v>
      </c>
      <c r="Q379" s="4"/>
    </row>
    <row r="380" spans="1:17" ht="15.75" thickBot="1" x14ac:dyDescent="0.3">
      <c r="A380" s="4">
        <f>SUM(A379,Tabel69[[#This Row],[terrain]]=1)</f>
        <v>39</v>
      </c>
      <c r="B380" s="4">
        <v>10</v>
      </c>
      <c r="C380" s="4" t="s">
        <v>131</v>
      </c>
      <c r="D380" s="4" t="s">
        <v>84</v>
      </c>
      <c r="E380" s="4"/>
      <c r="F380" s="4" t="s">
        <v>92</v>
      </c>
      <c r="G380" s="4" t="s">
        <v>121</v>
      </c>
      <c r="H380" s="4"/>
      <c r="J380" s="4" t="s">
        <v>178</v>
      </c>
      <c r="K380" s="4">
        <v>10</v>
      </c>
      <c r="L380" s="4" t="s">
        <v>118</v>
      </c>
      <c r="M380" s="4" t="s">
        <v>96</v>
      </c>
      <c r="N380" s="4"/>
      <c r="O380" s="4" t="s">
        <v>80</v>
      </c>
      <c r="P380" s="4" t="s">
        <v>128</v>
      </c>
      <c r="Q380" s="4"/>
    </row>
    <row r="381" spans="1:17" ht="15.75" thickBot="1" x14ac:dyDescent="0.3">
      <c r="A381" s="4">
        <f>SUM(A380,Tabel69[[#This Row],[terrain]]=1)</f>
        <v>39</v>
      </c>
      <c r="B381" s="4">
        <v>11</v>
      </c>
      <c r="C381" s="4" t="s">
        <v>73</v>
      </c>
      <c r="D381" s="4" t="s">
        <v>74</v>
      </c>
      <c r="E381" s="4" t="s">
        <v>95</v>
      </c>
      <c r="F381" s="4" t="s">
        <v>128</v>
      </c>
      <c r="G381" s="4" t="s">
        <v>93</v>
      </c>
      <c r="H381" s="4" t="s">
        <v>106</v>
      </c>
      <c r="J381" s="7" t="s">
        <v>178</v>
      </c>
      <c r="K381" s="7">
        <v>11</v>
      </c>
      <c r="L381" s="7" t="s">
        <v>102</v>
      </c>
      <c r="M381" s="7" t="s">
        <v>97</v>
      </c>
      <c r="N381" s="7"/>
      <c r="O381" s="7" t="s">
        <v>84</v>
      </c>
      <c r="P381" s="7" t="s">
        <v>91</v>
      </c>
      <c r="Q381" s="7"/>
    </row>
    <row r="382" spans="1:17" ht="15.75" thickBot="1" x14ac:dyDescent="0.3">
      <c r="A382" s="4">
        <f>SUM(A381,Tabel69[[#This Row],[terrain]]=1)</f>
        <v>40</v>
      </c>
      <c r="B382" s="4">
        <v>1</v>
      </c>
      <c r="C382" s="4" t="s">
        <v>89</v>
      </c>
      <c r="D382" s="4" t="s">
        <v>120</v>
      </c>
      <c r="E382" s="4"/>
      <c r="F382" s="4" t="s">
        <v>126</v>
      </c>
      <c r="G382" s="4" t="s">
        <v>106</v>
      </c>
      <c r="H382" s="4"/>
      <c r="J382" s="4" t="s">
        <v>179</v>
      </c>
      <c r="K382" s="4">
        <v>1</v>
      </c>
      <c r="L382" s="4" t="s">
        <v>101</v>
      </c>
      <c r="M382" s="4" t="s">
        <v>107</v>
      </c>
      <c r="N382" s="4" t="s">
        <v>116</v>
      </c>
      <c r="O382" s="4" t="s">
        <v>131</v>
      </c>
      <c r="P382" s="4" t="s">
        <v>125</v>
      </c>
      <c r="Q382" s="4" t="s">
        <v>122</v>
      </c>
    </row>
    <row r="383" spans="1:17" ht="15.75" thickBot="1" x14ac:dyDescent="0.3">
      <c r="A383" s="4">
        <f>SUM(A382,Tabel69[[#This Row],[terrain]]=1)</f>
        <v>40</v>
      </c>
      <c r="B383" s="4">
        <v>2</v>
      </c>
      <c r="C383" s="4" t="s">
        <v>125</v>
      </c>
      <c r="D383" s="4" t="s">
        <v>94</v>
      </c>
      <c r="E383" s="4"/>
      <c r="F383" s="4" t="s">
        <v>71</v>
      </c>
      <c r="G383" s="4" t="s">
        <v>127</v>
      </c>
      <c r="H383" s="4"/>
      <c r="J383" s="4" t="s">
        <v>179</v>
      </c>
      <c r="K383" s="4">
        <v>2</v>
      </c>
      <c r="L383" s="4" t="s">
        <v>115</v>
      </c>
      <c r="M383" s="4" t="s">
        <v>87</v>
      </c>
      <c r="N383" s="4"/>
      <c r="O383" s="4" t="s">
        <v>91</v>
      </c>
      <c r="P383" s="4" t="s">
        <v>95</v>
      </c>
      <c r="Q383" s="4"/>
    </row>
    <row r="384" spans="1:17" ht="15.75" thickBot="1" x14ac:dyDescent="0.3">
      <c r="A384" s="4">
        <f>SUM(A383,Tabel69[[#This Row],[terrain]]=1)</f>
        <v>40</v>
      </c>
      <c r="B384" s="4">
        <v>3</v>
      </c>
      <c r="C384" s="4" t="s">
        <v>100</v>
      </c>
      <c r="D384" s="4" t="s">
        <v>108</v>
      </c>
      <c r="E384" s="4"/>
      <c r="F384" s="4" t="s">
        <v>91</v>
      </c>
      <c r="G384" s="4" t="s">
        <v>99</v>
      </c>
      <c r="H384" s="4"/>
      <c r="J384" s="4" t="s">
        <v>179</v>
      </c>
      <c r="K384" s="4">
        <v>3</v>
      </c>
      <c r="L384" s="4" t="s">
        <v>128</v>
      </c>
      <c r="M384" s="4" t="s">
        <v>86</v>
      </c>
      <c r="N384" s="4"/>
      <c r="O384" s="4" t="s">
        <v>105</v>
      </c>
      <c r="P384" s="4" t="s">
        <v>84</v>
      </c>
      <c r="Q384" s="4"/>
    </row>
    <row r="385" spans="1:17" ht="15.75" thickBot="1" x14ac:dyDescent="0.3">
      <c r="A385" s="4">
        <f>SUM(A384,Tabel69[[#This Row],[terrain]]=1)</f>
        <v>40</v>
      </c>
      <c r="B385" s="4">
        <v>4</v>
      </c>
      <c r="C385" s="4" t="s">
        <v>123</v>
      </c>
      <c r="D385" s="4" t="s">
        <v>105</v>
      </c>
      <c r="E385" s="4"/>
      <c r="F385" s="4" t="s">
        <v>86</v>
      </c>
      <c r="G385" s="4" t="s">
        <v>128</v>
      </c>
      <c r="H385" s="4"/>
      <c r="J385" s="4" t="s">
        <v>179</v>
      </c>
      <c r="K385" s="4">
        <v>4</v>
      </c>
      <c r="L385" s="4" t="s">
        <v>118</v>
      </c>
      <c r="M385" s="4" t="s">
        <v>74</v>
      </c>
      <c r="N385" s="4"/>
      <c r="O385" s="4" t="s">
        <v>92</v>
      </c>
      <c r="P385" s="4" t="s">
        <v>90</v>
      </c>
      <c r="Q385" s="4"/>
    </row>
    <row r="386" spans="1:17" ht="15.75" thickBot="1" x14ac:dyDescent="0.3">
      <c r="A386" s="4">
        <f>SUM(A385,Tabel69[[#This Row],[terrain]]=1)</f>
        <v>40</v>
      </c>
      <c r="B386" s="4">
        <v>5</v>
      </c>
      <c r="C386" s="4" t="s">
        <v>98</v>
      </c>
      <c r="D386" s="4" t="s">
        <v>104</v>
      </c>
      <c r="E386" s="4"/>
      <c r="F386" s="4" t="s">
        <v>82</v>
      </c>
      <c r="G386" s="4" t="s">
        <v>95</v>
      </c>
      <c r="H386" s="4"/>
      <c r="J386" s="4" t="s">
        <v>179</v>
      </c>
      <c r="K386" s="4">
        <v>5</v>
      </c>
      <c r="L386" s="4" t="s">
        <v>120</v>
      </c>
      <c r="M386" s="4" t="s">
        <v>96</v>
      </c>
      <c r="N386" s="4"/>
      <c r="O386" s="4" t="s">
        <v>82</v>
      </c>
      <c r="P386" s="4" t="s">
        <v>81</v>
      </c>
      <c r="Q386" s="4"/>
    </row>
    <row r="387" spans="1:17" ht="15.75" thickBot="1" x14ac:dyDescent="0.3">
      <c r="A387" s="4">
        <f>SUM(A386,Tabel69[[#This Row],[terrain]]=1)</f>
        <v>40</v>
      </c>
      <c r="B387" s="4">
        <v>6</v>
      </c>
      <c r="C387" s="4" t="s">
        <v>81</v>
      </c>
      <c r="D387" s="4" t="s">
        <v>124</v>
      </c>
      <c r="E387" s="4"/>
      <c r="F387" s="4" t="s">
        <v>131</v>
      </c>
      <c r="G387" s="4" t="s">
        <v>103</v>
      </c>
      <c r="H387" s="4"/>
      <c r="J387" s="4" t="s">
        <v>179</v>
      </c>
      <c r="K387" s="4">
        <v>6</v>
      </c>
      <c r="L387" s="4" t="s">
        <v>73</v>
      </c>
      <c r="M387" s="4" t="s">
        <v>80</v>
      </c>
      <c r="N387" s="4"/>
      <c r="O387" s="4" t="s">
        <v>102</v>
      </c>
      <c r="P387" s="4" t="s">
        <v>121</v>
      </c>
      <c r="Q387" s="4"/>
    </row>
    <row r="388" spans="1:17" ht="15.75" thickBot="1" x14ac:dyDescent="0.3">
      <c r="A388" s="4">
        <f>SUM(A387,Tabel69[[#This Row],[terrain]]=1)</f>
        <v>40</v>
      </c>
      <c r="B388" s="4">
        <v>7</v>
      </c>
      <c r="C388" s="4" t="s">
        <v>116</v>
      </c>
      <c r="D388" s="4" t="s">
        <v>92</v>
      </c>
      <c r="E388" s="4"/>
      <c r="F388" s="4" t="s">
        <v>119</v>
      </c>
      <c r="G388" s="4" t="s">
        <v>90</v>
      </c>
      <c r="H388" s="4"/>
      <c r="J388" s="4" t="s">
        <v>179</v>
      </c>
      <c r="K388" s="4">
        <v>7</v>
      </c>
      <c r="L388" s="4" t="s">
        <v>108</v>
      </c>
      <c r="M388" s="4" t="s">
        <v>94</v>
      </c>
      <c r="N388" s="4"/>
      <c r="O388" s="4" t="s">
        <v>126</v>
      </c>
      <c r="P388" s="4" t="s">
        <v>124</v>
      </c>
      <c r="Q388" s="4"/>
    </row>
    <row r="389" spans="1:17" ht="15.75" thickBot="1" x14ac:dyDescent="0.3">
      <c r="A389" s="4">
        <f>SUM(A388,Tabel69[[#This Row],[terrain]]=1)</f>
        <v>40</v>
      </c>
      <c r="B389" s="4">
        <v>8</v>
      </c>
      <c r="C389" s="4" t="s">
        <v>80</v>
      </c>
      <c r="D389" s="4" t="s">
        <v>101</v>
      </c>
      <c r="E389" s="4"/>
      <c r="F389" s="4" t="s">
        <v>93</v>
      </c>
      <c r="G389" s="4" t="s">
        <v>107</v>
      </c>
      <c r="H389" s="4"/>
      <c r="J389" s="4" t="s">
        <v>179</v>
      </c>
      <c r="K389" s="4">
        <v>8</v>
      </c>
      <c r="L389" s="4" t="s">
        <v>72</v>
      </c>
      <c r="M389" s="4" t="s">
        <v>123</v>
      </c>
      <c r="N389" s="4"/>
      <c r="O389" s="4" t="s">
        <v>89</v>
      </c>
      <c r="P389" s="4" t="s">
        <v>93</v>
      </c>
      <c r="Q389" s="4"/>
    </row>
    <row r="390" spans="1:17" ht="15.75" thickBot="1" x14ac:dyDescent="0.3">
      <c r="A390" s="4">
        <f>SUM(A389,Tabel69[[#This Row],[terrain]]=1)</f>
        <v>40</v>
      </c>
      <c r="B390" s="4">
        <v>9</v>
      </c>
      <c r="C390" s="4" t="s">
        <v>84</v>
      </c>
      <c r="D390" s="4" t="s">
        <v>122</v>
      </c>
      <c r="E390" s="4"/>
      <c r="F390" s="4" t="s">
        <v>72</v>
      </c>
      <c r="G390" s="4" t="s">
        <v>74</v>
      </c>
      <c r="H390" s="4"/>
      <c r="J390" s="4" t="s">
        <v>179</v>
      </c>
      <c r="K390" s="4">
        <v>9</v>
      </c>
      <c r="L390" s="4" t="s">
        <v>100</v>
      </c>
      <c r="M390" s="4" t="s">
        <v>99</v>
      </c>
      <c r="N390" s="4"/>
      <c r="O390" s="4" t="s">
        <v>127</v>
      </c>
      <c r="P390" s="4" t="s">
        <v>71</v>
      </c>
      <c r="Q390" s="4"/>
    </row>
    <row r="391" spans="1:17" ht="15.75" thickBot="1" x14ac:dyDescent="0.3">
      <c r="A391" s="4">
        <f>SUM(A390,Tabel69[[#This Row],[terrain]]=1)</f>
        <v>40</v>
      </c>
      <c r="B391" s="4">
        <v>10</v>
      </c>
      <c r="C391" s="4" t="s">
        <v>118</v>
      </c>
      <c r="D391" s="4" t="s">
        <v>87</v>
      </c>
      <c r="E391" s="4"/>
      <c r="F391" s="4" t="s">
        <v>73</v>
      </c>
      <c r="G391" s="4" t="s">
        <v>102</v>
      </c>
      <c r="H391" s="4"/>
      <c r="J391" s="4" t="s">
        <v>179</v>
      </c>
      <c r="K391" s="4">
        <v>10</v>
      </c>
      <c r="L391" s="4" t="s">
        <v>97</v>
      </c>
      <c r="M391" s="4" t="s">
        <v>103</v>
      </c>
      <c r="N391" s="4"/>
      <c r="O391" s="4" t="s">
        <v>106</v>
      </c>
      <c r="P391" s="4" t="s">
        <v>79</v>
      </c>
      <c r="Q391" s="4"/>
    </row>
    <row r="392" spans="1:17" ht="15.75" thickBot="1" x14ac:dyDescent="0.3">
      <c r="A392" s="4">
        <f>SUM(A391,Tabel69[[#This Row],[terrain]]=1)</f>
        <v>40</v>
      </c>
      <c r="B392" s="4">
        <v>11</v>
      </c>
      <c r="C392" s="4" t="s">
        <v>115</v>
      </c>
      <c r="D392" s="4" t="s">
        <v>79</v>
      </c>
      <c r="E392" s="4" t="s">
        <v>121</v>
      </c>
      <c r="F392" s="4" t="s">
        <v>117</v>
      </c>
      <c r="G392" s="4" t="s">
        <v>96</v>
      </c>
      <c r="H392" s="4" t="s">
        <v>97</v>
      </c>
      <c r="J392" s="7" t="s">
        <v>179</v>
      </c>
      <c r="K392" s="7">
        <v>11</v>
      </c>
      <c r="L392" s="7" t="s">
        <v>119</v>
      </c>
      <c r="M392" s="7" t="s">
        <v>104</v>
      </c>
      <c r="N392" s="7"/>
      <c r="O392" s="7" t="s">
        <v>117</v>
      </c>
      <c r="P392" s="7" t="s">
        <v>98</v>
      </c>
      <c r="Q392" s="7"/>
    </row>
    <row r="393" spans="1:17" ht="15.75" thickBot="1" x14ac:dyDescent="0.3">
      <c r="A393" s="4">
        <f>SUM(A392,Tabel69[[#This Row],[terrain]]=1)</f>
        <v>41</v>
      </c>
      <c r="B393" s="4">
        <v>1</v>
      </c>
      <c r="C393" s="4" t="s">
        <v>97</v>
      </c>
      <c r="D393" s="4" t="s">
        <v>98</v>
      </c>
      <c r="E393" s="4"/>
      <c r="F393" s="4" t="s">
        <v>82</v>
      </c>
      <c r="G393" s="4" t="s">
        <v>90</v>
      </c>
      <c r="H393" s="4"/>
      <c r="J393" s="4" t="s">
        <v>180</v>
      </c>
      <c r="K393" s="4">
        <v>1</v>
      </c>
      <c r="L393" s="4" t="s">
        <v>86</v>
      </c>
      <c r="M393" s="4" t="s">
        <v>83</v>
      </c>
      <c r="N393" s="4" t="s">
        <v>104</v>
      </c>
      <c r="O393" s="4" t="s">
        <v>130</v>
      </c>
      <c r="P393" s="4" t="s">
        <v>131</v>
      </c>
      <c r="Q393" s="4" t="s">
        <v>80</v>
      </c>
    </row>
    <row r="394" spans="1:17" ht="15.75" thickBot="1" x14ac:dyDescent="0.3">
      <c r="A394" s="4">
        <f>SUM(A393,Tabel69[[#This Row],[terrain]]=1)</f>
        <v>41</v>
      </c>
      <c r="B394" s="4">
        <v>2</v>
      </c>
      <c r="C394" s="4" t="s">
        <v>95</v>
      </c>
      <c r="D394" s="4" t="s">
        <v>103</v>
      </c>
      <c r="E394" s="4"/>
      <c r="F394" s="4" t="s">
        <v>126</v>
      </c>
      <c r="G394" s="4" t="s">
        <v>127</v>
      </c>
      <c r="H394" s="4"/>
      <c r="J394" s="4" t="s">
        <v>180</v>
      </c>
      <c r="K394" s="4">
        <v>2</v>
      </c>
      <c r="L394" s="4" t="s">
        <v>119</v>
      </c>
      <c r="M394" s="4" t="s">
        <v>123</v>
      </c>
      <c r="N394" s="4"/>
      <c r="O394" s="4" t="s">
        <v>121</v>
      </c>
      <c r="P394" s="4" t="s">
        <v>103</v>
      </c>
      <c r="Q394" s="4"/>
    </row>
    <row r="395" spans="1:17" ht="15.75" thickBot="1" x14ac:dyDescent="0.3">
      <c r="A395" s="4">
        <f>SUM(A394,Tabel69[[#This Row],[terrain]]=1)</f>
        <v>41</v>
      </c>
      <c r="B395" s="4">
        <v>3</v>
      </c>
      <c r="C395" s="4" t="s">
        <v>94</v>
      </c>
      <c r="D395" s="4" t="s">
        <v>106</v>
      </c>
      <c r="E395" s="4"/>
      <c r="F395" s="4" t="s">
        <v>74</v>
      </c>
      <c r="G395" s="4" t="s">
        <v>93</v>
      </c>
      <c r="H395" s="4"/>
      <c r="J395" s="4" t="s">
        <v>180</v>
      </c>
      <c r="K395" s="4">
        <v>3</v>
      </c>
      <c r="L395" s="4" t="s">
        <v>72</v>
      </c>
      <c r="M395" s="4" t="s">
        <v>74</v>
      </c>
      <c r="N395" s="4"/>
      <c r="O395" s="4" t="s">
        <v>105</v>
      </c>
      <c r="P395" s="4" t="s">
        <v>102</v>
      </c>
      <c r="Q395" s="4"/>
    </row>
    <row r="396" spans="1:17" ht="15.75" thickBot="1" x14ac:dyDescent="0.3">
      <c r="A396" s="4">
        <f>SUM(A395,Tabel69[[#This Row],[terrain]]=1)</f>
        <v>41</v>
      </c>
      <c r="B396" s="4">
        <v>4</v>
      </c>
      <c r="C396" s="4" t="s">
        <v>79</v>
      </c>
      <c r="D396" s="4" t="s">
        <v>117</v>
      </c>
      <c r="E396" s="4"/>
      <c r="F396" s="4" t="s">
        <v>123</v>
      </c>
      <c r="G396" s="4" t="s">
        <v>107</v>
      </c>
      <c r="H396" s="4"/>
      <c r="J396" s="4" t="s">
        <v>180</v>
      </c>
      <c r="K396" s="4">
        <v>4</v>
      </c>
      <c r="L396" s="4" t="s">
        <v>106</v>
      </c>
      <c r="M396" s="4" t="s">
        <v>124</v>
      </c>
      <c r="N396" s="4"/>
      <c r="O396" s="4" t="s">
        <v>98</v>
      </c>
      <c r="P396" s="4" t="s">
        <v>107</v>
      </c>
      <c r="Q396" s="4"/>
    </row>
    <row r="397" spans="1:17" ht="15.75" thickBot="1" x14ac:dyDescent="0.3">
      <c r="A397" s="4">
        <f>SUM(A396,Tabel69[[#This Row],[terrain]]=1)</f>
        <v>41</v>
      </c>
      <c r="B397" s="4">
        <v>5</v>
      </c>
      <c r="C397" s="4" t="s">
        <v>128</v>
      </c>
      <c r="D397" s="4" t="s">
        <v>121</v>
      </c>
      <c r="E397" s="4"/>
      <c r="F397" s="4" t="s">
        <v>80</v>
      </c>
      <c r="G397" s="4" t="s">
        <v>81</v>
      </c>
      <c r="H397" s="4"/>
      <c r="J397" s="4" t="s">
        <v>180</v>
      </c>
      <c r="K397" s="4">
        <v>5</v>
      </c>
      <c r="L397" s="4" t="s">
        <v>100</v>
      </c>
      <c r="M397" s="4" t="s">
        <v>118</v>
      </c>
      <c r="N397" s="4"/>
      <c r="O397" s="4" t="s">
        <v>127</v>
      </c>
      <c r="P397" s="4" t="s">
        <v>117</v>
      </c>
      <c r="Q397" s="4"/>
    </row>
    <row r="398" spans="1:17" ht="15.75" thickBot="1" x14ac:dyDescent="0.3">
      <c r="A398" s="4">
        <f>SUM(A397,Tabel69[[#This Row],[terrain]]=1)</f>
        <v>41</v>
      </c>
      <c r="B398" s="4">
        <v>6</v>
      </c>
      <c r="C398" s="4" t="s">
        <v>87</v>
      </c>
      <c r="D398" s="4" t="s">
        <v>102</v>
      </c>
      <c r="E398" s="4"/>
      <c r="F398" s="4" t="s">
        <v>131</v>
      </c>
      <c r="G398" s="4" t="s">
        <v>96</v>
      </c>
      <c r="H398" s="4"/>
      <c r="J398" s="4" t="s">
        <v>180</v>
      </c>
      <c r="K398" s="4">
        <v>6</v>
      </c>
      <c r="L398" s="4" t="s">
        <v>81</v>
      </c>
      <c r="M398" s="4" t="s">
        <v>122</v>
      </c>
      <c r="N398" s="4"/>
      <c r="O398" s="4" t="s">
        <v>71</v>
      </c>
      <c r="P398" s="4" t="s">
        <v>93</v>
      </c>
      <c r="Q398" s="4"/>
    </row>
    <row r="399" spans="1:17" ht="15.75" thickBot="1" x14ac:dyDescent="0.3">
      <c r="A399" s="4">
        <f>SUM(A398,Tabel69[[#This Row],[terrain]]=1)</f>
        <v>41</v>
      </c>
      <c r="B399" s="4">
        <v>7</v>
      </c>
      <c r="C399" s="4" t="s">
        <v>119</v>
      </c>
      <c r="D399" s="4" t="s">
        <v>92</v>
      </c>
      <c r="E399" s="4"/>
      <c r="F399" s="4" t="s">
        <v>118</v>
      </c>
      <c r="G399" s="4" t="s">
        <v>108</v>
      </c>
      <c r="H399" s="4"/>
      <c r="J399" s="4" t="s">
        <v>180</v>
      </c>
      <c r="K399" s="4">
        <v>7</v>
      </c>
      <c r="L399" s="4" t="s">
        <v>73</v>
      </c>
      <c r="M399" s="4" t="s">
        <v>87</v>
      </c>
      <c r="N399" s="4"/>
      <c r="O399" s="4" t="s">
        <v>128</v>
      </c>
      <c r="P399" s="4" t="s">
        <v>89</v>
      </c>
      <c r="Q399" s="4"/>
    </row>
    <row r="400" spans="1:17" ht="15.75" thickBot="1" x14ac:dyDescent="0.3">
      <c r="A400" s="4">
        <f>SUM(A399,Tabel69[[#This Row],[terrain]]=1)</f>
        <v>41</v>
      </c>
      <c r="B400" s="4">
        <v>8</v>
      </c>
      <c r="C400" s="4" t="s">
        <v>99</v>
      </c>
      <c r="D400" s="4" t="s">
        <v>105</v>
      </c>
      <c r="E400" s="4"/>
      <c r="F400" s="4" t="s">
        <v>71</v>
      </c>
      <c r="G400" s="4" t="s">
        <v>130</v>
      </c>
      <c r="H400" s="4"/>
      <c r="J400" s="4" t="s">
        <v>180</v>
      </c>
      <c r="K400" s="4">
        <v>8</v>
      </c>
      <c r="L400" s="4" t="s">
        <v>99</v>
      </c>
      <c r="M400" s="4" t="s">
        <v>90</v>
      </c>
      <c r="N400" s="4"/>
      <c r="O400" s="4" t="s">
        <v>108</v>
      </c>
      <c r="P400" s="4" t="s">
        <v>82</v>
      </c>
      <c r="Q400" s="4"/>
    </row>
    <row r="401" spans="1:17" ht="15.75" thickBot="1" x14ac:dyDescent="0.3">
      <c r="A401" s="4">
        <f>SUM(A400,Tabel69[[#This Row],[terrain]]=1)</f>
        <v>41</v>
      </c>
      <c r="B401" s="4">
        <v>9</v>
      </c>
      <c r="C401" s="4" t="s">
        <v>72</v>
      </c>
      <c r="D401" s="4" t="s">
        <v>73</v>
      </c>
      <c r="E401" s="4"/>
      <c r="F401" s="4" t="s">
        <v>101</v>
      </c>
      <c r="G401" s="4" t="s">
        <v>124</v>
      </c>
      <c r="H401" s="4"/>
      <c r="J401" s="4" t="s">
        <v>180</v>
      </c>
      <c r="K401" s="4">
        <v>9</v>
      </c>
      <c r="L401" s="4" t="s">
        <v>96</v>
      </c>
      <c r="M401" s="4" t="s">
        <v>126</v>
      </c>
      <c r="N401" s="4"/>
      <c r="O401" s="4" t="s">
        <v>97</v>
      </c>
      <c r="P401" s="4" t="s">
        <v>95</v>
      </c>
      <c r="Q401" s="4"/>
    </row>
    <row r="402" spans="1:17" ht="15.75" thickBot="1" x14ac:dyDescent="0.3">
      <c r="A402" s="4">
        <f>SUM(A401,Tabel69[[#This Row],[terrain]]=1)</f>
        <v>41</v>
      </c>
      <c r="B402" s="4">
        <v>10</v>
      </c>
      <c r="C402" s="4" t="s">
        <v>83</v>
      </c>
      <c r="D402" s="4" t="s">
        <v>100</v>
      </c>
      <c r="E402" s="4" t="s">
        <v>122</v>
      </c>
      <c r="F402" s="4" t="s">
        <v>86</v>
      </c>
      <c r="G402" s="4" t="s">
        <v>89</v>
      </c>
      <c r="H402" s="4" t="s">
        <v>104</v>
      </c>
      <c r="J402" s="7" t="s">
        <v>180</v>
      </c>
      <c r="K402" s="7">
        <v>10</v>
      </c>
      <c r="L402" s="7" t="s">
        <v>94</v>
      </c>
      <c r="M402" s="7" t="s">
        <v>92</v>
      </c>
      <c r="N402" s="7"/>
      <c r="O402" s="7" t="s">
        <v>79</v>
      </c>
      <c r="P402" s="7" t="s">
        <v>101</v>
      </c>
      <c r="Q402" s="7"/>
    </row>
    <row r="403" spans="1:17" ht="15.75" thickBot="1" x14ac:dyDescent="0.3">
      <c r="A403" s="4">
        <f>SUM(A402,Tabel69[[#This Row],[terrain]]=1)</f>
        <v>42</v>
      </c>
      <c r="B403" s="4">
        <v>1</v>
      </c>
      <c r="C403" s="4" t="s">
        <v>71</v>
      </c>
      <c r="D403" s="4" t="s">
        <v>90</v>
      </c>
      <c r="E403" s="4"/>
      <c r="F403" s="4" t="s">
        <v>126</v>
      </c>
      <c r="G403" s="4" t="s">
        <v>107</v>
      </c>
      <c r="H403" s="4"/>
      <c r="J403" s="4" t="s">
        <v>181</v>
      </c>
      <c r="K403" s="4">
        <v>1</v>
      </c>
      <c r="L403" s="4" t="s">
        <v>83</v>
      </c>
      <c r="M403" s="4" t="s">
        <v>81</v>
      </c>
      <c r="N403" s="4" t="s">
        <v>104</v>
      </c>
      <c r="O403" s="4" t="s">
        <v>124</v>
      </c>
      <c r="P403" s="4" t="s">
        <v>73</v>
      </c>
      <c r="Q403" s="4" t="s">
        <v>119</v>
      </c>
    </row>
    <row r="404" spans="1:17" ht="15.75" thickBot="1" x14ac:dyDescent="0.3">
      <c r="A404" s="4">
        <f>SUM(A403,Tabel69[[#This Row],[terrain]]=1)</f>
        <v>42</v>
      </c>
      <c r="B404" s="4">
        <v>2</v>
      </c>
      <c r="C404" s="4" t="s">
        <v>72</v>
      </c>
      <c r="D404" s="4" t="s">
        <v>89</v>
      </c>
      <c r="E404" s="4"/>
      <c r="F404" s="4" t="s">
        <v>73</v>
      </c>
      <c r="G404" s="4" t="s">
        <v>117</v>
      </c>
      <c r="H404" s="4"/>
      <c r="J404" s="4" t="s">
        <v>181</v>
      </c>
      <c r="K404" s="4">
        <v>2</v>
      </c>
      <c r="L404" s="4" t="s">
        <v>128</v>
      </c>
      <c r="M404" s="4" t="s">
        <v>103</v>
      </c>
      <c r="N404" s="4"/>
      <c r="O404" s="4" t="s">
        <v>94</v>
      </c>
      <c r="P404" s="4" t="s">
        <v>72</v>
      </c>
      <c r="Q404" s="4"/>
    </row>
    <row r="405" spans="1:17" ht="15.75" thickBot="1" x14ac:dyDescent="0.3">
      <c r="A405" s="4">
        <f>SUM(A404,Tabel69[[#This Row],[terrain]]=1)</f>
        <v>42</v>
      </c>
      <c r="B405" s="4">
        <v>3</v>
      </c>
      <c r="C405" s="4" t="s">
        <v>118</v>
      </c>
      <c r="D405" s="4" t="s">
        <v>97</v>
      </c>
      <c r="E405" s="4"/>
      <c r="F405" s="4" t="s">
        <v>96</v>
      </c>
      <c r="G405" s="4" t="s">
        <v>106</v>
      </c>
      <c r="H405" s="4"/>
      <c r="J405" s="4" t="s">
        <v>181</v>
      </c>
      <c r="K405" s="4">
        <v>3</v>
      </c>
      <c r="L405" s="4" t="s">
        <v>92</v>
      </c>
      <c r="M405" s="4" t="s">
        <v>101</v>
      </c>
      <c r="N405" s="4"/>
      <c r="O405" s="4" t="s">
        <v>123</v>
      </c>
      <c r="P405" s="4" t="s">
        <v>90</v>
      </c>
      <c r="Q405" s="4"/>
    </row>
    <row r="406" spans="1:17" ht="15.75" thickBot="1" x14ac:dyDescent="0.3">
      <c r="A406" s="4">
        <f>SUM(A405,Tabel69[[#This Row],[terrain]]=1)</f>
        <v>42</v>
      </c>
      <c r="B406" s="4">
        <v>4</v>
      </c>
      <c r="C406" s="4" t="s">
        <v>92</v>
      </c>
      <c r="D406" s="4" t="s">
        <v>95</v>
      </c>
      <c r="E406" s="4"/>
      <c r="F406" s="4" t="s">
        <v>74</v>
      </c>
      <c r="G406" s="4" t="s">
        <v>121</v>
      </c>
      <c r="H406" s="4"/>
      <c r="J406" s="4" t="s">
        <v>181</v>
      </c>
      <c r="K406" s="4">
        <v>4</v>
      </c>
      <c r="L406" s="4" t="s">
        <v>121</v>
      </c>
      <c r="M406" s="4" t="s">
        <v>89</v>
      </c>
      <c r="N406" s="4"/>
      <c r="O406" s="4" t="s">
        <v>102</v>
      </c>
      <c r="P406" s="4" t="s">
        <v>74</v>
      </c>
      <c r="Q406" s="4"/>
    </row>
    <row r="407" spans="1:17" ht="15.75" thickBot="1" x14ac:dyDescent="0.3">
      <c r="A407" s="4">
        <f>SUM(A406,Tabel69[[#This Row],[terrain]]=1)</f>
        <v>42</v>
      </c>
      <c r="B407" s="4">
        <v>5</v>
      </c>
      <c r="C407" s="4" t="s">
        <v>119</v>
      </c>
      <c r="D407" s="4" t="s">
        <v>99</v>
      </c>
      <c r="E407" s="4"/>
      <c r="F407" s="4" t="s">
        <v>79</v>
      </c>
      <c r="G407" s="4" t="s">
        <v>83</v>
      </c>
      <c r="H407" s="4"/>
      <c r="J407" s="4" t="s">
        <v>181</v>
      </c>
      <c r="K407" s="4">
        <v>5</v>
      </c>
      <c r="L407" s="4" t="s">
        <v>86</v>
      </c>
      <c r="M407" s="4" t="s">
        <v>100</v>
      </c>
      <c r="N407" s="4"/>
      <c r="O407" s="4" t="s">
        <v>93</v>
      </c>
      <c r="P407" s="4" t="s">
        <v>127</v>
      </c>
      <c r="Q407" s="4"/>
    </row>
    <row r="408" spans="1:17" ht="15.75" thickBot="1" x14ac:dyDescent="0.3">
      <c r="A408" s="4">
        <f>SUM(A407,Tabel69[[#This Row],[terrain]]=1)</f>
        <v>42</v>
      </c>
      <c r="B408" s="4">
        <v>6</v>
      </c>
      <c r="C408" s="4" t="s">
        <v>93</v>
      </c>
      <c r="D408" s="4" t="s">
        <v>108</v>
      </c>
      <c r="E408" s="4"/>
      <c r="F408" s="4" t="s">
        <v>81</v>
      </c>
      <c r="G408" s="4" t="s">
        <v>102</v>
      </c>
      <c r="H408" s="4"/>
      <c r="J408" s="4" t="s">
        <v>181</v>
      </c>
      <c r="K408" s="4">
        <v>6</v>
      </c>
      <c r="L408" s="4" t="s">
        <v>130</v>
      </c>
      <c r="M408" s="4" t="s">
        <v>71</v>
      </c>
      <c r="N408" s="4"/>
      <c r="O408" s="4" t="s">
        <v>79</v>
      </c>
      <c r="P408" s="4" t="s">
        <v>82</v>
      </c>
      <c r="Q408" s="4"/>
    </row>
    <row r="409" spans="1:17" ht="15.75" thickBot="1" x14ac:dyDescent="0.3">
      <c r="A409" s="4">
        <f>SUM(A408,Tabel69[[#This Row],[terrain]]=1)</f>
        <v>42</v>
      </c>
      <c r="B409" s="4">
        <v>7</v>
      </c>
      <c r="C409" s="4" t="s">
        <v>127</v>
      </c>
      <c r="D409" s="4" t="s">
        <v>122</v>
      </c>
      <c r="E409" s="4"/>
      <c r="F409" s="4" t="s">
        <v>80</v>
      </c>
      <c r="G409" s="4" t="s">
        <v>87</v>
      </c>
      <c r="H409" s="4"/>
      <c r="J409" s="4" t="s">
        <v>181</v>
      </c>
      <c r="K409" s="4">
        <v>7</v>
      </c>
      <c r="L409" s="4" t="s">
        <v>126</v>
      </c>
      <c r="M409" s="4" t="s">
        <v>80</v>
      </c>
      <c r="N409" s="4"/>
      <c r="O409" s="4" t="s">
        <v>131</v>
      </c>
      <c r="P409" s="4" t="s">
        <v>97</v>
      </c>
      <c r="Q409" s="4"/>
    </row>
    <row r="410" spans="1:17" ht="15.75" thickBot="1" x14ac:dyDescent="0.3">
      <c r="A410" s="4">
        <f>SUM(A409,Tabel69[[#This Row],[terrain]]=1)</f>
        <v>42</v>
      </c>
      <c r="B410" s="4">
        <v>8</v>
      </c>
      <c r="C410" s="4" t="s">
        <v>100</v>
      </c>
      <c r="D410" s="4" t="s">
        <v>104</v>
      </c>
      <c r="E410" s="4"/>
      <c r="F410" s="4" t="s">
        <v>123</v>
      </c>
      <c r="G410" s="4" t="s">
        <v>105</v>
      </c>
      <c r="H410" s="4"/>
      <c r="J410" s="4" t="s">
        <v>181</v>
      </c>
      <c r="K410" s="4">
        <v>8</v>
      </c>
      <c r="L410" s="4" t="s">
        <v>95</v>
      </c>
      <c r="M410" s="4" t="s">
        <v>96</v>
      </c>
      <c r="N410" s="4"/>
      <c r="O410" s="4" t="s">
        <v>98</v>
      </c>
      <c r="P410" s="4" t="s">
        <v>118</v>
      </c>
      <c r="Q410" s="4"/>
    </row>
    <row r="411" spans="1:17" ht="15.75" thickBot="1" x14ac:dyDescent="0.3">
      <c r="A411" s="4">
        <f>SUM(A410,Tabel69[[#This Row],[terrain]]=1)</f>
        <v>42</v>
      </c>
      <c r="B411" s="4">
        <v>9</v>
      </c>
      <c r="C411" s="4" t="s">
        <v>86</v>
      </c>
      <c r="D411" s="4" t="s">
        <v>98</v>
      </c>
      <c r="E411" s="4"/>
      <c r="F411" s="4" t="s">
        <v>131</v>
      </c>
      <c r="G411" s="4" t="s">
        <v>101</v>
      </c>
      <c r="H411" s="4"/>
      <c r="J411" s="4" t="s">
        <v>181</v>
      </c>
      <c r="K411" s="4">
        <v>9</v>
      </c>
      <c r="L411" s="4" t="s">
        <v>99</v>
      </c>
      <c r="M411" s="4" t="s">
        <v>105</v>
      </c>
      <c r="N411" s="4"/>
      <c r="O411" s="4" t="s">
        <v>107</v>
      </c>
      <c r="P411" s="4" t="s">
        <v>106</v>
      </c>
      <c r="Q411" s="4"/>
    </row>
    <row r="412" spans="1:17" ht="15.75" thickBot="1" x14ac:dyDescent="0.3">
      <c r="A412" s="4">
        <f>SUM(A411,Tabel69[[#This Row],[terrain]]=1)</f>
        <v>42</v>
      </c>
      <c r="B412" s="4">
        <v>10</v>
      </c>
      <c r="C412" s="4" t="s">
        <v>82</v>
      </c>
      <c r="D412" s="4" t="s">
        <v>130</v>
      </c>
      <c r="E412" s="4" t="s">
        <v>94</v>
      </c>
      <c r="F412" s="4" t="s">
        <v>128</v>
      </c>
      <c r="G412" s="4" t="s">
        <v>103</v>
      </c>
      <c r="H412" s="4" t="s">
        <v>124</v>
      </c>
      <c r="J412" s="7" t="s">
        <v>181</v>
      </c>
      <c r="K412" s="7">
        <v>10</v>
      </c>
      <c r="L412" s="7" t="s">
        <v>87</v>
      </c>
      <c r="M412" s="7" t="s">
        <v>108</v>
      </c>
      <c r="N412" s="7"/>
      <c r="O412" s="7" t="s">
        <v>117</v>
      </c>
      <c r="P412" s="7" t="s">
        <v>122</v>
      </c>
      <c r="Q412" s="7"/>
    </row>
    <row r="413" spans="1:17" ht="15.75" thickBot="1" x14ac:dyDescent="0.3">
      <c r="A413" s="4">
        <f>SUM(A412,Tabel69[[#This Row],[terrain]]=1)</f>
        <v>43</v>
      </c>
      <c r="B413" s="4">
        <v>1</v>
      </c>
      <c r="C413" s="4" t="s">
        <v>82</v>
      </c>
      <c r="D413" s="4" t="s">
        <v>106</v>
      </c>
      <c r="E413" s="4"/>
      <c r="F413" s="4" t="s">
        <v>130</v>
      </c>
      <c r="G413" s="4" t="s">
        <v>128</v>
      </c>
      <c r="H413" s="4"/>
      <c r="J413" s="4" t="s">
        <v>182</v>
      </c>
      <c r="K413" s="4">
        <v>1</v>
      </c>
      <c r="L413" s="4" t="s">
        <v>71</v>
      </c>
      <c r="M413" s="4" t="s">
        <v>103</v>
      </c>
      <c r="N413" s="4" t="s">
        <v>101</v>
      </c>
      <c r="O413" s="4" t="s">
        <v>83</v>
      </c>
      <c r="P413" s="4" t="s">
        <v>104</v>
      </c>
      <c r="Q413" s="4" t="s">
        <v>82</v>
      </c>
    </row>
    <row r="414" spans="1:17" ht="15.75" thickBot="1" x14ac:dyDescent="0.3">
      <c r="A414" s="4">
        <f>SUM(A413,Tabel69[[#This Row],[terrain]]=1)</f>
        <v>43</v>
      </c>
      <c r="B414" s="4">
        <v>2</v>
      </c>
      <c r="C414" s="4" t="s">
        <v>72</v>
      </c>
      <c r="D414" s="4" t="s">
        <v>100</v>
      </c>
      <c r="E414" s="4"/>
      <c r="F414" s="4" t="s">
        <v>117</v>
      </c>
      <c r="G414" s="4" t="s">
        <v>81</v>
      </c>
      <c r="H414" s="4"/>
      <c r="J414" s="4" t="s">
        <v>182</v>
      </c>
      <c r="K414" s="4">
        <v>2</v>
      </c>
      <c r="L414" s="4" t="s">
        <v>92</v>
      </c>
      <c r="M414" s="4" t="s">
        <v>126</v>
      </c>
      <c r="N414" s="4"/>
      <c r="O414" s="4" t="s">
        <v>122</v>
      </c>
      <c r="P414" s="4" t="s">
        <v>119</v>
      </c>
      <c r="Q414" s="4"/>
    </row>
    <row r="415" spans="1:17" ht="15.75" thickBot="1" x14ac:dyDescent="0.3">
      <c r="A415" s="4">
        <f>SUM(A414,Tabel69[[#This Row],[terrain]]=1)</f>
        <v>43</v>
      </c>
      <c r="B415" s="4">
        <v>3</v>
      </c>
      <c r="C415" s="4" t="s">
        <v>80</v>
      </c>
      <c r="D415" s="4" t="s">
        <v>97</v>
      </c>
      <c r="E415" s="4"/>
      <c r="F415" s="4" t="s">
        <v>71</v>
      </c>
      <c r="G415" s="4" t="s">
        <v>124</v>
      </c>
      <c r="H415" s="4"/>
      <c r="J415" s="4" t="s">
        <v>182</v>
      </c>
      <c r="K415" s="4">
        <v>3</v>
      </c>
      <c r="L415" s="4" t="s">
        <v>96</v>
      </c>
      <c r="M415" s="4" t="s">
        <v>79</v>
      </c>
      <c r="N415" s="4"/>
      <c r="O415" s="4" t="s">
        <v>128</v>
      </c>
      <c r="P415" s="4" t="s">
        <v>87</v>
      </c>
      <c r="Q415" s="4"/>
    </row>
    <row r="416" spans="1:17" ht="15.75" thickBot="1" x14ac:dyDescent="0.3">
      <c r="A416" s="4">
        <f>SUM(A415,Tabel69[[#This Row],[terrain]]=1)</f>
        <v>43</v>
      </c>
      <c r="B416" s="4">
        <v>4</v>
      </c>
      <c r="C416" s="4" t="s">
        <v>90</v>
      </c>
      <c r="D416" s="4" t="s">
        <v>94</v>
      </c>
      <c r="E416" s="4"/>
      <c r="F416" s="4" t="s">
        <v>93</v>
      </c>
      <c r="G416" s="4" t="s">
        <v>104</v>
      </c>
      <c r="H416" s="4"/>
      <c r="J416" s="4" t="s">
        <v>182</v>
      </c>
      <c r="K416" s="4">
        <v>4</v>
      </c>
      <c r="L416" s="4" t="s">
        <v>117</v>
      </c>
      <c r="M416" s="4" t="s">
        <v>123</v>
      </c>
      <c r="N416" s="4"/>
      <c r="O416" s="4" t="s">
        <v>107</v>
      </c>
      <c r="P416" s="4" t="s">
        <v>86</v>
      </c>
      <c r="Q416" s="4"/>
    </row>
    <row r="417" spans="1:17" ht="15.75" thickBot="1" x14ac:dyDescent="0.3">
      <c r="A417" s="4">
        <f>SUM(A416,Tabel69[[#This Row],[terrain]]=1)</f>
        <v>43</v>
      </c>
      <c r="B417" s="4">
        <v>5</v>
      </c>
      <c r="C417" s="4" t="s">
        <v>73</v>
      </c>
      <c r="D417" s="4" t="s">
        <v>87</v>
      </c>
      <c r="E417" s="4"/>
      <c r="F417" s="4" t="s">
        <v>126</v>
      </c>
      <c r="G417" s="4" t="s">
        <v>123</v>
      </c>
      <c r="H417" s="4"/>
      <c r="J417" s="4" t="s">
        <v>182</v>
      </c>
      <c r="K417" s="4">
        <v>5</v>
      </c>
      <c r="L417" s="4" t="s">
        <v>100</v>
      </c>
      <c r="M417" s="4" t="s">
        <v>97</v>
      </c>
      <c r="N417" s="4"/>
      <c r="O417" s="4" t="s">
        <v>74</v>
      </c>
      <c r="P417" s="4" t="s">
        <v>90</v>
      </c>
      <c r="Q417" s="4"/>
    </row>
    <row r="418" spans="1:17" ht="15.75" thickBot="1" x14ac:dyDescent="0.3">
      <c r="A418" s="4">
        <f>SUM(A417,Tabel69[[#This Row],[terrain]]=1)</f>
        <v>43</v>
      </c>
      <c r="B418" s="4">
        <v>6</v>
      </c>
      <c r="C418" s="4" t="s">
        <v>121</v>
      </c>
      <c r="D418" s="4" t="s">
        <v>103</v>
      </c>
      <c r="E418" s="4"/>
      <c r="F418" s="4" t="s">
        <v>92</v>
      </c>
      <c r="G418" s="4" t="s">
        <v>122</v>
      </c>
      <c r="H418" s="4"/>
      <c r="J418" s="4" t="s">
        <v>182</v>
      </c>
      <c r="K418" s="4">
        <v>6</v>
      </c>
      <c r="L418" s="4" t="s">
        <v>93</v>
      </c>
      <c r="M418" s="4" t="s">
        <v>118</v>
      </c>
      <c r="N418" s="4"/>
      <c r="O418" s="4" t="s">
        <v>102</v>
      </c>
      <c r="P418" s="4" t="s">
        <v>130</v>
      </c>
      <c r="Q418" s="4"/>
    </row>
    <row r="419" spans="1:17" ht="15.75" thickBot="1" x14ac:dyDescent="0.3">
      <c r="A419" s="4">
        <f>SUM(A418,Tabel69[[#This Row],[terrain]]=1)</f>
        <v>43</v>
      </c>
      <c r="B419" s="4">
        <v>7</v>
      </c>
      <c r="C419" s="4" t="s">
        <v>95</v>
      </c>
      <c r="D419" s="4" t="s">
        <v>107</v>
      </c>
      <c r="E419" s="4"/>
      <c r="F419" s="4" t="s">
        <v>86</v>
      </c>
      <c r="G419" s="4" t="s">
        <v>96</v>
      </c>
      <c r="H419" s="4"/>
      <c r="J419" s="4" t="s">
        <v>182</v>
      </c>
      <c r="K419" s="4">
        <v>7</v>
      </c>
      <c r="L419" s="4" t="s">
        <v>99</v>
      </c>
      <c r="M419" s="4" t="s">
        <v>98</v>
      </c>
      <c r="N419" s="4"/>
      <c r="O419" s="4" t="s">
        <v>81</v>
      </c>
      <c r="P419" s="4" t="s">
        <v>72</v>
      </c>
      <c r="Q419" s="4"/>
    </row>
    <row r="420" spans="1:17" ht="15.75" thickBot="1" x14ac:dyDescent="0.3">
      <c r="A420" s="4">
        <f>SUM(A419,Tabel69[[#This Row],[terrain]]=1)</f>
        <v>43</v>
      </c>
      <c r="B420" s="4">
        <v>8</v>
      </c>
      <c r="C420" s="4" t="s">
        <v>131</v>
      </c>
      <c r="D420" s="4" t="s">
        <v>79</v>
      </c>
      <c r="E420" s="4"/>
      <c r="F420" s="4" t="s">
        <v>118</v>
      </c>
      <c r="G420" s="4" t="s">
        <v>102</v>
      </c>
      <c r="H420" s="4"/>
      <c r="J420" s="4" t="s">
        <v>182</v>
      </c>
      <c r="K420" s="4">
        <v>8</v>
      </c>
      <c r="L420" s="4" t="s">
        <v>73</v>
      </c>
      <c r="M420" s="4" t="s">
        <v>89</v>
      </c>
      <c r="N420" s="4"/>
      <c r="O420" s="4" t="s">
        <v>94</v>
      </c>
      <c r="P420" s="4" t="s">
        <v>95</v>
      </c>
      <c r="Q420" s="4"/>
    </row>
    <row r="421" spans="1:17" ht="15.75" thickBot="1" x14ac:dyDescent="0.3">
      <c r="A421" s="4">
        <f>SUM(A420,Tabel69[[#This Row],[terrain]]=1)</f>
        <v>43</v>
      </c>
      <c r="B421" s="4">
        <v>9</v>
      </c>
      <c r="C421" s="4" t="s">
        <v>89</v>
      </c>
      <c r="D421" s="4" t="s">
        <v>99</v>
      </c>
      <c r="E421" s="4"/>
      <c r="F421" s="4" t="s">
        <v>74</v>
      </c>
      <c r="G421" s="4" t="s">
        <v>119</v>
      </c>
      <c r="H421" s="4"/>
      <c r="J421" s="4" t="s">
        <v>182</v>
      </c>
      <c r="K421" s="4">
        <v>9</v>
      </c>
      <c r="L421" s="4" t="s">
        <v>121</v>
      </c>
      <c r="M421" s="4" t="s">
        <v>124</v>
      </c>
      <c r="N421" s="4"/>
      <c r="O421" s="4" t="s">
        <v>131</v>
      </c>
      <c r="P421" s="4" t="s">
        <v>106</v>
      </c>
      <c r="Q421" s="4"/>
    </row>
    <row r="422" spans="1:17" ht="15.75" thickBot="1" x14ac:dyDescent="0.3">
      <c r="A422" s="4">
        <f>SUM(A421,Tabel69[[#This Row],[terrain]]=1)</f>
        <v>43</v>
      </c>
      <c r="B422" s="4">
        <v>10</v>
      </c>
      <c r="C422" s="4" t="s">
        <v>127</v>
      </c>
      <c r="D422" s="4" t="s">
        <v>105</v>
      </c>
      <c r="E422" s="4" t="s">
        <v>108</v>
      </c>
      <c r="F422" s="4" t="s">
        <v>83</v>
      </c>
      <c r="G422" s="4" t="s">
        <v>98</v>
      </c>
      <c r="H422" s="4" t="s">
        <v>101</v>
      </c>
      <c r="J422" s="7" t="s">
        <v>182</v>
      </c>
      <c r="K422" s="7">
        <v>10</v>
      </c>
      <c r="L422" s="7" t="s">
        <v>105</v>
      </c>
      <c r="M422" s="7" t="s">
        <v>80</v>
      </c>
      <c r="N422" s="7"/>
      <c r="O422" s="7" t="s">
        <v>127</v>
      </c>
      <c r="P422" s="7" t="s">
        <v>108</v>
      </c>
      <c r="Q422" s="7"/>
    </row>
    <row r="423" spans="1:17" ht="15.75" thickBot="1" x14ac:dyDescent="0.3">
      <c r="A423" s="4">
        <f>SUM(A422,Tabel69[[#This Row],[terrain]]=1)</f>
        <v>44</v>
      </c>
      <c r="B423" s="4">
        <v>1</v>
      </c>
      <c r="C423" s="4" t="s">
        <v>130</v>
      </c>
      <c r="D423" s="4" t="s">
        <v>98</v>
      </c>
      <c r="E423" s="4"/>
      <c r="F423" s="4" t="s">
        <v>72</v>
      </c>
      <c r="G423" s="4" t="s">
        <v>86</v>
      </c>
      <c r="H423" s="4"/>
      <c r="J423" s="4" t="s">
        <v>183</v>
      </c>
      <c r="K423" s="4">
        <v>1</v>
      </c>
      <c r="L423" s="4" t="s">
        <v>95</v>
      </c>
      <c r="M423" s="4" t="s">
        <v>122</v>
      </c>
      <c r="N423" s="4" t="s">
        <v>121</v>
      </c>
      <c r="O423" s="4" t="s">
        <v>90</v>
      </c>
      <c r="P423" s="4" t="s">
        <v>124</v>
      </c>
      <c r="Q423" s="4" t="s">
        <v>130</v>
      </c>
    </row>
    <row r="424" spans="1:17" ht="15.75" thickBot="1" x14ac:dyDescent="0.3">
      <c r="A424" s="4">
        <f>SUM(A423,Tabel69[[#This Row],[terrain]]=1)</f>
        <v>44</v>
      </c>
      <c r="B424" s="4">
        <v>2</v>
      </c>
      <c r="C424" s="4" t="s">
        <v>97</v>
      </c>
      <c r="D424" s="4" t="s">
        <v>123</v>
      </c>
      <c r="E424" s="4"/>
      <c r="F424" s="4" t="s">
        <v>131</v>
      </c>
      <c r="G424" s="4" t="s">
        <v>106</v>
      </c>
      <c r="H424" s="4"/>
      <c r="J424" s="4" t="s">
        <v>183</v>
      </c>
      <c r="K424" s="4">
        <v>2</v>
      </c>
      <c r="L424" s="4" t="s">
        <v>79</v>
      </c>
      <c r="M424" s="4" t="s">
        <v>94</v>
      </c>
      <c r="N424" s="4"/>
      <c r="O424" s="4" t="s">
        <v>100</v>
      </c>
      <c r="P424" s="4" t="s">
        <v>117</v>
      </c>
      <c r="Q424" s="4"/>
    </row>
    <row r="425" spans="1:17" ht="15.75" thickBot="1" x14ac:dyDescent="0.3">
      <c r="A425" s="4">
        <f>SUM(A424,Tabel69[[#This Row],[terrain]]=1)</f>
        <v>44</v>
      </c>
      <c r="B425" s="4">
        <v>3</v>
      </c>
      <c r="C425" s="4" t="s">
        <v>100</v>
      </c>
      <c r="D425" s="4" t="s">
        <v>101</v>
      </c>
      <c r="E425" s="4"/>
      <c r="F425" s="4" t="s">
        <v>80</v>
      </c>
      <c r="G425" s="4" t="s">
        <v>121</v>
      </c>
      <c r="H425" s="4"/>
      <c r="J425" s="4" t="s">
        <v>183</v>
      </c>
      <c r="K425" s="4">
        <v>3</v>
      </c>
      <c r="L425" s="4" t="s">
        <v>104</v>
      </c>
      <c r="M425" s="4" t="s">
        <v>99</v>
      </c>
      <c r="N425" s="4"/>
      <c r="O425" s="4" t="s">
        <v>97</v>
      </c>
      <c r="P425" s="4" t="s">
        <v>98</v>
      </c>
      <c r="Q425" s="4"/>
    </row>
    <row r="426" spans="1:17" ht="15.75" thickBot="1" x14ac:dyDescent="0.3">
      <c r="A426" s="4">
        <f>SUM(A425,Tabel69[[#This Row],[terrain]]=1)</f>
        <v>44</v>
      </c>
      <c r="B426" s="4">
        <v>4</v>
      </c>
      <c r="C426" s="4" t="s">
        <v>79</v>
      </c>
      <c r="D426" s="4" t="s">
        <v>87</v>
      </c>
      <c r="E426" s="4"/>
      <c r="F426" s="4" t="s">
        <v>127</v>
      </c>
      <c r="G426" s="4" t="s">
        <v>99</v>
      </c>
      <c r="H426" s="4"/>
      <c r="J426" s="4" t="s">
        <v>183</v>
      </c>
      <c r="K426" s="4">
        <v>4</v>
      </c>
      <c r="L426" s="4" t="s">
        <v>105</v>
      </c>
      <c r="M426" s="4" t="s">
        <v>123</v>
      </c>
      <c r="N426" s="4"/>
      <c r="O426" s="4" t="s">
        <v>71</v>
      </c>
      <c r="P426" s="4" t="s">
        <v>80</v>
      </c>
      <c r="Q426" s="4"/>
    </row>
    <row r="427" spans="1:17" ht="15.75" thickBot="1" x14ac:dyDescent="0.3">
      <c r="A427" s="4">
        <f>SUM(A426,Tabel69[[#This Row],[terrain]]=1)</f>
        <v>44</v>
      </c>
      <c r="B427" s="4">
        <v>5</v>
      </c>
      <c r="C427" s="4" t="s">
        <v>89</v>
      </c>
      <c r="D427" s="4" t="s">
        <v>108</v>
      </c>
      <c r="E427" s="4"/>
      <c r="F427" s="4" t="s">
        <v>103</v>
      </c>
      <c r="G427" s="4" t="s">
        <v>105</v>
      </c>
      <c r="H427" s="4"/>
      <c r="J427" s="4" t="s">
        <v>183</v>
      </c>
      <c r="K427" s="4">
        <v>5</v>
      </c>
      <c r="L427" s="4" t="s">
        <v>87</v>
      </c>
      <c r="M427" s="4" t="s">
        <v>118</v>
      </c>
      <c r="N427" s="4"/>
      <c r="O427" s="4" t="s">
        <v>86</v>
      </c>
      <c r="P427" s="4" t="s">
        <v>82</v>
      </c>
      <c r="Q427" s="4"/>
    </row>
    <row r="428" spans="1:17" ht="15.75" thickBot="1" x14ac:dyDescent="0.3">
      <c r="A428" s="4">
        <f>SUM(A427,Tabel69[[#This Row],[terrain]]=1)</f>
        <v>44</v>
      </c>
      <c r="B428" s="4">
        <v>6</v>
      </c>
      <c r="C428" s="4" t="s">
        <v>71</v>
      </c>
      <c r="D428" s="4" t="s">
        <v>94</v>
      </c>
      <c r="E428" s="4"/>
      <c r="F428" s="4" t="s">
        <v>74</v>
      </c>
      <c r="G428" s="4" t="s">
        <v>95</v>
      </c>
      <c r="H428" s="4"/>
      <c r="J428" s="4" t="s">
        <v>183</v>
      </c>
      <c r="K428" s="4">
        <v>6</v>
      </c>
      <c r="L428" s="4" t="s">
        <v>103</v>
      </c>
      <c r="M428" s="4" t="s">
        <v>74</v>
      </c>
      <c r="N428" s="4"/>
      <c r="O428" s="4" t="s">
        <v>108</v>
      </c>
      <c r="P428" s="4" t="s">
        <v>131</v>
      </c>
      <c r="Q428" s="4"/>
    </row>
    <row r="429" spans="1:17" ht="15.75" thickBot="1" x14ac:dyDescent="0.3">
      <c r="A429" s="4">
        <f>SUM(A428,Tabel69[[#This Row],[terrain]]=1)</f>
        <v>44</v>
      </c>
      <c r="B429" s="4">
        <v>7</v>
      </c>
      <c r="C429" s="4" t="s">
        <v>83</v>
      </c>
      <c r="D429" s="4" t="s">
        <v>96</v>
      </c>
      <c r="E429" s="4"/>
      <c r="F429" s="4" t="s">
        <v>126</v>
      </c>
      <c r="G429" s="4" t="s">
        <v>73</v>
      </c>
      <c r="H429" s="4"/>
      <c r="J429" s="4" t="s">
        <v>183</v>
      </c>
      <c r="K429" s="4">
        <v>7</v>
      </c>
      <c r="L429" s="4" t="s">
        <v>119</v>
      </c>
      <c r="M429" s="4" t="s">
        <v>128</v>
      </c>
      <c r="N429" s="4"/>
      <c r="O429" s="4" t="s">
        <v>106</v>
      </c>
      <c r="P429" s="4" t="s">
        <v>73</v>
      </c>
      <c r="Q429" s="4"/>
    </row>
    <row r="430" spans="1:17" ht="15.75" thickBot="1" x14ac:dyDescent="0.3">
      <c r="A430" s="4">
        <f>SUM(A429,Tabel69[[#This Row],[terrain]]=1)</f>
        <v>44</v>
      </c>
      <c r="B430" s="4">
        <v>8</v>
      </c>
      <c r="C430" s="4" t="s">
        <v>92</v>
      </c>
      <c r="D430" s="4" t="s">
        <v>124</v>
      </c>
      <c r="E430" s="4"/>
      <c r="F430" s="4" t="s">
        <v>117</v>
      </c>
      <c r="G430" s="4" t="s">
        <v>82</v>
      </c>
      <c r="H430" s="4"/>
      <c r="J430" s="4" t="s">
        <v>183</v>
      </c>
      <c r="K430" s="4">
        <v>8</v>
      </c>
      <c r="L430" s="4" t="s">
        <v>102</v>
      </c>
      <c r="M430" s="4" t="s">
        <v>83</v>
      </c>
      <c r="N430" s="4"/>
      <c r="O430" s="4" t="s">
        <v>96</v>
      </c>
      <c r="P430" s="4" t="s">
        <v>92</v>
      </c>
      <c r="Q430" s="4"/>
    </row>
    <row r="431" spans="1:17" ht="15.75" thickBot="1" x14ac:dyDescent="0.3">
      <c r="A431" s="4">
        <f>SUM(A430,Tabel69[[#This Row],[terrain]]=1)</f>
        <v>44</v>
      </c>
      <c r="B431" s="4">
        <v>9</v>
      </c>
      <c r="C431" s="4" t="s">
        <v>128</v>
      </c>
      <c r="D431" s="4" t="s">
        <v>104</v>
      </c>
      <c r="E431" s="4"/>
      <c r="F431" s="4" t="s">
        <v>81</v>
      </c>
      <c r="G431" s="4" t="s">
        <v>93</v>
      </c>
      <c r="H431" s="4"/>
      <c r="J431" s="4" t="s">
        <v>183</v>
      </c>
      <c r="K431" s="4">
        <v>9</v>
      </c>
      <c r="L431" s="4" t="s">
        <v>127</v>
      </c>
      <c r="M431" s="4" t="s">
        <v>126</v>
      </c>
      <c r="N431" s="4"/>
      <c r="O431" s="4" t="s">
        <v>101</v>
      </c>
      <c r="P431" s="4" t="s">
        <v>81</v>
      </c>
      <c r="Q431" s="4"/>
    </row>
    <row r="432" spans="1:17" ht="15.75" thickBot="1" x14ac:dyDescent="0.3">
      <c r="A432" s="4">
        <f>SUM(A431,Tabel69[[#This Row],[terrain]]=1)</f>
        <v>44</v>
      </c>
      <c r="B432" s="4">
        <v>10</v>
      </c>
      <c r="C432" s="4" t="s">
        <v>118</v>
      </c>
      <c r="D432" s="4" t="s">
        <v>122</v>
      </c>
      <c r="E432" s="4" t="s">
        <v>107</v>
      </c>
      <c r="F432" s="4" t="s">
        <v>119</v>
      </c>
      <c r="G432" s="4" t="s">
        <v>90</v>
      </c>
      <c r="H432" s="4" t="s">
        <v>102</v>
      </c>
      <c r="J432" s="7" t="s">
        <v>183</v>
      </c>
      <c r="K432" s="7">
        <v>10</v>
      </c>
      <c r="L432" s="7" t="s">
        <v>72</v>
      </c>
      <c r="M432" s="7" t="s">
        <v>89</v>
      </c>
      <c r="N432" s="7"/>
      <c r="O432" s="7" t="s">
        <v>107</v>
      </c>
      <c r="P432" s="7" t="s">
        <v>93</v>
      </c>
      <c r="Q432" s="7"/>
    </row>
    <row r="433" spans="1:17" ht="15.75" thickBot="1" x14ac:dyDescent="0.3">
      <c r="A433" s="4">
        <f>SUM(A432,Tabel69[[#This Row],[terrain]]=1)</f>
        <v>45</v>
      </c>
      <c r="B433" s="4">
        <v>1</v>
      </c>
      <c r="C433" s="4" t="s">
        <v>105</v>
      </c>
      <c r="D433" s="4" t="s">
        <v>107</v>
      </c>
      <c r="E433" s="4"/>
      <c r="F433" s="4" t="s">
        <v>79</v>
      </c>
      <c r="G433" s="4" t="s">
        <v>102</v>
      </c>
      <c r="H433" s="4"/>
      <c r="J433" s="4" t="s">
        <v>184</v>
      </c>
      <c r="K433" s="4">
        <v>1</v>
      </c>
      <c r="L433" s="4" t="s">
        <v>73</v>
      </c>
      <c r="M433" s="4" t="s">
        <v>97</v>
      </c>
      <c r="N433" s="4" t="s">
        <v>102</v>
      </c>
      <c r="O433" s="4" t="s">
        <v>122</v>
      </c>
      <c r="P433" s="4" t="s">
        <v>105</v>
      </c>
      <c r="Q433" s="4" t="s">
        <v>124</v>
      </c>
    </row>
    <row r="434" spans="1:17" ht="15.75" thickBot="1" x14ac:dyDescent="0.3">
      <c r="A434" s="4">
        <f>SUM(A433,Tabel69[[#This Row],[terrain]]=1)</f>
        <v>45</v>
      </c>
      <c r="B434" s="4">
        <v>2</v>
      </c>
      <c r="C434" s="4" t="s">
        <v>87</v>
      </c>
      <c r="D434" s="4" t="s">
        <v>124</v>
      </c>
      <c r="E434" s="4"/>
      <c r="F434" s="4" t="s">
        <v>90</v>
      </c>
      <c r="G434" s="4" t="s">
        <v>123</v>
      </c>
      <c r="H434" s="4"/>
      <c r="J434" s="4" t="s">
        <v>184</v>
      </c>
      <c r="K434" s="4">
        <v>2</v>
      </c>
      <c r="L434" s="4" t="s">
        <v>99</v>
      </c>
      <c r="M434" s="4" t="s">
        <v>96</v>
      </c>
      <c r="N434" s="4"/>
      <c r="O434" s="4" t="s">
        <v>93</v>
      </c>
      <c r="P434" s="4" t="s">
        <v>72</v>
      </c>
      <c r="Q434" s="4"/>
    </row>
    <row r="435" spans="1:17" ht="15.75" thickBot="1" x14ac:dyDescent="0.3">
      <c r="A435" s="4">
        <f>SUM(A434,Tabel69[[#This Row],[terrain]]=1)</f>
        <v>45</v>
      </c>
      <c r="B435" s="4">
        <v>3</v>
      </c>
      <c r="C435" s="4" t="s">
        <v>73</v>
      </c>
      <c r="D435" s="4" t="s">
        <v>121</v>
      </c>
      <c r="E435" s="4"/>
      <c r="F435" s="4" t="s">
        <v>127</v>
      </c>
      <c r="G435" s="4" t="s">
        <v>106</v>
      </c>
      <c r="H435" s="4"/>
      <c r="J435" s="4" t="s">
        <v>184</v>
      </c>
      <c r="K435" s="4">
        <v>3</v>
      </c>
      <c r="L435" s="4" t="s">
        <v>89</v>
      </c>
      <c r="M435" s="4" t="s">
        <v>118</v>
      </c>
      <c r="N435" s="4"/>
      <c r="O435" s="4" t="s">
        <v>121</v>
      </c>
      <c r="P435" s="4" t="s">
        <v>100</v>
      </c>
      <c r="Q435" s="4"/>
    </row>
    <row r="436" spans="1:17" ht="15.75" thickBot="1" x14ac:dyDescent="0.3">
      <c r="A436" s="4">
        <f>SUM(A435,Tabel69[[#This Row],[terrain]]=1)</f>
        <v>45</v>
      </c>
      <c r="B436" s="4">
        <v>4</v>
      </c>
      <c r="C436" s="4" t="s">
        <v>81</v>
      </c>
      <c r="D436" s="4" t="s">
        <v>89</v>
      </c>
      <c r="E436" s="4"/>
      <c r="F436" s="4" t="s">
        <v>74</v>
      </c>
      <c r="G436" s="4" t="s">
        <v>97</v>
      </c>
      <c r="H436" s="4"/>
      <c r="J436" s="4" t="s">
        <v>184</v>
      </c>
      <c r="K436" s="4">
        <v>4</v>
      </c>
      <c r="L436" s="4" t="s">
        <v>82</v>
      </c>
      <c r="M436" s="4" t="s">
        <v>74</v>
      </c>
      <c r="N436" s="4"/>
      <c r="O436" s="4" t="s">
        <v>94</v>
      </c>
      <c r="P436" s="4" t="s">
        <v>86</v>
      </c>
      <c r="Q436" s="4"/>
    </row>
    <row r="437" spans="1:17" ht="15.75" thickBot="1" x14ac:dyDescent="0.3">
      <c r="A437" s="4">
        <f>SUM(A436,Tabel69[[#This Row],[terrain]]=1)</f>
        <v>45</v>
      </c>
      <c r="B437" s="4">
        <v>5</v>
      </c>
      <c r="C437" s="4" t="s">
        <v>117</v>
      </c>
      <c r="D437" s="4" t="s">
        <v>95</v>
      </c>
      <c r="E437" s="4"/>
      <c r="F437" s="4" t="s">
        <v>96</v>
      </c>
      <c r="G437" s="4" t="s">
        <v>103</v>
      </c>
      <c r="H437" s="4"/>
      <c r="J437" s="4" t="s">
        <v>184</v>
      </c>
      <c r="K437" s="4">
        <v>5</v>
      </c>
      <c r="L437" s="4" t="s">
        <v>106</v>
      </c>
      <c r="M437" s="4" t="s">
        <v>98</v>
      </c>
      <c r="N437" s="4"/>
      <c r="O437" s="4" t="s">
        <v>117</v>
      </c>
      <c r="P437" s="4" t="s">
        <v>81</v>
      </c>
      <c r="Q437" s="4"/>
    </row>
    <row r="438" spans="1:17" ht="15.75" thickBot="1" x14ac:dyDescent="0.3">
      <c r="A438" s="4">
        <f>SUM(A437,Tabel69[[#This Row],[terrain]]=1)</f>
        <v>45</v>
      </c>
      <c r="B438" s="4">
        <v>6</v>
      </c>
      <c r="C438" s="4" t="s">
        <v>126</v>
      </c>
      <c r="D438" s="4" t="s">
        <v>104</v>
      </c>
      <c r="E438" s="4"/>
      <c r="F438" s="4" t="s">
        <v>82</v>
      </c>
      <c r="G438" s="4" t="s">
        <v>128</v>
      </c>
      <c r="H438" s="4"/>
      <c r="J438" s="4" t="s">
        <v>184</v>
      </c>
      <c r="K438" s="4">
        <v>6</v>
      </c>
      <c r="L438" s="4" t="s">
        <v>131</v>
      </c>
      <c r="M438" s="4" t="s">
        <v>119</v>
      </c>
      <c r="N438" s="4"/>
      <c r="O438" s="4" t="s">
        <v>95</v>
      </c>
      <c r="P438" s="4" t="s">
        <v>123</v>
      </c>
      <c r="Q438" s="4"/>
    </row>
    <row r="439" spans="1:17" ht="15.75" thickBot="1" x14ac:dyDescent="0.3">
      <c r="A439" s="4">
        <f>SUM(A438,Tabel69[[#This Row],[terrain]]=1)</f>
        <v>45</v>
      </c>
      <c r="B439" s="4">
        <v>7</v>
      </c>
      <c r="C439" s="4" t="s">
        <v>119</v>
      </c>
      <c r="D439" s="4" t="s">
        <v>86</v>
      </c>
      <c r="E439" s="4"/>
      <c r="F439" s="4" t="s">
        <v>80</v>
      </c>
      <c r="G439" s="4" t="s">
        <v>93</v>
      </c>
      <c r="H439" s="4"/>
      <c r="J439" s="4" t="s">
        <v>184</v>
      </c>
      <c r="K439" s="4">
        <v>7</v>
      </c>
      <c r="L439" s="4" t="s">
        <v>128</v>
      </c>
      <c r="M439" s="4" t="s">
        <v>127</v>
      </c>
      <c r="N439" s="4"/>
      <c r="O439" s="4" t="s">
        <v>71</v>
      </c>
      <c r="P439" s="4" t="s">
        <v>92</v>
      </c>
      <c r="Q439" s="4"/>
    </row>
    <row r="440" spans="1:17" ht="15.75" thickBot="1" x14ac:dyDescent="0.3">
      <c r="A440" s="4">
        <f>SUM(A439,Tabel69[[#This Row],[terrain]]=1)</f>
        <v>45</v>
      </c>
      <c r="B440" s="4">
        <v>8</v>
      </c>
      <c r="C440" s="4" t="s">
        <v>118</v>
      </c>
      <c r="D440" s="4" t="s">
        <v>100</v>
      </c>
      <c r="E440" s="4"/>
      <c r="F440" s="4" t="s">
        <v>131</v>
      </c>
      <c r="G440" s="4" t="s">
        <v>130</v>
      </c>
      <c r="H440" s="4"/>
      <c r="J440" s="4" t="s">
        <v>184</v>
      </c>
      <c r="K440" s="4">
        <v>8</v>
      </c>
      <c r="L440" s="4" t="s">
        <v>83</v>
      </c>
      <c r="M440" s="4" t="s">
        <v>104</v>
      </c>
      <c r="N440" s="4"/>
      <c r="O440" s="4" t="s">
        <v>126</v>
      </c>
      <c r="P440" s="4" t="s">
        <v>87</v>
      </c>
      <c r="Q440" s="4"/>
    </row>
    <row r="441" spans="1:17" ht="15.75" thickBot="1" x14ac:dyDescent="0.3">
      <c r="A441" s="4">
        <f>SUM(A440,Tabel69[[#This Row],[terrain]]=1)</f>
        <v>45</v>
      </c>
      <c r="B441" s="4">
        <v>9</v>
      </c>
      <c r="C441" s="4" t="s">
        <v>122</v>
      </c>
      <c r="D441" s="4" t="s">
        <v>108</v>
      </c>
      <c r="E441" s="4"/>
      <c r="F441" s="4" t="s">
        <v>94</v>
      </c>
      <c r="G441" s="4" t="s">
        <v>98</v>
      </c>
      <c r="H441" s="4"/>
      <c r="J441" s="4" t="s">
        <v>184</v>
      </c>
      <c r="K441" s="4">
        <v>9</v>
      </c>
      <c r="L441" s="4" t="s">
        <v>103</v>
      </c>
      <c r="M441" s="4" t="s">
        <v>108</v>
      </c>
      <c r="N441" s="4"/>
      <c r="O441" s="4" t="s">
        <v>130</v>
      </c>
      <c r="P441" s="4" t="s">
        <v>107</v>
      </c>
      <c r="Q441" s="4"/>
    </row>
    <row r="442" spans="1:17" ht="15.75" thickBot="1" x14ac:dyDescent="0.3">
      <c r="A442" s="4">
        <f>SUM(A441,Tabel69[[#This Row],[terrain]]=1)</f>
        <v>45</v>
      </c>
      <c r="B442" s="4">
        <v>10</v>
      </c>
      <c r="C442" s="4" t="s">
        <v>71</v>
      </c>
      <c r="D442" s="4" t="s">
        <v>92</v>
      </c>
      <c r="E442" s="4" t="s">
        <v>101</v>
      </c>
      <c r="F442" s="4" t="s">
        <v>72</v>
      </c>
      <c r="G442" s="4" t="s">
        <v>83</v>
      </c>
      <c r="H442" s="4" t="s">
        <v>99</v>
      </c>
      <c r="J442" s="7" t="s">
        <v>184</v>
      </c>
      <c r="K442" s="7">
        <v>10</v>
      </c>
      <c r="L442" s="7" t="s">
        <v>79</v>
      </c>
      <c r="M442" s="7" t="s">
        <v>80</v>
      </c>
      <c r="N442" s="7"/>
      <c r="O442" s="7" t="s">
        <v>90</v>
      </c>
      <c r="P442" s="7" t="s">
        <v>101</v>
      </c>
      <c r="Q442" s="7"/>
    </row>
    <row r="443" spans="1:17" ht="15.75" thickBot="1" x14ac:dyDescent="0.3">
      <c r="A443" s="4">
        <f>SUM(A442,Tabel69[[#This Row],[terrain]]=1)</f>
        <v>46</v>
      </c>
      <c r="B443" s="4">
        <v>1</v>
      </c>
      <c r="C443" s="4" t="s">
        <v>117</v>
      </c>
      <c r="D443" s="4" t="s">
        <v>106</v>
      </c>
      <c r="E443" s="4"/>
      <c r="F443" s="4" t="s">
        <v>94</v>
      </c>
      <c r="G443" s="4" t="s">
        <v>123</v>
      </c>
      <c r="H443" s="4"/>
      <c r="J443" s="4" t="s">
        <v>185</v>
      </c>
      <c r="K443" s="4">
        <v>1</v>
      </c>
      <c r="L443" s="4" t="s">
        <v>101</v>
      </c>
      <c r="M443" s="4" t="s">
        <v>124</v>
      </c>
      <c r="N443" s="4" t="s">
        <v>123</v>
      </c>
      <c r="O443" s="4" t="s">
        <v>106</v>
      </c>
      <c r="P443" s="4" t="s">
        <v>95</v>
      </c>
      <c r="Q443" s="4" t="s">
        <v>100</v>
      </c>
    </row>
    <row r="444" spans="1:17" ht="15.75" thickBot="1" x14ac:dyDescent="0.3">
      <c r="A444" s="4">
        <f>SUM(A443,Tabel69[[#This Row],[terrain]]=1)</f>
        <v>46</v>
      </c>
      <c r="B444" s="4">
        <v>2</v>
      </c>
      <c r="C444" s="4" t="s">
        <v>73</v>
      </c>
      <c r="D444" s="4" t="s">
        <v>108</v>
      </c>
      <c r="E444" s="4"/>
      <c r="F444" s="4" t="s">
        <v>97</v>
      </c>
      <c r="G444" s="4" t="s">
        <v>105</v>
      </c>
      <c r="H444" s="4"/>
      <c r="J444" s="4" t="s">
        <v>185</v>
      </c>
      <c r="K444" s="4">
        <v>2</v>
      </c>
      <c r="L444" s="4" t="s">
        <v>118</v>
      </c>
      <c r="M444" s="4" t="s">
        <v>73</v>
      </c>
      <c r="N444" s="4"/>
      <c r="O444" s="4" t="s">
        <v>93</v>
      </c>
      <c r="P444" s="4" t="s">
        <v>97</v>
      </c>
      <c r="Q444" s="4"/>
    </row>
    <row r="445" spans="1:17" ht="15.75" thickBot="1" x14ac:dyDescent="0.3">
      <c r="A445" s="4">
        <f>SUM(A444,Tabel69[[#This Row],[terrain]]=1)</f>
        <v>46</v>
      </c>
      <c r="B445" s="4">
        <v>3</v>
      </c>
      <c r="C445" s="4" t="s">
        <v>79</v>
      </c>
      <c r="D445" s="4" t="s">
        <v>130</v>
      </c>
      <c r="E445" s="4"/>
      <c r="F445" s="4" t="s">
        <v>98</v>
      </c>
      <c r="G445" s="4" t="s">
        <v>122</v>
      </c>
      <c r="H445" s="4"/>
      <c r="J445" s="4" t="s">
        <v>185</v>
      </c>
      <c r="K445" s="4">
        <v>3</v>
      </c>
      <c r="L445" s="4" t="s">
        <v>86</v>
      </c>
      <c r="M445" s="4" t="s">
        <v>102</v>
      </c>
      <c r="N445" s="4"/>
      <c r="O445" s="4" t="s">
        <v>72</v>
      </c>
      <c r="P445" s="4" t="s">
        <v>98</v>
      </c>
      <c r="Q445" s="4"/>
    </row>
    <row r="446" spans="1:17" ht="15.75" thickBot="1" x14ac:dyDescent="0.3">
      <c r="A446" s="4">
        <f>SUM(A445,Tabel69[[#This Row],[terrain]]=1)</f>
        <v>46</v>
      </c>
      <c r="B446" s="4">
        <v>4</v>
      </c>
      <c r="C446" s="4" t="s">
        <v>71</v>
      </c>
      <c r="D446" s="4" t="s">
        <v>74</v>
      </c>
      <c r="E446" s="4"/>
      <c r="F446" s="4" t="s">
        <v>86</v>
      </c>
      <c r="G446" s="4" t="s">
        <v>103</v>
      </c>
      <c r="H446" s="4"/>
      <c r="J446" s="4" t="s">
        <v>185</v>
      </c>
      <c r="K446" s="4">
        <v>4</v>
      </c>
      <c r="L446" s="4" t="s">
        <v>89</v>
      </c>
      <c r="M446" s="4" t="s">
        <v>71</v>
      </c>
      <c r="N446" s="4"/>
      <c r="O446" s="4" t="s">
        <v>126</v>
      </c>
      <c r="P446" s="4" t="s">
        <v>128</v>
      </c>
      <c r="Q446" s="4"/>
    </row>
    <row r="447" spans="1:17" ht="15.75" thickBot="1" x14ac:dyDescent="0.3">
      <c r="A447" s="4">
        <f>SUM(A446,Tabel69[[#This Row],[terrain]]=1)</f>
        <v>46</v>
      </c>
      <c r="B447" s="4">
        <v>5</v>
      </c>
      <c r="C447" s="4" t="s">
        <v>93</v>
      </c>
      <c r="D447" s="4" t="s">
        <v>96</v>
      </c>
      <c r="E447" s="4"/>
      <c r="F447" s="4" t="s">
        <v>101</v>
      </c>
      <c r="G447" s="4" t="s">
        <v>107</v>
      </c>
      <c r="H447" s="4"/>
      <c r="J447" s="4" t="s">
        <v>185</v>
      </c>
      <c r="K447" s="4">
        <v>5</v>
      </c>
      <c r="L447" s="4" t="s">
        <v>99</v>
      </c>
      <c r="M447" s="4" t="s">
        <v>107</v>
      </c>
      <c r="N447" s="4"/>
      <c r="O447" s="4" t="s">
        <v>83</v>
      </c>
      <c r="P447" s="4" t="s">
        <v>104</v>
      </c>
      <c r="Q447" s="4"/>
    </row>
    <row r="448" spans="1:17" ht="15.75" thickBot="1" x14ac:dyDescent="0.3">
      <c r="A448" s="4">
        <f>SUM(A447,Tabel69[[#This Row],[terrain]]=1)</f>
        <v>46</v>
      </c>
      <c r="B448" s="4">
        <v>6</v>
      </c>
      <c r="C448" s="4" t="s">
        <v>119</v>
      </c>
      <c r="D448" s="4" t="s">
        <v>95</v>
      </c>
      <c r="E448" s="4"/>
      <c r="F448" s="4" t="s">
        <v>82</v>
      </c>
      <c r="G448" s="4" t="s">
        <v>89</v>
      </c>
      <c r="H448" s="4"/>
      <c r="J448" s="4" t="s">
        <v>185</v>
      </c>
      <c r="K448" s="4">
        <v>6</v>
      </c>
      <c r="L448" s="4" t="s">
        <v>127</v>
      </c>
      <c r="M448" s="4" t="s">
        <v>122</v>
      </c>
      <c r="N448" s="4"/>
      <c r="O448" s="4" t="s">
        <v>94</v>
      </c>
      <c r="P448" s="4" t="s">
        <v>96</v>
      </c>
      <c r="Q448" s="4"/>
    </row>
    <row r="449" spans="1:17" ht="15.75" thickBot="1" x14ac:dyDescent="0.3">
      <c r="A449" s="4">
        <f>SUM(A448,Tabel69[[#This Row],[terrain]]=1)</f>
        <v>46</v>
      </c>
      <c r="B449" s="4">
        <v>7</v>
      </c>
      <c r="C449" s="4" t="s">
        <v>127</v>
      </c>
      <c r="D449" s="4" t="s">
        <v>100</v>
      </c>
      <c r="E449" s="4"/>
      <c r="F449" s="4" t="s">
        <v>72</v>
      </c>
      <c r="G449" s="4" t="s">
        <v>128</v>
      </c>
      <c r="H449" s="4"/>
      <c r="J449" s="4" t="s">
        <v>185</v>
      </c>
      <c r="K449" s="4">
        <v>7</v>
      </c>
      <c r="L449" s="4" t="s">
        <v>105</v>
      </c>
      <c r="M449" s="4" t="s">
        <v>121</v>
      </c>
      <c r="N449" s="4"/>
      <c r="O449" s="4" t="s">
        <v>87</v>
      </c>
      <c r="P449" s="4" t="s">
        <v>117</v>
      </c>
      <c r="Q449" s="4"/>
    </row>
    <row r="450" spans="1:17" ht="15.75" thickBot="1" x14ac:dyDescent="0.3">
      <c r="A450" s="4">
        <f>SUM(A449,Tabel69[[#This Row],[terrain]]=1)</f>
        <v>46</v>
      </c>
      <c r="B450" s="4">
        <v>8</v>
      </c>
      <c r="C450" s="4" t="s">
        <v>102</v>
      </c>
      <c r="D450" s="4" t="s">
        <v>124</v>
      </c>
      <c r="E450" s="4"/>
      <c r="F450" s="4" t="s">
        <v>118</v>
      </c>
      <c r="G450" s="4" t="s">
        <v>92</v>
      </c>
      <c r="H450" s="4"/>
      <c r="J450" s="4" t="s">
        <v>185</v>
      </c>
      <c r="K450" s="4">
        <v>8</v>
      </c>
      <c r="L450" s="4" t="s">
        <v>103</v>
      </c>
      <c r="M450" s="4" t="s">
        <v>130</v>
      </c>
      <c r="N450" s="4"/>
      <c r="O450" s="4" t="s">
        <v>90</v>
      </c>
      <c r="P450" s="4" t="s">
        <v>79</v>
      </c>
      <c r="Q450" s="4"/>
    </row>
    <row r="451" spans="1:17" ht="15.75" thickBot="1" x14ac:dyDescent="0.3">
      <c r="A451" s="4">
        <f>SUM(A450,Tabel69[[#This Row],[terrain]]=1)</f>
        <v>46</v>
      </c>
      <c r="B451" s="4">
        <v>9</v>
      </c>
      <c r="C451" s="4" t="s">
        <v>99</v>
      </c>
      <c r="D451" s="4" t="s">
        <v>104</v>
      </c>
      <c r="E451" s="4"/>
      <c r="F451" s="4" t="s">
        <v>83</v>
      </c>
      <c r="G451" s="4" t="s">
        <v>90</v>
      </c>
      <c r="H451" s="4"/>
      <c r="J451" s="4" t="s">
        <v>185</v>
      </c>
      <c r="K451" s="4">
        <v>9</v>
      </c>
      <c r="L451" s="4" t="s">
        <v>92</v>
      </c>
      <c r="M451" s="4" t="s">
        <v>119</v>
      </c>
      <c r="N451" s="4"/>
      <c r="O451" s="4" t="s">
        <v>74</v>
      </c>
      <c r="P451" s="4" t="s">
        <v>80</v>
      </c>
      <c r="Q451" s="4"/>
    </row>
    <row r="452" spans="1:17" ht="15.75" thickBot="1" x14ac:dyDescent="0.3">
      <c r="A452" s="4">
        <f>SUM(A451,Tabel69[[#This Row],[terrain]]=1)</f>
        <v>46</v>
      </c>
      <c r="B452" s="4">
        <v>10</v>
      </c>
      <c r="C452" s="4" t="s">
        <v>126</v>
      </c>
      <c r="D452" s="4" t="s">
        <v>81</v>
      </c>
      <c r="E452" s="4" t="s">
        <v>121</v>
      </c>
      <c r="F452" s="4" t="s">
        <v>131</v>
      </c>
      <c r="G452" s="4" t="s">
        <v>80</v>
      </c>
      <c r="H452" s="4" t="s">
        <v>87</v>
      </c>
      <c r="J452" s="7" t="s">
        <v>185</v>
      </c>
      <c r="K452" s="7">
        <v>10</v>
      </c>
      <c r="L452" s="7" t="s">
        <v>108</v>
      </c>
      <c r="M452" s="7" t="s">
        <v>81</v>
      </c>
      <c r="N452" s="7"/>
      <c r="O452" s="7" t="s">
        <v>82</v>
      </c>
      <c r="P452" s="7" t="s">
        <v>131</v>
      </c>
      <c r="Q452" s="7"/>
    </row>
    <row r="453" spans="1:17" ht="15.75" thickBot="1" x14ac:dyDescent="0.3">
      <c r="A453" s="4">
        <f>SUM(A452,Tabel69[[#This Row],[terrain]]=1)</f>
        <v>47</v>
      </c>
      <c r="B453" s="4">
        <v>1</v>
      </c>
      <c r="C453" s="4" t="s">
        <v>79</v>
      </c>
      <c r="D453" s="4" t="s">
        <v>99</v>
      </c>
      <c r="E453" s="4"/>
      <c r="F453" s="4" t="s">
        <v>86</v>
      </c>
      <c r="G453" s="4" t="s">
        <v>123</v>
      </c>
      <c r="H453" s="4"/>
      <c r="J453" s="4" t="s">
        <v>186</v>
      </c>
      <c r="K453" s="4">
        <v>1</v>
      </c>
      <c r="L453" s="4" t="s">
        <v>124</v>
      </c>
      <c r="M453" s="4" t="s">
        <v>93</v>
      </c>
      <c r="N453" s="4" t="s">
        <v>98</v>
      </c>
      <c r="O453" s="4" t="s">
        <v>74</v>
      </c>
      <c r="P453" s="4" t="s">
        <v>116</v>
      </c>
      <c r="Q453" s="4" t="s">
        <v>71</v>
      </c>
    </row>
    <row r="454" spans="1:17" ht="15.75" thickBot="1" x14ac:dyDescent="0.3">
      <c r="A454" s="4">
        <f>SUM(A453,Tabel69[[#This Row],[terrain]]=1)</f>
        <v>47</v>
      </c>
      <c r="B454" s="4">
        <v>2</v>
      </c>
      <c r="C454" s="4" t="s">
        <v>72</v>
      </c>
      <c r="D454" s="4" t="s">
        <v>124</v>
      </c>
      <c r="E454" s="4"/>
      <c r="F454" s="4" t="s">
        <v>117</v>
      </c>
      <c r="G454" s="4" t="s">
        <v>100</v>
      </c>
      <c r="H454" s="4"/>
      <c r="J454" s="4" t="s">
        <v>186</v>
      </c>
      <c r="K454" s="4">
        <v>2</v>
      </c>
      <c r="L454" s="4" t="s">
        <v>126</v>
      </c>
      <c r="M454" s="4" t="s">
        <v>89</v>
      </c>
      <c r="N454" s="4"/>
      <c r="O454" s="4" t="s">
        <v>122</v>
      </c>
      <c r="P454" s="4" t="s">
        <v>79</v>
      </c>
      <c r="Q454" s="4"/>
    </row>
    <row r="455" spans="1:17" ht="15.75" thickBot="1" x14ac:dyDescent="0.3">
      <c r="A455" s="4">
        <f>SUM(A454,Tabel69[[#This Row],[terrain]]=1)</f>
        <v>47</v>
      </c>
      <c r="B455" s="4">
        <v>3</v>
      </c>
      <c r="C455" s="4" t="s">
        <v>131</v>
      </c>
      <c r="D455" s="4" t="s">
        <v>94</v>
      </c>
      <c r="E455" s="4"/>
      <c r="F455" s="4" t="s">
        <v>127</v>
      </c>
      <c r="G455" s="4" t="s">
        <v>83</v>
      </c>
      <c r="H455" s="4"/>
      <c r="J455" s="4" t="s">
        <v>186</v>
      </c>
      <c r="K455" s="4">
        <v>3</v>
      </c>
      <c r="L455" s="4" t="s">
        <v>105</v>
      </c>
      <c r="M455" s="4" t="s">
        <v>95</v>
      </c>
      <c r="N455" s="4"/>
      <c r="O455" s="4" t="s">
        <v>117</v>
      </c>
      <c r="P455" s="4" t="s">
        <v>128</v>
      </c>
      <c r="Q455" s="4"/>
    </row>
    <row r="456" spans="1:17" ht="15.75" thickBot="1" x14ac:dyDescent="0.3">
      <c r="A456" s="4">
        <f>SUM(A455,Tabel69[[#This Row],[terrain]]=1)</f>
        <v>47</v>
      </c>
      <c r="B456" s="4">
        <v>4</v>
      </c>
      <c r="C456" s="4" t="s">
        <v>119</v>
      </c>
      <c r="D456" s="4" t="s">
        <v>93</v>
      </c>
      <c r="E456" s="4"/>
      <c r="F456" s="4" t="s">
        <v>97</v>
      </c>
      <c r="G456" s="4" t="s">
        <v>104</v>
      </c>
      <c r="H456" s="4"/>
      <c r="J456" s="4" t="s">
        <v>186</v>
      </c>
      <c r="K456" s="4">
        <v>4</v>
      </c>
      <c r="L456" s="4" t="s">
        <v>82</v>
      </c>
      <c r="M456" s="4" t="s">
        <v>119</v>
      </c>
      <c r="N456" s="4"/>
      <c r="O456" s="4" t="s">
        <v>107</v>
      </c>
      <c r="P456" s="4" t="s">
        <v>123</v>
      </c>
      <c r="Q456" s="4"/>
    </row>
    <row r="457" spans="1:17" ht="15.75" thickBot="1" x14ac:dyDescent="0.3">
      <c r="A457" s="4">
        <f>SUM(A456,Tabel69[[#This Row],[terrain]]=1)</f>
        <v>47</v>
      </c>
      <c r="B457" s="4">
        <v>5</v>
      </c>
      <c r="C457" s="4" t="s">
        <v>89</v>
      </c>
      <c r="D457" s="4" t="s">
        <v>92</v>
      </c>
      <c r="E457" s="4"/>
      <c r="F457" s="4" t="s">
        <v>87</v>
      </c>
      <c r="G457" s="4" t="s">
        <v>96</v>
      </c>
      <c r="H457" s="4"/>
      <c r="J457" s="4" t="s">
        <v>186</v>
      </c>
      <c r="K457" s="4">
        <v>5</v>
      </c>
      <c r="L457" s="4" t="s">
        <v>94</v>
      </c>
      <c r="M457" s="4" t="s">
        <v>127</v>
      </c>
      <c r="N457" s="4"/>
      <c r="O457" s="4" t="s">
        <v>118</v>
      </c>
      <c r="P457" s="4" t="s">
        <v>83</v>
      </c>
      <c r="Q457" s="4"/>
    </row>
    <row r="458" spans="1:17" ht="15.75" thickBot="1" x14ac:dyDescent="0.3">
      <c r="A458" s="4">
        <f>SUM(A457,Tabel69[[#This Row],[terrain]]=1)</f>
        <v>47</v>
      </c>
      <c r="B458" s="4">
        <v>6</v>
      </c>
      <c r="C458" s="4" t="s">
        <v>80</v>
      </c>
      <c r="D458" s="4" t="s">
        <v>95</v>
      </c>
      <c r="E458" s="4"/>
      <c r="F458" s="4" t="s">
        <v>102</v>
      </c>
      <c r="G458" s="4" t="s">
        <v>105</v>
      </c>
      <c r="H458" s="4"/>
      <c r="J458" s="4" t="s">
        <v>186</v>
      </c>
      <c r="K458" s="4">
        <v>6</v>
      </c>
      <c r="L458" s="4" t="s">
        <v>97</v>
      </c>
      <c r="M458" s="4" t="s">
        <v>106</v>
      </c>
      <c r="N458" s="4"/>
      <c r="O458" s="4" t="s">
        <v>100</v>
      </c>
      <c r="P458" s="4" t="s">
        <v>92</v>
      </c>
      <c r="Q458" s="4"/>
    </row>
    <row r="459" spans="1:17" ht="15.75" thickBot="1" x14ac:dyDescent="0.3">
      <c r="A459" s="4">
        <f>SUM(A458,Tabel69[[#This Row],[terrain]]=1)</f>
        <v>47</v>
      </c>
      <c r="B459" s="4">
        <v>7</v>
      </c>
      <c r="C459" s="4" t="s">
        <v>126</v>
      </c>
      <c r="D459" s="4" t="s">
        <v>71</v>
      </c>
      <c r="E459" s="4"/>
      <c r="F459" s="4" t="s">
        <v>98</v>
      </c>
      <c r="G459" s="4" t="s">
        <v>121</v>
      </c>
      <c r="H459" s="4"/>
      <c r="J459" s="4" t="s">
        <v>186</v>
      </c>
      <c r="K459" s="4">
        <v>7</v>
      </c>
      <c r="L459" s="4" t="s">
        <v>102</v>
      </c>
      <c r="M459" s="4" t="s">
        <v>87</v>
      </c>
      <c r="N459" s="4"/>
      <c r="O459" s="4" t="s">
        <v>99</v>
      </c>
      <c r="P459" s="4" t="s">
        <v>108</v>
      </c>
      <c r="Q459" s="4"/>
    </row>
    <row r="460" spans="1:17" ht="15.75" thickBot="1" x14ac:dyDescent="0.3">
      <c r="A460" s="4">
        <f>SUM(A459,Tabel69[[#This Row],[terrain]]=1)</f>
        <v>47</v>
      </c>
      <c r="B460" s="4">
        <v>8</v>
      </c>
      <c r="C460" s="4" t="s">
        <v>101</v>
      </c>
      <c r="D460" s="4" t="s">
        <v>106</v>
      </c>
      <c r="E460" s="4"/>
      <c r="F460" s="4" t="s">
        <v>103</v>
      </c>
      <c r="G460" s="4" t="s">
        <v>107</v>
      </c>
      <c r="H460" s="4"/>
      <c r="J460" s="4" t="s">
        <v>186</v>
      </c>
      <c r="K460" s="4">
        <v>8</v>
      </c>
      <c r="L460" s="4" t="s">
        <v>104</v>
      </c>
      <c r="M460" s="4" t="s">
        <v>121</v>
      </c>
      <c r="N460" s="4"/>
      <c r="O460" s="4" t="s">
        <v>80</v>
      </c>
      <c r="P460" s="4" t="s">
        <v>96</v>
      </c>
      <c r="Q460" s="4"/>
    </row>
    <row r="461" spans="1:17" ht="15.75" thickBot="1" x14ac:dyDescent="0.3">
      <c r="A461" s="4">
        <f>SUM(A460,Tabel69[[#This Row],[terrain]]=1)</f>
        <v>47</v>
      </c>
      <c r="B461" s="4">
        <v>9</v>
      </c>
      <c r="C461" s="4" t="s">
        <v>81</v>
      </c>
      <c r="D461" s="4" t="s">
        <v>82</v>
      </c>
      <c r="E461" s="4"/>
      <c r="F461" s="4" t="s">
        <v>73</v>
      </c>
      <c r="G461" s="4" t="s">
        <v>118</v>
      </c>
      <c r="H461" s="4"/>
      <c r="J461" s="4" t="s">
        <v>186</v>
      </c>
      <c r="K461" s="4">
        <v>9</v>
      </c>
      <c r="L461" s="4" t="s">
        <v>101</v>
      </c>
      <c r="M461" s="4" t="s">
        <v>72</v>
      </c>
      <c r="N461" s="4"/>
      <c r="O461" s="4" t="s">
        <v>103</v>
      </c>
      <c r="P461" s="4" t="s">
        <v>81</v>
      </c>
      <c r="Q461" s="4"/>
    </row>
    <row r="462" spans="1:17" ht="15.75" thickBot="1" x14ac:dyDescent="0.3">
      <c r="A462" s="4">
        <f>SUM(A461,Tabel69[[#This Row],[terrain]]=1)</f>
        <v>47</v>
      </c>
      <c r="B462" s="4">
        <v>10</v>
      </c>
      <c r="C462" s="4" t="s">
        <v>74</v>
      </c>
      <c r="D462" s="4" t="s">
        <v>116</v>
      </c>
      <c r="E462" s="4" t="s">
        <v>122</v>
      </c>
      <c r="F462" s="4" t="s">
        <v>90</v>
      </c>
      <c r="G462" s="4" t="s">
        <v>128</v>
      </c>
      <c r="H462" s="4" t="s">
        <v>108</v>
      </c>
      <c r="J462" s="7" t="s">
        <v>186</v>
      </c>
      <c r="K462" s="7">
        <v>10</v>
      </c>
      <c r="L462" s="7" t="s">
        <v>86</v>
      </c>
      <c r="M462" s="7" t="s">
        <v>131</v>
      </c>
      <c r="N462" s="7"/>
      <c r="O462" s="7" t="s">
        <v>73</v>
      </c>
      <c r="P462" s="7" t="s">
        <v>90</v>
      </c>
      <c r="Q462" s="7"/>
    </row>
    <row r="463" spans="1:17" ht="15.75" thickBot="1" x14ac:dyDescent="0.3">
      <c r="A463" s="4">
        <f>SUM(A462,Tabel69[[#This Row],[terrain]]=1)</f>
        <v>48</v>
      </c>
      <c r="B463" s="4">
        <v>1</v>
      </c>
      <c r="C463" s="4" t="s">
        <v>81</v>
      </c>
      <c r="D463" s="4" t="s">
        <v>122</v>
      </c>
      <c r="E463" s="4"/>
      <c r="F463" s="4" t="s">
        <v>72</v>
      </c>
      <c r="G463" s="4" t="s">
        <v>101</v>
      </c>
      <c r="H463" s="4"/>
      <c r="J463" s="4" t="s">
        <v>187</v>
      </c>
      <c r="K463" s="4">
        <v>1</v>
      </c>
      <c r="L463" s="4" t="s">
        <v>122</v>
      </c>
      <c r="M463" s="4" t="s">
        <v>90</v>
      </c>
      <c r="N463" s="4" t="s">
        <v>116</v>
      </c>
      <c r="O463" s="4" t="s">
        <v>83</v>
      </c>
      <c r="P463" s="4" t="s">
        <v>106</v>
      </c>
      <c r="Q463" s="4" t="s">
        <v>105</v>
      </c>
    </row>
    <row r="464" spans="1:17" ht="15.75" thickBot="1" x14ac:dyDescent="0.3">
      <c r="A464" s="4">
        <f>SUM(A463,Tabel69[[#This Row],[terrain]]=1)</f>
        <v>48</v>
      </c>
      <c r="B464" s="4">
        <v>2</v>
      </c>
      <c r="C464" s="4" t="s">
        <v>89</v>
      </c>
      <c r="D464" s="4" t="s">
        <v>121</v>
      </c>
      <c r="E464" s="4"/>
      <c r="F464" s="4" t="s">
        <v>79</v>
      </c>
      <c r="G464" s="4" t="s">
        <v>95</v>
      </c>
      <c r="H464" s="4"/>
      <c r="J464" s="4" t="s">
        <v>187</v>
      </c>
      <c r="K464" s="4">
        <v>2</v>
      </c>
      <c r="L464" s="4" t="s">
        <v>123</v>
      </c>
      <c r="M464" s="4" t="s">
        <v>127</v>
      </c>
      <c r="N464" s="4"/>
      <c r="O464" s="4" t="s">
        <v>128</v>
      </c>
      <c r="P464" s="4" t="s">
        <v>98</v>
      </c>
      <c r="Q464" s="4"/>
    </row>
    <row r="465" spans="1:17" ht="15.75" thickBot="1" x14ac:dyDescent="0.3">
      <c r="A465" s="4">
        <f>SUM(A464,Tabel69[[#This Row],[terrain]]=1)</f>
        <v>48</v>
      </c>
      <c r="B465" s="4">
        <v>3</v>
      </c>
      <c r="C465" s="4" t="s">
        <v>71</v>
      </c>
      <c r="D465" s="4" t="s">
        <v>117</v>
      </c>
      <c r="E465" s="4"/>
      <c r="F465" s="4" t="s">
        <v>93</v>
      </c>
      <c r="G465" s="4" t="s">
        <v>96</v>
      </c>
      <c r="H465" s="4"/>
      <c r="J465" s="4" t="s">
        <v>187</v>
      </c>
      <c r="K465" s="4">
        <v>3</v>
      </c>
      <c r="L465" s="4" t="s">
        <v>126</v>
      </c>
      <c r="M465" s="4" t="s">
        <v>108</v>
      </c>
      <c r="N465" s="4"/>
      <c r="O465" s="4" t="s">
        <v>80</v>
      </c>
      <c r="P465" s="4" t="s">
        <v>72</v>
      </c>
      <c r="Q465" s="4"/>
    </row>
    <row r="466" spans="1:17" ht="15.75" thickBot="1" x14ac:dyDescent="0.3">
      <c r="A466" s="4">
        <f>SUM(A465,Tabel69[[#This Row],[terrain]]=1)</f>
        <v>48</v>
      </c>
      <c r="B466" s="4">
        <v>4</v>
      </c>
      <c r="C466" s="4" t="s">
        <v>74</v>
      </c>
      <c r="D466" s="4" t="s">
        <v>118</v>
      </c>
      <c r="E466" s="4"/>
      <c r="F466" s="4" t="s">
        <v>116</v>
      </c>
      <c r="G466" s="4" t="s">
        <v>105</v>
      </c>
      <c r="H466" s="4"/>
      <c r="J466" s="4" t="s">
        <v>187</v>
      </c>
      <c r="K466" s="4">
        <v>4</v>
      </c>
      <c r="L466" s="4" t="s">
        <v>107</v>
      </c>
      <c r="M466" s="4" t="s">
        <v>100</v>
      </c>
      <c r="N466" s="4"/>
      <c r="O466" s="4" t="s">
        <v>103</v>
      </c>
      <c r="P466" s="4" t="s">
        <v>124</v>
      </c>
      <c r="Q466" s="4"/>
    </row>
    <row r="467" spans="1:17" ht="15.75" thickBot="1" x14ac:dyDescent="0.3">
      <c r="A467" s="4">
        <f>SUM(A466,Tabel69[[#This Row],[terrain]]=1)</f>
        <v>48</v>
      </c>
      <c r="B467" s="4">
        <v>5</v>
      </c>
      <c r="C467" s="4" t="s">
        <v>126</v>
      </c>
      <c r="D467" s="4" t="s">
        <v>100</v>
      </c>
      <c r="E467" s="4"/>
      <c r="F467" s="4" t="s">
        <v>73</v>
      </c>
      <c r="G467" s="4" t="s">
        <v>92</v>
      </c>
      <c r="H467" s="4"/>
      <c r="J467" s="4" t="s">
        <v>187</v>
      </c>
      <c r="K467" s="4">
        <v>5</v>
      </c>
      <c r="L467" s="4" t="s">
        <v>131</v>
      </c>
      <c r="M467" s="4" t="s">
        <v>118</v>
      </c>
      <c r="N467" s="4"/>
      <c r="O467" s="4" t="s">
        <v>74</v>
      </c>
      <c r="P467" s="4" t="s">
        <v>99</v>
      </c>
      <c r="Q467" s="4"/>
    </row>
    <row r="468" spans="1:17" ht="15.75" thickBot="1" x14ac:dyDescent="0.3">
      <c r="A468" s="4">
        <f>SUM(A467,Tabel69[[#This Row],[terrain]]=1)</f>
        <v>48</v>
      </c>
      <c r="B468" s="4">
        <v>6</v>
      </c>
      <c r="C468" s="4" t="s">
        <v>82</v>
      </c>
      <c r="D468" s="4" t="s">
        <v>119</v>
      </c>
      <c r="E468" s="4"/>
      <c r="F468" s="4" t="s">
        <v>87</v>
      </c>
      <c r="G468" s="4" t="s">
        <v>123</v>
      </c>
      <c r="H468" s="4"/>
      <c r="J468" s="4" t="s">
        <v>187</v>
      </c>
      <c r="K468" s="4">
        <v>6</v>
      </c>
      <c r="L468" s="4" t="s">
        <v>79</v>
      </c>
      <c r="M468" s="4" t="s">
        <v>71</v>
      </c>
      <c r="N468" s="4"/>
      <c r="O468" s="4" t="s">
        <v>73</v>
      </c>
      <c r="P468" s="4" t="s">
        <v>95</v>
      </c>
      <c r="Q468" s="4"/>
    </row>
    <row r="469" spans="1:17" ht="15.75" thickBot="1" x14ac:dyDescent="0.3">
      <c r="A469" s="4">
        <f>SUM(A468,Tabel69[[#This Row],[terrain]]=1)</f>
        <v>48</v>
      </c>
      <c r="B469" s="4">
        <v>7</v>
      </c>
      <c r="C469" s="4" t="s">
        <v>131</v>
      </c>
      <c r="D469" s="4" t="s">
        <v>97</v>
      </c>
      <c r="E469" s="4"/>
      <c r="F469" s="4" t="s">
        <v>86</v>
      </c>
      <c r="G469" s="4" t="s">
        <v>94</v>
      </c>
      <c r="H469" s="4"/>
      <c r="J469" s="4" t="s">
        <v>187</v>
      </c>
      <c r="K469" s="4">
        <v>7</v>
      </c>
      <c r="L469" s="4" t="s">
        <v>121</v>
      </c>
      <c r="M469" s="4" t="s">
        <v>93</v>
      </c>
      <c r="N469" s="4"/>
      <c r="O469" s="4" t="s">
        <v>87</v>
      </c>
      <c r="P469" s="4" t="s">
        <v>94</v>
      </c>
      <c r="Q469" s="4"/>
    </row>
    <row r="470" spans="1:17" ht="15.75" thickBot="1" x14ac:dyDescent="0.3">
      <c r="A470" s="4">
        <f>SUM(A469,Tabel69[[#This Row],[terrain]]=1)</f>
        <v>48</v>
      </c>
      <c r="B470" s="4">
        <v>8</v>
      </c>
      <c r="C470" s="4" t="s">
        <v>102</v>
      </c>
      <c r="D470" s="4" t="s">
        <v>108</v>
      </c>
      <c r="E470" s="4"/>
      <c r="F470" s="4" t="s">
        <v>90</v>
      </c>
      <c r="G470" s="4" t="s">
        <v>124</v>
      </c>
      <c r="H470" s="4"/>
      <c r="J470" s="4" t="s">
        <v>187</v>
      </c>
      <c r="K470" s="4">
        <v>8</v>
      </c>
      <c r="L470" s="4" t="s">
        <v>101</v>
      </c>
      <c r="M470" s="4" t="s">
        <v>89</v>
      </c>
      <c r="N470" s="4"/>
      <c r="O470" s="4" t="s">
        <v>96</v>
      </c>
      <c r="P470" s="4" t="s">
        <v>119</v>
      </c>
      <c r="Q470" s="4"/>
    </row>
    <row r="471" spans="1:17" ht="15.75" thickBot="1" x14ac:dyDescent="0.3">
      <c r="A471" s="4">
        <f>SUM(A470,Tabel69[[#This Row],[terrain]]=1)</f>
        <v>48</v>
      </c>
      <c r="B471" s="4">
        <v>9</v>
      </c>
      <c r="C471" s="4" t="s">
        <v>127</v>
      </c>
      <c r="D471" s="4" t="s">
        <v>128</v>
      </c>
      <c r="E471" s="4"/>
      <c r="F471" s="4" t="s">
        <v>99</v>
      </c>
      <c r="G471" s="4" t="s">
        <v>103</v>
      </c>
      <c r="H471" s="4"/>
      <c r="J471" s="4" t="s">
        <v>187</v>
      </c>
      <c r="K471" s="4">
        <v>9</v>
      </c>
      <c r="L471" s="4" t="s">
        <v>117</v>
      </c>
      <c r="M471" s="4" t="s">
        <v>86</v>
      </c>
      <c r="N471" s="4"/>
      <c r="O471" s="4" t="s">
        <v>92</v>
      </c>
      <c r="P471" s="4" t="s">
        <v>81</v>
      </c>
      <c r="Q471" s="4"/>
    </row>
    <row r="472" spans="1:17" ht="15.75" thickBot="1" x14ac:dyDescent="0.3">
      <c r="A472" s="4">
        <f>SUM(A471,Tabel69[[#This Row],[terrain]]=1)</f>
        <v>48</v>
      </c>
      <c r="B472" s="4">
        <v>10</v>
      </c>
      <c r="C472" s="4" t="s">
        <v>80</v>
      </c>
      <c r="D472" s="4" t="s">
        <v>98</v>
      </c>
      <c r="E472" s="4" t="s">
        <v>106</v>
      </c>
      <c r="F472" s="4" t="s">
        <v>83</v>
      </c>
      <c r="G472" s="4" t="s">
        <v>104</v>
      </c>
      <c r="H472" s="4" t="s">
        <v>107</v>
      </c>
      <c r="J472" s="7" t="s">
        <v>187</v>
      </c>
      <c r="K472" s="7">
        <v>10</v>
      </c>
      <c r="L472" s="7" t="s">
        <v>102</v>
      </c>
      <c r="M472" s="7" t="s">
        <v>82</v>
      </c>
      <c r="N472" s="7"/>
      <c r="O472" s="7" t="s">
        <v>104</v>
      </c>
      <c r="P472" s="7" t="s">
        <v>97</v>
      </c>
      <c r="Q472" s="7"/>
    </row>
    <row r="473" spans="1:17" ht="15.75" thickBot="1" x14ac:dyDescent="0.3">
      <c r="A473" s="4">
        <f>SUM(A472,Tabel69[[#This Row],[terrain]]=1)</f>
        <v>49</v>
      </c>
      <c r="B473" s="4">
        <v>1</v>
      </c>
      <c r="C473" s="4" t="s">
        <v>117</v>
      </c>
      <c r="D473" s="4" t="s">
        <v>107</v>
      </c>
      <c r="E473" s="4"/>
      <c r="F473" s="4" t="s">
        <v>128</v>
      </c>
      <c r="G473" s="4" t="s">
        <v>99</v>
      </c>
      <c r="H473" s="4"/>
      <c r="J473" s="4" t="s">
        <v>188</v>
      </c>
      <c r="K473" s="4">
        <v>1</v>
      </c>
      <c r="L473" s="4" t="s">
        <v>116</v>
      </c>
      <c r="M473" s="4" t="s">
        <v>83</v>
      </c>
      <c r="N473" s="4" t="s">
        <v>103</v>
      </c>
      <c r="O473" s="4" t="s">
        <v>102</v>
      </c>
      <c r="P473" s="4" t="s">
        <v>122</v>
      </c>
      <c r="Q473" s="4" t="s">
        <v>94</v>
      </c>
    </row>
    <row r="474" spans="1:17" ht="15.75" thickBot="1" x14ac:dyDescent="0.3">
      <c r="A474" s="4">
        <f>SUM(A473,Tabel69[[#This Row],[terrain]]=1)</f>
        <v>49</v>
      </c>
      <c r="B474" s="4">
        <v>2</v>
      </c>
      <c r="C474" s="4" t="s">
        <v>82</v>
      </c>
      <c r="D474" s="4" t="s">
        <v>123</v>
      </c>
      <c r="E474" s="4"/>
      <c r="F474" s="4" t="s">
        <v>122</v>
      </c>
      <c r="G474" s="4" t="s">
        <v>106</v>
      </c>
      <c r="H474" s="4"/>
      <c r="J474" s="4" t="s">
        <v>188</v>
      </c>
      <c r="K474" s="4">
        <v>2</v>
      </c>
      <c r="L474" s="4" t="s">
        <v>131</v>
      </c>
      <c r="M474" s="4" t="s">
        <v>127</v>
      </c>
      <c r="N474" s="4"/>
      <c r="O474" s="4" t="s">
        <v>119</v>
      </c>
      <c r="P474" s="4" t="s">
        <v>79</v>
      </c>
      <c r="Q474" s="4"/>
    </row>
    <row r="475" spans="1:17" ht="15.75" thickBot="1" x14ac:dyDescent="0.3">
      <c r="A475" s="4">
        <f>SUM(A474,Tabel69[[#This Row],[terrain]]=1)</f>
        <v>49</v>
      </c>
      <c r="B475" s="4">
        <v>3</v>
      </c>
      <c r="C475" s="4" t="s">
        <v>116</v>
      </c>
      <c r="D475" s="4" t="s">
        <v>102</v>
      </c>
      <c r="E475" s="4"/>
      <c r="F475" s="4" t="s">
        <v>104</v>
      </c>
      <c r="G475" s="4" t="s">
        <v>108</v>
      </c>
      <c r="H475" s="4"/>
      <c r="J475" s="4" t="s">
        <v>188</v>
      </c>
      <c r="K475" s="4">
        <v>3</v>
      </c>
      <c r="L475" s="4" t="s">
        <v>108</v>
      </c>
      <c r="M475" s="4" t="s">
        <v>92</v>
      </c>
      <c r="N475" s="4"/>
      <c r="O475" s="4" t="s">
        <v>100</v>
      </c>
      <c r="P475" s="4" t="s">
        <v>124</v>
      </c>
      <c r="Q475" s="4"/>
    </row>
    <row r="476" spans="1:17" ht="15.75" thickBot="1" x14ac:dyDescent="0.3">
      <c r="A476" s="4">
        <f>SUM(A475,Tabel69[[#This Row],[terrain]]=1)</f>
        <v>49</v>
      </c>
      <c r="B476" s="4">
        <v>4</v>
      </c>
      <c r="C476" s="4" t="s">
        <v>127</v>
      </c>
      <c r="D476" s="4" t="s">
        <v>119</v>
      </c>
      <c r="E476" s="4"/>
      <c r="F476" s="4" t="s">
        <v>81</v>
      </c>
      <c r="G476" s="4" t="s">
        <v>97</v>
      </c>
      <c r="H476" s="4"/>
      <c r="J476" s="4" t="s">
        <v>188</v>
      </c>
      <c r="K476" s="4">
        <v>4</v>
      </c>
      <c r="L476" s="4" t="s">
        <v>99</v>
      </c>
      <c r="M476" s="4" t="s">
        <v>128</v>
      </c>
      <c r="N476" s="4"/>
      <c r="O476" s="4" t="s">
        <v>117</v>
      </c>
      <c r="P476" s="4" t="s">
        <v>126</v>
      </c>
      <c r="Q476" s="4"/>
    </row>
    <row r="477" spans="1:17" ht="15.75" thickBot="1" x14ac:dyDescent="0.3">
      <c r="A477" s="4">
        <f>SUM(A476,Tabel69[[#This Row],[terrain]]=1)</f>
        <v>49</v>
      </c>
      <c r="B477" s="4">
        <v>5</v>
      </c>
      <c r="C477" s="4" t="s">
        <v>73</v>
      </c>
      <c r="D477" s="4" t="s">
        <v>80</v>
      </c>
      <c r="E477" s="4"/>
      <c r="F477" s="4" t="s">
        <v>90</v>
      </c>
      <c r="G477" s="4" t="s">
        <v>98</v>
      </c>
      <c r="H477" s="4"/>
      <c r="J477" s="4" t="s">
        <v>188</v>
      </c>
      <c r="K477" s="4">
        <v>5</v>
      </c>
      <c r="L477" s="4" t="s">
        <v>106</v>
      </c>
      <c r="M477" s="4" t="s">
        <v>123</v>
      </c>
      <c r="N477" s="4"/>
      <c r="O477" s="4" t="s">
        <v>74</v>
      </c>
      <c r="P477" s="4" t="s">
        <v>97</v>
      </c>
      <c r="Q477" s="4"/>
    </row>
    <row r="478" spans="1:17" ht="15.75" thickBot="1" x14ac:dyDescent="0.3">
      <c r="A478" s="4">
        <f>SUM(A477,Tabel69[[#This Row],[terrain]]=1)</f>
        <v>49</v>
      </c>
      <c r="B478" s="4">
        <v>6</v>
      </c>
      <c r="C478" s="4" t="s">
        <v>131</v>
      </c>
      <c r="D478" s="4" t="s">
        <v>89</v>
      </c>
      <c r="E478" s="4"/>
      <c r="F478" s="4" t="s">
        <v>72</v>
      </c>
      <c r="G478" s="4" t="s">
        <v>121</v>
      </c>
      <c r="H478" s="4"/>
      <c r="J478" s="4" t="s">
        <v>188</v>
      </c>
      <c r="K478" s="4">
        <v>6</v>
      </c>
      <c r="L478" s="4" t="s">
        <v>93</v>
      </c>
      <c r="M478" s="4" t="s">
        <v>104</v>
      </c>
      <c r="N478" s="4"/>
      <c r="O478" s="4" t="s">
        <v>81</v>
      </c>
      <c r="P478" s="4" t="s">
        <v>95</v>
      </c>
      <c r="Q478" s="4"/>
    </row>
    <row r="479" spans="1:17" ht="15.75" thickBot="1" x14ac:dyDescent="0.3">
      <c r="A479" s="4">
        <f>SUM(A478,Tabel69[[#This Row],[terrain]]=1)</f>
        <v>49</v>
      </c>
      <c r="B479" s="4">
        <v>7</v>
      </c>
      <c r="C479" s="4" t="s">
        <v>74</v>
      </c>
      <c r="D479" s="4" t="s">
        <v>86</v>
      </c>
      <c r="E479" s="4"/>
      <c r="F479" s="4" t="s">
        <v>126</v>
      </c>
      <c r="G479" s="4" t="s">
        <v>101</v>
      </c>
      <c r="H479" s="4"/>
      <c r="J479" s="4" t="s">
        <v>188</v>
      </c>
      <c r="K479" s="4">
        <v>7</v>
      </c>
      <c r="L479" s="4" t="s">
        <v>118</v>
      </c>
      <c r="M479" s="4" t="s">
        <v>72</v>
      </c>
      <c r="N479" s="4"/>
      <c r="O479" s="4" t="s">
        <v>98</v>
      </c>
      <c r="P479" s="4" t="s">
        <v>73</v>
      </c>
      <c r="Q479" s="4"/>
    </row>
    <row r="480" spans="1:17" ht="15.75" thickBot="1" x14ac:dyDescent="0.3">
      <c r="A480" s="4">
        <f>SUM(A479,Tabel69[[#This Row],[terrain]]=1)</f>
        <v>49</v>
      </c>
      <c r="B480" s="4">
        <v>8</v>
      </c>
      <c r="C480" s="4" t="s">
        <v>118</v>
      </c>
      <c r="D480" s="4" t="s">
        <v>94</v>
      </c>
      <c r="E480" s="4"/>
      <c r="F480" s="4" t="s">
        <v>87</v>
      </c>
      <c r="G480" s="4" t="s">
        <v>96</v>
      </c>
      <c r="H480" s="4"/>
      <c r="J480" s="4" t="s">
        <v>188</v>
      </c>
      <c r="K480" s="4">
        <v>8</v>
      </c>
      <c r="L480" s="4" t="s">
        <v>121</v>
      </c>
      <c r="M480" s="4" t="s">
        <v>86</v>
      </c>
      <c r="N480" s="4"/>
      <c r="O480" s="4" t="s">
        <v>82</v>
      </c>
      <c r="P480" s="4" t="s">
        <v>107</v>
      </c>
      <c r="Q480" s="4"/>
    </row>
    <row r="481" spans="1:17" ht="15.75" thickBot="1" x14ac:dyDescent="0.3">
      <c r="A481" s="4">
        <f>SUM(A480,Tabel69[[#This Row],[terrain]]=1)</f>
        <v>49</v>
      </c>
      <c r="B481" s="4">
        <v>9</v>
      </c>
      <c r="C481" s="4" t="s">
        <v>71</v>
      </c>
      <c r="D481" s="4" t="s">
        <v>103</v>
      </c>
      <c r="E481" s="4"/>
      <c r="F481" s="4" t="s">
        <v>79</v>
      </c>
      <c r="G481" s="4" t="s">
        <v>100</v>
      </c>
      <c r="H481" s="4"/>
      <c r="J481" s="4" t="s">
        <v>188</v>
      </c>
      <c r="K481" s="4">
        <v>9</v>
      </c>
      <c r="L481" s="4" t="s">
        <v>96</v>
      </c>
      <c r="M481" s="4" t="s">
        <v>71</v>
      </c>
      <c r="N481" s="4"/>
      <c r="O481" s="4" t="s">
        <v>90</v>
      </c>
      <c r="P481" s="4" t="s">
        <v>105</v>
      </c>
      <c r="Q481" s="4"/>
    </row>
    <row r="482" spans="1:17" ht="15.75" thickBot="1" x14ac:dyDescent="0.3">
      <c r="A482" s="4">
        <f>SUM(A481,Tabel69[[#This Row],[terrain]]=1)</f>
        <v>49</v>
      </c>
      <c r="B482" s="4">
        <v>10</v>
      </c>
      <c r="C482" s="4" t="s">
        <v>83</v>
      </c>
      <c r="D482" s="4" t="s">
        <v>93</v>
      </c>
      <c r="E482" s="4" t="s">
        <v>124</v>
      </c>
      <c r="F482" s="4" t="s">
        <v>92</v>
      </c>
      <c r="G482" s="4" t="s">
        <v>95</v>
      </c>
      <c r="H482" s="4" t="s">
        <v>105</v>
      </c>
      <c r="J482" s="7" t="s">
        <v>188</v>
      </c>
      <c r="K482" s="7">
        <v>10</v>
      </c>
      <c r="L482" s="7" t="s">
        <v>80</v>
      </c>
      <c r="M482" s="7" t="s">
        <v>101</v>
      </c>
      <c r="N482" s="7"/>
      <c r="O482" s="7" t="s">
        <v>87</v>
      </c>
      <c r="P482" s="7" t="s">
        <v>89</v>
      </c>
      <c r="Q482" s="7"/>
    </row>
    <row r="483" spans="1:17" ht="15.75" thickBot="1" x14ac:dyDescent="0.3">
      <c r="A483" s="4">
        <f>SUM(A482,Tabel69[[#This Row],[terrain]]=1)</f>
        <v>50</v>
      </c>
      <c r="B483" s="4">
        <v>1</v>
      </c>
      <c r="C483" s="4" t="s">
        <v>119</v>
      </c>
      <c r="D483" s="4" t="s">
        <v>128</v>
      </c>
      <c r="E483" s="4"/>
      <c r="F483" s="4" t="s">
        <v>74</v>
      </c>
      <c r="G483" s="4" t="s">
        <v>108</v>
      </c>
      <c r="H483" s="4"/>
      <c r="J483" s="4" t="s">
        <v>189</v>
      </c>
      <c r="K483" s="4">
        <v>1</v>
      </c>
      <c r="L483" s="4" t="s">
        <v>83</v>
      </c>
      <c r="M483" s="4" t="s">
        <v>92</v>
      </c>
      <c r="N483" s="4" t="s">
        <v>116</v>
      </c>
      <c r="O483" s="4" t="s">
        <v>107</v>
      </c>
      <c r="P483" s="4" t="s">
        <v>96</v>
      </c>
      <c r="Q483" s="4" t="s">
        <v>124</v>
      </c>
    </row>
    <row r="484" spans="1:17" ht="15.75" thickBot="1" x14ac:dyDescent="0.3">
      <c r="A484" s="4">
        <f>SUM(A483,Tabel69[[#This Row],[terrain]]=1)</f>
        <v>50</v>
      </c>
      <c r="B484" s="4">
        <v>2</v>
      </c>
      <c r="C484" s="4" t="s">
        <v>103</v>
      </c>
      <c r="D484" s="4" t="s">
        <v>106</v>
      </c>
      <c r="E484" s="4"/>
      <c r="F484" s="4" t="s">
        <v>127</v>
      </c>
      <c r="G484" s="4" t="s">
        <v>101</v>
      </c>
      <c r="H484" s="4"/>
      <c r="J484" s="4" t="s">
        <v>189</v>
      </c>
      <c r="K484" s="4">
        <v>2</v>
      </c>
      <c r="L484" s="4" t="s">
        <v>90</v>
      </c>
      <c r="M484" s="4" t="s">
        <v>126</v>
      </c>
      <c r="N484" s="4"/>
      <c r="O484" s="4" t="s">
        <v>118</v>
      </c>
      <c r="P484" s="4" t="s">
        <v>82</v>
      </c>
      <c r="Q484" s="4"/>
    </row>
    <row r="485" spans="1:17" ht="15.75" thickBot="1" x14ac:dyDescent="0.3">
      <c r="A485" s="4">
        <f>SUM(A484,Tabel69[[#This Row],[terrain]]=1)</f>
        <v>50</v>
      </c>
      <c r="B485" s="4">
        <v>3</v>
      </c>
      <c r="C485" s="4" t="s">
        <v>83</v>
      </c>
      <c r="D485" s="4" t="s">
        <v>95</v>
      </c>
      <c r="E485" s="4"/>
      <c r="F485" s="4" t="s">
        <v>79</v>
      </c>
      <c r="G485" s="4" t="s">
        <v>117</v>
      </c>
      <c r="H485" s="4"/>
      <c r="J485" s="4" t="s">
        <v>189</v>
      </c>
      <c r="K485" s="4">
        <v>3</v>
      </c>
      <c r="L485" s="4" t="s">
        <v>122</v>
      </c>
      <c r="M485" s="4" t="s">
        <v>123</v>
      </c>
      <c r="N485" s="4"/>
      <c r="O485" s="4" t="s">
        <v>81</v>
      </c>
      <c r="P485" s="4" t="s">
        <v>86</v>
      </c>
      <c r="Q485" s="4"/>
    </row>
    <row r="486" spans="1:17" ht="15.75" thickBot="1" x14ac:dyDescent="0.3">
      <c r="A486" s="4">
        <f>SUM(A485,Tabel69[[#This Row],[terrain]]=1)</f>
        <v>50</v>
      </c>
      <c r="B486" s="4">
        <v>4</v>
      </c>
      <c r="C486" s="4" t="s">
        <v>87</v>
      </c>
      <c r="D486" s="4" t="s">
        <v>107</v>
      </c>
      <c r="E486" s="4"/>
      <c r="F486" s="4" t="s">
        <v>98</v>
      </c>
      <c r="G486" s="4" t="s">
        <v>124</v>
      </c>
      <c r="H486" s="4"/>
      <c r="J486" s="4" t="s">
        <v>189</v>
      </c>
      <c r="K486" s="4">
        <v>4</v>
      </c>
      <c r="L486" s="4" t="s">
        <v>106</v>
      </c>
      <c r="M486" s="4" t="s">
        <v>104</v>
      </c>
      <c r="N486" s="4"/>
      <c r="O486" s="4" t="s">
        <v>108</v>
      </c>
      <c r="P486" s="4" t="s">
        <v>89</v>
      </c>
      <c r="Q486" s="4"/>
    </row>
    <row r="487" spans="1:17" ht="15.75" thickBot="1" x14ac:dyDescent="0.3">
      <c r="A487" s="4">
        <f>SUM(A486,Tabel69[[#This Row],[terrain]]=1)</f>
        <v>50</v>
      </c>
      <c r="B487" s="4">
        <v>5</v>
      </c>
      <c r="C487" s="4" t="s">
        <v>93</v>
      </c>
      <c r="D487" s="4" t="s">
        <v>102</v>
      </c>
      <c r="E487" s="4"/>
      <c r="F487" s="4" t="s">
        <v>73</v>
      </c>
      <c r="G487" s="4" t="s">
        <v>81</v>
      </c>
      <c r="H487" s="4"/>
      <c r="J487" s="4" t="s">
        <v>189</v>
      </c>
      <c r="K487" s="4">
        <v>5</v>
      </c>
      <c r="L487" s="4" t="s">
        <v>71</v>
      </c>
      <c r="M487" s="4" t="s">
        <v>128</v>
      </c>
      <c r="N487" s="4"/>
      <c r="O487" s="4" t="s">
        <v>94</v>
      </c>
      <c r="P487" s="4" t="s">
        <v>97</v>
      </c>
      <c r="Q487" s="4"/>
    </row>
    <row r="488" spans="1:17" ht="15.75" thickBot="1" x14ac:dyDescent="0.3">
      <c r="A488" s="4">
        <f>SUM(A487,Tabel69[[#This Row],[terrain]]=1)</f>
        <v>50</v>
      </c>
      <c r="B488" s="4">
        <v>6</v>
      </c>
      <c r="C488" s="4" t="s">
        <v>82</v>
      </c>
      <c r="D488" s="4" t="s">
        <v>99</v>
      </c>
      <c r="E488" s="4"/>
      <c r="F488" s="4" t="s">
        <v>118</v>
      </c>
      <c r="G488" s="4" t="s">
        <v>90</v>
      </c>
      <c r="H488" s="4"/>
      <c r="J488" s="4" t="s">
        <v>189</v>
      </c>
      <c r="K488" s="4">
        <v>6</v>
      </c>
      <c r="L488" s="4" t="s">
        <v>105</v>
      </c>
      <c r="M488" s="4" t="s">
        <v>98</v>
      </c>
      <c r="N488" s="4"/>
      <c r="O488" s="4" t="s">
        <v>80</v>
      </c>
      <c r="P488" s="4" t="s">
        <v>103</v>
      </c>
      <c r="Q488" s="4"/>
    </row>
    <row r="489" spans="1:17" ht="15.75" thickBot="1" x14ac:dyDescent="0.3">
      <c r="A489" s="4">
        <f>SUM(A488,Tabel69[[#This Row],[terrain]]=1)</f>
        <v>50</v>
      </c>
      <c r="B489" s="4">
        <v>7</v>
      </c>
      <c r="C489" s="4" t="s">
        <v>80</v>
      </c>
      <c r="D489" s="4" t="s">
        <v>86</v>
      </c>
      <c r="E489" s="4"/>
      <c r="F489" s="4" t="s">
        <v>92</v>
      </c>
      <c r="G489" s="4" t="s">
        <v>104</v>
      </c>
      <c r="H489" s="4"/>
      <c r="J489" s="4" t="s">
        <v>189</v>
      </c>
      <c r="K489" s="4">
        <v>7</v>
      </c>
      <c r="L489" s="4" t="s">
        <v>72</v>
      </c>
      <c r="M489" s="4" t="s">
        <v>99</v>
      </c>
      <c r="N489" s="4"/>
      <c r="O489" s="4" t="s">
        <v>121</v>
      </c>
      <c r="P489" s="4" t="s">
        <v>74</v>
      </c>
      <c r="Q489" s="4"/>
    </row>
    <row r="490" spans="1:17" ht="15.75" thickBot="1" x14ac:dyDescent="0.3">
      <c r="A490" s="4">
        <f>SUM(A489,Tabel69[[#This Row],[terrain]]=1)</f>
        <v>50</v>
      </c>
      <c r="B490" s="4">
        <v>8</v>
      </c>
      <c r="C490" s="4" t="s">
        <v>71</v>
      </c>
      <c r="D490" s="4" t="s">
        <v>105</v>
      </c>
      <c r="E490" s="4"/>
      <c r="F490" s="4" t="s">
        <v>72</v>
      </c>
      <c r="G490" s="4" t="s">
        <v>97</v>
      </c>
      <c r="H490" s="4"/>
      <c r="J490" s="4" t="s">
        <v>189</v>
      </c>
      <c r="K490" s="4">
        <v>8</v>
      </c>
      <c r="L490" s="4" t="s">
        <v>87</v>
      </c>
      <c r="M490" s="4" t="s">
        <v>131</v>
      </c>
      <c r="N490" s="4"/>
      <c r="O490" s="4" t="s">
        <v>73</v>
      </c>
      <c r="P490" s="4" t="s">
        <v>100</v>
      </c>
      <c r="Q490" s="4"/>
    </row>
    <row r="491" spans="1:17" ht="15.75" thickBot="1" x14ac:dyDescent="0.3">
      <c r="A491" s="4">
        <f>SUM(A490,Tabel69[[#This Row],[terrain]]=1)</f>
        <v>50</v>
      </c>
      <c r="B491" s="4">
        <v>9</v>
      </c>
      <c r="C491" s="4" t="s">
        <v>121</v>
      </c>
      <c r="D491" s="4" t="s">
        <v>122</v>
      </c>
      <c r="E491" s="4"/>
      <c r="F491" s="4" t="s">
        <v>126</v>
      </c>
      <c r="G491" s="4" t="s">
        <v>116</v>
      </c>
      <c r="H491" s="4"/>
      <c r="J491" s="4" t="s">
        <v>189</v>
      </c>
      <c r="K491" s="4">
        <v>9</v>
      </c>
      <c r="L491" s="4" t="s">
        <v>127</v>
      </c>
      <c r="M491" s="4" t="s">
        <v>79</v>
      </c>
      <c r="N491" s="4"/>
      <c r="O491" s="4" t="s">
        <v>95</v>
      </c>
      <c r="P491" s="4" t="s">
        <v>93</v>
      </c>
      <c r="Q491" s="4"/>
    </row>
    <row r="492" spans="1:17" ht="15.75" thickBot="1" x14ac:dyDescent="0.3">
      <c r="A492" s="4">
        <f>SUM(A491,Tabel69[[#This Row],[terrain]]=1)</f>
        <v>50</v>
      </c>
      <c r="B492" s="4">
        <v>10</v>
      </c>
      <c r="C492" s="4" t="s">
        <v>131</v>
      </c>
      <c r="D492" s="4" t="s">
        <v>96</v>
      </c>
      <c r="E492" s="4" t="s">
        <v>123</v>
      </c>
      <c r="F492" s="4" t="s">
        <v>89</v>
      </c>
      <c r="G492" s="4" t="s">
        <v>94</v>
      </c>
      <c r="H492" s="4" t="s">
        <v>100</v>
      </c>
      <c r="J492" s="7" t="s">
        <v>189</v>
      </c>
      <c r="K492" s="7">
        <v>10</v>
      </c>
      <c r="L492" s="7" t="s">
        <v>117</v>
      </c>
      <c r="M492" s="7" t="s">
        <v>119</v>
      </c>
      <c r="N492" s="7"/>
      <c r="O492" s="7" t="s">
        <v>102</v>
      </c>
      <c r="P492" s="7" t="s">
        <v>101</v>
      </c>
      <c r="Q492" s="7"/>
    </row>
    <row r="493" spans="1:17" ht="15.75" thickBot="1" x14ac:dyDescent="0.3">
      <c r="A493" s="4">
        <f>SUM(A492,Tabel69[[#This Row],[terrain]]=1)</f>
        <v>51</v>
      </c>
      <c r="B493" s="4">
        <v>1</v>
      </c>
      <c r="C493" s="4" t="s">
        <v>87</v>
      </c>
      <c r="D493" s="4" t="s">
        <v>89</v>
      </c>
      <c r="E493" s="4"/>
      <c r="F493" s="4" t="s">
        <v>80</v>
      </c>
      <c r="G493" s="4" t="s">
        <v>90</v>
      </c>
      <c r="H493" s="4"/>
      <c r="J493" s="4" t="s">
        <v>190</v>
      </c>
      <c r="K493" s="4">
        <v>1</v>
      </c>
      <c r="L493" s="4" t="s">
        <v>83</v>
      </c>
      <c r="M493" s="4" t="s">
        <v>116</v>
      </c>
      <c r="N493" s="4" t="s">
        <v>131</v>
      </c>
      <c r="O493" s="4" t="s">
        <v>97</v>
      </c>
      <c r="P493" s="4" t="s">
        <v>101</v>
      </c>
      <c r="Q493" s="4" t="s">
        <v>108</v>
      </c>
    </row>
    <row r="494" spans="1:17" ht="15.75" thickBot="1" x14ac:dyDescent="0.3">
      <c r="A494" s="4">
        <f>SUM(A493,Tabel69[[#This Row],[terrain]]=1)</f>
        <v>51</v>
      </c>
      <c r="B494" s="4">
        <v>2</v>
      </c>
      <c r="C494" s="4" t="s">
        <v>131</v>
      </c>
      <c r="D494" s="4" t="s">
        <v>100</v>
      </c>
      <c r="E494" s="4"/>
      <c r="F494" s="4" t="s">
        <v>128</v>
      </c>
      <c r="G494" s="4" t="s">
        <v>97</v>
      </c>
      <c r="H494" s="4"/>
      <c r="J494" s="4" t="s">
        <v>190</v>
      </c>
      <c r="K494" s="4">
        <v>2</v>
      </c>
      <c r="L494" s="4" t="s">
        <v>124</v>
      </c>
      <c r="M494" s="4" t="s">
        <v>72</v>
      </c>
      <c r="N494" s="4"/>
      <c r="O494" s="4" t="s">
        <v>90</v>
      </c>
      <c r="P494" s="4" t="s">
        <v>117</v>
      </c>
      <c r="Q494" s="4"/>
    </row>
    <row r="495" spans="1:17" ht="15.75" thickBot="1" x14ac:dyDescent="0.3">
      <c r="A495" s="4">
        <f>SUM(A494,Tabel69[[#This Row],[terrain]]=1)</f>
        <v>51</v>
      </c>
      <c r="B495" s="4">
        <v>3</v>
      </c>
      <c r="C495" s="4" t="s">
        <v>71</v>
      </c>
      <c r="D495" s="4" t="s">
        <v>83</v>
      </c>
      <c r="E495" s="4"/>
      <c r="F495" s="4" t="s">
        <v>94</v>
      </c>
      <c r="G495" s="4" t="s">
        <v>102</v>
      </c>
      <c r="H495" s="4"/>
      <c r="J495" s="4" t="s">
        <v>190</v>
      </c>
      <c r="K495" s="4">
        <v>3</v>
      </c>
      <c r="L495" s="4" t="s">
        <v>100</v>
      </c>
      <c r="M495" s="4" t="s">
        <v>98</v>
      </c>
      <c r="N495" s="4"/>
      <c r="O495" s="4" t="s">
        <v>87</v>
      </c>
      <c r="P495" s="4" t="s">
        <v>122</v>
      </c>
      <c r="Q495" s="4"/>
    </row>
    <row r="496" spans="1:17" ht="15.75" thickBot="1" x14ac:dyDescent="0.3">
      <c r="A496" s="4">
        <f>SUM(A495,Tabel69[[#This Row],[terrain]]=1)</f>
        <v>51</v>
      </c>
      <c r="B496" s="4">
        <v>4</v>
      </c>
      <c r="C496" s="4" t="s">
        <v>123</v>
      </c>
      <c r="D496" s="4" t="s">
        <v>124</v>
      </c>
      <c r="E496" s="4"/>
      <c r="F496" s="4" t="s">
        <v>74</v>
      </c>
      <c r="G496" s="4" t="s">
        <v>98</v>
      </c>
      <c r="H496" s="4"/>
      <c r="J496" s="4" t="s">
        <v>190</v>
      </c>
      <c r="K496" s="4">
        <v>4</v>
      </c>
      <c r="L496" s="4" t="s">
        <v>99</v>
      </c>
      <c r="M496" s="4" t="s">
        <v>118</v>
      </c>
      <c r="N496" s="4"/>
      <c r="O496" s="4" t="s">
        <v>79</v>
      </c>
      <c r="P496" s="4" t="s">
        <v>89</v>
      </c>
      <c r="Q496" s="4"/>
    </row>
    <row r="497" spans="1:17" ht="15.75" thickBot="1" x14ac:dyDescent="0.3">
      <c r="A497" s="4">
        <f>SUM(A496,Tabel69[[#This Row],[terrain]]=1)</f>
        <v>51</v>
      </c>
      <c r="B497" s="4">
        <v>5</v>
      </c>
      <c r="C497" s="4" t="s">
        <v>82</v>
      </c>
      <c r="D497" s="4" t="s">
        <v>96</v>
      </c>
      <c r="E497" s="4"/>
      <c r="F497" s="4" t="s">
        <v>93</v>
      </c>
      <c r="G497" s="4" t="s">
        <v>105</v>
      </c>
      <c r="H497" s="4"/>
      <c r="J497" s="4" t="s">
        <v>190</v>
      </c>
      <c r="K497" s="4">
        <v>5</v>
      </c>
      <c r="L497" s="4" t="s">
        <v>128</v>
      </c>
      <c r="M497" s="4" t="s">
        <v>121</v>
      </c>
      <c r="N497" s="4"/>
      <c r="O497" s="4" t="s">
        <v>86</v>
      </c>
      <c r="P497" s="4" t="s">
        <v>80</v>
      </c>
      <c r="Q497" s="4"/>
    </row>
    <row r="498" spans="1:17" ht="15.75" thickBot="1" x14ac:dyDescent="0.3">
      <c r="A498" s="4">
        <f>SUM(A497,Tabel69[[#This Row],[terrain]]=1)</f>
        <v>51</v>
      </c>
      <c r="B498" s="4">
        <v>6</v>
      </c>
      <c r="C498" s="4" t="s">
        <v>104</v>
      </c>
      <c r="D498" s="4" t="s">
        <v>106</v>
      </c>
      <c r="E498" s="4"/>
      <c r="F498" s="4" t="s">
        <v>119</v>
      </c>
      <c r="G498" s="4" t="s">
        <v>108</v>
      </c>
      <c r="H498" s="4"/>
      <c r="J498" s="4" t="s">
        <v>190</v>
      </c>
      <c r="K498" s="4">
        <v>6</v>
      </c>
      <c r="L498" s="4" t="s">
        <v>119</v>
      </c>
      <c r="M498" s="4" t="s">
        <v>102</v>
      </c>
      <c r="N498" s="4"/>
      <c r="O498" s="4" t="s">
        <v>93</v>
      </c>
      <c r="P498" s="4" t="s">
        <v>106</v>
      </c>
      <c r="Q498" s="4"/>
    </row>
    <row r="499" spans="1:17" ht="15.75" thickBot="1" x14ac:dyDescent="0.3">
      <c r="A499" s="4">
        <f>SUM(A498,Tabel69[[#This Row],[terrain]]=1)</f>
        <v>51</v>
      </c>
      <c r="B499" s="4">
        <v>7</v>
      </c>
      <c r="C499" s="4" t="s">
        <v>126</v>
      </c>
      <c r="D499" s="4" t="s">
        <v>79</v>
      </c>
      <c r="E499" s="4"/>
      <c r="F499" s="4" t="s">
        <v>81</v>
      </c>
      <c r="G499" s="4" t="s">
        <v>118</v>
      </c>
      <c r="H499" s="4"/>
      <c r="J499" s="4" t="s">
        <v>190</v>
      </c>
      <c r="K499" s="4">
        <v>7</v>
      </c>
      <c r="L499" s="4" t="s">
        <v>71</v>
      </c>
      <c r="M499" s="4" t="s">
        <v>126</v>
      </c>
      <c r="N499" s="4"/>
      <c r="O499" s="4" t="s">
        <v>123</v>
      </c>
      <c r="P499" s="4" t="s">
        <v>73</v>
      </c>
      <c r="Q499" s="4"/>
    </row>
    <row r="500" spans="1:17" ht="15.75" thickBot="1" x14ac:dyDescent="0.3">
      <c r="A500" s="4">
        <f>SUM(A499,Tabel69[[#This Row],[terrain]]=1)</f>
        <v>51</v>
      </c>
      <c r="B500" s="4">
        <v>8</v>
      </c>
      <c r="C500" s="4" t="s">
        <v>72</v>
      </c>
      <c r="D500" s="4" t="s">
        <v>92</v>
      </c>
      <c r="E500" s="4"/>
      <c r="F500" s="4" t="s">
        <v>99</v>
      </c>
      <c r="G500" s="4" t="s">
        <v>107</v>
      </c>
      <c r="H500" s="4"/>
      <c r="J500" s="4" t="s">
        <v>190</v>
      </c>
      <c r="K500" s="4">
        <v>8</v>
      </c>
      <c r="L500" s="4" t="s">
        <v>82</v>
      </c>
      <c r="M500" s="4" t="s">
        <v>103</v>
      </c>
      <c r="N500" s="4"/>
      <c r="O500" s="4" t="s">
        <v>74</v>
      </c>
      <c r="P500" s="4" t="s">
        <v>95</v>
      </c>
      <c r="Q500" s="4"/>
    </row>
    <row r="501" spans="1:17" ht="15.75" thickBot="1" x14ac:dyDescent="0.3">
      <c r="A501" s="4">
        <f>SUM(A500,Tabel69[[#This Row],[terrain]]=1)</f>
        <v>51</v>
      </c>
      <c r="B501" s="4">
        <v>9</v>
      </c>
      <c r="C501" s="4" t="s">
        <v>95</v>
      </c>
      <c r="D501" s="4" t="s">
        <v>121</v>
      </c>
      <c r="E501" s="4"/>
      <c r="F501" s="4" t="s">
        <v>122</v>
      </c>
      <c r="G501" s="4" t="s">
        <v>103</v>
      </c>
      <c r="H501" s="4"/>
      <c r="J501" s="4" t="s">
        <v>190</v>
      </c>
      <c r="K501" s="4">
        <v>9</v>
      </c>
      <c r="L501" s="4" t="s">
        <v>96</v>
      </c>
      <c r="M501" s="4" t="s">
        <v>81</v>
      </c>
      <c r="N501" s="4"/>
      <c r="O501" s="4" t="s">
        <v>92</v>
      </c>
      <c r="P501" s="4" t="s">
        <v>127</v>
      </c>
      <c r="Q501" s="4"/>
    </row>
    <row r="502" spans="1:17" ht="15.75" thickBot="1" x14ac:dyDescent="0.3">
      <c r="A502" s="4">
        <f>SUM(A501,Tabel69[[#This Row],[terrain]]=1)</f>
        <v>51</v>
      </c>
      <c r="B502" s="4">
        <v>10</v>
      </c>
      <c r="C502" s="4" t="s">
        <v>73</v>
      </c>
      <c r="D502" s="4" t="s">
        <v>127</v>
      </c>
      <c r="E502" s="4" t="s">
        <v>116</v>
      </c>
      <c r="F502" s="4" t="s">
        <v>117</v>
      </c>
      <c r="G502" s="4" t="s">
        <v>86</v>
      </c>
      <c r="H502" s="4" t="s">
        <v>101</v>
      </c>
      <c r="J502" s="7" t="s">
        <v>190</v>
      </c>
      <c r="K502" s="7">
        <v>10</v>
      </c>
      <c r="L502" s="7" t="s">
        <v>107</v>
      </c>
      <c r="M502" s="7" t="s">
        <v>94</v>
      </c>
      <c r="N502" s="7"/>
      <c r="O502" s="7" t="s">
        <v>104</v>
      </c>
      <c r="P502" s="7" t="s">
        <v>105</v>
      </c>
      <c r="Q502" s="7"/>
    </row>
    <row r="503" spans="1:17" ht="15.75" thickBot="1" x14ac:dyDescent="0.3">
      <c r="A503" s="4">
        <f>SUM(A502,Tabel69[[#This Row],[terrain]]=1)</f>
        <v>52</v>
      </c>
      <c r="B503" s="4">
        <v>1</v>
      </c>
      <c r="C503" s="4" t="s">
        <v>89</v>
      </c>
      <c r="D503" s="4" t="s">
        <v>124</v>
      </c>
      <c r="E503" s="4"/>
      <c r="F503" s="4" t="s">
        <v>95</v>
      </c>
      <c r="G503" s="4" t="s">
        <v>102</v>
      </c>
      <c r="H503" s="4"/>
      <c r="J503" s="4" t="s">
        <v>191</v>
      </c>
      <c r="K503" s="4">
        <v>1</v>
      </c>
      <c r="L503" s="4" t="s">
        <v>83</v>
      </c>
      <c r="M503" s="4" t="s">
        <v>116</v>
      </c>
      <c r="N503" s="4" t="s">
        <v>99</v>
      </c>
      <c r="O503" s="4" t="s">
        <v>95</v>
      </c>
      <c r="P503" s="4" t="s">
        <v>104</v>
      </c>
      <c r="Q503" s="4" t="s">
        <v>100</v>
      </c>
    </row>
    <row r="504" spans="1:17" ht="15.75" thickBot="1" x14ac:dyDescent="0.3">
      <c r="A504" s="4">
        <f>SUM(A503,Tabel69[[#This Row],[terrain]]=1)</f>
        <v>52</v>
      </c>
      <c r="B504" s="4">
        <v>2</v>
      </c>
      <c r="C504" s="4" t="s">
        <v>119</v>
      </c>
      <c r="D504" s="4" t="s">
        <v>106</v>
      </c>
      <c r="E504" s="4"/>
      <c r="F504" s="4" t="s">
        <v>128</v>
      </c>
      <c r="G504" s="4" t="s">
        <v>101</v>
      </c>
      <c r="H504" s="4"/>
      <c r="J504" s="4" t="s">
        <v>191</v>
      </c>
      <c r="K504" s="4">
        <v>2</v>
      </c>
      <c r="L504" s="4" t="s">
        <v>108</v>
      </c>
      <c r="M504" s="4" t="s">
        <v>106</v>
      </c>
      <c r="N504" s="4"/>
      <c r="O504" s="4" t="s">
        <v>81</v>
      </c>
      <c r="P504" s="4" t="s">
        <v>79</v>
      </c>
      <c r="Q504" s="4"/>
    </row>
    <row r="505" spans="1:17" ht="15.75" thickBot="1" x14ac:dyDescent="0.3">
      <c r="A505" s="4">
        <f>SUM(A504,Tabel69[[#This Row],[terrain]]=1)</f>
        <v>52</v>
      </c>
      <c r="B505" s="4">
        <v>3</v>
      </c>
      <c r="C505" s="4" t="s">
        <v>92</v>
      </c>
      <c r="D505" s="4" t="s">
        <v>107</v>
      </c>
      <c r="E505" s="4"/>
      <c r="F505" s="4" t="s">
        <v>73</v>
      </c>
      <c r="G505" s="4" t="s">
        <v>83</v>
      </c>
      <c r="H505" s="4"/>
      <c r="J505" s="4" t="s">
        <v>191</v>
      </c>
      <c r="K505" s="4">
        <v>3</v>
      </c>
      <c r="L505" s="4" t="s">
        <v>101</v>
      </c>
      <c r="M505" s="4" t="s">
        <v>118</v>
      </c>
      <c r="N505" s="4"/>
      <c r="O505" s="4" t="s">
        <v>102</v>
      </c>
      <c r="P505" s="4" t="s">
        <v>117</v>
      </c>
      <c r="Q505" s="4"/>
    </row>
    <row r="506" spans="1:17" ht="15.75" thickBot="1" x14ac:dyDescent="0.3">
      <c r="A506" s="4">
        <f>SUM(A505,Tabel69[[#This Row],[terrain]]=1)</f>
        <v>52</v>
      </c>
      <c r="B506" s="4">
        <v>4</v>
      </c>
      <c r="C506" s="4" t="s">
        <v>90</v>
      </c>
      <c r="D506" s="4" t="s">
        <v>104</v>
      </c>
      <c r="E506" s="4"/>
      <c r="F506" s="4" t="s">
        <v>79</v>
      </c>
      <c r="G506" s="4" t="s">
        <v>86</v>
      </c>
      <c r="H506" s="4"/>
      <c r="J506" s="4" t="s">
        <v>191</v>
      </c>
      <c r="K506" s="4">
        <v>4</v>
      </c>
      <c r="L506" s="4" t="s">
        <v>97</v>
      </c>
      <c r="M506" s="4" t="s">
        <v>71</v>
      </c>
      <c r="N506" s="4"/>
      <c r="O506" s="4" t="s">
        <v>98</v>
      </c>
      <c r="P506" s="4" t="s">
        <v>119</v>
      </c>
      <c r="Q506" s="4"/>
    </row>
    <row r="507" spans="1:17" ht="15.75" thickBot="1" x14ac:dyDescent="0.3">
      <c r="A507" s="4">
        <f>SUM(A506,Tabel69[[#This Row],[terrain]]=1)</f>
        <v>52</v>
      </c>
      <c r="B507" s="4">
        <v>5</v>
      </c>
      <c r="C507" s="4" t="s">
        <v>81</v>
      </c>
      <c r="D507" s="4" t="s">
        <v>123</v>
      </c>
      <c r="E507" s="4"/>
      <c r="F507" s="4" t="s">
        <v>121</v>
      </c>
      <c r="G507" s="4" t="s">
        <v>105</v>
      </c>
      <c r="H507" s="4"/>
      <c r="J507" s="4" t="s">
        <v>191</v>
      </c>
      <c r="K507" s="4">
        <v>5</v>
      </c>
      <c r="L507" s="4" t="s">
        <v>90</v>
      </c>
      <c r="M507" s="4" t="s">
        <v>96</v>
      </c>
      <c r="N507" s="4"/>
      <c r="O507" s="4" t="s">
        <v>80</v>
      </c>
      <c r="P507" s="4" t="s">
        <v>87</v>
      </c>
      <c r="Q507" s="4"/>
    </row>
    <row r="508" spans="1:17" ht="15.75" thickBot="1" x14ac:dyDescent="0.3">
      <c r="A508" s="4">
        <f>SUM(A507,Tabel69[[#This Row],[terrain]]=1)</f>
        <v>52</v>
      </c>
      <c r="B508" s="4">
        <v>6</v>
      </c>
      <c r="C508" s="4" t="s">
        <v>131</v>
      </c>
      <c r="D508" s="4" t="s">
        <v>117</v>
      </c>
      <c r="E508" s="4"/>
      <c r="F508" s="4" t="s">
        <v>87</v>
      </c>
      <c r="G508" s="4" t="s">
        <v>108</v>
      </c>
      <c r="H508" s="4"/>
      <c r="J508" s="4" t="s">
        <v>191</v>
      </c>
      <c r="K508" s="4">
        <v>6</v>
      </c>
      <c r="L508" s="4" t="s">
        <v>89</v>
      </c>
      <c r="M508" s="4" t="s">
        <v>122</v>
      </c>
      <c r="N508" s="4"/>
      <c r="O508" s="4" t="s">
        <v>93</v>
      </c>
      <c r="P508" s="4" t="s">
        <v>123</v>
      </c>
      <c r="Q508" s="4"/>
    </row>
    <row r="509" spans="1:17" ht="15.75" thickBot="1" x14ac:dyDescent="0.3">
      <c r="A509" s="4">
        <f>SUM(A508,Tabel69[[#This Row],[terrain]]=1)</f>
        <v>52</v>
      </c>
      <c r="B509" s="4">
        <v>7</v>
      </c>
      <c r="C509" s="4" t="s">
        <v>118</v>
      </c>
      <c r="D509" s="4" t="s">
        <v>93</v>
      </c>
      <c r="E509" s="4"/>
      <c r="F509" s="4" t="s">
        <v>80</v>
      </c>
      <c r="G509" s="4" t="s">
        <v>122</v>
      </c>
      <c r="H509" s="4"/>
      <c r="J509" s="4" t="s">
        <v>191</v>
      </c>
      <c r="K509" s="4">
        <v>7</v>
      </c>
      <c r="L509" s="4" t="s">
        <v>107</v>
      </c>
      <c r="M509" s="4" t="s">
        <v>73</v>
      </c>
      <c r="N509" s="4"/>
      <c r="O509" s="4" t="s">
        <v>86</v>
      </c>
      <c r="P509" s="4" t="s">
        <v>127</v>
      </c>
      <c r="Q509" s="4"/>
    </row>
    <row r="510" spans="1:17" ht="15.75" thickBot="1" x14ac:dyDescent="0.3">
      <c r="A510" s="4">
        <f>SUM(A509,Tabel69[[#This Row],[terrain]]=1)</f>
        <v>52</v>
      </c>
      <c r="B510" s="4">
        <v>8</v>
      </c>
      <c r="C510" s="4" t="s">
        <v>96</v>
      </c>
      <c r="D510" s="4" t="s">
        <v>100</v>
      </c>
      <c r="E510" s="4"/>
      <c r="F510" s="4" t="s">
        <v>126</v>
      </c>
      <c r="G510" s="4" t="s">
        <v>127</v>
      </c>
      <c r="H510" s="4"/>
      <c r="J510" s="4" t="s">
        <v>191</v>
      </c>
      <c r="K510" s="4">
        <v>8</v>
      </c>
      <c r="L510" s="4" t="s">
        <v>103</v>
      </c>
      <c r="M510" s="4" t="s">
        <v>126</v>
      </c>
      <c r="N510" s="4"/>
      <c r="O510" s="4" t="s">
        <v>74</v>
      </c>
      <c r="P510" s="4" t="s">
        <v>124</v>
      </c>
      <c r="Q510" s="4"/>
    </row>
    <row r="511" spans="1:17" ht="15.75" thickBot="1" x14ac:dyDescent="0.3">
      <c r="A511" s="4">
        <f>SUM(A510,Tabel69[[#This Row],[terrain]]=1)</f>
        <v>52</v>
      </c>
      <c r="B511" s="4">
        <v>9</v>
      </c>
      <c r="C511" s="4" t="s">
        <v>116</v>
      </c>
      <c r="D511" s="4" t="s">
        <v>98</v>
      </c>
      <c r="E511" s="4"/>
      <c r="F511" s="4" t="s">
        <v>74</v>
      </c>
      <c r="G511" s="4" t="s">
        <v>94</v>
      </c>
      <c r="H511" s="4"/>
      <c r="J511" s="4" t="s">
        <v>191</v>
      </c>
      <c r="K511" s="4">
        <v>9</v>
      </c>
      <c r="L511" s="4" t="s">
        <v>72</v>
      </c>
      <c r="M511" s="4" t="s">
        <v>131</v>
      </c>
      <c r="N511" s="4"/>
      <c r="O511" s="4" t="s">
        <v>82</v>
      </c>
      <c r="P511" s="4" t="s">
        <v>94</v>
      </c>
      <c r="Q511" s="4"/>
    </row>
    <row r="512" spans="1:17" x14ac:dyDescent="0.25">
      <c r="A512" s="7">
        <f>SUM(A511,Tabel69[[#This Row],[terrain]]=1)</f>
        <v>52</v>
      </c>
      <c r="B512" s="7">
        <v>10</v>
      </c>
      <c r="C512" s="7" t="s">
        <v>71</v>
      </c>
      <c r="D512" s="7" t="s">
        <v>82</v>
      </c>
      <c r="E512" s="7" t="s">
        <v>97</v>
      </c>
      <c r="F512" s="7" t="s">
        <v>72</v>
      </c>
      <c r="G512" s="7" t="s">
        <v>99</v>
      </c>
      <c r="H512" s="7" t="s">
        <v>103</v>
      </c>
      <c r="J512" s="7" t="s">
        <v>191</v>
      </c>
      <c r="K512" s="7">
        <v>10</v>
      </c>
      <c r="L512" s="7" t="s">
        <v>105</v>
      </c>
      <c r="M512" s="7" t="s">
        <v>128</v>
      </c>
      <c r="N512" s="7"/>
      <c r="O512" s="7" t="s">
        <v>121</v>
      </c>
      <c r="P512" s="7" t="s">
        <v>92</v>
      </c>
      <c r="Q512" s="7"/>
    </row>
  </sheetData>
  <conditionalFormatting sqref="A3:H512">
    <cfRule type="expression" dxfId="1" priority="2">
      <formula>$A3=OFFSET($A3,1,)</formula>
    </cfRule>
  </conditionalFormatting>
  <conditionalFormatting sqref="J3:Q512">
    <cfRule type="expression" dxfId="0" priority="1">
      <formula>$J3=OFFSET($J3,1,)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DD06B-8D83-44FA-B607-4DE560E41E2A}">
  <sheetPr codeName="Blad6"/>
  <dimension ref="A1:H76"/>
  <sheetViews>
    <sheetView workbookViewId="0">
      <selection activeCell="F3" sqref="F3"/>
    </sheetView>
  </sheetViews>
  <sheetFormatPr defaultColWidth="9.7109375" defaultRowHeight="15" x14ac:dyDescent="0.25"/>
  <cols>
    <col min="1" max="1" width="7.85546875" style="58" bestFit="1" customWidth="1"/>
    <col min="2" max="2" width="9.140625" style="41" bestFit="1" customWidth="1"/>
    <col min="3" max="3" width="5.42578125" bestFit="1" customWidth="1"/>
    <col min="4" max="4" width="3" style="59" bestFit="1" customWidth="1"/>
    <col min="5" max="5" width="3" bestFit="1" customWidth="1"/>
    <col min="6" max="6" width="38.140625" bestFit="1" customWidth="1"/>
    <col min="7" max="7" width="6.5703125" bestFit="1" customWidth="1"/>
    <col min="8" max="8" width="2" bestFit="1" customWidth="1"/>
    <col min="27" max="27" width="33.28515625" bestFit="1" customWidth="1"/>
    <col min="28" max="28" width="5" bestFit="1" customWidth="1"/>
  </cols>
  <sheetData>
    <row r="1" spans="1:8" x14ac:dyDescent="0.25">
      <c r="B1" s="41">
        <v>36366.8515625</v>
      </c>
    </row>
    <row r="2" spans="1:8" x14ac:dyDescent="0.25">
      <c r="A2" s="58">
        <f>IF(COUNT(B1:B2)&lt;2,"-",B2-B1)</f>
        <v>0.125</v>
      </c>
      <c r="B2" s="41">
        <v>36366.9765625</v>
      </c>
      <c r="C2" t="s">
        <v>62</v>
      </c>
      <c r="D2" s="59">
        <v>1</v>
      </c>
      <c r="E2">
        <v>1</v>
      </c>
      <c r="F2" t="s">
        <v>2023</v>
      </c>
      <c r="G2" s="40" t="s">
        <v>230</v>
      </c>
      <c r="H2" s="42" t="s">
        <v>231</v>
      </c>
    </row>
    <row r="3" spans="1:8" x14ac:dyDescent="0.25">
      <c r="A3" s="58">
        <f t="shared" ref="A3:A66" si="0">IF(COUNT(B2:B3)&lt;2,"-",B3-B2)</f>
        <v>0.171875</v>
      </c>
      <c r="B3" s="41">
        <v>36367.1484375</v>
      </c>
      <c r="C3">
        <v>1</v>
      </c>
      <c r="D3" s="59">
        <v>2</v>
      </c>
      <c r="E3">
        <v>1</v>
      </c>
      <c r="F3" t="s">
        <v>2024</v>
      </c>
      <c r="G3" s="40" t="s">
        <v>2025</v>
      </c>
      <c r="H3" s="42" t="s">
        <v>231</v>
      </c>
    </row>
    <row r="4" spans="1:8" x14ac:dyDescent="0.25">
      <c r="A4" s="58">
        <f t="shared" si="0"/>
        <v>0.25</v>
      </c>
      <c r="B4" s="41">
        <v>36367.3984375</v>
      </c>
      <c r="C4">
        <v>2</v>
      </c>
      <c r="D4" s="59">
        <v>3</v>
      </c>
      <c r="E4">
        <v>1</v>
      </c>
      <c r="F4" t="s">
        <v>2026</v>
      </c>
      <c r="G4" s="40" t="s">
        <v>2027</v>
      </c>
      <c r="H4" s="42" t="s">
        <v>231</v>
      </c>
    </row>
    <row r="5" spans="1:8" x14ac:dyDescent="0.25">
      <c r="A5" s="58">
        <f t="shared" si="0"/>
        <v>0.328125</v>
      </c>
      <c r="B5" s="41">
        <v>36367.7265625</v>
      </c>
      <c r="C5">
        <v>3</v>
      </c>
      <c r="D5" s="59">
        <v>4</v>
      </c>
      <c r="E5">
        <v>1</v>
      </c>
      <c r="F5" t="s">
        <v>2028</v>
      </c>
      <c r="G5" s="40" t="s">
        <v>2029</v>
      </c>
      <c r="H5" s="42" t="s">
        <v>231</v>
      </c>
    </row>
    <row r="6" spans="1:8" x14ac:dyDescent="0.25">
      <c r="A6" s="58">
        <f t="shared" si="0"/>
        <v>1.3125</v>
      </c>
      <c r="B6" s="41">
        <v>36369.0390625</v>
      </c>
      <c r="C6">
        <v>4</v>
      </c>
      <c r="D6" s="59">
        <v>5</v>
      </c>
      <c r="E6">
        <v>1</v>
      </c>
      <c r="F6" t="s">
        <v>2030</v>
      </c>
      <c r="G6" s="40" t="s">
        <v>2031</v>
      </c>
      <c r="H6" s="42" t="s">
        <v>231</v>
      </c>
    </row>
    <row r="7" spans="1:8" x14ac:dyDescent="0.25">
      <c r="A7" s="58">
        <f t="shared" si="0"/>
        <v>1.59375</v>
      </c>
      <c r="B7" s="41">
        <v>36370.6328125</v>
      </c>
      <c r="C7">
        <v>5</v>
      </c>
      <c r="D7" s="59">
        <v>6</v>
      </c>
      <c r="E7">
        <v>1</v>
      </c>
      <c r="F7" t="s">
        <v>2032</v>
      </c>
      <c r="G7" s="40">
        <v>1108</v>
      </c>
      <c r="H7" s="42" t="s">
        <v>231</v>
      </c>
    </row>
    <row r="8" spans="1:8" x14ac:dyDescent="0.25">
      <c r="A8" s="58">
        <f t="shared" si="0"/>
        <v>1.5</v>
      </c>
      <c r="B8" s="41">
        <v>36372.1328125</v>
      </c>
      <c r="C8">
        <v>6</v>
      </c>
      <c r="D8" s="59">
        <v>7</v>
      </c>
      <c r="E8">
        <v>1</v>
      </c>
      <c r="F8" t="s">
        <v>2033</v>
      </c>
      <c r="G8" s="40">
        <v>1114</v>
      </c>
      <c r="H8" s="42" t="s">
        <v>231</v>
      </c>
    </row>
    <row r="9" spans="1:8" x14ac:dyDescent="0.25">
      <c r="A9" s="58">
        <f t="shared" si="0"/>
        <v>2.515625</v>
      </c>
      <c r="B9" s="41">
        <v>36374.6484375</v>
      </c>
      <c r="C9">
        <v>7</v>
      </c>
      <c r="D9" s="59">
        <v>8</v>
      </c>
      <c r="E9">
        <v>1</v>
      </c>
      <c r="F9" t="s">
        <v>2034</v>
      </c>
      <c r="G9" s="40">
        <v>1181</v>
      </c>
      <c r="H9" s="42" t="s">
        <v>231</v>
      </c>
    </row>
    <row r="10" spans="1:8" x14ac:dyDescent="0.25">
      <c r="A10" s="58">
        <f t="shared" si="0"/>
        <v>2.234375</v>
      </c>
      <c r="B10" s="41">
        <v>36376.8828125</v>
      </c>
      <c r="C10">
        <v>8</v>
      </c>
      <c r="D10" s="59">
        <v>9</v>
      </c>
      <c r="E10">
        <v>1</v>
      </c>
      <c r="F10" t="s">
        <v>2035</v>
      </c>
      <c r="G10" s="40">
        <v>1186</v>
      </c>
      <c r="H10" s="42" t="s">
        <v>231</v>
      </c>
    </row>
    <row r="11" spans="1:8" x14ac:dyDescent="0.25">
      <c r="A11" s="58">
        <f t="shared" si="0"/>
        <v>2.23046875</v>
      </c>
      <c r="B11" s="41">
        <v>36379.11328125</v>
      </c>
      <c r="C11">
        <v>9</v>
      </c>
      <c r="D11" s="59">
        <v>10</v>
      </c>
      <c r="E11">
        <v>1</v>
      </c>
      <c r="F11" t="s">
        <v>2036</v>
      </c>
      <c r="G11" s="40">
        <v>1157</v>
      </c>
      <c r="H11" s="42" t="s">
        <v>231</v>
      </c>
    </row>
    <row r="12" spans="1:8" x14ac:dyDescent="0.25">
      <c r="A12" s="58">
        <f t="shared" si="0"/>
        <v>11.265625</v>
      </c>
      <c r="B12" s="41">
        <v>36390.37890625</v>
      </c>
      <c r="C12">
        <v>10</v>
      </c>
      <c r="D12" s="59">
        <v>11</v>
      </c>
      <c r="E12">
        <v>2</v>
      </c>
      <c r="F12" t="s">
        <v>2037</v>
      </c>
      <c r="G12" s="40">
        <v>2303</v>
      </c>
      <c r="H12" s="42" t="s">
        <v>231</v>
      </c>
    </row>
    <row r="13" spans="1:8" x14ac:dyDescent="0.25">
      <c r="A13" s="58">
        <f t="shared" si="0"/>
        <v>20.70703125</v>
      </c>
      <c r="B13" s="41">
        <v>36411.0859375</v>
      </c>
      <c r="C13">
        <v>11</v>
      </c>
      <c r="D13" s="59">
        <v>12</v>
      </c>
      <c r="E13">
        <v>3</v>
      </c>
      <c r="F13" t="s">
        <v>2038</v>
      </c>
      <c r="G13" s="40">
        <v>1283</v>
      </c>
      <c r="H13" s="42" t="s">
        <v>231</v>
      </c>
    </row>
    <row r="14" spans="1:8" x14ac:dyDescent="0.25">
      <c r="A14" s="58">
        <f t="shared" si="0"/>
        <v>26.1484375</v>
      </c>
      <c r="B14" s="41">
        <v>36437.234375</v>
      </c>
      <c r="C14">
        <v>12</v>
      </c>
      <c r="D14" s="59">
        <v>13</v>
      </c>
      <c r="E14">
        <v>4</v>
      </c>
      <c r="F14" t="s">
        <v>2039</v>
      </c>
      <c r="G14" s="40">
        <v>1751</v>
      </c>
      <c r="H14" s="42" t="s">
        <v>229</v>
      </c>
    </row>
    <row r="15" spans="1:8" x14ac:dyDescent="0.25">
      <c r="A15" s="58">
        <f t="shared" si="0"/>
        <v>37.96875</v>
      </c>
      <c r="B15" s="41">
        <v>36475.203125</v>
      </c>
      <c r="C15">
        <v>13</v>
      </c>
      <c r="D15" s="59">
        <v>14</v>
      </c>
      <c r="E15">
        <v>4</v>
      </c>
      <c r="F15" t="s">
        <v>2040</v>
      </c>
      <c r="G15" s="40">
        <v>3908</v>
      </c>
      <c r="H15" s="42" t="s">
        <v>229</v>
      </c>
    </row>
    <row r="16" spans="1:8" x14ac:dyDescent="0.25">
      <c r="A16" s="58">
        <f t="shared" si="0"/>
        <v>36.94921875</v>
      </c>
      <c r="B16" s="41">
        <v>36512.15234375</v>
      </c>
      <c r="C16">
        <v>14</v>
      </c>
      <c r="D16" s="59">
        <v>15</v>
      </c>
      <c r="E16">
        <v>3</v>
      </c>
      <c r="F16" t="s">
        <v>2041</v>
      </c>
      <c r="G16" s="40">
        <v>3715</v>
      </c>
      <c r="H16" s="42" t="s">
        <v>231</v>
      </c>
    </row>
    <row r="17" spans="1:8" x14ac:dyDescent="0.25">
      <c r="A17" s="58">
        <f t="shared" si="0"/>
        <v>42.87890625</v>
      </c>
      <c r="B17" s="41">
        <v>36555.03125</v>
      </c>
      <c r="C17">
        <v>15</v>
      </c>
      <c r="D17" s="59">
        <v>16</v>
      </c>
      <c r="E17">
        <v>4</v>
      </c>
      <c r="F17" t="s">
        <v>2042</v>
      </c>
      <c r="G17" s="40">
        <v>1763</v>
      </c>
      <c r="H17" s="42" t="s">
        <v>229</v>
      </c>
    </row>
    <row r="18" spans="1:8" x14ac:dyDescent="0.25">
      <c r="A18" s="58">
        <f t="shared" si="0"/>
        <v>38.90625</v>
      </c>
      <c r="B18" s="41">
        <v>36593.9375</v>
      </c>
      <c r="C18">
        <v>16</v>
      </c>
      <c r="D18" s="59">
        <v>17</v>
      </c>
      <c r="E18">
        <v>4</v>
      </c>
      <c r="F18" t="s">
        <v>2043</v>
      </c>
      <c r="G18" s="40">
        <v>1698</v>
      </c>
      <c r="H18" s="42" t="s">
        <v>229</v>
      </c>
    </row>
    <row r="19" spans="1:8" x14ac:dyDescent="0.25">
      <c r="A19" s="58">
        <f t="shared" si="0"/>
        <v>43.62109375</v>
      </c>
      <c r="B19" s="41">
        <v>36637.55859375</v>
      </c>
      <c r="C19">
        <v>17</v>
      </c>
      <c r="D19" s="59">
        <v>18</v>
      </c>
      <c r="E19">
        <v>4</v>
      </c>
      <c r="F19" t="s">
        <v>2044</v>
      </c>
      <c r="G19" s="40">
        <v>2711</v>
      </c>
      <c r="H19" s="42" t="s">
        <v>229</v>
      </c>
    </row>
    <row r="20" spans="1:8" x14ac:dyDescent="0.25">
      <c r="A20" s="58">
        <f t="shared" si="0"/>
        <v>46.76953125</v>
      </c>
      <c r="B20" s="41">
        <v>36684.328125</v>
      </c>
      <c r="C20">
        <v>18</v>
      </c>
      <c r="D20" s="59">
        <v>19</v>
      </c>
      <c r="E20">
        <v>4</v>
      </c>
      <c r="F20" t="s">
        <v>2045</v>
      </c>
      <c r="G20" s="40">
        <v>3615</v>
      </c>
      <c r="H20" s="42" t="s">
        <v>229</v>
      </c>
    </row>
    <row r="21" spans="1:8" x14ac:dyDescent="0.25">
      <c r="A21" s="58">
        <f t="shared" si="0"/>
        <v>51.33984375</v>
      </c>
      <c r="B21" s="41">
        <v>36735.66796875</v>
      </c>
      <c r="C21">
        <v>19</v>
      </c>
      <c r="D21" s="59">
        <v>20</v>
      </c>
      <c r="E21">
        <v>4</v>
      </c>
      <c r="F21" t="s">
        <v>2046</v>
      </c>
      <c r="G21" s="40">
        <v>3628</v>
      </c>
      <c r="H21" s="42" t="s">
        <v>229</v>
      </c>
    </row>
    <row r="22" spans="1:8" x14ac:dyDescent="0.25">
      <c r="A22" s="58">
        <f t="shared" si="0"/>
        <v>42.30859375</v>
      </c>
      <c r="B22" s="41">
        <v>36777.9765625</v>
      </c>
      <c r="C22">
        <v>20</v>
      </c>
      <c r="D22" s="59">
        <v>21</v>
      </c>
      <c r="E22">
        <v>4</v>
      </c>
      <c r="F22" t="s">
        <v>2047</v>
      </c>
      <c r="G22" s="40">
        <v>1614</v>
      </c>
      <c r="H22" s="42" t="s">
        <v>229</v>
      </c>
    </row>
    <row r="23" spans="1:8" x14ac:dyDescent="0.25">
      <c r="A23" s="58">
        <f t="shared" si="0"/>
        <v>51.890625</v>
      </c>
      <c r="B23" s="41">
        <v>36829.8671875</v>
      </c>
      <c r="C23">
        <v>21</v>
      </c>
      <c r="D23" s="59">
        <v>22</v>
      </c>
      <c r="E23">
        <v>4</v>
      </c>
      <c r="F23" t="s">
        <v>2048</v>
      </c>
      <c r="G23" s="40">
        <v>3978</v>
      </c>
      <c r="H23" s="42" t="s">
        <v>229</v>
      </c>
    </row>
    <row r="24" spans="1:8" x14ac:dyDescent="0.25">
      <c r="A24" s="58">
        <f t="shared" si="0"/>
        <v>42.8125</v>
      </c>
      <c r="B24" s="41">
        <v>36872.6796875</v>
      </c>
      <c r="C24">
        <v>22</v>
      </c>
      <c r="D24" s="59">
        <v>23</v>
      </c>
      <c r="E24">
        <v>4</v>
      </c>
      <c r="F24" t="s">
        <v>2049</v>
      </c>
      <c r="G24" s="40">
        <v>3926</v>
      </c>
      <c r="H24" s="42" t="s">
        <v>229</v>
      </c>
    </row>
    <row r="25" spans="1:8" x14ac:dyDescent="0.25">
      <c r="A25" s="58">
        <f t="shared" si="0"/>
        <v>64.87109375</v>
      </c>
      <c r="B25" s="41">
        <v>36937.55078125</v>
      </c>
      <c r="C25">
        <v>23</v>
      </c>
      <c r="D25" s="59">
        <v>24</v>
      </c>
      <c r="E25">
        <v>4</v>
      </c>
      <c r="F25" t="s">
        <v>2050</v>
      </c>
      <c r="G25" s="40">
        <v>3768</v>
      </c>
      <c r="H25" s="42" t="s">
        <v>229</v>
      </c>
    </row>
    <row r="26" spans="1:8" x14ac:dyDescent="0.25">
      <c r="A26" s="58">
        <f t="shared" si="0"/>
        <v>90.6875</v>
      </c>
      <c r="B26" s="41">
        <v>37028.23828125</v>
      </c>
      <c r="C26">
        <v>24</v>
      </c>
      <c r="D26" s="59">
        <v>25</v>
      </c>
      <c r="E26">
        <v>4</v>
      </c>
      <c r="F26" t="s">
        <v>2051</v>
      </c>
      <c r="G26" s="40">
        <v>31180</v>
      </c>
      <c r="H26" s="42" t="s">
        <v>229</v>
      </c>
    </row>
    <row r="27" spans="1:8" x14ac:dyDescent="0.25">
      <c r="A27" s="58">
        <f t="shared" si="0"/>
        <v>73.11328125</v>
      </c>
      <c r="B27" s="41">
        <v>37101.3515625</v>
      </c>
      <c r="C27">
        <v>25</v>
      </c>
      <c r="D27" s="59">
        <v>26</v>
      </c>
      <c r="E27">
        <v>4</v>
      </c>
      <c r="F27" t="s">
        <v>2052</v>
      </c>
      <c r="G27" s="40">
        <v>11198</v>
      </c>
      <c r="H27" s="42" t="s">
        <v>229</v>
      </c>
    </row>
    <row r="28" spans="1:8" x14ac:dyDescent="0.25">
      <c r="A28" s="58">
        <f t="shared" si="0"/>
        <v>53.62109375</v>
      </c>
      <c r="B28" s="41">
        <v>37154.97265625</v>
      </c>
      <c r="C28">
        <v>26</v>
      </c>
      <c r="D28" s="59">
        <v>27</v>
      </c>
      <c r="E28">
        <v>4</v>
      </c>
      <c r="F28" t="s">
        <v>2053</v>
      </c>
      <c r="G28" s="40">
        <v>1686</v>
      </c>
      <c r="H28" s="42" t="s">
        <v>229</v>
      </c>
    </row>
    <row r="29" spans="1:8" x14ac:dyDescent="0.25">
      <c r="A29" s="58">
        <f t="shared" si="0"/>
        <v>64.5078125</v>
      </c>
      <c r="B29" s="41">
        <v>37219.48046875</v>
      </c>
      <c r="C29">
        <v>27</v>
      </c>
      <c r="D29" s="59">
        <v>28</v>
      </c>
      <c r="E29">
        <v>4</v>
      </c>
      <c r="F29" t="s">
        <v>2054</v>
      </c>
      <c r="G29" s="40">
        <v>11314</v>
      </c>
      <c r="H29" s="42" t="s">
        <v>229</v>
      </c>
    </row>
    <row r="30" spans="1:8" x14ac:dyDescent="0.25">
      <c r="A30" s="58">
        <f t="shared" si="0"/>
        <v>71.04296875</v>
      </c>
      <c r="B30" s="41">
        <v>37290.5234375</v>
      </c>
      <c r="C30">
        <v>28</v>
      </c>
      <c r="D30" s="59">
        <v>29</v>
      </c>
      <c r="E30">
        <v>4</v>
      </c>
      <c r="F30" t="s">
        <v>2055</v>
      </c>
      <c r="G30" s="40">
        <v>21290</v>
      </c>
      <c r="H30" s="42" t="s">
        <v>229</v>
      </c>
    </row>
    <row r="31" spans="1:8" x14ac:dyDescent="0.25">
      <c r="A31" s="58">
        <f t="shared" si="0"/>
        <v>60.234375</v>
      </c>
      <c r="B31" s="41">
        <v>37350.7578125</v>
      </c>
      <c r="C31">
        <v>29</v>
      </c>
      <c r="D31" s="59">
        <v>30</v>
      </c>
      <c r="E31">
        <v>4</v>
      </c>
      <c r="F31" t="s">
        <v>2056</v>
      </c>
      <c r="G31" s="40">
        <v>21776</v>
      </c>
      <c r="H31" s="42" t="s">
        <v>229</v>
      </c>
    </row>
    <row r="32" spans="1:8" x14ac:dyDescent="0.25">
      <c r="A32" s="58">
        <f t="shared" si="0"/>
        <v>65.859375</v>
      </c>
      <c r="B32" s="41">
        <v>37416.6171875</v>
      </c>
      <c r="C32">
        <v>30</v>
      </c>
      <c r="D32" s="59">
        <v>31</v>
      </c>
      <c r="E32">
        <v>4</v>
      </c>
      <c r="F32" t="s">
        <v>2057</v>
      </c>
      <c r="G32" s="40">
        <v>1828</v>
      </c>
      <c r="H32" s="42" t="s">
        <v>229</v>
      </c>
    </row>
    <row r="33" spans="1:8" x14ac:dyDescent="0.25">
      <c r="A33" s="58">
        <f t="shared" si="0"/>
        <v>51.703125</v>
      </c>
      <c r="B33" s="41">
        <v>37468.3203125</v>
      </c>
      <c r="C33">
        <v>31</v>
      </c>
      <c r="D33" s="59">
        <v>32</v>
      </c>
      <c r="E33">
        <v>4</v>
      </c>
      <c r="F33" t="s">
        <v>2058</v>
      </c>
      <c r="G33" s="40">
        <v>31413</v>
      </c>
      <c r="H33" s="42" t="s">
        <v>229</v>
      </c>
    </row>
    <row r="34" spans="1:8" x14ac:dyDescent="0.25">
      <c r="A34" s="58">
        <f t="shared" si="0"/>
        <v>42.16015625</v>
      </c>
      <c r="B34" s="41">
        <v>37510.48046875</v>
      </c>
      <c r="C34">
        <v>32</v>
      </c>
      <c r="D34" s="59">
        <v>33</v>
      </c>
      <c r="E34">
        <v>4</v>
      </c>
      <c r="F34" t="s">
        <v>2059</v>
      </c>
      <c r="G34" s="40">
        <v>3805</v>
      </c>
      <c r="H34" s="42" t="s">
        <v>229</v>
      </c>
    </row>
    <row r="35" spans="1:8" x14ac:dyDescent="0.25">
      <c r="A35" s="58">
        <f t="shared" si="0"/>
        <v>49.85546875</v>
      </c>
      <c r="B35" s="41">
        <v>37560.3359375</v>
      </c>
      <c r="C35">
        <v>33</v>
      </c>
      <c r="D35" s="59">
        <v>34</v>
      </c>
      <c r="E35">
        <v>4</v>
      </c>
      <c r="F35" t="s">
        <v>2060</v>
      </c>
      <c r="G35" s="40">
        <v>1503</v>
      </c>
      <c r="H35" s="42" t="s">
        <v>229</v>
      </c>
    </row>
    <row r="36" spans="1:8" x14ac:dyDescent="0.25">
      <c r="A36" s="58">
        <f t="shared" si="0"/>
        <v>65.25</v>
      </c>
      <c r="B36" s="41">
        <v>37625.5859375</v>
      </c>
      <c r="C36">
        <v>34</v>
      </c>
      <c r="D36" s="59">
        <v>35</v>
      </c>
      <c r="E36">
        <v>4</v>
      </c>
      <c r="F36" t="s">
        <v>2061</v>
      </c>
      <c r="G36" s="40">
        <v>2895</v>
      </c>
      <c r="H36" s="42" t="s">
        <v>229</v>
      </c>
    </row>
    <row r="37" spans="1:8" x14ac:dyDescent="0.25">
      <c r="A37" s="58">
        <f t="shared" si="0"/>
        <v>66.26953125</v>
      </c>
      <c r="B37" s="41">
        <v>37691.85546875</v>
      </c>
      <c r="C37">
        <v>35</v>
      </c>
      <c r="D37" s="59">
        <v>36</v>
      </c>
      <c r="E37">
        <v>4</v>
      </c>
      <c r="F37" t="s">
        <v>2062</v>
      </c>
      <c r="G37" s="40">
        <v>3938</v>
      </c>
      <c r="H37" s="42" t="s">
        <v>229</v>
      </c>
    </row>
    <row r="38" spans="1:8" x14ac:dyDescent="0.25">
      <c r="A38" s="58">
        <f t="shared" si="0"/>
        <v>96.46875</v>
      </c>
      <c r="B38" s="41">
        <v>37788.32421875</v>
      </c>
      <c r="C38">
        <v>36</v>
      </c>
      <c r="D38" s="59">
        <v>37</v>
      </c>
      <c r="E38">
        <v>4</v>
      </c>
      <c r="F38" t="s">
        <v>2063</v>
      </c>
      <c r="G38" s="40">
        <v>21499</v>
      </c>
      <c r="H38" s="42" t="s">
        <v>229</v>
      </c>
    </row>
    <row r="39" spans="1:8" x14ac:dyDescent="0.25">
      <c r="A39" s="58">
        <f t="shared" si="0"/>
        <v>65.29296875</v>
      </c>
      <c r="B39" s="41">
        <v>37853.6171875</v>
      </c>
      <c r="C39">
        <v>37</v>
      </c>
      <c r="D39" s="59">
        <v>38</v>
      </c>
      <c r="E39">
        <v>4</v>
      </c>
      <c r="F39" t="s">
        <v>2064</v>
      </c>
      <c r="G39" s="40">
        <v>2822</v>
      </c>
      <c r="H39" s="42" t="s">
        <v>229</v>
      </c>
    </row>
    <row r="40" spans="1:8" x14ac:dyDescent="0.25">
      <c r="A40" s="58">
        <f t="shared" si="0"/>
        <v>79.71875</v>
      </c>
      <c r="B40" s="41">
        <v>37933.3359375</v>
      </c>
      <c r="C40">
        <v>38</v>
      </c>
      <c r="D40" s="59">
        <v>39</v>
      </c>
      <c r="E40">
        <v>4</v>
      </c>
      <c r="F40" t="s">
        <v>2065</v>
      </c>
      <c r="G40" s="40">
        <v>2450</v>
      </c>
      <c r="H40" s="42" t="s">
        <v>229</v>
      </c>
    </row>
    <row r="41" spans="1:8" x14ac:dyDescent="0.25">
      <c r="A41" s="58">
        <f t="shared" si="0"/>
        <v>63.63671875</v>
      </c>
      <c r="B41" s="41">
        <v>37996.97265625</v>
      </c>
      <c r="C41">
        <v>39</v>
      </c>
      <c r="D41" s="59">
        <v>40</v>
      </c>
      <c r="E41">
        <v>4</v>
      </c>
      <c r="F41" t="s">
        <v>2066</v>
      </c>
      <c r="G41" s="40">
        <v>1933</v>
      </c>
      <c r="H41" s="42" t="s">
        <v>229</v>
      </c>
    </row>
    <row r="42" spans="1:8" x14ac:dyDescent="0.25">
      <c r="A42" s="58">
        <f t="shared" si="0"/>
        <v>59.39453125</v>
      </c>
      <c r="B42" s="41">
        <v>38056.3671875</v>
      </c>
      <c r="C42">
        <v>40</v>
      </c>
      <c r="D42" s="59">
        <v>41</v>
      </c>
      <c r="E42">
        <v>4</v>
      </c>
      <c r="F42" t="s">
        <v>2067</v>
      </c>
      <c r="G42" s="40">
        <v>1960</v>
      </c>
      <c r="H42" s="42" t="s">
        <v>229</v>
      </c>
    </row>
    <row r="43" spans="1:8" x14ac:dyDescent="0.25">
      <c r="A43" s="58">
        <f t="shared" si="0"/>
        <v>65.09375</v>
      </c>
      <c r="B43" s="41">
        <v>38121.4609375</v>
      </c>
      <c r="C43">
        <v>41</v>
      </c>
      <c r="D43" s="59">
        <v>42</v>
      </c>
      <c r="E43">
        <v>4</v>
      </c>
      <c r="F43" t="s">
        <v>2068</v>
      </c>
      <c r="G43" s="40">
        <v>31504</v>
      </c>
      <c r="H43" s="42" t="s">
        <v>229</v>
      </c>
    </row>
    <row r="44" spans="1:8" x14ac:dyDescent="0.25">
      <c r="A44" s="58">
        <f t="shared" si="0"/>
        <v>49.7421875</v>
      </c>
      <c r="B44" s="41">
        <v>38171.203125</v>
      </c>
      <c r="C44">
        <v>42</v>
      </c>
      <c r="D44" s="59">
        <v>43</v>
      </c>
      <c r="E44">
        <v>4</v>
      </c>
      <c r="F44" t="s">
        <v>2069</v>
      </c>
      <c r="G44" s="40">
        <v>1499</v>
      </c>
      <c r="H44" s="42" t="s">
        <v>229</v>
      </c>
    </row>
    <row r="45" spans="1:8" x14ac:dyDescent="0.25">
      <c r="A45" s="58">
        <f t="shared" si="0"/>
        <v>65.8203125</v>
      </c>
      <c r="B45" s="41">
        <v>38237.0234375</v>
      </c>
      <c r="C45">
        <v>43</v>
      </c>
      <c r="D45" s="59">
        <v>44</v>
      </c>
      <c r="E45">
        <v>4</v>
      </c>
      <c r="F45" t="s">
        <v>2070</v>
      </c>
      <c r="G45" s="40">
        <v>31063</v>
      </c>
      <c r="H45" s="42" t="s">
        <v>229</v>
      </c>
    </row>
    <row r="46" spans="1:8" x14ac:dyDescent="0.25">
      <c r="A46" s="58">
        <f t="shared" si="0"/>
        <v>59.31640625</v>
      </c>
      <c r="B46" s="41">
        <v>38296.33984375</v>
      </c>
      <c r="C46">
        <v>44</v>
      </c>
      <c r="D46" s="59">
        <v>45</v>
      </c>
      <c r="E46">
        <v>4</v>
      </c>
      <c r="F46" t="s">
        <v>2071</v>
      </c>
      <c r="G46" s="40">
        <v>2953</v>
      </c>
      <c r="H46" s="42" t="s">
        <v>229</v>
      </c>
    </row>
    <row r="47" spans="1:8" x14ac:dyDescent="0.25">
      <c r="A47" s="58">
        <f t="shared" si="0"/>
        <v>60.9609375</v>
      </c>
      <c r="B47" s="41">
        <v>38357.30078125</v>
      </c>
      <c r="C47">
        <v>45</v>
      </c>
      <c r="D47" s="59">
        <v>46</v>
      </c>
      <c r="E47">
        <v>4</v>
      </c>
      <c r="F47" t="s">
        <v>2072</v>
      </c>
      <c r="G47" s="40">
        <v>2634</v>
      </c>
      <c r="H47" s="42" t="s">
        <v>229</v>
      </c>
    </row>
    <row r="48" spans="1:8" x14ac:dyDescent="0.25">
      <c r="A48" s="58">
        <f t="shared" si="0"/>
        <v>45.79296875</v>
      </c>
      <c r="B48" s="41">
        <v>38403.09375</v>
      </c>
      <c r="C48">
        <v>46</v>
      </c>
      <c r="D48" s="59">
        <v>47</v>
      </c>
      <c r="E48">
        <v>4</v>
      </c>
      <c r="F48" t="s">
        <v>2073</v>
      </c>
      <c r="G48" s="40">
        <v>2879</v>
      </c>
      <c r="H48" s="42" t="s">
        <v>229</v>
      </c>
    </row>
    <row r="49" spans="1:8" x14ac:dyDescent="0.25">
      <c r="A49" s="58">
        <f t="shared" si="0"/>
        <v>69.8515625</v>
      </c>
      <c r="B49" s="41">
        <v>38472.9453125</v>
      </c>
      <c r="C49">
        <v>47</v>
      </c>
      <c r="D49" s="59">
        <v>48</v>
      </c>
      <c r="E49">
        <v>4</v>
      </c>
      <c r="F49" t="s">
        <v>2074</v>
      </c>
      <c r="G49" s="40">
        <v>21215</v>
      </c>
      <c r="H49" s="42" t="s">
        <v>229</v>
      </c>
    </row>
    <row r="50" spans="1:8" x14ac:dyDescent="0.25">
      <c r="A50" s="58">
        <f t="shared" si="0"/>
        <v>61.9140625</v>
      </c>
      <c r="B50" s="41">
        <v>38534.859375</v>
      </c>
      <c r="C50">
        <v>48</v>
      </c>
      <c r="D50" s="59">
        <v>49</v>
      </c>
      <c r="E50">
        <v>4</v>
      </c>
      <c r="F50" t="s">
        <v>2075</v>
      </c>
      <c r="G50" s="40">
        <v>21058</v>
      </c>
      <c r="H50" s="42" t="s">
        <v>229</v>
      </c>
    </row>
    <row r="51" spans="1:8" x14ac:dyDescent="0.25">
      <c r="A51" s="58">
        <f t="shared" si="0"/>
        <v>66.60546875</v>
      </c>
      <c r="B51" s="41">
        <v>38601.46484375</v>
      </c>
      <c r="C51">
        <v>49</v>
      </c>
      <c r="D51" s="59">
        <v>50</v>
      </c>
      <c r="E51">
        <v>4</v>
      </c>
      <c r="F51" t="s">
        <v>2076</v>
      </c>
      <c r="G51" s="40">
        <v>1911</v>
      </c>
      <c r="H51" s="42" t="s">
        <v>229</v>
      </c>
    </row>
    <row r="52" spans="1:8" x14ac:dyDescent="0.25">
      <c r="A52" s="58">
        <f t="shared" si="0"/>
        <v>62.85546875</v>
      </c>
      <c r="B52" s="41">
        <v>38664.3203125</v>
      </c>
      <c r="C52">
        <v>50</v>
      </c>
      <c r="D52" s="59">
        <v>51</v>
      </c>
      <c r="E52">
        <v>4</v>
      </c>
      <c r="F52" t="s">
        <v>2077</v>
      </c>
      <c r="G52" s="40">
        <v>21402</v>
      </c>
      <c r="H52" s="42" t="s">
        <v>229</v>
      </c>
    </row>
    <row r="53" spans="1:8" x14ac:dyDescent="0.25">
      <c r="A53" s="58">
        <f t="shared" si="0"/>
        <v>38.984375</v>
      </c>
      <c r="B53" s="41">
        <v>38703.3046875</v>
      </c>
      <c r="C53">
        <v>51</v>
      </c>
      <c r="D53" s="59">
        <v>52</v>
      </c>
      <c r="E53">
        <v>4</v>
      </c>
      <c r="F53" t="s">
        <v>2078</v>
      </c>
      <c r="G53" s="40">
        <v>1825</v>
      </c>
      <c r="H53" s="42" t="s">
        <v>229</v>
      </c>
    </row>
    <row r="54" spans="1:8" x14ac:dyDescent="0.25">
      <c r="A54" s="58">
        <f t="shared" si="0"/>
        <v>54.30859375</v>
      </c>
      <c r="B54" s="41">
        <v>38757.61328125</v>
      </c>
      <c r="C54">
        <v>52</v>
      </c>
      <c r="D54" s="59">
        <v>53</v>
      </c>
      <c r="E54">
        <v>4</v>
      </c>
      <c r="F54" t="s">
        <v>2079</v>
      </c>
      <c r="G54" s="40">
        <v>11028</v>
      </c>
      <c r="H54" s="42" t="s">
        <v>229</v>
      </c>
    </row>
    <row r="55" spans="1:8" x14ac:dyDescent="0.25">
      <c r="A55" s="58" t="str">
        <f t="shared" si="0"/>
        <v>-</v>
      </c>
      <c r="G55" s="40"/>
      <c r="H55" s="42"/>
    </row>
    <row r="56" spans="1:8" x14ac:dyDescent="0.25">
      <c r="A56" s="58" t="str">
        <f t="shared" si="0"/>
        <v>-</v>
      </c>
    </row>
    <row r="57" spans="1:8" x14ac:dyDescent="0.25">
      <c r="A57" s="58" t="str">
        <f t="shared" si="0"/>
        <v>-</v>
      </c>
    </row>
    <row r="58" spans="1:8" x14ac:dyDescent="0.25">
      <c r="A58" s="58" t="str">
        <f t="shared" si="0"/>
        <v>-</v>
      </c>
    </row>
    <row r="59" spans="1:8" x14ac:dyDescent="0.25">
      <c r="A59" s="58" t="str">
        <f t="shared" si="0"/>
        <v>-</v>
      </c>
    </row>
    <row r="60" spans="1:8" x14ac:dyDescent="0.25">
      <c r="A60" s="58" t="str">
        <f t="shared" si="0"/>
        <v>-</v>
      </c>
    </row>
    <row r="61" spans="1:8" x14ac:dyDescent="0.25">
      <c r="A61" s="58" t="str">
        <f t="shared" si="0"/>
        <v>-</v>
      </c>
    </row>
    <row r="62" spans="1:8" x14ac:dyDescent="0.25">
      <c r="A62" s="58" t="str">
        <f t="shared" si="0"/>
        <v>-</v>
      </c>
    </row>
    <row r="63" spans="1:8" x14ac:dyDescent="0.25">
      <c r="A63" s="58" t="str">
        <f t="shared" si="0"/>
        <v>-</v>
      </c>
    </row>
    <row r="64" spans="1:8" x14ac:dyDescent="0.25">
      <c r="A64" s="58" t="str">
        <f t="shared" si="0"/>
        <v>-</v>
      </c>
    </row>
    <row r="65" spans="1:1" x14ac:dyDescent="0.25">
      <c r="A65" s="58" t="str">
        <f t="shared" si="0"/>
        <v>-</v>
      </c>
    </row>
    <row r="66" spans="1:1" x14ac:dyDescent="0.25">
      <c r="A66" s="58" t="str">
        <f t="shared" si="0"/>
        <v>-</v>
      </c>
    </row>
    <row r="67" spans="1:1" x14ac:dyDescent="0.25">
      <c r="A67" s="58" t="str">
        <f t="shared" ref="A67:A76" si="1">IF(COUNT(B66:B67)&lt;2,"-",B67-B66)</f>
        <v>-</v>
      </c>
    </row>
    <row r="68" spans="1:1" x14ac:dyDescent="0.25">
      <c r="A68" s="58" t="str">
        <f t="shared" si="1"/>
        <v>-</v>
      </c>
    </row>
    <row r="69" spans="1:1" x14ac:dyDescent="0.25">
      <c r="A69" s="58" t="str">
        <f t="shared" si="1"/>
        <v>-</v>
      </c>
    </row>
    <row r="70" spans="1:1" x14ac:dyDescent="0.25">
      <c r="A70" s="58" t="str">
        <f t="shared" si="1"/>
        <v>-</v>
      </c>
    </row>
    <row r="71" spans="1:1" x14ac:dyDescent="0.25">
      <c r="A71" s="58" t="str">
        <f t="shared" si="1"/>
        <v>-</v>
      </c>
    </row>
    <row r="72" spans="1:1" x14ac:dyDescent="0.25">
      <c r="A72" s="58" t="str">
        <f t="shared" si="1"/>
        <v>-</v>
      </c>
    </row>
    <row r="73" spans="1:1" x14ac:dyDescent="0.25">
      <c r="A73" s="58" t="str">
        <f t="shared" si="1"/>
        <v>-</v>
      </c>
    </row>
    <row r="74" spans="1:1" x14ac:dyDescent="0.25">
      <c r="A74" s="58" t="str">
        <f t="shared" si="1"/>
        <v>-</v>
      </c>
    </row>
    <row r="75" spans="1:1" x14ac:dyDescent="0.25">
      <c r="A75" s="58" t="str">
        <f t="shared" si="1"/>
        <v>-</v>
      </c>
    </row>
    <row r="76" spans="1:1" x14ac:dyDescent="0.25">
      <c r="A76" s="58" t="str">
        <f t="shared" si="1"/>
        <v>-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1B42C-E832-4C57-B9C6-53E098DB85E2}">
  <sheetPr codeName="Blad5"/>
  <dimension ref="A1:B3"/>
  <sheetViews>
    <sheetView workbookViewId="0">
      <selection activeCell="B4" sqref="B4"/>
    </sheetView>
  </sheetViews>
  <sheetFormatPr defaultRowHeight="15" x14ac:dyDescent="0.25"/>
  <cols>
    <col min="1" max="1" width="35.28515625" bestFit="1" customWidth="1"/>
    <col min="2" max="2" width="5.5703125" bestFit="1" customWidth="1"/>
  </cols>
  <sheetData>
    <row r="1" spans="1:2" ht="15.75" x14ac:dyDescent="0.25">
      <c r="A1" s="30" t="s">
        <v>154</v>
      </c>
      <c r="B1" s="30">
        <v>3</v>
      </c>
    </row>
    <row r="2" spans="1:2" ht="15.75" x14ac:dyDescent="0.25">
      <c r="A2" s="30" t="s">
        <v>155</v>
      </c>
      <c r="B2" s="30">
        <v>3000</v>
      </c>
    </row>
    <row r="3" spans="1:2" x14ac:dyDescent="0.25">
      <c r="A3" s="69" t="s">
        <v>235</v>
      </c>
      <c r="B3" s="69">
        <v>0</v>
      </c>
    </row>
  </sheetData>
  <dataValidations count="1">
    <dataValidation type="whole" allowBlank="1" showInputMessage="1" showErrorMessage="1" sqref="B3" xr:uid="{A91BF610-6BA8-45E3-B245-EC39C12459D8}">
      <formula1>0</formula1>
      <formula2>1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8</vt:i4>
      </vt:variant>
      <vt:variant>
        <vt:lpstr>Benoemde bereiken</vt:lpstr>
      </vt:variant>
      <vt:variant>
        <vt:i4>7</vt:i4>
      </vt:variant>
    </vt:vector>
  </HeadingPairs>
  <TitlesOfParts>
    <vt:vector size="15" baseType="lpstr">
      <vt:lpstr>Inscriptions</vt:lpstr>
      <vt:lpstr>Mêlées</vt:lpstr>
      <vt:lpstr>Statistiques</vt:lpstr>
      <vt:lpstr>2019</vt:lpstr>
      <vt:lpstr>2025A</vt:lpstr>
      <vt:lpstr>2025B</vt:lpstr>
      <vt:lpstr>Log</vt:lpstr>
      <vt:lpstr>Paramètres</vt:lpstr>
      <vt:lpstr>Ameliorations</vt:lpstr>
      <vt:lpstr>Essais</vt:lpstr>
      <vt:lpstr>Hiver</vt:lpstr>
      <vt:lpstr>New</vt:lpstr>
      <vt:lpstr>Nombre_Joueurs</vt:lpstr>
      <vt:lpstr>Only_2s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2026-10-20T09:17:53Z</dcterms:created>
  <dcterms:modified xsi:type="dcterms:W3CDTF">2026-10-23T08:49:59Z</dcterms:modified>
</cp:coreProperties>
</file>