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B30CF21-F2EE-49C1-88F8-F410D0B0AFA9}" xr6:coauthVersionLast="47" xr6:coauthVersionMax="47" xr10:uidLastSave="{00000000-0000-0000-0000-000000000000}"/>
  <bookViews>
    <workbookView xWindow="20370" yWindow="-900" windowWidth="29040" windowHeight="15990" xr2:uid="{8436F72E-8BDB-4E14-BB60-B671C83E4EE2}"/>
  </bookViews>
  <sheets>
    <sheet name="Classement" sheetId="1" r:id="rId1"/>
  </sheets>
  <definedNames>
    <definedName name="_xlnm.Print_Area" localSheetId="0">Classement!$A$1:$AK$14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B16" i="1" l="1" a="1"/>
  <c r="B16" i="1" s="1"/>
  <c r="A16" i="1" a="1"/>
  <c r="A16" i="1" s="1"/>
  <c r="AD10" i="1"/>
  <c r="AE10" i="1" s="1"/>
  <c r="AD11" i="1"/>
  <c r="AE11" i="1" s="1"/>
  <c r="AD12" i="1"/>
  <c r="AE12" i="1" s="1"/>
  <c r="AD13" i="1"/>
  <c r="AE13" i="1" s="1"/>
  <c r="AC13" i="1"/>
  <c r="AA13" i="1"/>
  <c r="Z13" i="1"/>
  <c r="V13" i="1"/>
  <c r="R13" i="1"/>
  <c r="N13" i="1"/>
  <c r="J13" i="1"/>
  <c r="F13" i="1"/>
  <c r="AC12" i="1"/>
  <c r="AA12" i="1"/>
  <c r="Z12" i="1"/>
  <c r="V12" i="1"/>
  <c r="R12" i="1"/>
  <c r="N12" i="1"/>
  <c r="J12" i="1"/>
  <c r="F12" i="1"/>
  <c r="AC11" i="1"/>
  <c r="AA11" i="1"/>
  <c r="Z11" i="1"/>
  <c r="V11" i="1"/>
  <c r="R11" i="1"/>
  <c r="N11" i="1"/>
  <c r="J11" i="1"/>
  <c r="F11" i="1"/>
  <c r="AC10" i="1"/>
  <c r="AA10" i="1"/>
  <c r="Z10" i="1"/>
  <c r="V10" i="1"/>
  <c r="R10" i="1"/>
  <c r="N10" i="1"/>
  <c r="J10" i="1"/>
  <c r="F10" i="1"/>
  <c r="AB12" i="1" l="1"/>
  <c r="AB11" i="1"/>
  <c r="AB13" i="1"/>
  <c r="AB10" i="1"/>
  <c r="AJ10" i="1" l="1" a="1"/>
  <c r="AJ10" i="1" s="1"/>
  <c r="AJ12" i="1" a="1"/>
  <c r="AJ12" i="1" s="1"/>
  <c r="AJ13" i="1" a="1"/>
  <c r="AJ13" i="1" s="1"/>
  <c r="AJ11" i="1" a="1"/>
  <c r="AJ11" i="1" s="1"/>
  <c r="AI10" i="1" a="1"/>
  <c r="AI10" i="1" s="1"/>
  <c r="AI12" i="1" a="1"/>
  <c r="AI12" i="1" s="1"/>
  <c r="AI13" i="1" a="1"/>
  <c r="AI13" i="1" s="1"/>
  <c r="AI11" i="1" a="1"/>
  <c r="AI11" i="1" s="1"/>
  <c r="AH10" i="1" a="1"/>
  <c r="AH10" i="1" s="1"/>
  <c r="AH12" i="1" a="1"/>
  <c r="AH12" i="1" s="1"/>
  <c r="AH13" i="1" a="1"/>
  <c r="AH13" i="1" s="1"/>
  <c r="AH11" i="1" a="1"/>
  <c r="AH11" i="1" s="1"/>
  <c r="AL13" i="1"/>
  <c r="AK13" i="1" s="1"/>
  <c r="AL11" i="1"/>
  <c r="AL12" i="1"/>
  <c r="AK12" i="1" s="1"/>
  <c r="AL10" i="1"/>
  <c r="AK10" i="1" s="1"/>
  <c r="AK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RICHVALUE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futureMetadata name="XLRICHVALUE" count="1">
    <bk>
      <extLst>
        <ext uri="{3e2802c4-a4d2-4d8b-9148-e3be6c30e623}">
          <xlrd:rvb i="0"/>
        </ext>
      </extLst>
    </bk>
  </future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1">
    <bk>
      <rc t="1" v="0"/>
    </bk>
  </valueMetadata>
</metadata>
</file>

<file path=xl/sharedStrings.xml><?xml version="1.0" encoding="utf-8"?>
<sst xmlns="http://schemas.openxmlformats.org/spreadsheetml/2006/main" count="45" uniqueCount="27">
  <si>
    <t xml:space="preserve">Date : </t>
  </si>
  <si>
    <t xml:space="preserve">Type : </t>
  </si>
  <si>
    <t xml:space="preserve">Montant par participant : </t>
  </si>
  <si>
    <t>CLASSEMENT</t>
  </si>
  <si>
    <t>Partie 1</t>
  </si>
  <si>
    <t>Partie 2</t>
  </si>
  <si>
    <t>Partie 3</t>
  </si>
  <si>
    <t>Partie 4</t>
  </si>
  <si>
    <t>Partie 5</t>
  </si>
  <si>
    <t>Partie 6</t>
  </si>
  <si>
    <t>Gagnées</t>
  </si>
  <si>
    <t>Goal</t>
  </si>
  <si>
    <t>Marqué</t>
  </si>
  <si>
    <t>Classement général</t>
  </si>
  <si>
    <t>N° d'équipe</t>
  </si>
  <si>
    <t>Nom de l'équipe</t>
  </si>
  <si>
    <t>Tirage</t>
  </si>
  <si>
    <t>Score</t>
  </si>
  <si>
    <t>Ecart</t>
  </si>
  <si>
    <t>Place</t>
  </si>
  <si>
    <t>Nicolas</t>
  </si>
  <si>
    <t>Hélène</t>
  </si>
  <si>
    <t>Patrick</t>
  </si>
  <si>
    <t>Christophe</t>
  </si>
  <si>
    <t>Tête à Tête</t>
  </si>
  <si>
    <t>somme</t>
  </si>
  <si>
    <t>rank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</si>
</sst>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€&quot;_-;\-* #,##0.00\ &quot;€&quot;_-;_-* &quot;-&quot;??\ &quot;€&quot;_-;_-@_-"/>
    <numFmt numFmtId="165" formatCode="dd\ mmmm\ yyyy"/>
    <numFmt numFmtId="166" formatCode="#,##0\ &quot;€&quot;"/>
    <numFmt numFmtId="167" formatCode="_-* #,##0.00\ &quot;F&quot;_-;\-* #,##0.00\ &quot;F&quot;_-;_-* &quot;-&quot;??\ &quot;F&quot;_-;_-@_-"/>
    <numFmt numFmtId="168" formatCode="00\ 00\ 00"/>
  </numFmts>
  <fonts count="8">
    <font>
      <sz val="10"/>
      <name val="Arial"/>
    </font>
    <font>
      <sz val="10"/>
      <name val="Liberation Serif"/>
      <family val="1"/>
    </font>
    <font>
      <sz val="22"/>
      <name val="Liberation Serif"/>
      <family val="1"/>
    </font>
    <font>
      <b/>
      <sz val="22"/>
      <name val="Liberation Serif"/>
      <family val="1"/>
    </font>
    <font>
      <b/>
      <sz val="55"/>
      <color rgb="FFFF0000"/>
      <name val="Liberation Serif"/>
      <family val="1"/>
    </font>
    <font>
      <sz val="14"/>
      <name val="Liberation Serif"/>
      <family val="1"/>
    </font>
    <font>
      <sz val="10"/>
      <name val="Arial"/>
      <family val="2"/>
    </font>
    <font>
      <b/>
      <sz val="24"/>
      <name val="Liberation Serif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7" fontId="6" fillId="0" borderId="0" applyFont="0" applyFill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 vertical="center"/>
    </xf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5" fillId="0" borderId="0" xfId="0" applyFont="1"/>
    <xf numFmtId="0" fontId="3" fillId="0" borderId="3" xfId="0" applyFont="1" applyBorder="1" applyAlignment="1">
      <alignment horizontal="right" vertical="center"/>
    </xf>
    <xf numFmtId="0" fontId="2" fillId="0" borderId="0" xfId="0" applyFont="1" applyAlignment="1">
      <alignment vertical="center"/>
    </xf>
    <xf numFmtId="0" fontId="3" fillId="2" borderId="6" xfId="0" applyFont="1" applyFill="1" applyBorder="1" applyAlignment="1">
      <alignment horizontal="center" vertical="center"/>
    </xf>
    <xf numFmtId="0" fontId="2" fillId="0" borderId="0" xfId="0" applyFont="1"/>
    <xf numFmtId="0" fontId="3" fillId="3" borderId="4" xfId="0" applyFont="1" applyFill="1" applyBorder="1" applyAlignment="1">
      <alignment horizontal="right" vertical="center"/>
    </xf>
    <xf numFmtId="0" fontId="3" fillId="3" borderId="7" xfId="0" applyFont="1" applyFill="1" applyBorder="1" applyAlignment="1">
      <alignment horizontal="left" vertical="center" indent="1"/>
    </xf>
    <xf numFmtId="0" fontId="3" fillId="2" borderId="7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vertical="center"/>
    </xf>
    <xf numFmtId="0" fontId="0" fillId="0" borderId="0" xfId="0" applyAlignment="1">
      <alignment horizontal="center"/>
    </xf>
    <xf numFmtId="1" fontId="2" fillId="0" borderId="0" xfId="0" applyNumberFormat="1" applyFont="1" applyAlignment="1">
      <alignment vertical="center"/>
    </xf>
    <xf numFmtId="0" fontId="3" fillId="3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left" vertical="center" indent="1"/>
    </xf>
    <xf numFmtId="1" fontId="2" fillId="2" borderId="9" xfId="0" applyNumberFormat="1" applyFont="1" applyFill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1" fontId="2" fillId="3" borderId="9" xfId="0" applyNumberFormat="1" applyFont="1" applyFill="1" applyBorder="1" applyAlignment="1">
      <alignment horizontal="center" vertical="center"/>
    </xf>
    <xf numFmtId="1" fontId="2" fillId="0" borderId="9" xfId="1" applyNumberFormat="1" applyFont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1" fontId="2" fillId="0" borderId="10" xfId="0" applyNumberFormat="1" applyFont="1" applyBorder="1" applyAlignment="1">
      <alignment vertical="center"/>
    </xf>
    <xf numFmtId="1" fontId="2" fillId="2" borderId="6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left" vertical="center" indent="1"/>
    </xf>
    <xf numFmtId="1" fontId="2" fillId="0" borderId="6" xfId="0" applyNumberFormat="1" applyFont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 vertical="center"/>
    </xf>
    <xf numFmtId="1" fontId="2" fillId="0" borderId="6" xfId="1" applyNumberFormat="1" applyFont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1" fontId="3" fillId="2" borderId="4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1" fontId="2" fillId="0" borderId="0" xfId="0" applyNumberFormat="1" applyFont="1"/>
    <xf numFmtId="0" fontId="2" fillId="0" borderId="0" xfId="0" applyFont="1" applyAlignment="1">
      <alignment horizontal="right" vertical="center" indent="1"/>
    </xf>
    <xf numFmtId="0" fontId="3" fillId="0" borderId="0" xfId="0" applyFont="1" applyAlignment="1">
      <alignment horizontal="right" vertical="center"/>
    </xf>
    <xf numFmtId="1" fontId="2" fillId="0" borderId="0" xfId="0" applyNumberFormat="1" applyFont="1" applyAlignment="1">
      <alignment horizontal="left" vertical="center" indent="1"/>
    </xf>
    <xf numFmtId="165" fontId="2" fillId="0" borderId="1" xfId="0" applyNumberFormat="1" applyFont="1" applyBorder="1" applyAlignment="1">
      <alignment horizontal="right" vertical="center" indent="1"/>
    </xf>
    <xf numFmtId="0" fontId="2" fillId="0" borderId="2" xfId="0" applyFont="1" applyBorder="1" applyAlignment="1">
      <alignment horizontal="right" vertical="center" indent="1"/>
    </xf>
    <xf numFmtId="166" fontId="2" fillId="0" borderId="2" xfId="0" applyNumberFormat="1" applyFont="1" applyBorder="1" applyAlignment="1">
      <alignment horizontal="right" vertical="center" indent="1"/>
    </xf>
    <xf numFmtId="0" fontId="4" fillId="0" borderId="0" xfId="0" applyFont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66" fontId="3" fillId="2" borderId="4" xfId="1" applyNumberFormat="1" applyFont="1" applyFill="1" applyBorder="1" applyAlignment="1">
      <alignment horizontal="center" vertical="center"/>
    </xf>
    <xf numFmtId="166" fontId="3" fillId="2" borderId="5" xfId="1" applyNumberFormat="1" applyFont="1" applyFill="1" applyBorder="1" applyAlignment="1">
      <alignment horizontal="center" vertical="center"/>
    </xf>
    <xf numFmtId="166" fontId="3" fillId="2" borderId="7" xfId="1" applyNumberFormat="1" applyFont="1" applyFill="1" applyBorder="1" applyAlignment="1">
      <alignment horizontal="center" vertical="center"/>
    </xf>
    <xf numFmtId="166" fontId="3" fillId="2" borderId="6" xfId="1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1" fontId="3" fillId="2" borderId="0" xfId="0" applyNumberFormat="1" applyFont="1" applyFill="1" applyBorder="1" applyAlignment="1">
      <alignment horizontal="center" vertical="center"/>
    </xf>
    <xf numFmtId="168" fontId="3" fillId="2" borderId="0" xfId="0" applyNumberFormat="1" applyFont="1" applyFill="1" applyBorder="1" applyAlignment="1">
      <alignment horizontal="center" vertical="center"/>
    </xf>
  </cellXfs>
  <cellStyles count="2">
    <cellStyle name="Standaard" xfId="0" builtinId="0"/>
    <cellStyle name="Valuta" xfId="1" builtinId="4"/>
  </cellStyles>
  <dxfs count="82"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68" formatCode="00\ 00\ 0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none">
          <fgColor indexed="64"/>
          <bgColor auto="1"/>
        </patternFill>
      </fill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styles" Target="style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0/relationships/richValueRel" Target="richData/richValueRel.xml"/><Relationship Id="rId5" Type="http://schemas.openxmlformats.org/officeDocument/2006/relationships/sheetMetadata" Target="metadata.xml"/><Relationship Id="rId10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17/06/relationships/rdRichValueTypes" Target="richData/rdRichValueTypes.xml"/></Relationships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6CC633-0EA8-499C-9407-850C4C37EE07}" name="Tableau6" displayName="Tableau6" ref="A10:AE13" headerRowCount="0" totalsRowShown="0" headerRowDxfId="81" headerRowBorderDxfId="80" tableBorderDxfId="79" totalsRowBorderDxfId="78">
  <tableColumns count="31">
    <tableColumn id="1" xr3:uid="{C86589A5-29A0-4D78-99C1-FBF277EF7633}" name="Colonne1" headerRowDxfId="77" dataDxfId="76"/>
    <tableColumn id="2" xr3:uid="{55834DE6-522B-48A0-ADF6-B36A09690B61}" name="Colonne2" headerRowDxfId="75" dataDxfId="74"/>
    <tableColumn id="3" xr3:uid="{82A385AA-7E15-4248-A215-5C604B11262C}" name="Colonne3" headerRowDxfId="73" dataDxfId="72"/>
    <tableColumn id="4" xr3:uid="{5D588667-7597-4F12-8443-79FFE90C6875}" name="Colonne4" headerRowDxfId="71" dataDxfId="70"/>
    <tableColumn id="5" xr3:uid="{6F5C2EBA-F4F4-4C53-9C88-ED10AC244D38}" name="Colonne5" headerRowDxfId="69" dataDxfId="68"/>
    <tableColumn id="6" xr3:uid="{17142ABE-E31B-4BD7-815B-0A94D9CE5C43}" name="Colonne6" headerRowDxfId="67" dataDxfId="66">
      <calculatedColumnFormula>Tableau6[[#This Row],[Colonne4]]-E10</calculatedColumnFormula>
    </tableColumn>
    <tableColumn id="7" xr3:uid="{D4C12260-1A6A-4845-9CE2-E22696EEA897}" name="Colonne7" headerRowDxfId="65" dataDxfId="64"/>
    <tableColumn id="8" xr3:uid="{C6115A1D-F597-495E-86AC-5EA92E9E631D}" name="Colonne8" headerRowDxfId="63" dataDxfId="62"/>
    <tableColumn id="9" xr3:uid="{CE3BC644-6E48-48AE-B1D4-51DDD7F8DF66}" name="Colonne9" headerRowDxfId="61" dataDxfId="60"/>
    <tableColumn id="10" xr3:uid="{9F90419C-915E-4983-A566-47561805463E}" name="Colonne10" headerRowDxfId="59" dataDxfId="58">
      <calculatedColumnFormula>G10-I10</calculatedColumnFormula>
    </tableColumn>
    <tableColumn id="11" xr3:uid="{F8520D6B-86A4-41B1-8C1C-B6AFA573257D}" name="Colonne11" headerRowDxfId="57" dataDxfId="56"/>
    <tableColumn id="12" xr3:uid="{CFDC0FF7-051D-4057-898A-3C9B715B5915}" name="Colonne12" headerRowDxfId="55" dataDxfId="54"/>
    <tableColumn id="13" xr3:uid="{472C6598-8122-41F5-B596-61CDCA690C2E}" name="Colonne13" headerRowDxfId="53" dataDxfId="52"/>
    <tableColumn id="14" xr3:uid="{CF36216D-C518-43BB-8059-D889614291A0}" name="Colonne14" headerRowDxfId="51" dataDxfId="50">
      <calculatedColumnFormula>K10-M10</calculatedColumnFormula>
    </tableColumn>
    <tableColumn id="15" xr3:uid="{2F841CE9-578B-4DD8-97DE-CDA009EA7A33}" name="Colonne15" headerRowDxfId="49" dataDxfId="48"/>
    <tableColumn id="16" xr3:uid="{E62B3859-0714-44D3-9261-704F057DD80C}" name="Colonne16" headerRowDxfId="47" dataDxfId="46"/>
    <tableColumn id="17" xr3:uid="{A042D574-AB09-4AF6-A02E-583E3A9933A9}" name="Colonne17" headerRowDxfId="45" dataDxfId="44"/>
    <tableColumn id="18" xr3:uid="{71419656-9F53-4823-BF46-DF7390D976C2}" name="Colonne18" headerRowDxfId="43" dataDxfId="42">
      <calculatedColumnFormula>O10-Q10</calculatedColumnFormula>
    </tableColumn>
    <tableColumn id="19" xr3:uid="{39CD8230-ADA7-4618-A7D0-18483A95811C}" name="Colonne19" headerRowDxfId="41" dataDxfId="40"/>
    <tableColumn id="20" xr3:uid="{5244F6C4-90BF-4432-BA55-F6285BE633E5}" name="Colonne20" headerRowDxfId="39" dataDxfId="38"/>
    <tableColumn id="21" xr3:uid="{90C75E17-DDD7-4D6F-B555-389649A85323}" name="Colonne21" headerRowDxfId="37" dataDxfId="36"/>
    <tableColumn id="22" xr3:uid="{B3E702BD-987D-4AD1-A1B8-5D03AC2449AA}" name="Colonne22" headerRowDxfId="35" dataDxfId="34">
      <calculatedColumnFormula>S10-U10</calculatedColumnFormula>
    </tableColumn>
    <tableColumn id="23" xr3:uid="{8F4A5502-3304-4313-92FD-BE1272CB69CE}" name="Colonne23" headerRowDxfId="33" dataDxfId="32"/>
    <tableColumn id="24" xr3:uid="{4B3473AC-E991-4BB0-AE7A-AF0465B28A9C}" name="Colonne24" headerRowDxfId="31" dataDxfId="30"/>
    <tableColumn id="25" xr3:uid="{5562BC80-9757-419D-A40B-B7CB3C57695F}" name="Colonne25" headerRowDxfId="29" dataDxfId="28"/>
    <tableColumn id="26" xr3:uid="{6BF5FF8E-E206-4062-ABAD-A103760CAB53}" name="Colonne26" headerRowDxfId="27" dataDxfId="26">
      <calculatedColumnFormula>W10-Y10</calculatedColumnFormula>
    </tableColumn>
    <tableColumn id="27" xr3:uid="{465AEE68-22BA-42DF-B466-A51CFD9B4467}" name="Colonne27" headerRowDxfId="25" dataDxfId="24">
      <calculatedColumnFormula>IF(D10&gt;E10,1)+IF(H10&gt;I10,1)+IF(L10&gt;M10,1)+IF(P10&gt;Q10,1)+IF(T10&gt;U10,1)+IF(X10&gt;Y10,1)</calculatedColumnFormula>
    </tableColumn>
    <tableColumn id="28" xr3:uid="{EBDA86EA-E842-4ED3-8929-4F8943414552}" name="Colonne28" headerRowDxfId="23" dataDxfId="22">
      <calculatedColumnFormula>F10+J10+N10+R10+V10+Z10</calculatedColumnFormula>
    </tableColumn>
    <tableColumn id="29" xr3:uid="{F90B8E3A-254C-4848-988F-2B78BE811888}" name="Colonne29" headerRowDxfId="21" dataDxfId="20">
      <calculatedColumnFormula>D10+H10+L10+P10+T10+X10</calculatedColumnFormula>
    </tableColumn>
    <tableColumn id="30" xr3:uid="{2441ACCB-C05A-4E15-8C55-655E104FECD1}" name="Kolom1" headerRowDxfId="6" dataDxfId="4">
      <calculatedColumnFormula>+Tableau6[[#This Row],[Colonne27]]*10000+(50+Tableau6[[#This Row],[Colonne28]])*100+Tableau6[[#This Row],[Colonne29]]+RAND()/100</calculatedColumnFormula>
    </tableColumn>
    <tableColumn id="31" xr3:uid="{C5C12B17-3CC7-471B-8F34-6F421474C7F7}" name="Kolom2" headerRowDxfId="5" dataDxfId="0">
      <calculatedColumnFormula>RANK(Tableau6[[#This Row],[Kolom1]],Tableau6[Kolom1])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A095AE-42D6-4293-8E0D-469CB4762C4D}" name="Tableau7" displayName="Tableau7" ref="AG10:AL13" headerRowCount="0" totalsRowShown="0" headerRowDxfId="19" headerRowBorderDxfId="18" tableBorderDxfId="17" totalsRowBorderDxfId="16">
  <tableColumns count="6">
    <tableColumn id="1" xr3:uid="{FE978D52-92C8-4D52-910A-6D98FCA08E06}" name="Colonne1" headerRowDxfId="15" dataDxfId="14"/>
    <tableColumn id="2" xr3:uid="{F6819D4C-EEAE-4B29-AA2A-118493917D90}" name="Colonne2" headerRowDxfId="13" dataDxfId="3">
      <calculatedColumnFormula array="1">_xlfn.XLOOKUP(Tableau7[[#This Row],[Colonne1]:[Colonne1]],Tableau6[[Kolom2]:[Kolom2]],Tableau6[Colonne28],"?",0)</calculatedColumnFormula>
    </tableColumn>
    <tableColumn id="5" xr3:uid="{3858B0E9-ED59-4D09-A6C0-64890C473F6B}" name="Colonne4" headerRowDxfId="12" dataDxfId="2">
      <calculatedColumnFormula array="1">_xlfn.XLOOKUP(Tableau7[[#This Row],[Colonne1]:[Colonne1]],Tableau6[[Kolom2]:[Kolom2]],Tableau6[Colonne1],"?",0)</calculatedColumnFormula>
    </tableColumn>
    <tableColumn id="3" xr3:uid="{AA359E89-2C94-467A-A3CE-CF4D1AC299A2}" name="Colonne3" headerRowDxfId="11" dataDxfId="1">
      <calculatedColumnFormula array="1">_xlfn.XLOOKUP(Tableau7[[#This Row],[Colonne1]:[Colonne1]],Tableau6[[Kolom2]:[Kolom2]],Tableau6[Colonne2],"?",0)</calculatedColumnFormula>
    </tableColumn>
    <tableColumn id="6" xr3:uid="{01FB8129-FEDC-4370-AAC5-C5871C7FA777}" name="Colonne5" headerRowDxfId="10" dataDxfId="9">
      <calculatedColumnFormula>IF(COUNTIF(AL:AL,Tableau7[[#This Row],[Colonne6]])&gt;1,"Ex Aequo","")</calculatedColumnFormula>
    </tableColumn>
    <tableColumn id="7" xr3:uid="{4E1FF768-8B6F-44D5-BFE5-4FF790FC08E6}" name="Colonne6" headerRowDxfId="8" dataDxfId="7">
      <calculatedColumnFormula>Tableau6[[#This Row],[Colonne27]]&amp;Tableau6[[#This Row],[Colonne28]]&amp;Tableau6[[#This Row],[Colonne29]]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2A1D9-6F40-4363-BF2D-089FB066DFC8}">
  <sheetPr codeName="Feuil2">
    <pageSetUpPr fitToPage="1"/>
  </sheetPr>
  <dimension ref="A1:AL36"/>
  <sheetViews>
    <sheetView showGridLines="0" tabSelected="1" view="pageBreakPreview" topLeftCell="S4" zoomScale="60" zoomScaleNormal="70" workbookViewId="0">
      <selection activeCell="AM10" sqref="AM10"/>
    </sheetView>
  </sheetViews>
  <sheetFormatPr defaultColWidth="11.42578125" defaultRowHeight="12.75"/>
  <cols>
    <col min="1" max="1" width="22.5703125" style="2" bestFit="1" customWidth="1"/>
    <col min="2" max="2" width="45.7109375" style="2" customWidth="1"/>
    <col min="3" max="4" width="21.140625" style="3" customWidth="1"/>
    <col min="5" max="9" width="19.7109375" style="2" customWidth="1"/>
    <col min="10" max="26" width="21.85546875" style="2" customWidth="1"/>
    <col min="27" max="28" width="23.28515625" style="2" customWidth="1"/>
    <col min="29" max="31" width="23.28515625" style="3" customWidth="1"/>
    <col min="32" max="32" width="11.42578125" style="2" customWidth="1"/>
    <col min="33" max="33" width="11.85546875" style="2" bestFit="1" customWidth="1"/>
    <col min="34" max="34" width="11.140625" style="2" bestFit="1" customWidth="1"/>
    <col min="35" max="35" width="24" style="2" bestFit="1" customWidth="1"/>
    <col min="36" max="36" width="33" style="2" bestFit="1" customWidth="1"/>
    <col min="37" max="37" width="20.85546875" style="2" bestFit="1" customWidth="1"/>
    <col min="38" max="39" width="11.42578125" style="2" customWidth="1"/>
    <col min="40" max="42" width="11.42578125" style="2"/>
    <col min="43" max="43" width="11.28515625" style="2" bestFit="1" customWidth="1"/>
    <col min="44" max="44" width="11.42578125" style="2"/>
    <col min="45" max="45" width="23.42578125" style="2" bestFit="1" customWidth="1"/>
    <col min="46" max="16384" width="11.42578125" style="2"/>
  </cols>
  <sheetData>
    <row r="1" spans="1:38" ht="50.1" customHeight="1">
      <c r="A1" s="58" t="e" vm="1">
        <v>#VALUE!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AC1" s="1"/>
      <c r="AD1" s="1"/>
      <c r="AE1" s="1"/>
      <c r="AF1" s="1"/>
      <c r="AG1"/>
      <c r="AH1"/>
      <c r="AI1" s="42" t="s">
        <v>0</v>
      </c>
      <c r="AJ1" s="45"/>
      <c r="AK1" s="45"/>
    </row>
    <row r="2" spans="1:38" ht="50.1" customHeight="1">
      <c r="A2" s="58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AC2" s="1"/>
      <c r="AD2" s="1"/>
      <c r="AE2" s="1"/>
      <c r="AF2" s="1"/>
      <c r="AG2"/>
      <c r="AH2"/>
      <c r="AI2" s="42" t="s">
        <v>1</v>
      </c>
      <c r="AJ2" s="46" t="s">
        <v>24</v>
      </c>
      <c r="AK2" s="46"/>
    </row>
    <row r="3" spans="1:38" ht="50.1" customHeight="1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AC3" s="1"/>
      <c r="AD3" s="1"/>
      <c r="AE3" s="1"/>
      <c r="AF3" s="1"/>
      <c r="AG3"/>
      <c r="AH3"/>
      <c r="AI3" s="42" t="s">
        <v>2</v>
      </c>
      <c r="AJ3" s="47">
        <v>5</v>
      </c>
      <c r="AK3" s="47"/>
    </row>
    <row r="4" spans="1:38" ht="50.1" customHeight="1">
      <c r="AH4" s="4"/>
      <c r="AI4" s="4"/>
    </row>
    <row r="5" spans="1:38" ht="90" customHeight="1">
      <c r="A5" s="48" t="s">
        <v>3</v>
      </c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</row>
    <row r="6" spans="1:38" ht="50.1" customHeight="1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8" s="9" customFormat="1" ht="50.1" customHeight="1">
      <c r="A7" s="6"/>
      <c r="B7" s="43"/>
      <c r="C7" s="53" t="s">
        <v>4</v>
      </c>
      <c r="D7" s="54"/>
      <c r="E7" s="54"/>
      <c r="F7" s="55"/>
      <c r="G7" s="56" t="s">
        <v>5</v>
      </c>
      <c r="H7" s="56"/>
      <c r="I7" s="56"/>
      <c r="J7" s="56"/>
      <c r="K7" s="56" t="s">
        <v>6</v>
      </c>
      <c r="L7" s="56"/>
      <c r="M7" s="56"/>
      <c r="N7" s="56"/>
      <c r="O7" s="56" t="s">
        <v>7</v>
      </c>
      <c r="P7" s="56"/>
      <c r="Q7" s="56"/>
      <c r="R7" s="56"/>
      <c r="S7" s="56" t="s">
        <v>8</v>
      </c>
      <c r="T7" s="56"/>
      <c r="U7" s="56"/>
      <c r="V7" s="56"/>
      <c r="W7" s="56" t="s">
        <v>9</v>
      </c>
      <c r="X7" s="56"/>
      <c r="Y7" s="56"/>
      <c r="Z7" s="56"/>
      <c r="AA7" s="57" t="s">
        <v>10</v>
      </c>
      <c r="AB7" s="57" t="s">
        <v>11</v>
      </c>
      <c r="AC7" s="57" t="s">
        <v>12</v>
      </c>
      <c r="AD7" s="57" t="s">
        <v>25</v>
      </c>
      <c r="AE7" s="57" t="s">
        <v>26</v>
      </c>
      <c r="AF7" s="7"/>
      <c r="AG7" s="49" t="s">
        <v>13</v>
      </c>
      <c r="AH7" s="49"/>
      <c r="AI7" s="49"/>
      <c r="AJ7" s="49"/>
    </row>
    <row r="8" spans="1:38" s="9" customFormat="1" ht="50.1" customHeight="1">
      <c r="A8" s="10" t="s">
        <v>14</v>
      </c>
      <c r="B8" s="11" t="s">
        <v>15</v>
      </c>
      <c r="C8" s="12" t="s">
        <v>16</v>
      </c>
      <c r="D8" s="50" t="s">
        <v>17</v>
      </c>
      <c r="E8" s="51"/>
      <c r="F8" s="14" t="s">
        <v>18</v>
      </c>
      <c r="G8" s="8" t="s">
        <v>16</v>
      </c>
      <c r="H8" s="52" t="s">
        <v>17</v>
      </c>
      <c r="I8" s="52"/>
      <c r="J8" s="16" t="s">
        <v>18</v>
      </c>
      <c r="K8" s="8" t="s">
        <v>16</v>
      </c>
      <c r="L8" s="52" t="s">
        <v>17</v>
      </c>
      <c r="M8" s="52"/>
      <c r="N8" s="16" t="s">
        <v>18</v>
      </c>
      <c r="O8" s="8" t="s">
        <v>16</v>
      </c>
      <c r="P8" s="52" t="s">
        <v>17</v>
      </c>
      <c r="Q8" s="52"/>
      <c r="R8" s="16" t="s">
        <v>18</v>
      </c>
      <c r="S8" s="8" t="s">
        <v>16</v>
      </c>
      <c r="T8" s="52" t="s">
        <v>17</v>
      </c>
      <c r="U8" s="52"/>
      <c r="V8" s="16" t="s">
        <v>18</v>
      </c>
      <c r="W8" s="8" t="s">
        <v>16</v>
      </c>
      <c r="X8" s="52" t="s">
        <v>17</v>
      </c>
      <c r="Y8" s="52"/>
      <c r="Z8" s="16" t="s">
        <v>18</v>
      </c>
      <c r="AA8" s="57"/>
      <c r="AB8" s="57"/>
      <c r="AC8" s="57"/>
      <c r="AD8" s="57"/>
      <c r="AE8" s="57"/>
      <c r="AF8" s="7"/>
      <c r="AG8" s="17" t="s">
        <v>19</v>
      </c>
      <c r="AH8" s="15" t="s">
        <v>11</v>
      </c>
      <c r="AI8" s="17" t="s">
        <v>14</v>
      </c>
      <c r="AJ8" s="17" t="s">
        <v>15</v>
      </c>
    </row>
    <row r="9" spans="1:38" s="9" customFormat="1" ht="58.5" customHeight="1">
      <c r="A9"/>
      <c r="B9"/>
      <c r="C9" s="18"/>
      <c r="D9"/>
      <c r="E9"/>
      <c r="F9"/>
      <c r="G9" s="18"/>
      <c r="H9"/>
      <c r="I9"/>
      <c r="J9"/>
      <c r="K9" s="18"/>
      <c r="L9"/>
      <c r="M9"/>
      <c r="N9"/>
      <c r="O9" s="18"/>
      <c r="P9"/>
      <c r="Q9"/>
      <c r="R9"/>
      <c r="S9" s="18"/>
      <c r="T9"/>
      <c r="U9"/>
      <c r="V9"/>
      <c r="W9" s="18"/>
      <c r="X9"/>
      <c r="Y9"/>
      <c r="Z9"/>
      <c r="AA9"/>
      <c r="AB9"/>
      <c r="AC9"/>
      <c r="AD9"/>
      <c r="AE9"/>
      <c r="AF9" s="19"/>
      <c r="AG9"/>
      <c r="AH9"/>
      <c r="AI9"/>
    </row>
    <row r="10" spans="1:38" s="9" customFormat="1" ht="58.5" customHeight="1">
      <c r="A10" s="20">
        <v>1</v>
      </c>
      <c r="B10" s="21" t="s">
        <v>20</v>
      </c>
      <c r="C10" s="22">
        <v>4</v>
      </c>
      <c r="D10" s="23">
        <v>13</v>
      </c>
      <c r="E10" s="23">
        <v>2</v>
      </c>
      <c r="F10" s="24">
        <f>Tableau6[[#This Row],[Colonne4]]-E10</f>
        <v>11</v>
      </c>
      <c r="G10" s="22">
        <v>3</v>
      </c>
      <c r="H10" s="23">
        <v>4</v>
      </c>
      <c r="I10" s="23">
        <v>13</v>
      </c>
      <c r="J10" s="24">
        <f>G10-I10</f>
        <v>-10</v>
      </c>
      <c r="K10" s="22"/>
      <c r="L10" s="23"/>
      <c r="M10" s="23"/>
      <c r="N10" s="24">
        <f>K10-M10</f>
        <v>0</v>
      </c>
      <c r="O10" s="22"/>
      <c r="P10" s="23"/>
      <c r="Q10" s="23"/>
      <c r="R10" s="24">
        <f>O10-Q10</f>
        <v>0</v>
      </c>
      <c r="S10" s="22"/>
      <c r="T10" s="23"/>
      <c r="U10" s="23"/>
      <c r="V10" s="24">
        <f>S10-U10</f>
        <v>0</v>
      </c>
      <c r="W10" s="22"/>
      <c r="X10" s="23"/>
      <c r="Y10" s="25"/>
      <c r="Z10" s="24">
        <f>W10-Y10</f>
        <v>0</v>
      </c>
      <c r="AA10" s="26">
        <f>IF(D10&gt;E10,1)+IF(H10&gt;I10,1)+IF(L10&gt;M10,1)+IF(P10&gt;Q10,1)+IF(T10&gt;U10,1)+IF(X10&gt;Y10,1)</f>
        <v>1</v>
      </c>
      <c r="AB10" s="26">
        <f>F10+J10+N10+R10+V10+Z10</f>
        <v>1</v>
      </c>
      <c r="AC10" s="27">
        <f>D10+H10+L10+P10+T10+X10</f>
        <v>17</v>
      </c>
      <c r="AD10" s="61">
        <f ca="1">+Tableau6[[#This Row],[Colonne27]]*10000+(50+Tableau6[[#This Row],[Colonne28]])*100+Tableau6[[#This Row],[Colonne29]]+RAND()/100</f>
        <v>15117.000388569581</v>
      </c>
      <c r="AE10" s="60">
        <f ca="1">RANK(Tableau6[[#This Row],[Kolom1]],Tableau6[Kolom1])</f>
        <v>4</v>
      </c>
      <c r="AF10" s="28"/>
      <c r="AG10" s="29">
        <v>1</v>
      </c>
      <c r="AH10" s="23" cm="1">
        <f t="array" aca="1" ref="AH10" ca="1">_xlfn.XLOOKUP(Tableau7[[#This Row],[Colonne1]:[Colonne1]],Tableau6[[Kolom2]:[Kolom2]],Tableau6[Colonne28],"?",0)</f>
        <v>8</v>
      </c>
      <c r="AI10" s="30" cm="1">
        <f t="array" aca="1" ref="AI10" ca="1">_xlfn.XLOOKUP(Tableau7[[#This Row],[Colonne1]:[Colonne1]],Tableau6[[Kolom2]:[Kolom2]],Tableau6[Colonne1],"?",0)</f>
        <v>4</v>
      </c>
      <c r="AJ10" s="31" t="str" cm="1">
        <f t="array" aca="1" ref="AJ10" ca="1">_xlfn.XLOOKUP(Tableau7[[#This Row],[Colonne1]:[Colonne1]],Tableau6[[Kolom2]:[Kolom2]],Tableau6[Colonne2],"?",0)</f>
        <v>Christophe</v>
      </c>
      <c r="AK10" s="44" t="str">
        <f>IF(COUNTIF(AL:AL,Tableau7[[#This Row],[Colonne6]])&gt;1,"Ex Aequo","")</f>
        <v/>
      </c>
      <c r="AL10" s="28" t="str">
        <f>Tableau6[[#This Row],[Colonne27]]&amp;Tableau6[[#This Row],[Colonne28]]&amp;Tableau6[[#This Row],[Colonne29]]</f>
        <v>1117</v>
      </c>
    </row>
    <row r="11" spans="1:38" s="9" customFormat="1" ht="58.5" customHeight="1">
      <c r="A11" s="13">
        <v>2</v>
      </c>
      <c r="B11" s="32" t="s">
        <v>21</v>
      </c>
      <c r="C11" s="31">
        <v>3</v>
      </c>
      <c r="D11" s="33">
        <v>13</v>
      </c>
      <c r="E11" s="33">
        <v>4</v>
      </c>
      <c r="F11" s="24">
        <f>Tableau6[[#This Row],[Colonne4]]-E11</f>
        <v>9</v>
      </c>
      <c r="G11" s="31">
        <v>4</v>
      </c>
      <c r="H11" s="33">
        <v>13</v>
      </c>
      <c r="I11" s="33">
        <v>12</v>
      </c>
      <c r="J11" s="34">
        <f t="shared" ref="J11:J13" si="0">G11-I11</f>
        <v>-8</v>
      </c>
      <c r="K11" s="31"/>
      <c r="L11" s="33"/>
      <c r="M11" s="33"/>
      <c r="N11" s="34">
        <f t="shared" ref="N11:N13" si="1">K11-M11</f>
        <v>0</v>
      </c>
      <c r="O11" s="31"/>
      <c r="P11" s="33"/>
      <c r="Q11" s="33"/>
      <c r="R11" s="34">
        <f t="shared" ref="R11:R13" si="2">O11-Q11</f>
        <v>0</v>
      </c>
      <c r="S11" s="31"/>
      <c r="T11" s="33"/>
      <c r="U11" s="33"/>
      <c r="V11" s="34">
        <f t="shared" ref="V11:V13" si="3">S11-U11</f>
        <v>0</v>
      </c>
      <c r="W11" s="31"/>
      <c r="X11" s="33"/>
      <c r="Y11" s="35"/>
      <c r="Z11" s="34">
        <f t="shared" ref="Z11:Z13" si="4">W11-Y11</f>
        <v>0</v>
      </c>
      <c r="AA11" s="36">
        <f t="shared" ref="AA11:AA13" si="5">IF(D11&gt;E11,1)+IF(H11&gt;I11,1)+IF(L11&gt;M11,1)+IF(P11&gt;Q11,1)+IF(T11&gt;U11,1)+IF(X11&gt;Y11,1)</f>
        <v>2</v>
      </c>
      <c r="AB11" s="36">
        <f t="shared" ref="AB11:AB13" si="6">F11+J11+N11+R11+V11+Z11</f>
        <v>1</v>
      </c>
      <c r="AC11" s="37">
        <f t="shared" ref="AC11:AC13" si="7">D11+H11+L11+P11+T11+X11</f>
        <v>26</v>
      </c>
      <c r="AD11" s="61">
        <f ca="1">+Tableau6[[#This Row],[Colonne27]]*10000+(50+Tableau6[[#This Row],[Colonne28]])*100+Tableau6[[#This Row],[Colonne29]]+RAND()/100</f>
        <v>25126.000095026233</v>
      </c>
      <c r="AE11" s="60">
        <f ca="1">RANK(Tableau6[[#This Row],[Kolom1]],Tableau6[Kolom1])</f>
        <v>2</v>
      </c>
      <c r="AF11" s="28"/>
      <c r="AG11" s="38">
        <v>2</v>
      </c>
      <c r="AH11" s="23" cm="1">
        <f t="array" aca="1" ref="AH11" ca="1">_xlfn.XLOOKUP(Tableau7[[#This Row],[Colonne1]:[Colonne1]],Tableau6[[Kolom2]:[Kolom2]],Tableau6[Colonne28],"?",0)</f>
        <v>1</v>
      </c>
      <c r="AI11" s="39" cm="1">
        <f t="array" aca="1" ref="AI11" ca="1">_xlfn.XLOOKUP(Tableau7[[#This Row],[Colonne1]:[Colonne1]],Tableau6[[Kolom2]:[Kolom2]],Tableau6[Colonne1],"?",0)</f>
        <v>2</v>
      </c>
      <c r="AJ11" s="31" t="str" cm="1">
        <f t="array" aca="1" ref="AJ11" ca="1">_xlfn.XLOOKUP(Tableau7[[#This Row],[Colonne1]:[Colonne1]],Tableau6[[Kolom2]:[Kolom2]],Tableau6[Colonne2],"?",0)</f>
        <v>Hélène</v>
      </c>
      <c r="AK11" s="44" t="str">
        <f>IF(COUNTIF(AL:AL,Tableau7[[#This Row],[Colonne6]])&gt;1,"Ex Aequo","")</f>
        <v/>
      </c>
      <c r="AL11" s="28" t="str">
        <f>Tableau6[[#This Row],[Colonne27]]&amp;Tableau6[[#This Row],[Colonne28]]&amp;Tableau6[[#This Row],[Colonne29]]</f>
        <v>2126</v>
      </c>
    </row>
    <row r="12" spans="1:38" s="9" customFormat="1" ht="58.5" customHeight="1">
      <c r="A12" s="13">
        <v>3</v>
      </c>
      <c r="B12" s="32" t="s">
        <v>22</v>
      </c>
      <c r="C12" s="31">
        <v>1</v>
      </c>
      <c r="D12" s="33">
        <v>13</v>
      </c>
      <c r="E12" s="33">
        <v>5</v>
      </c>
      <c r="F12" s="24">
        <f>Tableau6[[#This Row],[Colonne4]]-E12</f>
        <v>8</v>
      </c>
      <c r="G12" s="31">
        <v>2</v>
      </c>
      <c r="H12" s="33">
        <v>13</v>
      </c>
      <c r="I12" s="33">
        <v>12</v>
      </c>
      <c r="J12" s="34">
        <f t="shared" si="0"/>
        <v>-10</v>
      </c>
      <c r="K12" s="31"/>
      <c r="L12" s="33"/>
      <c r="M12" s="33"/>
      <c r="N12" s="34">
        <f t="shared" si="1"/>
        <v>0</v>
      </c>
      <c r="O12" s="31"/>
      <c r="P12" s="33"/>
      <c r="Q12" s="33"/>
      <c r="R12" s="34">
        <f t="shared" si="2"/>
        <v>0</v>
      </c>
      <c r="S12" s="31"/>
      <c r="T12" s="33"/>
      <c r="U12" s="33"/>
      <c r="V12" s="34">
        <f t="shared" si="3"/>
        <v>0</v>
      </c>
      <c r="W12" s="31"/>
      <c r="X12" s="33"/>
      <c r="Y12" s="35"/>
      <c r="Z12" s="34">
        <f t="shared" si="4"/>
        <v>0</v>
      </c>
      <c r="AA12" s="36">
        <f t="shared" si="5"/>
        <v>2</v>
      </c>
      <c r="AB12" s="36">
        <f t="shared" si="6"/>
        <v>-2</v>
      </c>
      <c r="AC12" s="37">
        <f t="shared" si="7"/>
        <v>26</v>
      </c>
      <c r="AD12" s="61">
        <f ca="1">+Tableau6[[#This Row],[Colonne27]]*10000+(50+Tableau6[[#This Row],[Colonne28]])*100+Tableau6[[#This Row],[Colonne29]]+RAND()/100</f>
        <v>24826.009488009844</v>
      </c>
      <c r="AE12" s="60">
        <f ca="1">RANK(Tableau6[[#This Row],[Kolom1]],Tableau6[Kolom1])</f>
        <v>3</v>
      </c>
      <c r="AF12" s="28"/>
      <c r="AG12" s="38">
        <v>3</v>
      </c>
      <c r="AH12" s="23" cm="1">
        <f t="array" aca="1" ref="AH12" ca="1">_xlfn.XLOOKUP(Tableau7[[#This Row],[Colonne1]:[Colonne1]],Tableau6[[Kolom2]:[Kolom2]],Tableau6[Colonne28],"?",0)</f>
        <v>-2</v>
      </c>
      <c r="AI12" s="39" cm="1">
        <f t="array" aca="1" ref="AI12" ca="1">_xlfn.XLOOKUP(Tableau7[[#This Row],[Colonne1]:[Colonne1]],Tableau6[[Kolom2]:[Kolom2]],Tableau6[Colonne1],"?",0)</f>
        <v>3</v>
      </c>
      <c r="AJ12" s="31" t="str" cm="1">
        <f t="array" aca="1" ref="AJ12" ca="1">_xlfn.XLOOKUP(Tableau7[[#This Row],[Colonne1]:[Colonne1]],Tableau6[[Kolom2]:[Kolom2]],Tableau6[Colonne2],"?",0)</f>
        <v>Patrick</v>
      </c>
      <c r="AK12" s="44" t="str">
        <f>IF(COUNTIF(AL:AL,Tableau7[[#This Row],[Colonne6]])&gt;1,"Ex Aequo","")</f>
        <v/>
      </c>
      <c r="AL12" s="28" t="str">
        <f>Tableau6[[#This Row],[Colonne27]]&amp;Tableau6[[#This Row],[Colonne28]]&amp;Tableau6[[#This Row],[Colonne29]]</f>
        <v>2-226</v>
      </c>
    </row>
    <row r="13" spans="1:38" s="9" customFormat="1" ht="58.5" customHeight="1">
      <c r="A13" s="13">
        <v>4</v>
      </c>
      <c r="B13" s="32" t="s">
        <v>23</v>
      </c>
      <c r="C13" s="31">
        <v>2</v>
      </c>
      <c r="D13" s="33">
        <v>13</v>
      </c>
      <c r="E13" s="33">
        <v>2</v>
      </c>
      <c r="F13" s="24">
        <f>Tableau6[[#This Row],[Colonne4]]-E13</f>
        <v>11</v>
      </c>
      <c r="G13" s="31">
        <v>1</v>
      </c>
      <c r="H13" s="33">
        <v>13</v>
      </c>
      <c r="I13" s="33">
        <v>4</v>
      </c>
      <c r="J13" s="34">
        <f t="shared" si="0"/>
        <v>-3</v>
      </c>
      <c r="K13" s="31"/>
      <c r="L13" s="33"/>
      <c r="M13" s="33"/>
      <c r="N13" s="34">
        <f t="shared" si="1"/>
        <v>0</v>
      </c>
      <c r="O13" s="31"/>
      <c r="P13" s="33"/>
      <c r="Q13" s="33"/>
      <c r="R13" s="34">
        <f t="shared" si="2"/>
        <v>0</v>
      </c>
      <c r="S13" s="31"/>
      <c r="T13" s="33"/>
      <c r="U13" s="33"/>
      <c r="V13" s="34">
        <f t="shared" si="3"/>
        <v>0</v>
      </c>
      <c r="W13" s="31"/>
      <c r="X13" s="33"/>
      <c r="Y13" s="35"/>
      <c r="Z13" s="34">
        <f t="shared" si="4"/>
        <v>0</v>
      </c>
      <c r="AA13" s="36">
        <f t="shared" si="5"/>
        <v>2</v>
      </c>
      <c r="AB13" s="36">
        <f t="shared" si="6"/>
        <v>8</v>
      </c>
      <c r="AC13" s="37">
        <f t="shared" si="7"/>
        <v>26</v>
      </c>
      <c r="AD13" s="61">
        <f ca="1">+Tableau6[[#This Row],[Colonne27]]*10000+(50+Tableau6[[#This Row],[Colonne28]])*100+Tableau6[[#This Row],[Colonne29]]+RAND()/100</f>
        <v>25826.00962525564</v>
      </c>
      <c r="AE13" s="60">
        <f ca="1">RANK(Tableau6[[#This Row],[Kolom1]],Tableau6[Kolom1])</f>
        <v>1</v>
      </c>
      <c r="AF13" s="40"/>
      <c r="AG13" s="38">
        <v>4</v>
      </c>
      <c r="AH13" s="23" cm="1">
        <f t="array" aca="1" ref="AH13" ca="1">_xlfn.XLOOKUP(Tableau7[[#This Row],[Colonne1]:[Colonne1]],Tableau6[[Kolom2]:[Kolom2]],Tableau6[Colonne28],"?",0)</f>
        <v>1</v>
      </c>
      <c r="AI13" s="39" cm="1">
        <f t="array" aca="1" ref="AI13" ca="1">_xlfn.XLOOKUP(Tableau7[[#This Row],[Colonne1]:[Colonne1]],Tableau6[[Kolom2]:[Kolom2]],Tableau6[Colonne1],"?",0)</f>
        <v>1</v>
      </c>
      <c r="AJ13" s="31" t="str" cm="1">
        <f t="array" aca="1" ref="AJ13" ca="1">_xlfn.XLOOKUP(Tableau7[[#This Row],[Colonne1]:[Colonne1]],Tableau6[[Kolom2]:[Kolom2]],Tableau6[Colonne2],"?",0)</f>
        <v>Nicolas</v>
      </c>
      <c r="AK13" s="44" t="str">
        <f>IF(COUNTIF(AL:AL,Tableau7[[#This Row],[Colonne6]])&gt;1,"Ex Aequo","")</f>
        <v/>
      </c>
      <c r="AL13" s="28" t="str">
        <f>Tableau6[[#This Row],[Colonne27]]&amp;Tableau6[[#This Row],[Colonne28]]&amp;Tableau6[[#This Row],[Colonne29]]</f>
        <v>2826</v>
      </c>
    </row>
    <row r="14" spans="1:38" s="9" customFormat="1" ht="50.1" customHeight="1">
      <c r="A14" s="2"/>
      <c r="B14" s="2"/>
      <c r="C14" s="3"/>
      <c r="D14" s="3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3"/>
      <c r="AD14" s="3"/>
      <c r="AE14" s="3"/>
      <c r="AF14" s="40"/>
      <c r="AG14" s="2"/>
      <c r="AH14" s="2"/>
      <c r="AI14" s="2"/>
      <c r="AJ14" s="2"/>
      <c r="AK14" s="2"/>
      <c r="AL14" s="2"/>
    </row>
    <row r="15" spans="1:38" s="9" customFormat="1" ht="50.1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 s="41"/>
      <c r="AG15"/>
      <c r="AH15"/>
      <c r="AI15"/>
      <c r="AJ15"/>
      <c r="AK15"/>
      <c r="AL15"/>
    </row>
    <row r="16" spans="1:38" s="9" customFormat="1" ht="50.1" customHeight="1">
      <c r="A16" s="2" cm="1">
        <f t="array" ref="A16:A19">Tableau6[[#All],[Colonne1]]</f>
        <v>1</v>
      </c>
      <c r="B16" s="2" t="str" cm="1">
        <f t="array" ref="B16:B19">Tableau6[[#All],[Colonne2]]</f>
        <v>Nicolas</v>
      </c>
      <c r="C16" s="3"/>
      <c r="D16" s="3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3"/>
      <c r="AD16" s="3"/>
      <c r="AE16" s="3"/>
      <c r="AF16" s="40"/>
      <c r="AG16" s="2"/>
      <c r="AH16" s="2"/>
      <c r="AI16" s="2"/>
      <c r="AJ16" s="2"/>
      <c r="AK16" s="2"/>
      <c r="AL16" s="2"/>
    </row>
    <row r="17" spans="1:38" s="9" customFormat="1" ht="50.1" customHeight="1">
      <c r="A17" s="2">
        <v>2</v>
      </c>
      <c r="B17" s="2" t="str">
        <v>Hélène</v>
      </c>
      <c r="C17" s="3"/>
      <c r="D17" s="3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3"/>
      <c r="AD17" s="3"/>
      <c r="AE17" s="3"/>
      <c r="AF17" s="41"/>
      <c r="AG17" s="2"/>
      <c r="AH17" s="2"/>
      <c r="AI17" s="2"/>
      <c r="AJ17" s="2"/>
      <c r="AK17" s="2"/>
      <c r="AL17" s="2"/>
    </row>
    <row r="18" spans="1:38" s="9" customFormat="1" ht="50.1" customHeight="1">
      <c r="A18" s="2">
        <v>3</v>
      </c>
      <c r="B18" s="2" t="str">
        <v>Patrick</v>
      </c>
      <c r="C18" s="3"/>
      <c r="D18" s="3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3"/>
      <c r="AD18" s="3"/>
      <c r="AE18" s="3"/>
      <c r="AF18" s="41"/>
      <c r="AG18" s="2"/>
      <c r="AH18" s="2"/>
      <c r="AI18" s="2"/>
      <c r="AJ18" s="2"/>
      <c r="AK18" s="2"/>
      <c r="AL18" s="2"/>
    </row>
    <row r="19" spans="1:38" s="9" customFormat="1" ht="50.1" customHeight="1">
      <c r="A19" s="2">
        <v>4</v>
      </c>
      <c r="B19" s="2" t="str">
        <v>Christophe</v>
      </c>
      <c r="C19" s="3"/>
      <c r="D19" s="3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3"/>
      <c r="AD19" s="3"/>
      <c r="AE19" s="3"/>
      <c r="AF19" s="41"/>
      <c r="AG19" s="2"/>
      <c r="AH19" s="2"/>
      <c r="AI19" s="2"/>
      <c r="AJ19" s="2"/>
      <c r="AK19" s="2"/>
      <c r="AL19" s="2"/>
    </row>
    <row r="20" spans="1:38" s="9" customFormat="1" ht="50.1" customHeight="1">
      <c r="A20" s="2"/>
      <c r="B20" s="2"/>
      <c r="C20" s="3"/>
      <c r="D20" s="3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3"/>
      <c r="AD20" s="3"/>
      <c r="AE20" s="3"/>
      <c r="AF20" s="41"/>
      <c r="AG20" s="2"/>
      <c r="AH20" s="2"/>
      <c r="AI20" s="2"/>
      <c r="AJ20" s="2"/>
      <c r="AK20" s="2"/>
      <c r="AL20" s="2"/>
    </row>
    <row r="21" spans="1:38" s="9" customFormat="1" ht="50.1" customHeight="1">
      <c r="A21" s="2"/>
      <c r="B21" s="2"/>
      <c r="C21" s="3"/>
      <c r="D21" s="3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3"/>
      <c r="AD21" s="3"/>
      <c r="AE21" s="3"/>
      <c r="AF21" s="41"/>
      <c r="AG21" s="2"/>
      <c r="AH21" s="2"/>
      <c r="AI21" s="2"/>
      <c r="AJ21" s="2"/>
      <c r="AK21" s="2"/>
      <c r="AL21" s="2"/>
    </row>
    <row r="22" spans="1:38" s="9" customFormat="1" ht="50.1" customHeight="1">
      <c r="A22" s="2"/>
      <c r="B22" s="2"/>
      <c r="C22" s="3"/>
      <c r="D22" s="3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3"/>
      <c r="AD22" s="3"/>
      <c r="AE22" s="3"/>
      <c r="AF22" s="41"/>
      <c r="AG22" s="2"/>
      <c r="AH22" s="2"/>
      <c r="AI22" s="2"/>
      <c r="AJ22" s="2"/>
      <c r="AK22" s="2"/>
      <c r="AL22" s="2"/>
    </row>
    <row r="23" spans="1:38" s="9" customFormat="1" ht="50.1" customHeight="1">
      <c r="A23" s="2"/>
      <c r="B23" s="2"/>
      <c r="C23" s="3"/>
      <c r="D23" s="3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3"/>
      <c r="AD23" s="3"/>
      <c r="AE23" s="3"/>
      <c r="AF23" s="41"/>
      <c r="AG23" s="2"/>
      <c r="AH23" s="2"/>
      <c r="AI23" s="2"/>
      <c r="AJ23" s="2"/>
      <c r="AK23" s="2"/>
      <c r="AL23" s="2"/>
    </row>
    <row r="24" spans="1:38" s="9" customFormat="1" ht="50.1" customHeight="1">
      <c r="A24" s="2"/>
      <c r="B24" s="2"/>
      <c r="C24" s="3"/>
      <c r="D24" s="3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3"/>
      <c r="AD24" s="3"/>
      <c r="AE24" s="3"/>
      <c r="AF24" s="41"/>
      <c r="AG24" s="2"/>
      <c r="AH24" s="2"/>
      <c r="AI24" s="2"/>
      <c r="AJ24" s="2"/>
      <c r="AK24" s="2"/>
      <c r="AL24" s="2"/>
    </row>
    <row r="25" spans="1:38" s="9" customFormat="1" ht="50.1" customHeight="1">
      <c r="A25" s="2"/>
      <c r="B25" s="2"/>
      <c r="C25" s="3"/>
      <c r="D25" s="3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3"/>
      <c r="AD25" s="3"/>
      <c r="AE25" s="3"/>
      <c r="AF25" s="41"/>
      <c r="AG25" s="2"/>
      <c r="AH25" s="2"/>
      <c r="AI25" s="2"/>
      <c r="AJ25" s="2"/>
      <c r="AK25" s="2"/>
      <c r="AL25" s="2"/>
    </row>
    <row r="26" spans="1:38" s="9" customFormat="1" ht="50.1" customHeight="1">
      <c r="A26" s="2"/>
      <c r="B26" s="2"/>
      <c r="C26" s="3"/>
      <c r="D26" s="3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3"/>
      <c r="AD26" s="3"/>
      <c r="AE26" s="3"/>
      <c r="AF26" s="41"/>
      <c r="AG26" s="2"/>
      <c r="AH26" s="2"/>
      <c r="AI26" s="2"/>
      <c r="AJ26" s="2"/>
      <c r="AK26" s="2"/>
      <c r="AL26" s="2"/>
    </row>
    <row r="27" spans="1:38" s="9" customFormat="1" ht="50.1" customHeight="1">
      <c r="A27" s="2"/>
      <c r="B27" s="2"/>
      <c r="C27" s="3"/>
      <c r="D27" s="3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3"/>
      <c r="AE27" s="3"/>
      <c r="AF27" s="41"/>
      <c r="AG27" s="2"/>
      <c r="AH27" s="2"/>
      <c r="AI27" s="2"/>
      <c r="AJ27" s="2"/>
      <c r="AK27" s="2"/>
      <c r="AL27" s="2"/>
    </row>
    <row r="28" spans="1:38" s="9" customFormat="1" ht="50.1" customHeight="1">
      <c r="A28" s="2"/>
      <c r="B28" s="2"/>
      <c r="C28" s="3"/>
      <c r="D28" s="3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3"/>
      <c r="AD28" s="3"/>
      <c r="AE28" s="3"/>
      <c r="AF28" s="41"/>
      <c r="AG28" s="2"/>
      <c r="AH28" s="2"/>
      <c r="AI28" s="2"/>
      <c r="AJ28" s="2"/>
      <c r="AK28" s="2"/>
      <c r="AL28" s="2"/>
    </row>
    <row r="29" spans="1:38" s="9" customFormat="1" ht="50.1" customHeight="1">
      <c r="A29" s="2"/>
      <c r="B29" s="2"/>
      <c r="C29" s="3"/>
      <c r="D29" s="3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3"/>
      <c r="AD29" s="3"/>
      <c r="AE29" s="3"/>
      <c r="AF29" s="41"/>
      <c r="AG29" s="2"/>
      <c r="AH29" s="2"/>
      <c r="AI29" s="2"/>
      <c r="AJ29" s="2"/>
      <c r="AK29" s="2"/>
      <c r="AL29" s="2"/>
    </row>
    <row r="30" spans="1:38" s="9" customFormat="1" ht="50.1" customHeight="1">
      <c r="A30" s="2"/>
      <c r="B30" s="2"/>
      <c r="C30" s="3"/>
      <c r="D30" s="3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3"/>
      <c r="AD30" s="3"/>
      <c r="AE30" s="3"/>
      <c r="AF30" s="41"/>
      <c r="AG30" s="2"/>
      <c r="AH30" s="2"/>
      <c r="AI30" s="2"/>
      <c r="AJ30" s="2"/>
      <c r="AK30" s="2"/>
      <c r="AL30" s="2"/>
    </row>
    <row r="31" spans="1:38" s="9" customFormat="1" ht="50.1" customHeight="1">
      <c r="A31" s="2"/>
      <c r="B31" s="2"/>
      <c r="C31" s="3"/>
      <c r="D31" s="3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3"/>
      <c r="AD31" s="3"/>
      <c r="AE31" s="3"/>
      <c r="AF31" s="41"/>
      <c r="AG31" s="2"/>
      <c r="AH31" s="2"/>
      <c r="AI31" s="2"/>
      <c r="AJ31" s="2"/>
      <c r="AK31" s="2"/>
      <c r="AL31" s="2"/>
    </row>
    <row r="32" spans="1:38" s="9" customFormat="1" ht="50.1" customHeight="1">
      <c r="A32" s="2"/>
      <c r="B32" s="2"/>
      <c r="C32" s="3"/>
      <c r="D32" s="3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3"/>
      <c r="AD32" s="3"/>
      <c r="AE32" s="3"/>
      <c r="AF32" s="41"/>
      <c r="AG32" s="2"/>
      <c r="AH32" s="2"/>
      <c r="AI32" s="2"/>
      <c r="AJ32" s="2"/>
      <c r="AK32" s="2"/>
      <c r="AL32" s="2"/>
    </row>
    <row r="33" spans="1:38" s="9" customFormat="1" ht="50.1" customHeight="1">
      <c r="A33" s="2"/>
      <c r="B33" s="2"/>
      <c r="C33" s="3"/>
      <c r="D33" s="3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3"/>
      <c r="AD33" s="3"/>
      <c r="AE33" s="3"/>
      <c r="AF33" s="41"/>
      <c r="AG33" s="2"/>
      <c r="AH33" s="2"/>
      <c r="AI33" s="2"/>
      <c r="AJ33" s="2"/>
      <c r="AK33" s="2"/>
      <c r="AL33" s="2"/>
    </row>
    <row r="34" spans="1:38" customFormat="1" ht="50.1" customHeight="1">
      <c r="A34" s="2"/>
      <c r="B34" s="2"/>
      <c r="C34" s="3"/>
      <c r="D34" s="3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3"/>
      <c r="AD34" s="3"/>
      <c r="AE34" s="3"/>
      <c r="AG34" s="2"/>
      <c r="AH34" s="2"/>
      <c r="AI34" s="2"/>
      <c r="AJ34" s="2"/>
      <c r="AK34" s="2"/>
      <c r="AL34" s="2"/>
    </row>
    <row r="36" spans="1:38" customFormat="1">
      <c r="A36" s="2"/>
      <c r="B36" s="2"/>
      <c r="C36" s="3"/>
      <c r="D36" s="3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3"/>
      <c r="AD36" s="3"/>
      <c r="AE36" s="3"/>
      <c r="AG36" s="2"/>
      <c r="AH36" s="2"/>
      <c r="AI36" s="2"/>
      <c r="AJ36" s="2"/>
      <c r="AK36" s="2"/>
      <c r="AL36" s="2"/>
    </row>
  </sheetData>
  <mergeCells count="24">
    <mergeCell ref="X8:Y8"/>
    <mergeCell ref="C7:F7"/>
    <mergeCell ref="G7:J7"/>
    <mergeCell ref="K7:N7"/>
    <mergeCell ref="O7:R7"/>
    <mergeCell ref="S7:V7"/>
    <mergeCell ref="W7:Z7"/>
    <mergeCell ref="D8:E8"/>
    <mergeCell ref="H8:I8"/>
    <mergeCell ref="L8:M8"/>
    <mergeCell ref="P8:Q8"/>
    <mergeCell ref="T8:U8"/>
    <mergeCell ref="AJ1:AK1"/>
    <mergeCell ref="AJ2:AK2"/>
    <mergeCell ref="AJ3:AK3"/>
    <mergeCell ref="A5:AK5"/>
    <mergeCell ref="AG7:AJ7"/>
    <mergeCell ref="AA7:AA8"/>
    <mergeCell ref="AB7:AB8"/>
    <mergeCell ref="AC7:AC8"/>
    <mergeCell ref="A1:A3"/>
    <mergeCell ref="B1:Y3"/>
    <mergeCell ref="AD7:AD8"/>
    <mergeCell ref="AE7:AE8"/>
  </mergeCells>
  <dataValidations disablePrompts="1" count="1">
    <dataValidation type="list" allowBlank="1" showInputMessage="1" showErrorMessage="1" sqref="AI2:AJ2" xr:uid="{16F7AAAB-82A2-43C3-B032-EFEAF2352ED4}">
      <formula1>"Tête à Tête,Doublette,Triplette"</formula1>
    </dataValidation>
  </dataValidations>
  <printOptions horizontalCentered="1"/>
  <pageMargins left="0.35433070866141736" right="0.39370078740157483" top="0.51181102362204722" bottom="0.51181102362204722" header="0.51181102362204722" footer="0.51181102362204722"/>
  <pageSetup paperSize="9" scale="17" orientation="landscape" horizontalDpi="360" verticalDpi="360" r:id="rId1"/>
  <headerFooter alignWithMargins="0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Classement</vt:lpstr>
      <vt:lpstr>Classement!Afdrukbereik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BSA</cp:lastModifiedBy>
  <cp:lastPrinted>2026-07-30T11:51:59Z</cp:lastPrinted>
  <dcterms:created xsi:type="dcterms:W3CDTF">2026-07-30T11:40:59Z</dcterms:created>
  <dcterms:modified xsi:type="dcterms:W3CDTF">2026-07-30T17:42:53Z</dcterms:modified>
</cp:coreProperties>
</file>