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AE31FE1-70DD-4BD4-8CD4-66B2B016E2DE}" xr6:coauthVersionLast="47" xr6:coauthVersionMax="47" xr10:uidLastSave="{00000000-0000-0000-0000-000000000000}"/>
  <bookViews>
    <workbookView xWindow="-120" yWindow="-120" windowWidth="29040" windowHeight="15990" xr2:uid="{74E52A32-6EF0-46C6-8789-910387E6996D}"/>
  </bookViews>
  <sheets>
    <sheet name="LISTE" sheetId="1" r:id="rId1"/>
    <sheet name="CODE" sheetId="2" r:id="rId2"/>
  </sheets>
  <definedNames>
    <definedName name="_xlnm._FilterDatabase" localSheetId="0" hidden="1">LISTE!$A$2:$Q$16</definedName>
    <definedName name="abc">CODE!$A$2:$E$100</definedName>
    <definedName name="bdd">OFFSET(CODE!$A$2:$D$2,,,COUNTIF(CODE!$B:$B,"&gt;&lt;")-1)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6" i="1" l="1" a="1"/>
  <c r="R16" i="1" s="1"/>
  <c r="E16" i="1"/>
  <c r="K16" i="1" s="1" a="1"/>
  <c r="K16" i="1" s="1"/>
  <c r="D16" i="1"/>
  <c r="C16" i="1"/>
  <c r="B16" i="1"/>
  <c r="R3" i="1" a="1"/>
  <c r="R3" i="1" s="1"/>
  <c r="R4" i="1" a="1"/>
  <c r="R4" i="1" s="1"/>
  <c r="R5" i="1" a="1"/>
  <c r="R5" i="1" s="1"/>
  <c r="R6" i="1" a="1"/>
  <c r="R6" i="1" s="1"/>
  <c r="R7" i="1" a="1"/>
  <c r="R7" i="1" s="1"/>
  <c r="I7" i="1" s="1" a="1"/>
  <c r="I7" i="1" s="1"/>
  <c r="R8" i="1" a="1"/>
  <c r="R8" i="1" s="1"/>
  <c r="R9" i="1" a="1"/>
  <c r="R9" i="1" s="1"/>
  <c r="R10" i="1" a="1"/>
  <c r="R10" i="1" s="1"/>
  <c r="R11" i="1" a="1"/>
  <c r="R11" i="1" s="1"/>
  <c r="R12" i="1" a="1"/>
  <c r="R12" i="1" s="1"/>
  <c r="R13" i="1" a="1"/>
  <c r="R13" i="1" s="1"/>
  <c r="R14" i="1" a="1"/>
  <c r="R14" i="1" s="1"/>
  <c r="K14" i="1" s="1" a="1"/>
  <c r="K14" i="1" s="1"/>
  <c r="R15" i="1" a="1"/>
  <c r="R15" i="1" s="1"/>
  <c r="I15" i="1" s="1" a="1"/>
  <c r="I15" i="1" s="1"/>
  <c r="C3" i="1"/>
  <c r="E3" i="1"/>
  <c r="E4" i="1"/>
  <c r="K4" i="1" s="1" a="1"/>
  <c r="K4" i="1" s="1"/>
  <c r="E5" i="1"/>
  <c r="K5" i="1" s="1" a="1"/>
  <c r="K5" i="1" s="1"/>
  <c r="E6" i="1"/>
  <c r="E7" i="1"/>
  <c r="E8" i="1"/>
  <c r="K8" i="1" s="1" a="1"/>
  <c r="K8" i="1" s="1"/>
  <c r="E9" i="1"/>
  <c r="K9" i="1" s="1" a="1"/>
  <c r="K9" i="1" s="1"/>
  <c r="E10" i="1"/>
  <c r="E11" i="1"/>
  <c r="E12" i="1"/>
  <c r="K12" i="1" s="1" a="1"/>
  <c r="K12" i="1" s="1"/>
  <c r="E13" i="1"/>
  <c r="K13" i="1" s="1" a="1"/>
  <c r="K13" i="1" s="1"/>
  <c r="B4" i="1"/>
  <c r="C4" i="1"/>
  <c r="D4" i="1"/>
  <c r="B5" i="1"/>
  <c r="C5" i="1"/>
  <c r="D5" i="1"/>
  <c r="B6" i="1"/>
  <c r="C6" i="1"/>
  <c r="D6" i="1"/>
  <c r="B7" i="1"/>
  <c r="C7" i="1"/>
  <c r="D7" i="1"/>
  <c r="B8" i="1"/>
  <c r="C8" i="1"/>
  <c r="D8" i="1"/>
  <c r="B9" i="1"/>
  <c r="C9" i="1"/>
  <c r="D9" i="1"/>
  <c r="B10" i="1"/>
  <c r="C10" i="1"/>
  <c r="D10" i="1"/>
  <c r="B11" i="1"/>
  <c r="C11" i="1"/>
  <c r="D11" i="1"/>
  <c r="B12" i="1"/>
  <c r="C12" i="1"/>
  <c r="D12" i="1"/>
  <c r="B13" i="1"/>
  <c r="C13" i="1"/>
  <c r="D13" i="1"/>
  <c r="B14" i="1"/>
  <c r="C14" i="1"/>
  <c r="D14" i="1"/>
  <c r="B15" i="1"/>
  <c r="C15" i="1"/>
  <c r="D15" i="1"/>
  <c r="D3" i="1"/>
  <c r="B3" i="1"/>
  <c r="K11" i="1" l="1" a="1"/>
  <c r="K11" i="1" s="1"/>
  <c r="K7" i="1" a="1"/>
  <c r="K7" i="1" s="1"/>
  <c r="K3" i="1" a="1"/>
  <c r="K3" i="1" s="1"/>
  <c r="J16" i="1" a="1"/>
  <c r="J16" i="1" s="1"/>
  <c r="K10" i="1" a="1"/>
  <c r="K10" i="1" s="1"/>
  <c r="K6" i="1" a="1"/>
  <c r="K6" i="1" s="1"/>
  <c r="J12" i="1" a="1"/>
  <c r="J12" i="1" s="1"/>
  <c r="J4" i="1" a="1"/>
  <c r="J4" i="1" s="1"/>
  <c r="K15" i="1" a="1"/>
  <c r="K15" i="1" s="1"/>
  <c r="I13" i="1" a="1"/>
  <c r="I13" i="1" s="1"/>
  <c r="P13" i="1" s="1"/>
  <c r="J5" i="1" a="1"/>
  <c r="J5" i="1" s="1"/>
  <c r="J8" i="1" a="1"/>
  <c r="J8" i="1" s="1"/>
  <c r="I6" i="1" a="1"/>
  <c r="I6" i="1" s="1"/>
  <c r="J11" i="1" a="1"/>
  <c r="J11" i="1" s="1"/>
  <c r="I16" i="1" a="1"/>
  <c r="I16" i="1" s="1"/>
  <c r="P16" i="1" s="1"/>
  <c r="I14" i="1" a="1"/>
  <c r="I14" i="1" s="1"/>
  <c r="J14" i="1" a="1"/>
  <c r="J14" i="1" s="1"/>
  <c r="I5" i="1" a="1"/>
  <c r="I5" i="1" s="1"/>
  <c r="P5" i="1" s="1"/>
  <c r="J3" i="1" a="1"/>
  <c r="J3" i="1" s="1"/>
  <c r="J15" i="1" a="1"/>
  <c r="J15" i="1" s="1"/>
  <c r="L15" i="1" s="1"/>
  <c r="J7" i="1" a="1"/>
  <c r="J7" i="1" s="1"/>
  <c r="P7" i="1" s="1"/>
  <c r="I9" i="1" a="1"/>
  <c r="I9" i="1" s="1"/>
  <c r="P9" i="1" s="1"/>
  <c r="J10" i="1" a="1"/>
  <c r="J10" i="1" s="1"/>
  <c r="J6" i="1" a="1"/>
  <c r="J6" i="1" s="1"/>
  <c r="I12" i="1" a="1"/>
  <c r="I12" i="1" s="1"/>
  <c r="P12" i="1" s="1"/>
  <c r="I8" i="1" a="1"/>
  <c r="I8" i="1" s="1"/>
  <c r="P8" i="1" s="1"/>
  <c r="I4" i="1" a="1"/>
  <c r="I4" i="1" s="1"/>
  <c r="P4" i="1" s="1"/>
  <c r="J13" i="1" a="1"/>
  <c r="J13" i="1" s="1"/>
  <c r="J9" i="1" a="1"/>
  <c r="J9" i="1" s="1"/>
  <c r="I10" i="1" a="1"/>
  <c r="I10" i="1" s="1"/>
  <c r="P10" i="1" s="1"/>
  <c r="I11" i="1" a="1"/>
  <c r="I11" i="1" s="1"/>
  <c r="I3" i="1" a="1"/>
  <c r="I3" i="1" s="1"/>
  <c r="P3" i="1" s="1"/>
  <c r="P6" i="1" l="1"/>
  <c r="L13" i="1"/>
  <c r="L14" i="1"/>
  <c r="P14" i="1"/>
  <c r="P15" i="1"/>
  <c r="L11" i="1"/>
  <c r="P11" i="1"/>
  <c r="L3" i="1"/>
  <c r="L7" i="1"/>
  <c r="L4" i="1"/>
  <c r="L16" i="1"/>
  <c r="L12" i="1"/>
  <c r="L5" i="1"/>
  <c r="L10" i="1"/>
  <c r="L8" i="1"/>
  <c r="L9" i="1"/>
  <c r="L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<sst xmlns="http://schemas.openxmlformats.org/spreadsheetml/2006/main" count="88" uniqueCount="48">
  <si>
    <t>point de livraison</t>
  </si>
  <si>
    <t>adresse</t>
  </si>
  <si>
    <t>mono/tri</t>
  </si>
  <si>
    <t>puissance</t>
  </si>
  <si>
    <t>date relevé</t>
  </si>
  <si>
    <t>total conso relevé</t>
  </si>
  <si>
    <t>prix HP</t>
  </si>
  <si>
    <t>prix HC</t>
  </si>
  <si>
    <t>total prix releve</t>
  </si>
  <si>
    <t>commentaires</t>
  </si>
  <si>
    <t>liste point de livraison</t>
  </si>
  <si>
    <t>PDL</t>
  </si>
  <si>
    <t>ADRESSE</t>
  </si>
  <si>
    <t>MONO/TRI</t>
  </si>
  <si>
    <t>PIUSSANCE</t>
  </si>
  <si>
    <t>TYPE</t>
  </si>
  <si>
    <t>BASE</t>
  </si>
  <si>
    <t>HP/HC</t>
  </si>
  <si>
    <t>52 ROUTE DE MARMANDE (COMPLEXE SPORTIF)</t>
  </si>
  <si>
    <t>7 AVENUE HENRI FAUREL (LOGEMENT BOUCHERIE)</t>
  </si>
  <si>
    <t>RUE SAINTE COLOMBE (PRESBYTERE)</t>
  </si>
  <si>
    <t>RUE MARCEL LHERMITE (CLAE)</t>
  </si>
  <si>
    <t>3 RUE MARCEL LHERMITE (ECOLE)</t>
  </si>
  <si>
    <t>PLACE BOULIN DE LAPRADE ( PETANQUE-CANTINE)</t>
  </si>
  <si>
    <t>AVENUE RENE LESTRADE (ATELIER MAIRIE)</t>
  </si>
  <si>
    <t>2 AVENUE JULIETTE BOUHET (MAIRIE)</t>
  </si>
  <si>
    <t>AVENUE RENE LESTRADE (POSTE)</t>
  </si>
  <si>
    <t>AVENUE HENRI FAUREL (ANCIEN PRESBYTERE)</t>
  </si>
  <si>
    <t>AVENUE RENE LESTRADE (EGLISE)</t>
  </si>
  <si>
    <t>AVENUE JULIETTE BOUHET</t>
  </si>
  <si>
    <t>16384804620450 LOGEMENT BOUCHERIE</t>
  </si>
  <si>
    <t>16376121552312 PETANQUE CANTINE</t>
  </si>
  <si>
    <t>30001630700412 COMPLEXE SPORTIF</t>
  </si>
  <si>
    <t>16338350165446 CLAE</t>
  </si>
  <si>
    <t>16374963809926 MAIRIE</t>
  </si>
  <si>
    <t>16375542681180 ATELIER</t>
  </si>
  <si>
    <t>16375397963398 POSTE</t>
  </si>
  <si>
    <t>16375687398994  EGLISE</t>
  </si>
  <si>
    <t>16332995612062  PRESBYTERE</t>
  </si>
  <si>
    <t>16375832116792 ECOLE</t>
  </si>
  <si>
    <t>16385238773893 ANC PRESB</t>
  </si>
  <si>
    <t>compteur HP</t>
  </si>
  <si>
    <t>compteur HC</t>
  </si>
  <si>
    <t>Kw HP</t>
  </si>
  <si>
    <t>Kw HC</t>
  </si>
  <si>
    <t>Base</t>
  </si>
  <si>
    <t>prix Base</t>
  </si>
  <si>
    <t>ligne precedent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</si>
</sst>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 &quot;€&quot;\ * #,##0_ ;_ &quot;€&quot;\ * \-#,##0_ ;_ &quot;€&quot;\ * &quot;-&quot;_ ;_ @_ "/>
    <numFmt numFmtId="164" formatCode="0.000\ &quot;€/kWH&quot;;;"/>
    <numFmt numFmtId="165" formatCode="#,##0\ &quot;kWH&quot;;;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left"/>
    </xf>
    <xf numFmtId="1" fontId="0" fillId="0" borderId="1" xfId="0" applyNumberFormat="1" applyBorder="1"/>
    <xf numFmtId="1" fontId="0" fillId="0" borderId="0" xfId="0" applyNumberFormat="1"/>
    <xf numFmtId="1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left"/>
    </xf>
    <xf numFmtId="0" fontId="0" fillId="3" borderId="1" xfId="0" applyFill="1" applyBorder="1"/>
    <xf numFmtId="0" fontId="0" fillId="0" borderId="2" xfId="0" applyBorder="1"/>
    <xf numFmtId="0" fontId="0" fillId="3" borderId="2" xfId="0" applyFill="1" applyBorder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10" xfId="0" applyBorder="1"/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14" fontId="0" fillId="0" borderId="3" xfId="0" applyNumberFormat="1" applyBorder="1"/>
    <xf numFmtId="14" fontId="0" fillId="3" borderId="3" xfId="0" applyNumberFormat="1" applyFill="1" applyBorder="1"/>
    <xf numFmtId="0" fontId="0" fillId="0" borderId="17" xfId="0" applyBorder="1"/>
    <xf numFmtId="0" fontId="0" fillId="3" borderId="17" xfId="0" applyFill="1" applyBorder="1"/>
    <xf numFmtId="164" fontId="0" fillId="0" borderId="13" xfId="0" applyNumberFormat="1" applyBorder="1"/>
    <xf numFmtId="164" fontId="0" fillId="0" borderId="1" xfId="0" applyNumberFormat="1" applyBorder="1"/>
    <xf numFmtId="164" fontId="0" fillId="3" borderId="13" xfId="0" applyNumberFormat="1" applyFill="1" applyBorder="1"/>
    <xf numFmtId="164" fontId="0" fillId="3" borderId="1" xfId="0" applyNumberFormat="1" applyFill="1" applyBorder="1"/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165" fontId="0" fillId="0" borderId="13" xfId="0" applyNumberFormat="1" applyBorder="1"/>
    <xf numFmtId="165" fontId="0" fillId="0" borderId="14" xfId="0" applyNumberFormat="1" applyBorder="1"/>
    <xf numFmtId="165" fontId="0" fillId="0" borderId="15" xfId="0" applyNumberFormat="1" applyBorder="1"/>
    <xf numFmtId="165" fontId="0" fillId="0" borderId="7" xfId="0" applyNumberFormat="1" applyBorder="1"/>
    <xf numFmtId="165" fontId="0" fillId="0" borderId="9" xfId="0" applyNumberFormat="1" applyBorder="1"/>
    <xf numFmtId="165" fontId="0" fillId="0" borderId="1" xfId="0" applyNumberFormat="1" applyBorder="1"/>
    <xf numFmtId="165" fontId="0" fillId="0" borderId="3" xfId="0" applyNumberFormat="1" applyBorder="1"/>
    <xf numFmtId="165" fontId="0" fillId="3" borderId="13" xfId="0" applyNumberFormat="1" applyFill="1" applyBorder="1"/>
    <xf numFmtId="165" fontId="0" fillId="3" borderId="14" xfId="0" applyNumberFormat="1" applyFill="1" applyBorder="1"/>
    <xf numFmtId="165" fontId="0" fillId="3" borderId="1" xfId="0" applyNumberFormat="1" applyFill="1" applyBorder="1"/>
    <xf numFmtId="165" fontId="0" fillId="3" borderId="3" xfId="0" applyNumberFormat="1" applyFill="1" applyBorder="1"/>
    <xf numFmtId="165" fontId="2" fillId="0" borderId="19" xfId="0" applyNumberFormat="1" applyFont="1" applyBorder="1"/>
    <xf numFmtId="165" fontId="2" fillId="3" borderId="19" xfId="0" applyNumberFormat="1" applyFont="1" applyFill="1" applyBorder="1"/>
    <xf numFmtId="42" fontId="2" fillId="0" borderId="14" xfId="0" applyNumberFormat="1" applyFont="1" applyBorder="1"/>
    <xf numFmtId="42" fontId="2" fillId="3" borderId="14" xfId="0" applyNumberFormat="1" applyFont="1" applyFill="1" applyBorder="1"/>
    <xf numFmtId="0" fontId="0" fillId="4" borderId="7" xfId="0" applyFill="1" applyBorder="1"/>
    <xf numFmtId="14" fontId="0" fillId="4" borderId="9" xfId="0" applyNumberFormat="1" applyFill="1" applyBorder="1"/>
    <xf numFmtId="165" fontId="0" fillId="4" borderId="15" xfId="0" applyNumberFormat="1" applyFill="1" applyBorder="1"/>
    <xf numFmtId="165" fontId="0" fillId="4" borderId="16" xfId="0" applyNumberFormat="1" applyFill="1" applyBorder="1"/>
    <xf numFmtId="165" fontId="0" fillId="4" borderId="7" xfId="0" applyNumberFormat="1" applyFill="1" applyBorder="1"/>
    <xf numFmtId="165" fontId="0" fillId="4" borderId="9" xfId="0" applyNumberFormat="1" applyFill="1" applyBorder="1"/>
    <xf numFmtId="165" fontId="2" fillId="4" borderId="18" xfId="0" applyNumberFormat="1" applyFont="1" applyFill="1" applyBorder="1"/>
    <xf numFmtId="164" fontId="0" fillId="4" borderId="15" xfId="0" applyNumberFormat="1" applyFill="1" applyBorder="1"/>
    <xf numFmtId="164" fontId="0" fillId="4" borderId="7" xfId="0" applyNumberFormat="1" applyFill="1" applyBorder="1"/>
    <xf numFmtId="42" fontId="2" fillId="4" borderId="16" xfId="0" applyNumberFormat="1" applyFont="1" applyFill="1" applyBorder="1"/>
    <xf numFmtId="0" fontId="0" fillId="4" borderId="8" xfId="0" applyFill="1" applyBorder="1"/>
    <xf numFmtId="0" fontId="0" fillId="4" borderId="7" xfId="0" applyNumberFormat="1" applyFill="1" applyBorder="1" applyAlignment="1">
      <alignment horizontal="center"/>
    </xf>
  </cellXfs>
  <cellStyles count="1">
    <cellStyle name="Standaard" xfId="0" builtinId="0"/>
  </cellStyles>
  <dxfs count="24">
    <dxf>
      <font>
        <b/>
        <i/>
      </font>
      <numFmt numFmtId="32" formatCode="_ &quot;€&quot;\ * #,##0_ ;_ &quot;€&quot;\ * \-#,##0_ ;_ &quot;€&quot;\ * &quot;-&quot;_ ;_ @_ 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64" formatCode="0.000\ &quot;€/kWH&quot;;;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/>
      </font>
      <numFmt numFmtId="165" formatCode="#,##0\ &quot;kWH&quot;;;"/>
      <border diagonalUp="0" diagonalDown="0" outline="0">
        <left style="medium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00\ &quot;€/kWH&quot;;;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\ &quot;kWH&quot;;;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5" formatCode="#,##0\ &quot;kWH&quot;;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numFmt numFmtId="165" formatCode="#,##0\ &quot;kWH&quot;;;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numFmt numFmtId="165" formatCode="#,##0\ &quot;kWH&quot;;;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#,##0\ &quot;kWH&quot;;;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lightUp">
          <bgColor rgb="FF92D050"/>
        </patternFill>
      </fill>
    </dxf>
    <dxf>
      <fill>
        <patternFill patternType="lightUp">
          <bgColor rgb="FF92D050"/>
        </patternFill>
      </fill>
    </dxf>
    <dxf>
      <fill>
        <patternFill patternType="lightUp">
          <bgColor rgb="FF92D050"/>
        </patternFill>
      </fill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\ &quot;€/kWH&quot;;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19050</xdr:colOff>
      <xdr:row>3</xdr:row>
      <xdr:rowOff>152401</xdr:rowOff>
    </xdr:from>
    <xdr:to>
      <xdr:col>24</xdr:col>
      <xdr:colOff>333375</xdr:colOff>
      <xdr:row>7</xdr:row>
      <xdr:rowOff>171451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A9D69A5-7FDE-ECAD-2492-ACCD7073D8ED}"/>
            </a:ext>
          </a:extLst>
        </xdr:cNvPr>
        <xdr:cNvSpPr txBox="1"/>
      </xdr:nvSpPr>
      <xdr:spPr>
        <a:xfrm>
          <a:off x="18888075" y="723901"/>
          <a:ext cx="488632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plage de données dans la feuille Code est nommée</a:t>
          </a:r>
          <a:r>
            <a:rPr lang="fr-FR" sz="1100" baseline="0"/>
            <a:t> "bdd" en dynamique  , tu peux y rajouter toutes tes valeurs </a:t>
          </a:r>
        </a:p>
        <a:p>
          <a:r>
            <a:rPr lang="fr-FR" sz="1100" baseline="0"/>
            <a:t>voir dans le gestionnaire de noms   (CTRL et F3)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AE68F8-4849-44A3-B052-504699D964FE}" name="Tabel1" displayName="Tabel1" ref="A2:R16" totalsRowShown="0" headerRowDxfId="23" headerRowBorderDxfId="22" tableBorderDxfId="21">
  <autoFilter ref="A2:R16" xr:uid="{DCAE68F8-4849-44A3-B052-504699D964FE}"/>
  <tableColumns count="18">
    <tableColumn id="1" xr3:uid="{0F852DC7-ADC0-4004-B3C3-C1E60E5F6965}" name="point de livraison" dataDxfId="20"/>
    <tableColumn id="2" xr3:uid="{FA7B04EA-C29E-4857-9694-B268267AD1AA}" name="adresse" dataDxfId="19">
      <calculatedColumnFormula>IF($A3="","",(VLOOKUP($A3,abc,2,0)))</calculatedColumnFormula>
    </tableColumn>
    <tableColumn id="3" xr3:uid="{B5B48FB3-42D6-4F68-BA9D-C9C2373C5E1F}" name="mono/tri" dataDxfId="18">
      <calculatedColumnFormula>IF($A3="","",(VLOOKUP($A3,abc,3,0)))</calculatedColumnFormula>
    </tableColumn>
    <tableColumn id="4" xr3:uid="{43259FA5-1CD1-4C9D-82EE-C7E76F270D9B}" name="puissance" dataDxfId="17">
      <calculatedColumnFormula>IF($A3="","",(VLOOKUP($A3,abc,4,0)))</calculatedColumnFormula>
    </tableColumn>
    <tableColumn id="5" xr3:uid="{14E252ED-39DE-4FDA-9532-808D2680A420}" name="TYPE" dataDxfId="16"/>
    <tableColumn id="6" xr3:uid="{1DEDF526-1922-4B32-BFF5-546943827762}" name="date relevé" dataDxfId="15"/>
    <tableColumn id="7" xr3:uid="{5B3D26FD-38CC-4FD0-9637-9F74448F8023}" name="compteur HP" dataDxfId="9"/>
    <tableColumn id="8" xr3:uid="{FC8278C8-33E0-4395-85C7-07045CB88F80}" name="compteur HC" dataDxfId="8"/>
    <tableColumn id="9" xr3:uid="{19997178-B368-4E80-A503-C982DBCB2861}" name="Kw HP" dataDxfId="7">
      <calculatedColumnFormula array="1">IF(OR(Tabel1[[#This Row],[TYPE]:[TYPE]]="base",Tabel1[[#This Row],[ligne precedent]:[ligne precedent]]="-"),"-",Tabel1[[#This Row],[compteur HP]]-INDEX(Tabel1[compteur HP],Tabel1[[#This Row],[ligne precedent]:[ligne precedent]]))</calculatedColumnFormula>
    </tableColumn>
    <tableColumn id="10" xr3:uid="{251827C4-358B-43B3-9140-3B36C49C436A}" name="Kw HC" dataDxfId="6">
      <calculatedColumnFormula array="1">IF(OR(Tabel1[[#This Row],[TYPE]:[TYPE]]="base",Tabel1[[#This Row],[ligne precedent]:[ligne precedent]]="-"),"-",IFERROR(Tabel1[[#This Row],[compteur HC]]-INDEX(Tabel1[compteur HC],Tabel1[[#This Row],[ligne precedent]:[ligne precedent]]),"???"))</calculatedColumnFormula>
    </tableColumn>
    <tableColumn id="17" xr3:uid="{B5794DF4-25F0-46E1-8E05-0489948D5949}" name="Base" dataDxfId="5">
      <calculatedColumnFormula array="1">IF(OR(Tabel1[[#This Row],[TYPE]:[TYPE]]&lt;&gt;"base",Tabel1[[#This Row],[ligne precedent]:[ligne precedent]]="-"),"-",IFERROR(Tabel1[[#This Row],[compteur HP]]-INDEX(Tabel1[compteur HP],Tabel1[[#This Row],[ligne precedent]:[ligne precedent]]),"???"))</calculatedColumnFormula>
    </tableColumn>
    <tableColumn id="11" xr3:uid="{FA1B7D29-A790-4758-A8C1-6C2A2FB9373D}" name="total conso relevé" dataDxfId="3">
      <calculatedColumnFormula>SUM(Tabel1[[#This Row],[Kw HP]:[Base]])</calculatedColumnFormula>
    </tableColumn>
    <tableColumn id="12" xr3:uid="{8B728DDF-83F6-45CC-9716-9EDBD341C57C}" name="prix HP" dataDxfId="4"/>
    <tableColumn id="13" xr3:uid="{88E50BEB-80D6-4FB2-B44F-714711C363A9}" name="prix HC" dataDxfId="14"/>
    <tableColumn id="18" xr3:uid="{6DC97C95-7B8F-4B9F-9345-D4375342DE02}" name="prix Base" dataDxfId="2"/>
    <tableColumn id="14" xr3:uid="{C53BB3CC-1F49-4371-AB8C-3F301E81EBC0}" name="total prix releve" dataDxfId="0">
      <calculatedColumnFormula>SUMPRODUCT(Tabel1[[#This Row],[Kw HP]:[Base]],Tabel1[[#This Row],[prix HP]:[prix Base]])</calculatedColumnFormula>
    </tableColumn>
    <tableColumn id="15" xr3:uid="{6BAA583D-57C8-4B93-851C-6774234DFC42}" name="commentaires" dataDxfId="1"/>
    <tableColumn id="16" xr3:uid="{ED14E504-B351-44D8-A7BC-CC6706FDD9F9}" name="ligne precedent" dataDxfId="13">
      <calculatedColumnFormula array="1">_xlfn.LET(
_xlpm.Dates_,IF((Tabel1[date relevé]&lt;Tabel1[[#This Row],[date relevé]])*(Tabel1[point de livraison]=Tabel1[[#This Row],[point de livraison]]),Tabel1[date relevé],0),
_xlpm.Lignes_,ROW(Tabel1[date relevé])-ROW(Tabel1[[#Headers],[date relevé]]),
_xlpm.Trie_,INDEX(_xlfn._xlws.SORT(_xlfn.HSTACK(_xlpm.Dates_,_xlpm.Lignes_),1,-1),1),
IF(INDEX(_xlpm.Trie_,1,1)=0,"-",INDEX(_xlpm.Trie_,1,2))
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2206E-6801-4300-913B-3FABB6273533}">
  <sheetPr codeName="Blad1"/>
  <dimension ref="A2:R16"/>
  <sheetViews>
    <sheetView tabSelected="1" topLeftCell="C1" workbookViewId="0">
      <selection activeCell="K26" sqref="K26"/>
    </sheetView>
  </sheetViews>
  <sheetFormatPr defaultColWidth="12.42578125" defaultRowHeight="15" x14ac:dyDescent="0.25"/>
  <cols>
    <col min="17" max="17" width="26.42578125" customWidth="1"/>
  </cols>
  <sheetData>
    <row r="2" spans="1:18" s="1" customFormat="1" ht="30" x14ac:dyDescent="0.25">
      <c r="A2" s="11" t="s">
        <v>0</v>
      </c>
      <c r="B2" s="12" t="s">
        <v>1</v>
      </c>
      <c r="C2" s="12" t="s">
        <v>2</v>
      </c>
      <c r="D2" s="12" t="s">
        <v>3</v>
      </c>
      <c r="E2" s="12" t="s">
        <v>15</v>
      </c>
      <c r="F2" s="12" t="s">
        <v>4</v>
      </c>
      <c r="G2" s="13" t="s">
        <v>41</v>
      </c>
      <c r="H2" s="16" t="s">
        <v>42</v>
      </c>
      <c r="I2" s="17" t="s">
        <v>43</v>
      </c>
      <c r="J2" s="11" t="s">
        <v>44</v>
      </c>
      <c r="K2" s="12" t="s">
        <v>45</v>
      </c>
      <c r="L2" s="12" t="s">
        <v>5</v>
      </c>
      <c r="M2" s="12" t="s">
        <v>6</v>
      </c>
      <c r="N2" s="12" t="s">
        <v>7</v>
      </c>
      <c r="O2" s="12" t="s">
        <v>46</v>
      </c>
      <c r="P2" s="12" t="s">
        <v>8</v>
      </c>
      <c r="Q2" s="13" t="s">
        <v>9</v>
      </c>
      <c r="R2" s="12" t="s">
        <v>47</v>
      </c>
    </row>
    <row r="3" spans="1:18" x14ac:dyDescent="0.25">
      <c r="A3" s="9" t="s">
        <v>30</v>
      </c>
      <c r="B3" s="2" t="str">
        <f t="shared" ref="B3:B16" si="0">IF($A3="","",(VLOOKUP($A3,abc,2,0)))</f>
        <v>7 AVENUE HENRI FAUREL (LOGEMENT BOUCHERIE)</v>
      </c>
      <c r="C3" s="2">
        <f>IF($A3="","",(VLOOKUP($A3,abc,3,0)))</f>
        <v>0</v>
      </c>
      <c r="D3" s="2">
        <f t="shared" ref="D3:D16" si="1">IF($A3="","",(VLOOKUP($A3,abc,4,0)))</f>
        <v>36</v>
      </c>
      <c r="E3" s="2" t="str">
        <f>IF(A3="","",(VLOOKUP($A3,abc,5,0)))</f>
        <v>HP/HC</v>
      </c>
      <c r="F3" s="18">
        <v>46182</v>
      </c>
      <c r="G3" s="29">
        <v>78210</v>
      </c>
      <c r="H3" s="30">
        <v>94628</v>
      </c>
      <c r="I3" s="31" cm="1">
        <f t="array" ref="I3">IF(OR(Tabel1[[#This Row],[TYPE]:[TYPE]]="base",Tabel1[[#This Row],[ligne precedent]:[ligne precedent]]="-"),"-",Tabel1[[#This Row],[compteur HP]]-INDEX(Tabel1[compteur HP],Tabel1[[#This Row],[ligne precedent]:[ligne precedent]]))</f>
        <v>612</v>
      </c>
      <c r="J3" s="32" cm="1">
        <f t="array" ref="J3">IF(OR(Tabel1[[#This Row],[TYPE]:[TYPE]]="base",Tabel1[[#This Row],[ligne precedent]:[ligne precedent]]="-"),"-",IFERROR(Tabel1[[#This Row],[compteur HC]]-INDEX(Tabel1[compteur HC],Tabel1[[#This Row],[ligne precedent]:[ligne precedent]]),"???"))</f>
        <v>643</v>
      </c>
      <c r="K3" s="33" t="str" cm="1">
        <f t="array" ref="K3">IF(OR(Tabel1[[#This Row],[TYPE]:[TYPE]]&lt;&gt;"base",Tabel1[[#This Row],[ligne precedent]:[ligne precedent]]="-"),"-",IFERROR(Tabel1[[#This Row],[compteur HP]]-INDEX(Tabel1[compteur HP],Tabel1[[#This Row],[ligne precedent]:[ligne precedent]]),"???"))</f>
        <v>-</v>
      </c>
      <c r="L3" s="40">
        <f>SUM(Tabel1[[#This Row],[Kw HP]:[Base]])</f>
        <v>1255</v>
      </c>
      <c r="M3" s="22"/>
      <c r="N3" s="23"/>
      <c r="O3" s="23"/>
      <c r="P3" s="42">
        <f>SUMPRODUCT(Tabel1[[#This Row],[Kw HP]:[Base]],Tabel1[[#This Row],[prix HP]:[prix Base]])</f>
        <v>0</v>
      </c>
      <c r="Q3" s="20"/>
      <c r="R3" s="26" cm="1">
        <f t="array" ref="R3">_xlfn.LET(
_xlpm.Dates_,IF((Tabel1[date relevé]&lt;Tabel1[[#This Row],[date relevé]])*(Tabel1[point de livraison]=Tabel1[[#This Row],[point de livraison]]),Tabel1[date relevé],0),
_xlpm.Lignes_,ROW(Tabel1[date relevé])-ROW(Tabel1[[#Headers],[date relevé]]),
_xlpm.Trie_,INDEX(_xlfn._xlws.SORT(_xlfn.HSTACK(_xlpm.Dates_,_xlpm.Lignes_),1,-1),1),
IF(INDEX(_xlpm.Trie_,1,1)=0,"-",INDEX(_xlpm.Trie_,1,2))
)</f>
        <v>12</v>
      </c>
    </row>
    <row r="4" spans="1:18" x14ac:dyDescent="0.25">
      <c r="A4" s="9" t="s">
        <v>31</v>
      </c>
      <c r="B4" s="2" t="str">
        <f t="shared" si="0"/>
        <v>PLACE BOULIN DE LAPRADE ( PETANQUE-CANTINE)</v>
      </c>
      <c r="C4" s="2">
        <f t="shared" ref="C4:C16" si="2">IF($A4="","",(VLOOKUP($A4,abc,3,0)))</f>
        <v>0</v>
      </c>
      <c r="D4" s="2">
        <f t="shared" si="1"/>
        <v>36</v>
      </c>
      <c r="E4" s="2" t="str">
        <f t="shared" ref="E4:E13" si="3">IF($A4="","",(VLOOKUP($A4,abc,5,0)))</f>
        <v>HP/HC</v>
      </c>
      <c r="F4" s="18">
        <v>46182</v>
      </c>
      <c r="G4" s="29">
        <v>9894</v>
      </c>
      <c r="H4" s="30"/>
      <c r="I4" s="29" t="str" cm="1">
        <f t="array" ref="I4">IF(OR(Tabel1[[#This Row],[TYPE]:[TYPE]]="base",Tabel1[[#This Row],[ligne precedent]:[ligne precedent]]="-"),"-",Tabel1[[#This Row],[compteur HP]]-INDEX(Tabel1[compteur HP],Tabel1[[#This Row],[ligne precedent]:[ligne precedent]]))</f>
        <v>-</v>
      </c>
      <c r="J4" s="34" t="str" cm="1">
        <f t="array" ref="J4">IF(OR(Tabel1[[#This Row],[TYPE]:[TYPE]]="base",Tabel1[[#This Row],[ligne precedent]:[ligne precedent]]="-"),"-",IFERROR(Tabel1[[#This Row],[compteur HC]]-INDEX(Tabel1[compteur HC],Tabel1[[#This Row],[ligne precedent]:[ligne precedent]]),"???"))</f>
        <v>-</v>
      </c>
      <c r="K4" s="35" t="str" cm="1">
        <f t="array" ref="K4">IF(OR(Tabel1[[#This Row],[TYPE]:[TYPE]]&lt;&gt;"base",Tabel1[[#This Row],[ligne precedent]:[ligne precedent]]="-"),"-",IFERROR(Tabel1[[#This Row],[compteur HP]]-INDEX(Tabel1[compteur HP],Tabel1[[#This Row],[ligne precedent]:[ligne precedent]]),"???"))</f>
        <v>-</v>
      </c>
      <c r="L4" s="40">
        <f>SUM(Tabel1[[#This Row],[Kw HP]:[Base]])</f>
        <v>0</v>
      </c>
      <c r="M4" s="22"/>
      <c r="N4" s="23"/>
      <c r="O4" s="23"/>
      <c r="P4" s="42">
        <f>SUMPRODUCT(Tabel1[[#This Row],[Kw HP]:[Base]],Tabel1[[#This Row],[prix HP]:[prix Base]])</f>
        <v>0</v>
      </c>
      <c r="Q4" s="20"/>
      <c r="R4" s="27" t="str" cm="1">
        <f t="array" ref="R4">_xlfn.LET(
_xlpm.Dates_,IF((Tabel1[date relevé]&lt;Tabel1[[#This Row],[date relevé]])*(Tabel1[point de livraison]=Tabel1[[#This Row],[point de livraison]]),Tabel1[date relevé],0),
_xlpm.Lignes_,ROW(Tabel1[date relevé])-ROW(Tabel1[[#Headers],[date relevé]]),
_xlpm.Trie_,INDEX(_xlfn._xlws.SORT(_xlfn.HSTACK(_xlpm.Dates_,_xlpm.Lignes_),1,-1),1),
IF(INDEX(_xlpm.Trie_,1,1)=0,"-",INDEX(_xlpm.Trie_,1,2))
)</f>
        <v>-</v>
      </c>
    </row>
    <row r="5" spans="1:18" x14ac:dyDescent="0.25">
      <c r="A5" s="9" t="s">
        <v>38</v>
      </c>
      <c r="B5" s="2" t="str">
        <f t="shared" si="0"/>
        <v>RUE SAINTE COLOMBE (PRESBYTERE)</v>
      </c>
      <c r="C5" s="2">
        <f t="shared" si="2"/>
        <v>0</v>
      </c>
      <c r="D5" s="2">
        <f t="shared" si="1"/>
        <v>36</v>
      </c>
      <c r="E5" s="2" t="str">
        <f t="shared" si="3"/>
        <v>BASE</v>
      </c>
      <c r="F5" s="18">
        <v>46182</v>
      </c>
      <c r="G5" s="29">
        <v>16135</v>
      </c>
      <c r="H5" s="30"/>
      <c r="I5" s="29" t="str" cm="1">
        <f t="array" ref="I5">IF(OR(Tabel1[[#This Row],[TYPE]:[TYPE]]="base",Tabel1[[#This Row],[ligne precedent]:[ligne precedent]]="-"),"-",Tabel1[[#This Row],[compteur HP]]-INDEX(Tabel1[compteur HP],Tabel1[[#This Row],[ligne precedent]:[ligne precedent]]))</f>
        <v>-</v>
      </c>
      <c r="J5" s="34" t="str" cm="1">
        <f t="array" ref="J5">IF(OR(Tabel1[[#This Row],[TYPE]:[TYPE]]="base",Tabel1[[#This Row],[ligne precedent]:[ligne precedent]]="-"),"-",IFERROR(Tabel1[[#This Row],[compteur HC]]-INDEX(Tabel1[compteur HC],Tabel1[[#This Row],[ligne precedent]:[ligne precedent]]),"???"))</f>
        <v>-</v>
      </c>
      <c r="K5" s="35" t="str" cm="1">
        <f t="array" ref="K5">IF(OR(Tabel1[[#This Row],[TYPE]:[TYPE]]&lt;&gt;"base",Tabel1[[#This Row],[ligne precedent]:[ligne precedent]]="-"),"-",IFERROR(Tabel1[[#This Row],[compteur HP]]-INDEX(Tabel1[compteur HP],Tabel1[[#This Row],[ligne precedent]:[ligne precedent]]),"???"))</f>
        <v>-</v>
      </c>
      <c r="L5" s="40">
        <f>SUM(Tabel1[[#This Row],[Kw HP]:[Base]])</f>
        <v>0</v>
      </c>
      <c r="M5" s="22"/>
      <c r="N5" s="23"/>
      <c r="O5" s="23"/>
      <c r="P5" s="42">
        <f>SUMPRODUCT(Tabel1[[#This Row],[Kw HP]:[Base]],Tabel1[[#This Row],[prix HP]:[prix Base]])</f>
        <v>0</v>
      </c>
      <c r="Q5" s="20"/>
      <c r="R5" s="27" t="str" cm="1">
        <f t="array" ref="R5">_xlfn.LET(
_xlpm.Dates_,IF((Tabel1[date relevé]&lt;Tabel1[[#This Row],[date relevé]])*(Tabel1[point de livraison]=Tabel1[[#This Row],[point de livraison]]),Tabel1[date relevé],0),
_xlpm.Lignes_,ROW(Tabel1[date relevé])-ROW(Tabel1[[#Headers],[date relevé]]),
_xlpm.Trie_,INDEX(_xlfn._xlws.SORT(_xlfn.HSTACK(_xlpm.Dates_,_xlpm.Lignes_),1,-1),1),
IF(INDEX(_xlpm.Trie_,1,1)=0,"-",INDEX(_xlpm.Trie_,1,2))
)</f>
        <v>-</v>
      </c>
    </row>
    <row r="6" spans="1:18" x14ac:dyDescent="0.25">
      <c r="A6" s="9" t="s">
        <v>33</v>
      </c>
      <c r="B6" s="2" t="str">
        <f t="shared" si="0"/>
        <v>RUE MARCEL LHERMITE (CLAE)</v>
      </c>
      <c r="C6" s="2">
        <f t="shared" si="2"/>
        <v>0</v>
      </c>
      <c r="D6" s="2">
        <f t="shared" si="1"/>
        <v>24</v>
      </c>
      <c r="E6" s="2" t="str">
        <f t="shared" si="3"/>
        <v>BASE</v>
      </c>
      <c r="F6" s="18">
        <v>46182</v>
      </c>
      <c r="G6" s="29">
        <v>51389</v>
      </c>
      <c r="H6" s="30"/>
      <c r="I6" s="29" t="str" cm="1">
        <f t="array" ref="I6">IF(OR(Tabel1[[#This Row],[TYPE]:[TYPE]]="base",Tabel1[[#This Row],[ligne precedent]:[ligne precedent]]="-"),"-",Tabel1[[#This Row],[compteur HP]]-INDEX(Tabel1[compteur HP],Tabel1[[#This Row],[ligne precedent]:[ligne precedent]]))</f>
        <v>-</v>
      </c>
      <c r="J6" s="34" t="str" cm="1">
        <f t="array" ref="J6">IF(OR(Tabel1[[#This Row],[TYPE]:[TYPE]]="base",Tabel1[[#This Row],[ligne precedent]:[ligne precedent]]="-"),"-",IFERROR(Tabel1[[#This Row],[compteur HC]]-INDEX(Tabel1[compteur HC],Tabel1[[#This Row],[ligne precedent]:[ligne precedent]]),"???"))</f>
        <v>-</v>
      </c>
      <c r="K6" s="35" t="str" cm="1">
        <f t="array" ref="K6">IF(OR(Tabel1[[#This Row],[TYPE]:[TYPE]]&lt;&gt;"base",Tabel1[[#This Row],[ligne precedent]:[ligne precedent]]="-"),"-",IFERROR(Tabel1[[#This Row],[compteur HP]]-INDEX(Tabel1[compteur HP],Tabel1[[#This Row],[ligne precedent]:[ligne precedent]]),"???"))</f>
        <v>-</v>
      </c>
      <c r="L6" s="40">
        <f>SUM(Tabel1[[#This Row],[Kw HP]:[Base]])</f>
        <v>0</v>
      </c>
      <c r="M6" s="22"/>
      <c r="N6" s="23"/>
      <c r="O6" s="23"/>
      <c r="P6" s="42">
        <f>SUMPRODUCT(Tabel1[[#This Row],[Kw HP]:[Base]],Tabel1[[#This Row],[prix HP]:[prix Base]])</f>
        <v>0</v>
      </c>
      <c r="Q6" s="20"/>
      <c r="R6" s="27" t="str" cm="1">
        <f t="array" ref="R6">_xlfn.LET(
_xlpm.Dates_,IF((Tabel1[date relevé]&lt;Tabel1[[#This Row],[date relevé]])*(Tabel1[point de livraison]=Tabel1[[#This Row],[point de livraison]]),Tabel1[date relevé],0),
_xlpm.Lignes_,ROW(Tabel1[date relevé])-ROW(Tabel1[[#Headers],[date relevé]]),
_xlpm.Trie_,INDEX(_xlfn._xlws.SORT(_xlfn.HSTACK(_xlpm.Dates_,_xlpm.Lignes_),1,-1),1),
IF(INDEX(_xlpm.Trie_,1,1)=0,"-",INDEX(_xlpm.Trie_,1,2))
)</f>
        <v>-</v>
      </c>
    </row>
    <row r="7" spans="1:18" x14ac:dyDescent="0.25">
      <c r="A7" s="9" t="s">
        <v>39</v>
      </c>
      <c r="B7" s="2" t="str">
        <f t="shared" si="0"/>
        <v>3 RUE MARCEL LHERMITE (ECOLE)</v>
      </c>
      <c r="C7" s="2">
        <f t="shared" si="2"/>
        <v>0</v>
      </c>
      <c r="D7" s="2">
        <f t="shared" si="1"/>
        <v>9</v>
      </c>
      <c r="E7" s="2" t="str">
        <f t="shared" si="3"/>
        <v>HP/HC</v>
      </c>
      <c r="F7" s="18">
        <v>46182</v>
      </c>
      <c r="G7" s="29">
        <v>11450</v>
      </c>
      <c r="H7" s="30">
        <v>39445</v>
      </c>
      <c r="I7" s="29" t="str" cm="1">
        <f t="array" ref="I7">IF(OR(Tabel1[[#This Row],[TYPE]:[TYPE]]="base",Tabel1[[#This Row],[ligne precedent]:[ligne precedent]]="-"),"-",Tabel1[[#This Row],[compteur HP]]-INDEX(Tabel1[compteur HP],Tabel1[[#This Row],[ligne precedent]:[ligne precedent]]))</f>
        <v>-</v>
      </c>
      <c r="J7" s="34" t="str" cm="1">
        <f t="array" ref="J7">IF(OR(Tabel1[[#This Row],[TYPE]:[TYPE]]="base",Tabel1[[#This Row],[ligne precedent]:[ligne precedent]]="-"),"-",IFERROR(Tabel1[[#This Row],[compteur HC]]-INDEX(Tabel1[compteur HC],Tabel1[[#This Row],[ligne precedent]:[ligne precedent]]),"???"))</f>
        <v>-</v>
      </c>
      <c r="K7" s="35" t="str" cm="1">
        <f t="array" ref="K7">IF(OR(Tabel1[[#This Row],[TYPE]:[TYPE]]&lt;&gt;"base",Tabel1[[#This Row],[ligne precedent]:[ligne precedent]]="-"),"-",IFERROR(Tabel1[[#This Row],[compteur HP]]-INDEX(Tabel1[compteur HP],Tabel1[[#This Row],[ligne precedent]:[ligne precedent]]),"???"))</f>
        <v>-</v>
      </c>
      <c r="L7" s="40">
        <f>SUM(Tabel1[[#This Row],[Kw HP]:[Base]])</f>
        <v>0</v>
      </c>
      <c r="M7" s="22"/>
      <c r="N7" s="23"/>
      <c r="O7" s="23"/>
      <c r="P7" s="42">
        <f>SUMPRODUCT(Tabel1[[#This Row],[Kw HP]:[Base]],Tabel1[[#This Row],[prix HP]:[prix Base]])</f>
        <v>0</v>
      </c>
      <c r="Q7" s="20"/>
      <c r="R7" s="27" t="str" cm="1">
        <f t="array" ref="R7">_xlfn.LET(
_xlpm.Dates_,IF((Tabel1[date relevé]&lt;Tabel1[[#This Row],[date relevé]])*(Tabel1[point de livraison]=Tabel1[[#This Row],[point de livraison]]),Tabel1[date relevé],0),
_xlpm.Lignes_,ROW(Tabel1[date relevé])-ROW(Tabel1[[#Headers],[date relevé]]),
_xlpm.Trie_,INDEX(_xlfn._xlws.SORT(_xlfn.HSTACK(_xlpm.Dates_,_xlpm.Lignes_),1,-1),1),
IF(INDEX(_xlpm.Trie_,1,1)=0,"-",INDEX(_xlpm.Trie_,1,2))
)</f>
        <v>-</v>
      </c>
    </row>
    <row r="8" spans="1:18" x14ac:dyDescent="0.25">
      <c r="A8" s="9" t="s">
        <v>34</v>
      </c>
      <c r="B8" s="2" t="str">
        <f t="shared" si="0"/>
        <v>2 AVENUE JULIETTE BOUHET (MAIRIE)</v>
      </c>
      <c r="C8" s="2">
        <f t="shared" si="2"/>
        <v>0</v>
      </c>
      <c r="D8" s="2">
        <f t="shared" si="1"/>
        <v>30</v>
      </c>
      <c r="E8" s="2" t="str">
        <f t="shared" si="3"/>
        <v>HP/HC</v>
      </c>
      <c r="F8" s="18">
        <v>46182</v>
      </c>
      <c r="G8" s="29">
        <v>493117</v>
      </c>
      <c r="H8" s="30">
        <v>217133</v>
      </c>
      <c r="I8" s="29" cm="1">
        <f t="array" ref="I8">IF(OR(Tabel1[[#This Row],[TYPE]:[TYPE]]="base",Tabel1[[#This Row],[ligne precedent]:[ligne precedent]]="-"),"-",Tabel1[[#This Row],[compteur HP]]-INDEX(Tabel1[compteur HP],Tabel1[[#This Row],[ligne precedent]:[ligne precedent]]))</f>
        <v>119</v>
      </c>
      <c r="J8" s="34" cm="1">
        <f t="array" ref="J8">IF(OR(Tabel1[[#This Row],[TYPE]:[TYPE]]="base",Tabel1[[#This Row],[ligne precedent]:[ligne precedent]]="-"),"-",IFERROR(Tabel1[[#This Row],[compteur HC]]-INDEX(Tabel1[compteur HC],Tabel1[[#This Row],[ligne precedent]:[ligne precedent]]),"???"))</f>
        <v>333</v>
      </c>
      <c r="K8" s="35" t="str" cm="1">
        <f t="array" ref="K8">IF(OR(Tabel1[[#This Row],[TYPE]:[TYPE]]&lt;&gt;"base",Tabel1[[#This Row],[ligne precedent]:[ligne precedent]]="-"),"-",IFERROR(Tabel1[[#This Row],[compteur HP]]-INDEX(Tabel1[compteur HP],Tabel1[[#This Row],[ligne precedent]:[ligne precedent]]),"???"))</f>
        <v>-</v>
      </c>
      <c r="L8" s="40">
        <f>SUM(Tabel1[[#This Row],[Kw HP]:[Base]])</f>
        <v>452</v>
      </c>
      <c r="M8" s="22"/>
      <c r="N8" s="23"/>
      <c r="O8" s="23"/>
      <c r="P8" s="42">
        <f>SUMPRODUCT(Tabel1[[#This Row],[Kw HP]:[Base]],Tabel1[[#This Row],[prix HP]:[prix Base]])</f>
        <v>0</v>
      </c>
      <c r="Q8" s="20"/>
      <c r="R8" s="27" cm="1">
        <f t="array" ref="R8">_xlfn.LET(
_xlpm.Dates_,IF((Tabel1[date relevé]&lt;Tabel1[[#This Row],[date relevé]])*(Tabel1[point de livraison]=Tabel1[[#This Row],[point de livraison]]),Tabel1[date relevé],0),
_xlpm.Lignes_,ROW(Tabel1[date relevé])-ROW(Tabel1[[#Headers],[date relevé]]),
_xlpm.Trie_,INDEX(_xlfn._xlws.SORT(_xlfn.HSTACK(_xlpm.Dates_,_xlpm.Lignes_),1,-1),1),
IF(INDEX(_xlpm.Trie_,1,1)=0,"-",INDEX(_xlpm.Trie_,1,2))
)</f>
        <v>13</v>
      </c>
    </row>
    <row r="9" spans="1:18" x14ac:dyDescent="0.25">
      <c r="A9" s="9" t="s">
        <v>35</v>
      </c>
      <c r="B9" s="2" t="str">
        <f t="shared" si="0"/>
        <v>AVENUE RENE LESTRADE (ATELIER MAIRIE)</v>
      </c>
      <c r="C9" s="2">
        <f t="shared" si="2"/>
        <v>0</v>
      </c>
      <c r="D9" s="2">
        <f t="shared" si="1"/>
        <v>9</v>
      </c>
      <c r="E9" s="2" t="str">
        <f t="shared" si="3"/>
        <v>BASE</v>
      </c>
      <c r="F9" s="18">
        <v>46182</v>
      </c>
      <c r="G9" s="29">
        <v>12317</v>
      </c>
      <c r="H9" s="30"/>
      <c r="I9" s="29" t="str" cm="1">
        <f t="array" ref="I9">IF(OR(Tabel1[[#This Row],[TYPE]:[TYPE]]="base",Tabel1[[#This Row],[ligne precedent]:[ligne precedent]]="-"),"-",Tabel1[[#This Row],[compteur HP]]-INDEX(Tabel1[compteur HP],Tabel1[[#This Row],[ligne precedent]:[ligne precedent]]))</f>
        <v>-</v>
      </c>
      <c r="J9" s="34" t="str" cm="1">
        <f t="array" ref="J9">IF(OR(Tabel1[[#This Row],[TYPE]:[TYPE]]="base",Tabel1[[#This Row],[ligne precedent]:[ligne precedent]]="-"),"-",IFERROR(Tabel1[[#This Row],[compteur HC]]-INDEX(Tabel1[compteur HC],Tabel1[[#This Row],[ligne precedent]:[ligne precedent]]),"???"))</f>
        <v>-</v>
      </c>
      <c r="K9" s="35" cm="1">
        <f t="array" ref="K9">IF(OR(Tabel1[[#This Row],[TYPE]:[TYPE]]&lt;&gt;"base",Tabel1[[#This Row],[ligne precedent]:[ligne precedent]]="-"),"-",IFERROR(Tabel1[[#This Row],[compteur HP]]-INDEX(Tabel1[compteur HP],Tabel1[[#This Row],[ligne precedent]:[ligne precedent]]),"???"))</f>
        <v>2317</v>
      </c>
      <c r="L9" s="40">
        <f>SUM(Tabel1[[#This Row],[Kw HP]:[Base]])</f>
        <v>2317</v>
      </c>
      <c r="M9" s="22"/>
      <c r="N9" s="23"/>
      <c r="O9" s="23"/>
      <c r="P9" s="42">
        <f>SUMPRODUCT(Tabel1[[#This Row],[Kw HP]:[Base]],Tabel1[[#This Row],[prix HP]:[prix Base]])</f>
        <v>0</v>
      </c>
      <c r="Q9" s="20"/>
      <c r="R9" s="27" cm="1">
        <f t="array" ref="R9">_xlfn.LET(
_xlpm.Dates_,IF((Tabel1[date relevé]&lt;Tabel1[[#This Row],[date relevé]])*(Tabel1[point de livraison]=Tabel1[[#This Row],[point de livraison]]),Tabel1[date relevé],0),
_xlpm.Lignes_,ROW(Tabel1[date relevé])-ROW(Tabel1[[#Headers],[date relevé]]),
_xlpm.Trie_,INDEX(_xlfn._xlws.SORT(_xlfn.HSTACK(_xlpm.Dates_,_xlpm.Lignes_),1,-1),1),
IF(INDEX(_xlpm.Trie_,1,1)=0,"-",INDEX(_xlpm.Trie_,1,2))
)</f>
        <v>14</v>
      </c>
    </row>
    <row r="10" spans="1:18" x14ac:dyDescent="0.25">
      <c r="A10" s="9" t="s">
        <v>36</v>
      </c>
      <c r="B10" s="2" t="str">
        <f t="shared" si="0"/>
        <v>AVENUE RENE LESTRADE (POSTE)</v>
      </c>
      <c r="C10" s="2">
        <f t="shared" si="2"/>
        <v>0</v>
      </c>
      <c r="D10" s="2">
        <f t="shared" si="1"/>
        <v>9</v>
      </c>
      <c r="E10" s="2" t="str">
        <f t="shared" si="3"/>
        <v>HP/HC</v>
      </c>
      <c r="F10" s="18">
        <v>46182</v>
      </c>
      <c r="G10" s="29">
        <v>226359</v>
      </c>
      <c r="H10" s="30">
        <v>50633</v>
      </c>
      <c r="I10" s="29" t="str" cm="1">
        <f t="array" ref="I10">IF(OR(Tabel1[[#This Row],[TYPE]:[TYPE]]="base",Tabel1[[#This Row],[ligne precedent]:[ligne precedent]]="-"),"-",Tabel1[[#This Row],[compteur HP]]-INDEX(Tabel1[compteur HP],Tabel1[[#This Row],[ligne precedent]:[ligne precedent]]))</f>
        <v>-</v>
      </c>
      <c r="J10" s="34" t="str" cm="1">
        <f t="array" ref="J10">IF(OR(Tabel1[[#This Row],[TYPE]:[TYPE]]="base",Tabel1[[#This Row],[ligne precedent]:[ligne precedent]]="-"),"-",IFERROR(Tabel1[[#This Row],[compteur HC]]-INDEX(Tabel1[compteur HC],Tabel1[[#This Row],[ligne precedent]:[ligne precedent]]),"???"))</f>
        <v>-</v>
      </c>
      <c r="K10" s="35" t="str" cm="1">
        <f t="array" ref="K10">IF(OR(Tabel1[[#This Row],[TYPE]:[TYPE]]&lt;&gt;"base",Tabel1[[#This Row],[ligne precedent]:[ligne precedent]]="-"),"-",IFERROR(Tabel1[[#This Row],[compteur HP]]-INDEX(Tabel1[compteur HP],Tabel1[[#This Row],[ligne precedent]:[ligne precedent]]),"???"))</f>
        <v>-</v>
      </c>
      <c r="L10" s="40">
        <f>SUM(Tabel1[[#This Row],[Kw HP]:[Base]])</f>
        <v>0</v>
      </c>
      <c r="M10" s="22"/>
      <c r="N10" s="23"/>
      <c r="O10" s="23"/>
      <c r="P10" s="42">
        <f>SUMPRODUCT(Tabel1[[#This Row],[Kw HP]:[Base]],Tabel1[[#This Row],[prix HP]:[prix Base]])</f>
        <v>0</v>
      </c>
      <c r="Q10" s="20"/>
      <c r="R10" s="27" t="str" cm="1">
        <f t="array" ref="R10">_xlfn.LET(
_xlpm.Dates_,IF((Tabel1[date relevé]&lt;Tabel1[[#This Row],[date relevé]])*(Tabel1[point de livraison]=Tabel1[[#This Row],[point de livraison]]),Tabel1[date relevé],0),
_xlpm.Lignes_,ROW(Tabel1[date relevé])-ROW(Tabel1[[#Headers],[date relevé]]),
_xlpm.Trie_,INDEX(_xlfn._xlws.SORT(_xlfn.HSTACK(_xlpm.Dates_,_xlpm.Lignes_),1,-1),1),
IF(INDEX(_xlpm.Trie_,1,1)=0,"-",INDEX(_xlpm.Trie_,1,2))
)</f>
        <v>-</v>
      </c>
    </row>
    <row r="11" spans="1:18" x14ac:dyDescent="0.25">
      <c r="A11" s="9" t="s">
        <v>40</v>
      </c>
      <c r="B11" s="2" t="str">
        <f t="shared" si="0"/>
        <v>AVENUE HENRI FAUREL (ANCIEN PRESBYTERE)</v>
      </c>
      <c r="C11" s="2">
        <f t="shared" si="2"/>
        <v>0</v>
      </c>
      <c r="D11" s="2">
        <f t="shared" si="1"/>
        <v>18</v>
      </c>
      <c r="E11" s="2" t="str">
        <f t="shared" si="3"/>
        <v>BASE</v>
      </c>
      <c r="F11" s="18">
        <v>46182</v>
      </c>
      <c r="G11" s="29">
        <v>185102</v>
      </c>
      <c r="H11" s="30"/>
      <c r="I11" s="29" t="str" cm="1">
        <f t="array" ref="I11">IF(OR(Tabel1[[#This Row],[TYPE]:[TYPE]]="base",Tabel1[[#This Row],[ligne precedent]:[ligne precedent]]="-"),"-",Tabel1[[#This Row],[compteur HP]]-INDEX(Tabel1[compteur HP],Tabel1[[#This Row],[ligne precedent]:[ligne precedent]]))</f>
        <v>-</v>
      </c>
      <c r="J11" s="34" t="str" cm="1">
        <f t="array" ref="J11">IF(OR(Tabel1[[#This Row],[TYPE]:[TYPE]]="base",Tabel1[[#This Row],[ligne precedent]:[ligne precedent]]="-"),"-",IFERROR(Tabel1[[#This Row],[compteur HC]]-INDEX(Tabel1[compteur HC],Tabel1[[#This Row],[ligne precedent]:[ligne precedent]]),"???"))</f>
        <v>-</v>
      </c>
      <c r="K11" s="35" t="str" cm="1">
        <f t="array" ref="K11">IF(OR(Tabel1[[#This Row],[TYPE]:[TYPE]]&lt;&gt;"base",Tabel1[[#This Row],[ligne precedent]:[ligne precedent]]="-"),"-",IFERROR(Tabel1[[#This Row],[compteur HP]]-INDEX(Tabel1[compteur HP],Tabel1[[#This Row],[ligne precedent]:[ligne precedent]]),"???"))</f>
        <v>-</v>
      </c>
      <c r="L11" s="40">
        <f>SUM(Tabel1[[#This Row],[Kw HP]:[Base]])</f>
        <v>0</v>
      </c>
      <c r="M11" s="22"/>
      <c r="N11" s="23"/>
      <c r="O11" s="23"/>
      <c r="P11" s="42">
        <f>SUMPRODUCT(Tabel1[[#This Row],[Kw HP]:[Base]],Tabel1[[#This Row],[prix HP]:[prix Base]])</f>
        <v>0</v>
      </c>
      <c r="Q11" s="20"/>
      <c r="R11" s="27" t="str" cm="1">
        <f t="array" ref="R11">_xlfn.LET(
_xlpm.Dates_,IF((Tabel1[date relevé]&lt;Tabel1[[#This Row],[date relevé]])*(Tabel1[point de livraison]=Tabel1[[#This Row],[point de livraison]]),Tabel1[date relevé],0),
_xlpm.Lignes_,ROW(Tabel1[date relevé])-ROW(Tabel1[[#Headers],[date relevé]]),
_xlpm.Trie_,INDEX(_xlfn._xlws.SORT(_xlfn.HSTACK(_xlpm.Dates_,_xlpm.Lignes_),1,-1),1),
IF(INDEX(_xlpm.Trie_,1,1)=0,"-",INDEX(_xlpm.Trie_,1,2))
)</f>
        <v>-</v>
      </c>
    </row>
    <row r="12" spans="1:18" x14ac:dyDescent="0.25">
      <c r="A12" s="9" t="s">
        <v>37</v>
      </c>
      <c r="B12" s="2" t="str">
        <f t="shared" si="0"/>
        <v>AVENUE RENE LESTRADE (EGLISE)</v>
      </c>
      <c r="C12" s="2">
        <f t="shared" si="2"/>
        <v>0</v>
      </c>
      <c r="D12" s="2">
        <f t="shared" si="1"/>
        <v>18</v>
      </c>
      <c r="E12" s="2" t="str">
        <f t="shared" si="3"/>
        <v>BASE</v>
      </c>
      <c r="F12" s="18">
        <v>46182</v>
      </c>
      <c r="G12" s="29">
        <v>15625</v>
      </c>
      <c r="H12" s="30"/>
      <c r="I12" s="29" t="str" cm="1">
        <f t="array" ref="I12">IF(OR(Tabel1[[#This Row],[TYPE]:[TYPE]]="base",Tabel1[[#This Row],[ligne precedent]:[ligne precedent]]="-"),"-",Tabel1[[#This Row],[compteur HP]]-INDEX(Tabel1[compteur HP],Tabel1[[#This Row],[ligne precedent]:[ligne precedent]]))</f>
        <v>-</v>
      </c>
      <c r="J12" s="34" t="str" cm="1">
        <f t="array" ref="J12">IF(OR(Tabel1[[#This Row],[TYPE]:[TYPE]]="base",Tabel1[[#This Row],[ligne precedent]:[ligne precedent]]="-"),"-",IFERROR(Tabel1[[#This Row],[compteur HC]]-INDEX(Tabel1[compteur HC],Tabel1[[#This Row],[ligne precedent]:[ligne precedent]]),"???"))</f>
        <v>-</v>
      </c>
      <c r="K12" s="35" t="str" cm="1">
        <f t="array" ref="K12">IF(OR(Tabel1[[#This Row],[TYPE]:[TYPE]]&lt;&gt;"base",Tabel1[[#This Row],[ligne precedent]:[ligne precedent]]="-"),"-",IFERROR(Tabel1[[#This Row],[compteur HP]]-INDEX(Tabel1[compteur HP],Tabel1[[#This Row],[ligne precedent]:[ligne precedent]]),"???"))</f>
        <v>-</v>
      </c>
      <c r="L12" s="40">
        <f>SUM(Tabel1[[#This Row],[Kw HP]:[Base]])</f>
        <v>0</v>
      </c>
      <c r="M12" s="22"/>
      <c r="N12" s="23"/>
      <c r="O12" s="23"/>
      <c r="P12" s="42">
        <f>SUMPRODUCT(Tabel1[[#This Row],[Kw HP]:[Base]],Tabel1[[#This Row],[prix HP]:[prix Base]])</f>
        <v>0</v>
      </c>
      <c r="Q12" s="20"/>
      <c r="R12" s="27" t="str" cm="1">
        <f t="array" ref="R12">_xlfn.LET(
_xlpm.Dates_,IF((Tabel1[date relevé]&lt;Tabel1[[#This Row],[date relevé]])*(Tabel1[point de livraison]=Tabel1[[#This Row],[point de livraison]]),Tabel1[date relevé],0),
_xlpm.Lignes_,ROW(Tabel1[date relevé])-ROW(Tabel1[[#Headers],[date relevé]]),
_xlpm.Trie_,INDEX(_xlfn._xlws.SORT(_xlfn.HSTACK(_xlpm.Dates_,_xlpm.Lignes_),1,-1),1),
IF(INDEX(_xlpm.Trie_,1,1)=0,"-",INDEX(_xlpm.Trie_,1,2))
)</f>
        <v>-</v>
      </c>
    </row>
    <row r="13" spans="1:18" x14ac:dyDescent="0.25">
      <c r="A13" s="9">
        <v>16316497819365</v>
      </c>
      <c r="B13" s="2" t="str">
        <f t="shared" si="0"/>
        <v>AVENUE JULIETTE BOUHET</v>
      </c>
      <c r="C13" s="2">
        <f t="shared" si="2"/>
        <v>0</v>
      </c>
      <c r="D13" s="2">
        <f t="shared" si="1"/>
        <v>6</v>
      </c>
      <c r="E13" s="2" t="str">
        <f t="shared" si="3"/>
        <v>BASE</v>
      </c>
      <c r="F13" s="18">
        <v>46179</v>
      </c>
      <c r="G13" s="29">
        <v>22170</v>
      </c>
      <c r="H13" s="30"/>
      <c r="I13" s="29" t="str" cm="1">
        <f t="array" ref="I13">IF(OR(Tabel1[[#This Row],[TYPE]:[TYPE]]="base",Tabel1[[#This Row],[ligne precedent]:[ligne precedent]]="-"),"-",Tabel1[[#This Row],[compteur HP]]-INDEX(Tabel1[compteur HP],Tabel1[[#This Row],[ligne precedent]:[ligne precedent]]))</f>
        <v>-</v>
      </c>
      <c r="J13" s="34" t="str" cm="1">
        <f t="array" ref="J13">IF(OR(Tabel1[[#This Row],[TYPE]:[TYPE]]="base",Tabel1[[#This Row],[ligne precedent]:[ligne precedent]]="-"),"-",IFERROR(Tabel1[[#This Row],[compteur HC]]-INDEX(Tabel1[compteur HC],Tabel1[[#This Row],[ligne precedent]:[ligne precedent]]),"???"))</f>
        <v>-</v>
      </c>
      <c r="K13" s="35" t="str" cm="1">
        <f t="array" ref="K13">IF(OR(Tabel1[[#This Row],[TYPE]:[TYPE]]&lt;&gt;"base",Tabel1[[#This Row],[ligne precedent]:[ligne precedent]]="-"),"-",IFERROR(Tabel1[[#This Row],[compteur HP]]-INDEX(Tabel1[compteur HP],Tabel1[[#This Row],[ligne precedent]:[ligne precedent]]),"???"))</f>
        <v>-</v>
      </c>
      <c r="L13" s="40">
        <f>SUM(Tabel1[[#This Row],[Kw HP]:[Base]])</f>
        <v>0</v>
      </c>
      <c r="M13" s="22"/>
      <c r="N13" s="23"/>
      <c r="O13" s="23"/>
      <c r="P13" s="42">
        <f>SUMPRODUCT(Tabel1[[#This Row],[Kw HP]:[Base]],Tabel1[[#This Row],[prix HP]:[prix Base]])</f>
        <v>0</v>
      </c>
      <c r="Q13" s="20"/>
      <c r="R13" s="27" t="str" cm="1">
        <f t="array" ref="R13">_xlfn.LET(
_xlpm.Dates_,IF((Tabel1[date relevé]&lt;Tabel1[[#This Row],[date relevé]])*(Tabel1[point de livraison]=Tabel1[[#This Row],[point de livraison]]),Tabel1[date relevé],0),
_xlpm.Lignes_,ROW(Tabel1[date relevé])-ROW(Tabel1[[#Headers],[date relevé]]),
_xlpm.Trie_,INDEX(_xlfn._xlws.SORT(_xlfn.HSTACK(_xlpm.Dates_,_xlpm.Lignes_),1,-1),1),
IF(INDEX(_xlpm.Trie_,1,1)=0,"-",INDEX(_xlpm.Trie_,1,2))
)</f>
        <v>-</v>
      </c>
    </row>
    <row r="14" spans="1:18" x14ac:dyDescent="0.25">
      <c r="A14" s="10" t="s">
        <v>30</v>
      </c>
      <c r="B14" s="8" t="str">
        <f t="shared" si="0"/>
        <v>7 AVENUE HENRI FAUREL (LOGEMENT BOUCHERIE)</v>
      </c>
      <c r="C14" s="8">
        <f t="shared" si="2"/>
        <v>0</v>
      </c>
      <c r="D14" s="8">
        <f t="shared" si="1"/>
        <v>36</v>
      </c>
      <c r="E14" s="8" t="s">
        <v>17</v>
      </c>
      <c r="F14" s="19">
        <v>46174</v>
      </c>
      <c r="G14" s="36">
        <v>77598</v>
      </c>
      <c r="H14" s="37">
        <v>93985</v>
      </c>
      <c r="I14" s="36" t="str" cm="1">
        <f t="array" ref="I14">IF(OR(Tabel1[[#This Row],[TYPE]:[TYPE]]="base",Tabel1[[#This Row],[ligne precedent]:[ligne precedent]]="-"),"-",Tabel1[[#This Row],[compteur HP]]-INDEX(Tabel1[compteur HP],Tabel1[[#This Row],[ligne precedent]:[ligne precedent]]))</f>
        <v>-</v>
      </c>
      <c r="J14" s="38" t="str" cm="1">
        <f t="array" ref="J14">IF(OR(Tabel1[[#This Row],[TYPE]:[TYPE]]="base",Tabel1[[#This Row],[ligne precedent]:[ligne precedent]]="-"),"-",IFERROR(Tabel1[[#This Row],[compteur HC]]-INDEX(Tabel1[compteur HC],Tabel1[[#This Row],[ligne precedent]:[ligne precedent]]),"???"))</f>
        <v>-</v>
      </c>
      <c r="K14" s="39" t="str" cm="1">
        <f t="array" ref="K14">IF(OR(Tabel1[[#This Row],[TYPE]:[TYPE]]&lt;&gt;"base",Tabel1[[#This Row],[ligne precedent]:[ligne precedent]]="-"),"-",IFERROR(Tabel1[[#This Row],[compteur HP]]-INDEX(Tabel1[compteur HP],Tabel1[[#This Row],[ligne precedent]:[ligne precedent]]),"???"))</f>
        <v>-</v>
      </c>
      <c r="L14" s="41">
        <f>SUM(Tabel1[[#This Row],[Kw HP]:[Base]])</f>
        <v>0</v>
      </c>
      <c r="M14" s="24"/>
      <c r="N14" s="25"/>
      <c r="O14" s="25"/>
      <c r="P14" s="43">
        <f>SUMPRODUCT(Tabel1[[#This Row],[Kw HP]:[Base]],Tabel1[[#This Row],[prix HP]:[prix Base]])</f>
        <v>0</v>
      </c>
      <c r="Q14" s="21"/>
      <c r="R14" s="27" t="str" cm="1">
        <f t="array" ref="R14">_xlfn.LET(
_xlpm.Dates_,IF((Tabel1[date relevé]&lt;Tabel1[[#This Row],[date relevé]])*(Tabel1[point de livraison]=Tabel1[[#This Row],[point de livraison]]),Tabel1[date relevé],0),
_xlpm.Lignes_,ROW(Tabel1[date relevé])-ROW(Tabel1[[#Headers],[date relevé]]),
_xlpm.Trie_,INDEX(_xlfn._xlws.SORT(_xlfn.HSTACK(_xlpm.Dates_,_xlpm.Lignes_),1,-1),1),
IF(INDEX(_xlpm.Trie_,1,1)=0,"-",INDEX(_xlpm.Trie_,1,2))
)</f>
        <v>-</v>
      </c>
    </row>
    <row r="15" spans="1:18" x14ac:dyDescent="0.25">
      <c r="A15" s="10" t="s">
        <v>34</v>
      </c>
      <c r="B15" s="8" t="str">
        <f t="shared" si="0"/>
        <v>2 AVENUE JULIETTE BOUHET (MAIRIE)</v>
      </c>
      <c r="C15" s="8">
        <f t="shared" si="2"/>
        <v>0</v>
      </c>
      <c r="D15" s="8">
        <f t="shared" si="1"/>
        <v>30</v>
      </c>
      <c r="E15" s="8" t="s">
        <v>17</v>
      </c>
      <c r="F15" s="19">
        <v>46174</v>
      </c>
      <c r="G15" s="36">
        <v>492998</v>
      </c>
      <c r="H15" s="37">
        <v>216800</v>
      </c>
      <c r="I15" s="36" t="str" cm="1">
        <f t="array" ref="I15">IF(OR(Tabel1[[#This Row],[TYPE]:[TYPE]]="base",Tabel1[[#This Row],[ligne precedent]:[ligne precedent]]="-"),"-",Tabel1[[#This Row],[compteur HP]]-INDEX(Tabel1[compteur HP],Tabel1[[#This Row],[ligne precedent]:[ligne precedent]]))</f>
        <v>-</v>
      </c>
      <c r="J15" s="38" t="str" cm="1">
        <f t="array" ref="J15">IF(OR(Tabel1[[#This Row],[TYPE]:[TYPE]]="base",Tabel1[[#This Row],[ligne precedent]:[ligne precedent]]="-"),"-",IFERROR(Tabel1[[#This Row],[compteur HC]]-INDEX(Tabel1[compteur HC],Tabel1[[#This Row],[ligne precedent]:[ligne precedent]]),"???"))</f>
        <v>-</v>
      </c>
      <c r="K15" s="39" t="str" cm="1">
        <f t="array" ref="K15">IF(OR(Tabel1[[#This Row],[TYPE]:[TYPE]]&lt;&gt;"base",Tabel1[[#This Row],[ligne precedent]:[ligne precedent]]="-"),"-",IFERROR(Tabel1[[#This Row],[compteur HP]]-INDEX(Tabel1[compteur HP],Tabel1[[#This Row],[ligne precedent]:[ligne precedent]]),"???"))</f>
        <v>-</v>
      </c>
      <c r="L15" s="41">
        <f>SUM(Tabel1[[#This Row],[Kw HP]:[Base]])</f>
        <v>0</v>
      </c>
      <c r="M15" s="24"/>
      <c r="N15" s="25"/>
      <c r="O15" s="25"/>
      <c r="P15" s="43">
        <f>SUMPRODUCT(Tabel1[[#This Row],[Kw HP]:[Base]],Tabel1[[#This Row],[prix HP]:[prix Base]])</f>
        <v>0</v>
      </c>
      <c r="Q15" s="21"/>
      <c r="R15" s="28" t="str" cm="1">
        <f t="array" ref="R15">_xlfn.LET(
_xlpm.Dates_,IF((Tabel1[date relevé]&lt;Tabel1[[#This Row],[date relevé]])*(Tabel1[point de livraison]=Tabel1[[#This Row],[point de livraison]]),Tabel1[date relevé],0),
_xlpm.Lignes_,ROW(Tabel1[date relevé])-ROW(Tabel1[[#Headers],[date relevé]]),
_xlpm.Trie_,INDEX(_xlfn._xlws.SORT(_xlfn.HSTACK(_xlpm.Dates_,_xlpm.Lignes_),1,-1),1),
IF(INDEX(_xlpm.Trie_,1,1)=0,"-",INDEX(_xlpm.Trie_,1,2))
)</f>
        <v>-</v>
      </c>
    </row>
    <row r="16" spans="1:18" x14ac:dyDescent="0.25">
      <c r="A16" s="15" t="s">
        <v>35</v>
      </c>
      <c r="B16" s="14" t="str">
        <f t="shared" si="0"/>
        <v>AVENUE RENE LESTRADE (ATELIER MAIRIE)</v>
      </c>
      <c r="C16" s="44">
        <f t="shared" si="2"/>
        <v>0</v>
      </c>
      <c r="D16" s="44">
        <f t="shared" si="1"/>
        <v>9</v>
      </c>
      <c r="E16" s="44" t="str">
        <f t="shared" ref="E16" si="4">IF($A16="","",(VLOOKUP($A16,abc,5,0)))</f>
        <v>BASE</v>
      </c>
      <c r="F16" s="45">
        <v>46023</v>
      </c>
      <c r="G16" s="46">
        <v>10000</v>
      </c>
      <c r="H16" s="47"/>
      <c r="I16" s="46" t="str" cm="1">
        <f t="array" ref="I16">IF(OR(Tabel1[[#This Row],[TYPE]:[TYPE]]="base",Tabel1[[#This Row],[ligne precedent]:[ligne precedent]]="-"),"-",Tabel1[[#This Row],[compteur HP]]-INDEX(Tabel1[compteur HP],Tabel1[[#This Row],[ligne precedent]:[ligne precedent]]))</f>
        <v>-</v>
      </c>
      <c r="J16" s="48" t="str" cm="1">
        <f t="array" ref="J16">IF(OR(Tabel1[[#This Row],[TYPE]:[TYPE]]="base",Tabel1[[#This Row],[ligne precedent]:[ligne precedent]]="-"),"-",IFERROR(Tabel1[[#This Row],[compteur HC]]-INDEX(Tabel1[compteur HC],Tabel1[[#This Row],[ligne precedent]:[ligne precedent]]),"???"))</f>
        <v>-</v>
      </c>
      <c r="K16" s="49" t="str" cm="1">
        <f t="array" ref="K16">IF(OR(Tabel1[[#This Row],[TYPE]:[TYPE]]&lt;&gt;"base",Tabel1[[#This Row],[ligne precedent]:[ligne precedent]]="-"),"-",IFERROR(Tabel1[[#This Row],[compteur HP]]-INDEX(Tabel1[compteur HP],Tabel1[[#This Row],[ligne precedent]:[ligne precedent]]),"???"))</f>
        <v>-</v>
      </c>
      <c r="L16" s="50">
        <f>SUM(Tabel1[[#This Row],[Kw HP]:[Base]])</f>
        <v>0</v>
      </c>
      <c r="M16" s="51"/>
      <c r="N16" s="52"/>
      <c r="O16" s="52"/>
      <c r="P16" s="53">
        <f>SUMPRODUCT(Tabel1[[#This Row],[Kw HP]:[Base]],Tabel1[[#This Row],[prix HP]:[prix Base]])</f>
        <v>0</v>
      </c>
      <c r="Q16" s="54"/>
      <c r="R16" s="55" t="str" cm="1">
        <f t="array" ref="R16">_xlfn.LET(
_xlpm.Dates_,IF((Tabel1[date relevé]&lt;Tabel1[[#This Row],[date relevé]])*(Tabel1[point de livraison]=Tabel1[[#This Row],[point de livraison]]),Tabel1[date relevé],0),
_xlpm.Lignes_,ROW(Tabel1[date relevé])-ROW(Tabel1[[#Headers],[date relevé]]),
_xlpm.Trie_,INDEX(_xlfn._xlws.SORT(_xlfn.HSTACK(_xlpm.Dates_,_xlpm.Lignes_),1,-1),1),
IF(INDEX(_xlpm.Trie_,1,1)=0,"-",INDEX(_xlpm.Trie_,1,2))
)</f>
        <v>-</v>
      </c>
    </row>
  </sheetData>
  <conditionalFormatting sqref="I3:J16">
    <cfRule type="expression" dxfId="12" priority="1" stopIfTrue="1">
      <formula>$E3="BASE"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 de saisie" promptTitle="choix du point de livraison" xr:uid="{E415079E-C3FD-47B0-8416-860195E82A3E}">
          <x14:formula1>
            <xm:f>CODE!$P$2:$P$100</xm:f>
          </x14:formula1>
          <xm:sqref>A3:A16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E70C-C541-4F55-9890-92082DC294F5}">
  <sheetPr codeName="Blad2"/>
  <dimension ref="A1:P100"/>
  <sheetViews>
    <sheetView topLeftCell="B1" workbookViewId="0">
      <selection activeCell="P12" sqref="P12"/>
    </sheetView>
  </sheetViews>
  <sheetFormatPr defaultColWidth="11.42578125" defaultRowHeight="15" x14ac:dyDescent="0.25"/>
  <cols>
    <col min="1" max="1" width="41.140625" style="5" customWidth="1"/>
    <col min="2" max="2" width="46.28515625" customWidth="1"/>
    <col min="3" max="3" width="14" customWidth="1"/>
    <col min="4" max="4" width="11.85546875" customWidth="1"/>
    <col min="15" max="15" width="16.140625" style="3" customWidth="1"/>
    <col min="16" max="16" width="35.42578125" style="3" customWidth="1"/>
  </cols>
  <sheetData>
    <row r="1" spans="1:16" x14ac:dyDescent="0.25">
      <c r="A1" s="4" t="s">
        <v>11</v>
      </c>
      <c r="B1" s="2" t="s">
        <v>12</v>
      </c>
      <c r="C1" s="2" t="s">
        <v>13</v>
      </c>
      <c r="D1" s="2" t="s">
        <v>14</v>
      </c>
      <c r="E1" s="2" t="s">
        <v>15</v>
      </c>
      <c r="O1" s="3" t="s">
        <v>15</v>
      </c>
      <c r="P1" s="3" t="s">
        <v>10</v>
      </c>
    </row>
    <row r="2" spans="1:16" x14ac:dyDescent="0.25">
      <c r="A2" s="7" t="s">
        <v>30</v>
      </c>
      <c r="B2" s="2" t="s">
        <v>19</v>
      </c>
      <c r="C2" s="2"/>
      <c r="D2" s="2">
        <v>36</v>
      </c>
      <c r="E2" s="2" t="s">
        <v>17</v>
      </c>
      <c r="O2" s="3" t="s">
        <v>16</v>
      </c>
      <c r="P2" s="6" t="s">
        <v>30</v>
      </c>
    </row>
    <row r="3" spans="1:16" x14ac:dyDescent="0.25">
      <c r="A3" s="7" t="s">
        <v>31</v>
      </c>
      <c r="B3" s="2" t="s">
        <v>23</v>
      </c>
      <c r="C3" s="2"/>
      <c r="D3" s="2">
        <v>36</v>
      </c>
      <c r="E3" s="2" t="s">
        <v>17</v>
      </c>
      <c r="O3" s="3" t="s">
        <v>17</v>
      </c>
      <c r="P3" s="6" t="s">
        <v>31</v>
      </c>
    </row>
    <row r="4" spans="1:16" x14ac:dyDescent="0.25">
      <c r="A4" s="7" t="s">
        <v>32</v>
      </c>
      <c r="B4" s="2" t="s">
        <v>18</v>
      </c>
      <c r="C4" s="2"/>
      <c r="D4" s="2">
        <v>36</v>
      </c>
      <c r="E4" s="2" t="s">
        <v>17</v>
      </c>
      <c r="P4" s="6" t="s">
        <v>32</v>
      </c>
    </row>
    <row r="5" spans="1:16" x14ac:dyDescent="0.25">
      <c r="A5" s="7" t="s">
        <v>38</v>
      </c>
      <c r="B5" s="2" t="s">
        <v>20</v>
      </c>
      <c r="C5" s="2"/>
      <c r="D5" s="2">
        <v>36</v>
      </c>
      <c r="E5" s="2" t="s">
        <v>16</v>
      </c>
      <c r="P5" s="6" t="s">
        <v>38</v>
      </c>
    </row>
    <row r="6" spans="1:16" x14ac:dyDescent="0.25">
      <c r="A6" s="7" t="s">
        <v>33</v>
      </c>
      <c r="B6" s="2" t="s">
        <v>21</v>
      </c>
      <c r="C6" s="2"/>
      <c r="D6" s="2">
        <v>24</v>
      </c>
      <c r="E6" s="2" t="s">
        <v>16</v>
      </c>
      <c r="P6" s="6" t="s">
        <v>33</v>
      </c>
    </row>
    <row r="7" spans="1:16" x14ac:dyDescent="0.25">
      <c r="A7" s="7" t="s">
        <v>39</v>
      </c>
      <c r="B7" s="2" t="s">
        <v>22</v>
      </c>
      <c r="C7" s="2"/>
      <c r="D7" s="2">
        <v>9</v>
      </c>
      <c r="E7" s="2" t="s">
        <v>17</v>
      </c>
      <c r="P7" s="6" t="s">
        <v>39</v>
      </c>
    </row>
    <row r="8" spans="1:16" x14ac:dyDescent="0.25">
      <c r="A8" s="7" t="s">
        <v>34</v>
      </c>
      <c r="B8" s="2" t="s">
        <v>25</v>
      </c>
      <c r="C8" s="2"/>
      <c r="D8" s="2">
        <v>30</v>
      </c>
      <c r="E8" s="2" t="s">
        <v>17</v>
      </c>
      <c r="P8" s="6" t="s">
        <v>34</v>
      </c>
    </row>
    <row r="9" spans="1:16" x14ac:dyDescent="0.25">
      <c r="A9" s="7" t="s">
        <v>35</v>
      </c>
      <c r="B9" s="2" t="s">
        <v>24</v>
      </c>
      <c r="C9" s="2"/>
      <c r="D9" s="2">
        <v>9</v>
      </c>
      <c r="E9" s="2" t="s">
        <v>16</v>
      </c>
      <c r="P9" s="6" t="s">
        <v>35</v>
      </c>
    </row>
    <row r="10" spans="1:16" x14ac:dyDescent="0.25">
      <c r="A10" s="7" t="s">
        <v>36</v>
      </c>
      <c r="B10" s="2" t="s">
        <v>26</v>
      </c>
      <c r="C10" s="2"/>
      <c r="D10" s="2">
        <v>9</v>
      </c>
      <c r="E10" s="2" t="s">
        <v>17</v>
      </c>
      <c r="P10" s="6" t="s">
        <v>36</v>
      </c>
    </row>
    <row r="11" spans="1:16" x14ac:dyDescent="0.25">
      <c r="A11" s="7" t="s">
        <v>40</v>
      </c>
      <c r="B11" s="2" t="s">
        <v>27</v>
      </c>
      <c r="C11" s="2"/>
      <c r="D11" s="2">
        <v>18</v>
      </c>
      <c r="E11" s="2" t="s">
        <v>16</v>
      </c>
      <c r="P11" s="6" t="s">
        <v>40</v>
      </c>
    </row>
    <row r="12" spans="1:16" x14ac:dyDescent="0.25">
      <c r="A12" s="7" t="s">
        <v>37</v>
      </c>
      <c r="B12" s="2" t="s">
        <v>28</v>
      </c>
      <c r="C12" s="2"/>
      <c r="D12" s="2">
        <v>18</v>
      </c>
      <c r="E12" s="2" t="s">
        <v>16</v>
      </c>
      <c r="P12" s="6" t="s">
        <v>37</v>
      </c>
    </row>
    <row r="13" spans="1:16" x14ac:dyDescent="0.25">
      <c r="A13" s="7">
        <v>16316497819365</v>
      </c>
      <c r="B13" s="2" t="s">
        <v>29</v>
      </c>
      <c r="C13" s="2"/>
      <c r="D13" s="2">
        <v>6</v>
      </c>
      <c r="E13" s="2" t="s">
        <v>16</v>
      </c>
      <c r="P13" s="6">
        <v>16316497819365</v>
      </c>
    </row>
    <row r="14" spans="1:16" x14ac:dyDescent="0.25">
      <c r="A14" s="4"/>
      <c r="B14" s="2"/>
      <c r="C14" s="2"/>
      <c r="D14" s="2"/>
      <c r="E14" s="2"/>
    </row>
    <row r="15" spans="1:16" x14ac:dyDescent="0.25">
      <c r="A15" s="4"/>
      <c r="B15" s="2"/>
      <c r="C15" s="2"/>
      <c r="D15" s="2"/>
      <c r="E15" s="2"/>
    </row>
    <row r="16" spans="1:16" x14ac:dyDescent="0.25">
      <c r="A16" s="4"/>
      <c r="B16" s="2"/>
      <c r="C16" s="2"/>
      <c r="D16" s="2"/>
      <c r="E16" s="2"/>
    </row>
    <row r="17" spans="1:5" x14ac:dyDescent="0.25">
      <c r="A17" s="4"/>
      <c r="B17" s="2"/>
      <c r="C17" s="2"/>
      <c r="D17" s="2"/>
      <c r="E17" s="2"/>
    </row>
    <row r="18" spans="1:5" x14ac:dyDescent="0.25">
      <c r="A18" s="4"/>
      <c r="B18" s="2"/>
      <c r="C18" s="2"/>
      <c r="D18" s="2"/>
      <c r="E18" s="2"/>
    </row>
    <row r="19" spans="1:5" x14ac:dyDescent="0.25">
      <c r="A19" s="4"/>
      <c r="B19" s="2"/>
      <c r="C19" s="2"/>
      <c r="D19" s="2"/>
      <c r="E19" s="2"/>
    </row>
    <row r="20" spans="1:5" x14ac:dyDescent="0.25">
      <c r="A20" s="4"/>
      <c r="B20" s="2"/>
      <c r="C20" s="2"/>
      <c r="D20" s="2"/>
      <c r="E20" s="2"/>
    </row>
    <row r="21" spans="1:5" x14ac:dyDescent="0.25">
      <c r="A21" s="4"/>
      <c r="B21" s="2"/>
      <c r="C21" s="2"/>
      <c r="D21" s="2"/>
      <c r="E21" s="2"/>
    </row>
    <row r="22" spans="1:5" x14ac:dyDescent="0.25">
      <c r="A22" s="4"/>
      <c r="B22" s="2"/>
      <c r="C22" s="2"/>
      <c r="D22" s="2"/>
      <c r="E22" s="2"/>
    </row>
    <row r="23" spans="1:5" x14ac:dyDescent="0.25">
      <c r="A23" s="4"/>
      <c r="B23" s="2"/>
      <c r="C23" s="2"/>
      <c r="D23" s="2"/>
      <c r="E23" s="2"/>
    </row>
    <row r="24" spans="1:5" x14ac:dyDescent="0.25">
      <c r="A24" s="4"/>
      <c r="B24" s="2"/>
      <c r="C24" s="2"/>
      <c r="D24" s="2"/>
      <c r="E24" s="2"/>
    </row>
    <row r="25" spans="1:5" x14ac:dyDescent="0.25">
      <c r="A25" s="4"/>
      <c r="B25" s="2"/>
      <c r="C25" s="2"/>
      <c r="D25" s="2"/>
      <c r="E25" s="2"/>
    </row>
    <row r="26" spans="1:5" x14ac:dyDescent="0.25">
      <c r="A26" s="4"/>
      <c r="B26" s="2"/>
      <c r="C26" s="2"/>
      <c r="D26" s="2"/>
      <c r="E26" s="2"/>
    </row>
    <row r="27" spans="1:5" x14ac:dyDescent="0.25">
      <c r="A27" s="4"/>
      <c r="B27" s="2"/>
      <c r="C27" s="2"/>
      <c r="D27" s="2"/>
      <c r="E27" s="2"/>
    </row>
    <row r="28" spans="1:5" x14ac:dyDescent="0.25">
      <c r="A28" s="4"/>
      <c r="B28" s="2"/>
      <c r="C28" s="2"/>
      <c r="D28" s="2"/>
      <c r="E28" s="2"/>
    </row>
    <row r="29" spans="1:5" x14ac:dyDescent="0.25">
      <c r="A29" s="4"/>
      <c r="B29" s="2"/>
      <c r="C29" s="2"/>
      <c r="D29" s="2"/>
      <c r="E29" s="2"/>
    </row>
    <row r="30" spans="1:5" x14ac:dyDescent="0.25">
      <c r="A30" s="4"/>
      <c r="B30" s="2"/>
      <c r="C30" s="2"/>
      <c r="D30" s="2"/>
      <c r="E30" s="2"/>
    </row>
    <row r="31" spans="1:5" x14ac:dyDescent="0.25">
      <c r="A31" s="4"/>
      <c r="B31" s="2"/>
      <c r="C31" s="2"/>
      <c r="D31" s="2"/>
      <c r="E31" s="2"/>
    </row>
    <row r="32" spans="1:5" x14ac:dyDescent="0.25">
      <c r="A32" s="4"/>
      <c r="B32" s="2"/>
      <c r="C32" s="2"/>
      <c r="D32" s="2"/>
      <c r="E32" s="2"/>
    </row>
    <row r="33" spans="1:5" x14ac:dyDescent="0.25">
      <c r="A33" s="4"/>
      <c r="B33" s="2"/>
      <c r="C33" s="2"/>
      <c r="D33" s="2"/>
      <c r="E33" s="2"/>
    </row>
    <row r="34" spans="1:5" x14ac:dyDescent="0.25">
      <c r="A34" s="4"/>
      <c r="B34" s="2"/>
      <c r="C34" s="2"/>
      <c r="D34" s="2"/>
      <c r="E34" s="2"/>
    </row>
    <row r="35" spans="1:5" x14ac:dyDescent="0.25">
      <c r="A35" s="4"/>
      <c r="B35" s="2"/>
      <c r="C35" s="2"/>
      <c r="D35" s="2"/>
      <c r="E35" s="2"/>
    </row>
    <row r="36" spans="1:5" x14ac:dyDescent="0.25">
      <c r="A36" s="4"/>
      <c r="B36" s="2"/>
      <c r="C36" s="2"/>
      <c r="D36" s="2"/>
      <c r="E36" s="2"/>
    </row>
    <row r="37" spans="1:5" x14ac:dyDescent="0.25">
      <c r="A37" s="4"/>
      <c r="B37" s="2"/>
      <c r="C37" s="2"/>
      <c r="D37" s="2"/>
      <c r="E37" s="2"/>
    </row>
    <row r="38" spans="1:5" x14ac:dyDescent="0.25">
      <c r="A38" s="4"/>
      <c r="B38" s="2"/>
      <c r="C38" s="2"/>
      <c r="D38" s="2"/>
      <c r="E38" s="2"/>
    </row>
    <row r="39" spans="1:5" x14ac:dyDescent="0.25">
      <c r="A39" s="4"/>
      <c r="B39" s="2"/>
      <c r="C39" s="2"/>
      <c r="D39" s="2"/>
      <c r="E39" s="2"/>
    </row>
    <row r="40" spans="1:5" x14ac:dyDescent="0.25">
      <c r="A40" s="4"/>
      <c r="B40" s="2"/>
      <c r="C40" s="2"/>
      <c r="D40" s="2"/>
      <c r="E40" s="2"/>
    </row>
    <row r="41" spans="1:5" x14ac:dyDescent="0.25">
      <c r="A41" s="4"/>
      <c r="B41" s="2"/>
      <c r="C41" s="2"/>
      <c r="D41" s="2"/>
      <c r="E41" s="2"/>
    </row>
    <row r="42" spans="1:5" x14ac:dyDescent="0.25">
      <c r="A42" s="4"/>
      <c r="B42" s="2"/>
      <c r="C42" s="2"/>
      <c r="D42" s="2"/>
      <c r="E42" s="2"/>
    </row>
    <row r="43" spans="1:5" x14ac:dyDescent="0.25">
      <c r="A43" s="4"/>
      <c r="B43" s="2"/>
      <c r="C43" s="2"/>
      <c r="D43" s="2"/>
      <c r="E43" s="2"/>
    </row>
    <row r="44" spans="1:5" x14ac:dyDescent="0.25">
      <c r="A44" s="4"/>
      <c r="B44" s="2"/>
      <c r="C44" s="2"/>
      <c r="D44" s="2"/>
      <c r="E44" s="2"/>
    </row>
    <row r="45" spans="1:5" x14ac:dyDescent="0.25">
      <c r="A45" s="4"/>
      <c r="B45" s="2"/>
      <c r="C45" s="2"/>
      <c r="D45" s="2"/>
      <c r="E45" s="2"/>
    </row>
    <row r="46" spans="1:5" x14ac:dyDescent="0.25">
      <c r="A46" s="4"/>
      <c r="B46" s="2"/>
      <c r="C46" s="2"/>
      <c r="D46" s="2"/>
      <c r="E46" s="2"/>
    </row>
    <row r="47" spans="1:5" x14ac:dyDescent="0.25">
      <c r="A47" s="4"/>
      <c r="B47" s="2"/>
      <c r="C47" s="2"/>
      <c r="D47" s="2"/>
      <c r="E47" s="2"/>
    </row>
    <row r="48" spans="1:5" x14ac:dyDescent="0.25">
      <c r="A48" s="4"/>
      <c r="B48" s="2"/>
      <c r="C48" s="2"/>
      <c r="D48" s="2"/>
      <c r="E48" s="2"/>
    </row>
    <row r="49" spans="1:5" x14ac:dyDescent="0.25">
      <c r="A49" s="4"/>
      <c r="B49" s="2"/>
      <c r="C49" s="2"/>
      <c r="D49" s="2"/>
      <c r="E49" s="2"/>
    </row>
    <row r="50" spans="1:5" x14ac:dyDescent="0.25">
      <c r="A50" s="4"/>
      <c r="B50" s="2"/>
      <c r="C50" s="2"/>
      <c r="D50" s="2"/>
      <c r="E50" s="2"/>
    </row>
    <row r="51" spans="1:5" x14ac:dyDescent="0.25">
      <c r="A51" s="4"/>
      <c r="B51" s="2"/>
      <c r="C51" s="2"/>
      <c r="D51" s="2"/>
      <c r="E51" s="2"/>
    </row>
    <row r="52" spans="1:5" x14ac:dyDescent="0.25">
      <c r="A52" s="4"/>
      <c r="B52" s="2"/>
      <c r="C52" s="2"/>
      <c r="D52" s="2"/>
      <c r="E52" s="2"/>
    </row>
    <row r="53" spans="1:5" x14ac:dyDescent="0.25">
      <c r="A53" s="4"/>
      <c r="B53" s="2"/>
      <c r="C53" s="2"/>
      <c r="D53" s="2"/>
      <c r="E53" s="2"/>
    </row>
    <row r="54" spans="1:5" x14ac:dyDescent="0.25">
      <c r="A54" s="4"/>
      <c r="B54" s="2"/>
      <c r="C54" s="2"/>
      <c r="D54" s="2"/>
      <c r="E54" s="2"/>
    </row>
    <row r="55" spans="1:5" x14ac:dyDescent="0.25">
      <c r="A55" s="4"/>
      <c r="B55" s="2"/>
      <c r="C55" s="2"/>
      <c r="D55" s="2"/>
      <c r="E55" s="2"/>
    </row>
    <row r="56" spans="1:5" x14ac:dyDescent="0.25">
      <c r="A56" s="4"/>
      <c r="B56" s="2"/>
      <c r="C56" s="2"/>
      <c r="D56" s="2"/>
      <c r="E56" s="2"/>
    </row>
    <row r="57" spans="1:5" x14ac:dyDescent="0.25">
      <c r="A57" s="4"/>
      <c r="B57" s="2"/>
      <c r="C57" s="2"/>
      <c r="D57" s="2"/>
      <c r="E57" s="2"/>
    </row>
    <row r="58" spans="1:5" x14ac:dyDescent="0.25">
      <c r="A58" s="4"/>
      <c r="B58" s="2"/>
      <c r="C58" s="2"/>
      <c r="D58" s="2"/>
      <c r="E58" s="2"/>
    </row>
    <row r="59" spans="1:5" x14ac:dyDescent="0.25">
      <c r="A59" s="4"/>
      <c r="B59" s="2"/>
      <c r="C59" s="2"/>
      <c r="D59" s="2"/>
      <c r="E59" s="2"/>
    </row>
    <row r="60" spans="1:5" x14ac:dyDescent="0.25">
      <c r="A60" s="4"/>
      <c r="B60" s="2"/>
      <c r="C60" s="2"/>
      <c r="D60" s="2"/>
      <c r="E60" s="2"/>
    </row>
    <row r="61" spans="1:5" x14ac:dyDescent="0.25">
      <c r="A61" s="4"/>
      <c r="B61" s="2"/>
      <c r="C61" s="2"/>
      <c r="D61" s="2"/>
      <c r="E61" s="2"/>
    </row>
    <row r="62" spans="1:5" x14ac:dyDescent="0.25">
      <c r="A62" s="4"/>
      <c r="B62" s="2"/>
      <c r="C62" s="2"/>
      <c r="D62" s="2"/>
      <c r="E62" s="2"/>
    </row>
    <row r="63" spans="1:5" x14ac:dyDescent="0.25">
      <c r="A63" s="4"/>
      <c r="B63" s="2"/>
      <c r="C63" s="2"/>
      <c r="D63" s="2"/>
      <c r="E63" s="2"/>
    </row>
    <row r="64" spans="1:5" x14ac:dyDescent="0.25">
      <c r="A64" s="4"/>
      <c r="B64" s="2"/>
      <c r="C64" s="2"/>
      <c r="D64" s="2"/>
      <c r="E64" s="2"/>
    </row>
    <row r="65" spans="1:5" x14ac:dyDescent="0.25">
      <c r="A65" s="4"/>
      <c r="B65" s="2"/>
      <c r="C65" s="2"/>
      <c r="D65" s="2"/>
      <c r="E65" s="2"/>
    </row>
    <row r="66" spans="1:5" x14ac:dyDescent="0.25">
      <c r="A66" s="4"/>
      <c r="B66" s="2"/>
      <c r="C66" s="2"/>
      <c r="D66" s="2"/>
      <c r="E66" s="2"/>
    </row>
    <row r="67" spans="1:5" x14ac:dyDescent="0.25">
      <c r="A67" s="4"/>
      <c r="B67" s="2"/>
      <c r="C67" s="2"/>
      <c r="D67" s="2"/>
      <c r="E67" s="2"/>
    </row>
    <row r="68" spans="1:5" x14ac:dyDescent="0.25">
      <c r="A68" s="4"/>
      <c r="B68" s="2"/>
      <c r="C68" s="2"/>
      <c r="D68" s="2"/>
      <c r="E68" s="2"/>
    </row>
    <row r="69" spans="1:5" x14ac:dyDescent="0.25">
      <c r="A69" s="4"/>
      <c r="B69" s="2"/>
      <c r="C69" s="2"/>
      <c r="D69" s="2"/>
      <c r="E69" s="2"/>
    </row>
    <row r="70" spans="1:5" x14ac:dyDescent="0.25">
      <c r="A70" s="4"/>
      <c r="B70" s="2"/>
      <c r="C70" s="2"/>
      <c r="D70" s="2"/>
      <c r="E70" s="2"/>
    </row>
    <row r="71" spans="1:5" x14ac:dyDescent="0.25">
      <c r="A71" s="4"/>
      <c r="B71" s="2"/>
      <c r="C71" s="2"/>
      <c r="D71" s="2"/>
      <c r="E71" s="2"/>
    </row>
    <row r="72" spans="1:5" x14ac:dyDescent="0.25">
      <c r="A72" s="4"/>
      <c r="B72" s="2"/>
      <c r="C72" s="2"/>
      <c r="D72" s="2"/>
      <c r="E72" s="2"/>
    </row>
    <row r="73" spans="1:5" x14ac:dyDescent="0.25">
      <c r="A73" s="4"/>
      <c r="B73" s="2"/>
      <c r="C73" s="2"/>
      <c r="D73" s="2"/>
      <c r="E73" s="2"/>
    </row>
    <row r="74" spans="1:5" x14ac:dyDescent="0.25">
      <c r="A74" s="4"/>
      <c r="B74" s="2"/>
      <c r="C74" s="2"/>
      <c r="D74" s="2"/>
      <c r="E74" s="2"/>
    </row>
    <row r="75" spans="1:5" x14ac:dyDescent="0.25">
      <c r="A75" s="4"/>
      <c r="B75" s="2"/>
      <c r="C75" s="2"/>
      <c r="D75" s="2"/>
      <c r="E75" s="2"/>
    </row>
    <row r="76" spans="1:5" x14ac:dyDescent="0.25">
      <c r="A76" s="4"/>
      <c r="B76" s="2"/>
      <c r="C76" s="2"/>
      <c r="D76" s="2"/>
      <c r="E76" s="2"/>
    </row>
    <row r="77" spans="1:5" x14ac:dyDescent="0.25">
      <c r="A77" s="4"/>
      <c r="B77" s="2"/>
      <c r="C77" s="2"/>
      <c r="D77" s="2"/>
      <c r="E77" s="2"/>
    </row>
    <row r="78" spans="1:5" x14ac:dyDescent="0.25">
      <c r="A78" s="4"/>
      <c r="B78" s="2"/>
      <c r="C78" s="2"/>
      <c r="D78" s="2"/>
      <c r="E78" s="2"/>
    </row>
    <row r="79" spans="1:5" x14ac:dyDescent="0.25">
      <c r="A79" s="4"/>
      <c r="B79" s="2"/>
      <c r="C79" s="2"/>
      <c r="D79" s="2"/>
      <c r="E79" s="2"/>
    </row>
    <row r="80" spans="1:5" x14ac:dyDescent="0.25">
      <c r="A80" s="4"/>
      <c r="B80" s="2"/>
      <c r="C80" s="2"/>
      <c r="D80" s="2"/>
      <c r="E80" s="2"/>
    </row>
    <row r="81" spans="1:5" x14ac:dyDescent="0.25">
      <c r="A81" s="4"/>
      <c r="B81" s="2"/>
      <c r="C81" s="2"/>
      <c r="D81" s="2"/>
      <c r="E81" s="2"/>
    </row>
    <row r="82" spans="1:5" x14ac:dyDescent="0.25">
      <c r="A82" s="4"/>
      <c r="B82" s="2"/>
      <c r="C82" s="2"/>
      <c r="D82" s="2"/>
      <c r="E82" s="2"/>
    </row>
    <row r="83" spans="1:5" x14ac:dyDescent="0.25">
      <c r="A83" s="4"/>
      <c r="B83" s="2"/>
      <c r="C83" s="2"/>
      <c r="D83" s="2"/>
      <c r="E83" s="2"/>
    </row>
    <row r="84" spans="1:5" x14ac:dyDescent="0.25">
      <c r="A84" s="4"/>
      <c r="B84" s="2"/>
      <c r="C84" s="2"/>
      <c r="D84" s="2"/>
      <c r="E84" s="2"/>
    </row>
    <row r="85" spans="1:5" x14ac:dyDescent="0.25">
      <c r="A85" s="4"/>
      <c r="B85" s="2"/>
      <c r="C85" s="2"/>
      <c r="D85" s="2"/>
      <c r="E85" s="2"/>
    </row>
    <row r="86" spans="1:5" x14ac:dyDescent="0.25">
      <c r="A86" s="4"/>
      <c r="B86" s="2"/>
      <c r="C86" s="2"/>
      <c r="D86" s="2"/>
      <c r="E86" s="2"/>
    </row>
    <row r="87" spans="1:5" x14ac:dyDescent="0.25">
      <c r="A87" s="4"/>
      <c r="B87" s="2"/>
      <c r="C87" s="2"/>
      <c r="D87" s="2"/>
      <c r="E87" s="2"/>
    </row>
    <row r="88" spans="1:5" x14ac:dyDescent="0.25">
      <c r="A88" s="4"/>
      <c r="B88" s="2"/>
      <c r="C88" s="2"/>
      <c r="D88" s="2"/>
      <c r="E88" s="2"/>
    </row>
    <row r="89" spans="1:5" x14ac:dyDescent="0.25">
      <c r="A89" s="4"/>
      <c r="B89" s="2"/>
      <c r="C89" s="2"/>
      <c r="D89" s="2"/>
      <c r="E89" s="2"/>
    </row>
    <row r="90" spans="1:5" x14ac:dyDescent="0.25">
      <c r="A90" s="4"/>
      <c r="B90" s="2"/>
      <c r="C90" s="2"/>
      <c r="D90" s="2"/>
      <c r="E90" s="2"/>
    </row>
    <row r="91" spans="1:5" x14ac:dyDescent="0.25">
      <c r="A91" s="4"/>
      <c r="B91" s="2"/>
      <c r="C91" s="2"/>
      <c r="D91" s="2"/>
      <c r="E91" s="2"/>
    </row>
    <row r="92" spans="1:5" x14ac:dyDescent="0.25">
      <c r="A92" s="4"/>
      <c r="B92" s="2"/>
      <c r="C92" s="2"/>
      <c r="D92" s="2"/>
      <c r="E92" s="2"/>
    </row>
    <row r="93" spans="1:5" x14ac:dyDescent="0.25">
      <c r="A93" s="4"/>
      <c r="B93" s="2"/>
      <c r="C93" s="2"/>
      <c r="D93" s="2"/>
      <c r="E93" s="2"/>
    </row>
    <row r="94" spans="1:5" x14ac:dyDescent="0.25">
      <c r="A94" s="4"/>
      <c r="B94" s="2"/>
      <c r="C94" s="2"/>
      <c r="D94" s="2"/>
      <c r="E94" s="2"/>
    </row>
    <row r="95" spans="1:5" x14ac:dyDescent="0.25">
      <c r="A95" s="4"/>
      <c r="B95" s="2"/>
      <c r="C95" s="2"/>
      <c r="D95" s="2"/>
      <c r="E95" s="2"/>
    </row>
    <row r="96" spans="1:5" x14ac:dyDescent="0.25">
      <c r="A96" s="4"/>
      <c r="B96" s="2"/>
      <c r="C96" s="2"/>
      <c r="D96" s="2"/>
      <c r="E96" s="2"/>
    </row>
    <row r="97" spans="1:5" x14ac:dyDescent="0.25">
      <c r="A97" s="4"/>
      <c r="B97" s="2"/>
      <c r="C97" s="2"/>
      <c r="D97" s="2"/>
      <c r="E97" s="2"/>
    </row>
    <row r="98" spans="1:5" x14ac:dyDescent="0.25">
      <c r="A98" s="4"/>
      <c r="B98" s="2"/>
      <c r="C98" s="2"/>
      <c r="D98" s="2"/>
      <c r="E98" s="2"/>
    </row>
    <row r="99" spans="1:5" x14ac:dyDescent="0.25">
      <c r="A99" s="4"/>
      <c r="B99" s="2"/>
      <c r="C99" s="2"/>
      <c r="D99" s="2"/>
      <c r="E99" s="2"/>
    </row>
    <row r="100" spans="1:5" x14ac:dyDescent="0.25">
      <c r="A100" s="4"/>
      <c r="B100" s="2"/>
      <c r="C100" s="2"/>
      <c r="D100" s="2"/>
      <c r="E10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LISTE</vt:lpstr>
      <vt:lpstr>CODE</vt:lpstr>
      <vt:lpstr>abc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PAGNOT</dc:creator>
  <cp:lastModifiedBy>BSA</cp:lastModifiedBy>
  <dcterms:created xsi:type="dcterms:W3CDTF">2026-05-14T09:52:58Z</dcterms:created>
  <dcterms:modified xsi:type="dcterms:W3CDTF">2026-07-06T18:36:59Z</dcterms:modified>
</cp:coreProperties>
</file>