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tables/table7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F517EBF-8BF9-4D42-8212-1315118D61D4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Parametres" sheetId="1" r:id="rId1"/>
    <sheet name="Equipes" sheetId="2" r:id="rId2"/>
    <sheet name="Tour1" sheetId="3" r:id="rId3"/>
    <sheet name="Tour2" sheetId="4" r:id="rId4"/>
    <sheet name="Tour3" sheetId="5" r:id="rId5"/>
    <sheet name="Tour4" sheetId="6" r:id="rId6"/>
    <sheet name="Classement" sheetId="7" r:id="rId7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3" l="1"/>
  <c r="L3" i="3" s="1"/>
  <c r="K4" i="3"/>
  <c r="L4" i="3" s="1"/>
  <c r="K5" i="3"/>
  <c r="L5" i="3" s="1"/>
  <c r="K6" i="3"/>
  <c r="L6" i="3" s="1"/>
  <c r="K7" i="3"/>
  <c r="L7" i="3" s="1"/>
  <c r="K8" i="3"/>
  <c r="L8" i="3" s="1"/>
  <c r="K9" i="3"/>
  <c r="L9" i="3" s="1"/>
  <c r="K10" i="3"/>
  <c r="L10" i="3" s="1"/>
  <c r="K11" i="3"/>
  <c r="L11" i="3" s="1"/>
  <c r="K12" i="3"/>
  <c r="L12" i="3" s="1"/>
  <c r="K13" i="3"/>
  <c r="L13" i="3" s="1"/>
  <c r="K14" i="3"/>
  <c r="L14" i="3" s="1"/>
  <c r="K15" i="3"/>
  <c r="L15" i="3" s="1"/>
  <c r="K16" i="3"/>
  <c r="L16" i="3" s="1"/>
  <c r="D11" i="3" a="1"/>
  <c r="D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F11" i="3" a="1"/>
  <c r="F11" i="3" s="1"/>
  <c r="F12" i="3" a="1"/>
  <c r="F12" i="3" s="1"/>
  <c r="F13" i="3" a="1"/>
  <c r="F13" i="3" s="1"/>
  <c r="F14" i="3" a="1"/>
  <c r="F14" i="3" s="1"/>
  <c r="F15" i="3" a="1"/>
  <c r="F15" i="3" s="1"/>
  <c r="F16" i="3" a="1"/>
  <c r="F16" i="3" s="1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10" i="3" a="1"/>
  <c r="F10" i="3" s="1"/>
  <c r="D3" i="3" a="1"/>
  <c r="D3" i="3" s="1"/>
  <c r="D4" i="3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J30" i="7" l="1"/>
  <c r="I30" i="7"/>
  <c r="H30" i="7"/>
  <c r="G30" i="7"/>
  <c r="F30" i="7"/>
  <c r="E30" i="7"/>
  <c r="D30" i="7"/>
  <c r="C30" i="7"/>
  <c r="B30" i="7"/>
  <c r="J29" i="7"/>
  <c r="I29" i="7"/>
  <c r="H29" i="7"/>
  <c r="G29" i="7"/>
  <c r="F29" i="7"/>
  <c r="E29" i="7"/>
  <c r="D29" i="7"/>
  <c r="C29" i="7"/>
  <c r="B29" i="7"/>
  <c r="J28" i="7"/>
  <c r="I28" i="7"/>
  <c r="H28" i="7"/>
  <c r="G28" i="7"/>
  <c r="F28" i="7"/>
  <c r="E28" i="7"/>
  <c r="D28" i="7"/>
  <c r="C28" i="7"/>
  <c r="B28" i="7"/>
  <c r="J27" i="7"/>
  <c r="I27" i="7"/>
  <c r="H27" i="7"/>
  <c r="G27" i="7"/>
  <c r="F27" i="7"/>
  <c r="E27" i="7"/>
  <c r="D27" i="7"/>
  <c r="C27" i="7"/>
  <c r="B27" i="7"/>
  <c r="J26" i="7"/>
  <c r="I26" i="7"/>
  <c r="H26" i="7"/>
  <c r="G26" i="7"/>
  <c r="F26" i="7"/>
  <c r="E26" i="7"/>
  <c r="D26" i="7"/>
  <c r="C26" i="7"/>
  <c r="B26" i="7"/>
  <c r="J25" i="7"/>
  <c r="I25" i="7"/>
  <c r="H25" i="7"/>
  <c r="G25" i="7"/>
  <c r="F25" i="7"/>
  <c r="E25" i="7"/>
  <c r="D25" i="7"/>
  <c r="C25" i="7"/>
  <c r="B25" i="7"/>
  <c r="J24" i="7"/>
  <c r="I24" i="7"/>
  <c r="H24" i="7"/>
  <c r="G24" i="7"/>
  <c r="F24" i="7"/>
  <c r="E24" i="7"/>
  <c r="D24" i="7"/>
  <c r="C24" i="7"/>
  <c r="B24" i="7"/>
  <c r="J23" i="7"/>
  <c r="I23" i="7"/>
  <c r="H23" i="7"/>
  <c r="G23" i="7"/>
  <c r="F23" i="7"/>
  <c r="E23" i="7"/>
  <c r="D23" i="7"/>
  <c r="C23" i="7"/>
  <c r="B23" i="7"/>
  <c r="J22" i="7"/>
  <c r="I22" i="7"/>
  <c r="H22" i="7"/>
  <c r="G22" i="7"/>
  <c r="F22" i="7"/>
  <c r="E22" i="7"/>
  <c r="D22" i="7"/>
  <c r="C22" i="7"/>
  <c r="B22" i="7"/>
  <c r="J21" i="7"/>
  <c r="I21" i="7"/>
  <c r="H21" i="7"/>
  <c r="G21" i="7"/>
  <c r="F21" i="7"/>
  <c r="E21" i="7"/>
  <c r="D21" i="7"/>
  <c r="C21" i="7"/>
  <c r="B21" i="7"/>
  <c r="J20" i="7"/>
  <c r="I20" i="7"/>
  <c r="H20" i="7"/>
  <c r="G20" i="7"/>
  <c r="F20" i="7"/>
  <c r="E20" i="7"/>
  <c r="D20" i="7"/>
  <c r="C20" i="7"/>
  <c r="B20" i="7"/>
  <c r="J19" i="7"/>
  <c r="I19" i="7"/>
  <c r="H19" i="7"/>
  <c r="G19" i="7"/>
  <c r="F19" i="7"/>
  <c r="E19" i="7"/>
  <c r="D19" i="7"/>
  <c r="C19" i="7"/>
  <c r="B19" i="7"/>
  <c r="J18" i="7"/>
  <c r="I18" i="7"/>
  <c r="H18" i="7"/>
  <c r="G18" i="7"/>
  <c r="F18" i="7"/>
  <c r="E18" i="7"/>
  <c r="D18" i="7"/>
  <c r="C18" i="7"/>
  <c r="B18" i="7"/>
  <c r="J17" i="7"/>
  <c r="I17" i="7"/>
  <c r="H17" i="7"/>
  <c r="G17" i="7"/>
  <c r="F17" i="7"/>
  <c r="E17" i="7"/>
  <c r="D17" i="7"/>
  <c r="C17" i="7"/>
  <c r="B17" i="7"/>
  <c r="J16" i="7"/>
  <c r="I16" i="7"/>
  <c r="H16" i="7"/>
  <c r="G16" i="7"/>
  <c r="F16" i="7"/>
  <c r="E16" i="7"/>
  <c r="D16" i="7"/>
  <c r="C16" i="7"/>
  <c r="B16" i="7"/>
  <c r="J15" i="7"/>
  <c r="I15" i="7"/>
  <c r="H15" i="7"/>
  <c r="G15" i="7"/>
  <c r="F15" i="7"/>
  <c r="E15" i="7"/>
  <c r="D15" i="7"/>
  <c r="C15" i="7"/>
  <c r="B15" i="7"/>
  <c r="J14" i="7"/>
  <c r="I14" i="7"/>
  <c r="H14" i="7"/>
  <c r="G14" i="7"/>
  <c r="F14" i="7"/>
  <c r="E14" i="7"/>
  <c r="D14" i="7"/>
  <c r="L14" i="7" s="1"/>
  <c r="C14" i="7"/>
  <c r="B14" i="7"/>
  <c r="J13" i="7"/>
  <c r="I13" i="7"/>
  <c r="H13" i="7"/>
  <c r="G13" i="7"/>
  <c r="F13" i="7"/>
  <c r="E13" i="7"/>
  <c r="D13" i="7"/>
  <c r="C13" i="7"/>
  <c r="B13" i="7"/>
  <c r="J12" i="7"/>
  <c r="I12" i="7"/>
  <c r="H12" i="7"/>
  <c r="G12" i="7"/>
  <c r="F12" i="7"/>
  <c r="E12" i="7"/>
  <c r="D12" i="7"/>
  <c r="C12" i="7"/>
  <c r="B12" i="7"/>
  <c r="J11" i="7"/>
  <c r="I11" i="7"/>
  <c r="H11" i="7"/>
  <c r="G11" i="7"/>
  <c r="F11" i="7"/>
  <c r="E11" i="7"/>
  <c r="D11" i="7"/>
  <c r="C11" i="7"/>
  <c r="B11" i="7"/>
  <c r="J10" i="7"/>
  <c r="I10" i="7"/>
  <c r="H10" i="7"/>
  <c r="G10" i="7"/>
  <c r="F10" i="7"/>
  <c r="E10" i="7"/>
  <c r="D10" i="7"/>
  <c r="C10" i="7"/>
  <c r="B10" i="7"/>
  <c r="J9" i="7"/>
  <c r="I9" i="7"/>
  <c r="H9" i="7"/>
  <c r="G9" i="7"/>
  <c r="F9" i="7"/>
  <c r="E9" i="7"/>
  <c r="D9" i="7"/>
  <c r="C9" i="7"/>
  <c r="B9" i="7"/>
  <c r="J8" i="7"/>
  <c r="I8" i="7"/>
  <c r="H8" i="7"/>
  <c r="G8" i="7"/>
  <c r="F8" i="7"/>
  <c r="E8" i="7"/>
  <c r="D8" i="7"/>
  <c r="C8" i="7"/>
  <c r="B8" i="7"/>
  <c r="J7" i="7"/>
  <c r="I7" i="7"/>
  <c r="H7" i="7"/>
  <c r="G7" i="7"/>
  <c r="F7" i="7"/>
  <c r="E7" i="7"/>
  <c r="D7" i="7"/>
  <c r="C7" i="7"/>
  <c r="B7" i="7"/>
  <c r="J6" i="7"/>
  <c r="I6" i="7"/>
  <c r="H6" i="7"/>
  <c r="G6" i="7"/>
  <c r="F6" i="7"/>
  <c r="E6" i="7"/>
  <c r="D6" i="7"/>
  <c r="C6" i="7"/>
  <c r="B6" i="7"/>
  <c r="J5" i="7"/>
  <c r="I5" i="7"/>
  <c r="H5" i="7"/>
  <c r="G5" i="7"/>
  <c r="F5" i="7"/>
  <c r="E5" i="7"/>
  <c r="D5" i="7"/>
  <c r="C5" i="7"/>
  <c r="B5" i="7"/>
  <c r="J4" i="7"/>
  <c r="I4" i="7"/>
  <c r="H4" i="7"/>
  <c r="G4" i="7"/>
  <c r="F4" i="7"/>
  <c r="E4" i="7"/>
  <c r="D4" i="7"/>
  <c r="C4" i="7"/>
  <c r="B4" i="7"/>
  <c r="J3" i="7"/>
  <c r="I3" i="7"/>
  <c r="H3" i="7"/>
  <c r="G3" i="7"/>
  <c r="F3" i="7"/>
  <c r="E3" i="7"/>
  <c r="D3" i="7"/>
  <c r="C3" i="7"/>
  <c r="B3" i="7"/>
  <c r="L16" i="6"/>
  <c r="K16" i="6"/>
  <c r="J16" i="6"/>
  <c r="I16" i="6"/>
  <c r="F16" i="6"/>
  <c r="D16" i="6"/>
  <c r="L15" i="6"/>
  <c r="K15" i="6"/>
  <c r="J15" i="6"/>
  <c r="I15" i="6"/>
  <c r="F15" i="6"/>
  <c r="D15" i="6"/>
  <c r="L14" i="6"/>
  <c r="K14" i="6"/>
  <c r="J14" i="6"/>
  <c r="I14" i="6"/>
  <c r="F14" i="6"/>
  <c r="D14" i="6"/>
  <c r="L13" i="6"/>
  <c r="K13" i="6"/>
  <c r="J13" i="6"/>
  <c r="I13" i="6"/>
  <c r="F13" i="6"/>
  <c r="D13" i="6"/>
  <c r="L12" i="6"/>
  <c r="K12" i="6"/>
  <c r="J12" i="6"/>
  <c r="I12" i="6"/>
  <c r="F12" i="6"/>
  <c r="D12" i="6"/>
  <c r="L11" i="6"/>
  <c r="K11" i="6"/>
  <c r="J11" i="6"/>
  <c r="I11" i="6"/>
  <c r="F11" i="6"/>
  <c r="D11" i="6"/>
  <c r="L10" i="6"/>
  <c r="K10" i="6"/>
  <c r="J10" i="6"/>
  <c r="I10" i="6"/>
  <c r="F10" i="6"/>
  <c r="D10" i="6"/>
  <c r="L9" i="6"/>
  <c r="K9" i="6"/>
  <c r="J9" i="6"/>
  <c r="I9" i="6"/>
  <c r="F9" i="6"/>
  <c r="D9" i="6"/>
  <c r="L8" i="6"/>
  <c r="K8" i="6"/>
  <c r="J8" i="6"/>
  <c r="I8" i="6"/>
  <c r="F8" i="6"/>
  <c r="D8" i="6"/>
  <c r="L7" i="6"/>
  <c r="K7" i="6"/>
  <c r="J7" i="6"/>
  <c r="I7" i="6"/>
  <c r="F7" i="6"/>
  <c r="D7" i="6"/>
  <c r="L6" i="6"/>
  <c r="K6" i="6"/>
  <c r="J6" i="6"/>
  <c r="I6" i="6"/>
  <c r="F6" i="6"/>
  <c r="D6" i="6"/>
  <c r="L5" i="6"/>
  <c r="K5" i="6"/>
  <c r="J5" i="6"/>
  <c r="I5" i="6"/>
  <c r="F5" i="6"/>
  <c r="D5" i="6"/>
  <c r="L4" i="6"/>
  <c r="K4" i="6"/>
  <c r="J4" i="6"/>
  <c r="I4" i="6"/>
  <c r="F4" i="6"/>
  <c r="D4" i="6"/>
  <c r="L3" i="6"/>
  <c r="K3" i="6"/>
  <c r="J3" i="6"/>
  <c r="I3" i="6"/>
  <c r="F3" i="6"/>
  <c r="D3" i="6"/>
  <c r="L16" i="5"/>
  <c r="K16" i="5"/>
  <c r="J16" i="5"/>
  <c r="I16" i="5"/>
  <c r="F16" i="5"/>
  <c r="D16" i="5"/>
  <c r="L15" i="5"/>
  <c r="K15" i="5"/>
  <c r="J15" i="5"/>
  <c r="I15" i="5"/>
  <c r="F15" i="5"/>
  <c r="D15" i="5"/>
  <c r="L14" i="5"/>
  <c r="K14" i="5"/>
  <c r="J14" i="5"/>
  <c r="I14" i="5"/>
  <c r="F14" i="5"/>
  <c r="D14" i="5"/>
  <c r="L13" i="5"/>
  <c r="K13" i="5"/>
  <c r="J13" i="5"/>
  <c r="I13" i="5"/>
  <c r="F13" i="5"/>
  <c r="D13" i="5"/>
  <c r="L12" i="5"/>
  <c r="K12" i="5"/>
  <c r="J12" i="5"/>
  <c r="I12" i="5"/>
  <c r="F12" i="5"/>
  <c r="D12" i="5"/>
  <c r="L11" i="5"/>
  <c r="K11" i="5"/>
  <c r="J11" i="5"/>
  <c r="I11" i="5"/>
  <c r="F11" i="5"/>
  <c r="D11" i="5"/>
  <c r="L10" i="5"/>
  <c r="K10" i="5"/>
  <c r="J10" i="5"/>
  <c r="I10" i="5"/>
  <c r="F10" i="5"/>
  <c r="D10" i="5"/>
  <c r="L9" i="5"/>
  <c r="K9" i="5"/>
  <c r="J9" i="5"/>
  <c r="I9" i="5"/>
  <c r="F9" i="5"/>
  <c r="D9" i="5"/>
  <c r="L8" i="5"/>
  <c r="K8" i="5"/>
  <c r="J8" i="5"/>
  <c r="I8" i="5"/>
  <c r="F8" i="5"/>
  <c r="D8" i="5"/>
  <c r="L7" i="5"/>
  <c r="K7" i="5"/>
  <c r="J7" i="5"/>
  <c r="I7" i="5"/>
  <c r="F7" i="5"/>
  <c r="D7" i="5"/>
  <c r="L6" i="5"/>
  <c r="K6" i="5"/>
  <c r="J6" i="5"/>
  <c r="I6" i="5"/>
  <c r="F6" i="5"/>
  <c r="D6" i="5"/>
  <c r="L5" i="5"/>
  <c r="K5" i="5"/>
  <c r="J5" i="5"/>
  <c r="I5" i="5"/>
  <c r="F5" i="5"/>
  <c r="D5" i="5"/>
  <c r="L4" i="5"/>
  <c r="K4" i="5"/>
  <c r="J4" i="5"/>
  <c r="I4" i="5"/>
  <c r="F4" i="5"/>
  <c r="D4" i="5"/>
  <c r="L3" i="5"/>
  <c r="K3" i="5"/>
  <c r="J3" i="5"/>
  <c r="I3" i="5"/>
  <c r="F3" i="5"/>
  <c r="D3" i="5"/>
  <c r="L16" i="4"/>
  <c r="K16" i="4"/>
  <c r="J16" i="4"/>
  <c r="I16" i="4"/>
  <c r="F16" i="4"/>
  <c r="D16" i="4"/>
  <c r="L15" i="4"/>
  <c r="K15" i="4"/>
  <c r="J15" i="4"/>
  <c r="I15" i="4"/>
  <c r="F15" i="4"/>
  <c r="D15" i="4"/>
  <c r="L14" i="4"/>
  <c r="K14" i="4"/>
  <c r="J14" i="4"/>
  <c r="I14" i="4"/>
  <c r="F14" i="4"/>
  <c r="D14" i="4"/>
  <c r="L13" i="4"/>
  <c r="K13" i="4"/>
  <c r="J13" i="4"/>
  <c r="I13" i="4"/>
  <c r="F13" i="4"/>
  <c r="D13" i="4"/>
  <c r="L12" i="4"/>
  <c r="K12" i="4"/>
  <c r="J12" i="4"/>
  <c r="I12" i="4"/>
  <c r="F12" i="4"/>
  <c r="D12" i="4"/>
  <c r="L11" i="4"/>
  <c r="K11" i="4"/>
  <c r="J11" i="4"/>
  <c r="I11" i="4"/>
  <c r="F11" i="4"/>
  <c r="D11" i="4"/>
  <c r="L10" i="4"/>
  <c r="K10" i="4"/>
  <c r="J10" i="4"/>
  <c r="I10" i="4"/>
  <c r="F10" i="4"/>
  <c r="D10" i="4"/>
  <c r="L9" i="4"/>
  <c r="K9" i="4"/>
  <c r="J9" i="4"/>
  <c r="I9" i="4"/>
  <c r="F9" i="4"/>
  <c r="D9" i="4"/>
  <c r="L8" i="4"/>
  <c r="K8" i="4"/>
  <c r="J8" i="4"/>
  <c r="I8" i="4"/>
  <c r="F8" i="4"/>
  <c r="D8" i="4"/>
  <c r="L7" i="4"/>
  <c r="K7" i="4"/>
  <c r="J7" i="4"/>
  <c r="I7" i="4"/>
  <c r="F7" i="4"/>
  <c r="D7" i="4"/>
  <c r="L6" i="4"/>
  <c r="K6" i="4"/>
  <c r="J6" i="4"/>
  <c r="I6" i="4"/>
  <c r="F6" i="4"/>
  <c r="D6" i="4"/>
  <c r="L5" i="4"/>
  <c r="K5" i="4"/>
  <c r="J5" i="4"/>
  <c r="I5" i="4"/>
  <c r="F5" i="4"/>
  <c r="D5" i="4"/>
  <c r="L4" i="4"/>
  <c r="K4" i="4"/>
  <c r="J4" i="4"/>
  <c r="I4" i="4"/>
  <c r="F4" i="4"/>
  <c r="D4" i="4"/>
  <c r="L3" i="4"/>
  <c r="K3" i="4"/>
  <c r="J3" i="4"/>
  <c r="I3" i="4"/>
  <c r="F3" i="4"/>
  <c r="D3" i="4"/>
  <c r="K29" i="7" l="1"/>
  <c r="K9" i="7"/>
  <c r="L29" i="7"/>
  <c r="K23" i="7"/>
  <c r="L16" i="7"/>
  <c r="K25" i="7"/>
  <c r="K12" i="7"/>
  <c r="L12" i="7"/>
  <c r="K21" i="7"/>
  <c r="K10" i="7"/>
  <c r="L21" i="7"/>
  <c r="K19" i="7"/>
  <c r="K20" i="7"/>
  <c r="K8" i="7"/>
  <c r="L10" i="7"/>
  <c r="L20" i="7"/>
  <c r="K18" i="7"/>
  <c r="L8" i="7"/>
  <c r="L19" i="7"/>
  <c r="K5" i="7"/>
  <c r="K17" i="7"/>
  <c r="L5" i="7"/>
  <c r="K4" i="7"/>
  <c r="L18" i="7"/>
  <c r="L6" i="7"/>
  <c r="L24" i="7"/>
  <c r="L9" i="7"/>
  <c r="K16" i="7"/>
  <c r="K27" i="7"/>
  <c r="L4" i="7"/>
  <c r="L17" i="7"/>
  <c r="L25" i="7"/>
  <c r="K6" i="7"/>
  <c r="K30" i="7"/>
  <c r="K14" i="7"/>
  <c r="K13" i="7"/>
  <c r="L13" i="7"/>
  <c r="K15" i="7"/>
  <c r="K28" i="7"/>
  <c r="L30" i="7"/>
  <c r="L11" i="7"/>
  <c r="L15" i="7"/>
  <c r="L23" i="7"/>
  <c r="L28" i="7"/>
  <c r="K26" i="7"/>
  <c r="K7" i="7"/>
  <c r="K24" i="7"/>
  <c r="L7" i="7"/>
  <c r="K22" i="7"/>
  <c r="L3" i="7"/>
  <c r="L27" i="7"/>
  <c r="L26" i="7"/>
  <c r="K3" i="7"/>
  <c r="K11" i="7"/>
  <c r="L22" i="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<sst xmlns="http://schemas.openxmlformats.org/spreadsheetml/2006/main" count="289" uniqueCount="84">
  <si>
    <t>Paramètres généraux du tournoi : nombre d’équipes, de tours et de terrains.</t>
  </si>
  <si>
    <t>Parametre</t>
  </si>
  <si>
    <t>Valeur</t>
  </si>
  <si>
    <t>Description</t>
  </si>
  <si>
    <t>NbEquipes</t>
  </si>
  <si>
    <t>Nombre d'équipes (10 à 28, pair)</t>
  </si>
  <si>
    <t>PointsVictoire</t>
  </si>
  <si>
    <t>Points pour une victoire</t>
  </si>
  <si>
    <t>PointsDefaite</t>
  </si>
  <si>
    <t>Points pour une défaite</t>
  </si>
  <si>
    <t>Tours</t>
  </si>
  <si>
    <t>Nombre de tours</t>
  </si>
  <si>
    <t>NbTerrains</t>
  </si>
  <si>
    <t>Nombre max de terrains (NbEquipes/2)</t>
  </si>
  <si>
    <t>Saisir ici les noms des équipes (jusqu'à 28).</t>
  </si>
  <si>
    <t>ID</t>
  </si>
  <si>
    <t>NomEquipe</t>
  </si>
  <si>
    <t>Matches du 1er tour : tirage au sort initial et saisie des scores.</t>
  </si>
  <si>
    <t>Terrain</t>
  </si>
  <si>
    <t>Match</t>
  </si>
  <si>
    <t>Equipe1_ID</t>
  </si>
  <si>
    <t>Equipe1_Nom</t>
  </si>
  <si>
    <t>Equipe2_ID</t>
  </si>
  <si>
    <t>Equipe2_Nom</t>
  </si>
  <si>
    <t>Score1</t>
  </si>
  <si>
    <t>Score2</t>
  </si>
  <si>
    <t>Victoire1</t>
  </si>
  <si>
    <t>Victoire2</t>
  </si>
  <si>
    <t>Average1</t>
  </si>
  <si>
    <t>Average2</t>
  </si>
  <si>
    <t>Matches du 2e tour : pairings selon le classement après le tour 1.</t>
  </si>
  <si>
    <t>Matches du 3e tour : pairings selon le classement, inversion des terrains.</t>
  </si>
  <si>
    <t>Matches du 4e tour : pairings selon le classement, terrains en ordre direct.</t>
  </si>
  <si>
    <t>Cumul des victoires et avérages par équipe sur les 4 tours.</t>
  </si>
  <si>
    <t>V_Tour1</t>
  </si>
  <si>
    <t>Avg_Tour1</t>
  </si>
  <si>
    <t>V_Tour2</t>
  </si>
  <si>
    <t>Avg_Tour2</t>
  </si>
  <si>
    <t>V_Tour3</t>
  </si>
  <si>
    <t>Avg_Tour3</t>
  </si>
  <si>
    <t>V_Tour4</t>
  </si>
  <si>
    <t>Avg_Tour4</t>
  </si>
  <si>
    <t>V_Total</t>
  </si>
  <si>
    <t>Avg_Total</t>
  </si>
  <si>
    <t>Category</t>
  </si>
  <si>
    <t>Victoires totales</t>
  </si>
  <si>
    <t>Avérage total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</si>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</sst>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</font>
    <font>
      <b/>
      <sz val="11"/>
      <color rgb="FFFFFFFF"/>
      <name val="Calibri"/>
      <family val="2"/>
    </font>
    <font>
      <sz val="8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0035"/>
        <bgColor indexed="64"/>
      </patternFill>
    </fill>
  </fills>
  <borders count="12">
    <border>
      <left/>
      <right/>
      <top/>
      <bottom/>
      <diagonal/>
    </border>
    <border>
      <left style="thin">
        <color rgb="FFD1D5DB"/>
      </left>
      <right style="thin">
        <color rgb="FFD1D5DB"/>
      </right>
      <top style="thin">
        <color rgb="FFD1D5DB"/>
      </top>
      <bottom style="thin">
        <color rgb="FFD1D5DB"/>
      </bottom>
      <diagonal/>
    </border>
    <border>
      <left/>
      <right style="thin">
        <color rgb="FFD1D5DB"/>
      </right>
      <top style="thin">
        <color rgb="FFD1D5DB"/>
      </top>
      <bottom style="thin">
        <color rgb="FFD1D5DB"/>
      </bottom>
      <diagonal/>
    </border>
    <border>
      <left style="thin">
        <color rgb="FFD1D5DB"/>
      </left>
      <right/>
      <top style="thin">
        <color rgb="FFD1D5DB"/>
      </top>
      <bottom style="thin">
        <color rgb="FFD1D5DB"/>
      </bottom>
      <diagonal/>
    </border>
    <border>
      <left/>
      <right style="thin">
        <color rgb="FFD1D5DB"/>
      </right>
      <top/>
      <bottom style="thin">
        <color rgb="FFD1D5DB"/>
      </bottom>
      <diagonal/>
    </border>
    <border>
      <left style="thin">
        <color rgb="FFD1D5DB"/>
      </left>
      <right style="thin">
        <color rgb="FFD1D5DB"/>
      </right>
      <top/>
      <bottom style="thin">
        <color rgb="FFD1D5DB"/>
      </bottom>
      <diagonal/>
    </border>
    <border>
      <left style="thin">
        <color rgb="FFD1D5DB"/>
      </left>
      <right/>
      <top/>
      <bottom style="thin">
        <color rgb="FFD1D5DB"/>
      </bottom>
      <diagonal/>
    </border>
    <border>
      <left/>
      <right style="thin">
        <color rgb="FFD1D5DB"/>
      </right>
      <top style="thin">
        <color rgb="FFD1D5DB"/>
      </top>
      <bottom/>
      <diagonal/>
    </border>
    <border>
      <left style="thin">
        <color rgb="FFD1D5DB"/>
      </left>
      <right style="thin">
        <color rgb="FFD1D5DB"/>
      </right>
      <top style="thin">
        <color rgb="FFD1D5DB"/>
      </top>
      <bottom/>
      <diagonal/>
    </border>
    <border>
      <left style="thin">
        <color rgb="FFD1D5DB"/>
      </left>
      <right/>
      <top style="thin">
        <color rgb="FFD1D5DB"/>
      </top>
      <bottom/>
      <diagonal/>
    </border>
    <border>
      <left style="thin">
        <color rgb="FFD1D5DB"/>
      </left>
      <right/>
      <top/>
      <bottom/>
      <diagonal/>
    </border>
    <border>
      <left/>
      <right style="thin">
        <color rgb="FFD1D5DB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vertical="top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8" xfId="0" applyBorder="1" applyAlignment="1">
      <alignment vertical="top" wrapText="1"/>
    </xf>
    <xf numFmtId="0" fontId="0" fillId="0" borderId="9" xfId="0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top" wrapText="1"/>
    </xf>
    <xf numFmtId="0" fontId="3" fillId="0" borderId="1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0" xfId="0" applyNumberFormat="1" applyFont="1" applyBorder="1" applyAlignment="1">
      <alignment horizontal="center"/>
    </xf>
  </cellXfs>
  <cellStyles count="1">
    <cellStyle name="Standaard" xfId="0" builtinId="0"/>
  </cellStyles>
  <dxfs count="60"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numFmt numFmtId="0" formatCode="General"/>
      <alignment horizontal="center" textRotation="0" indent="0" justifyLastLine="0" shrinkToFit="0" readingOrder="0"/>
    </dxf>
    <dxf>
      <font>
        <b/>
        <family val="2"/>
      </font>
      <numFmt numFmtId="0" formatCode="General"/>
      <alignment horizontal="center" textRotation="0" indent="0" justifyLastLine="0" shrinkToFit="0" readingOrder="0"/>
    </dxf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numFmt numFmtId="0" formatCode="General"/>
      <alignment horizontal="center" textRotation="0" indent="0" justifyLastLine="0" shrinkToFit="0" readingOrder="0"/>
      <border outline="0">
        <left style="thin">
          <color rgb="FFD1D5DB"/>
        </left>
      </border>
    </dxf>
    <dxf>
      <font>
        <b/>
        <family val="2"/>
      </font>
      <alignment horizontal="center" textRotation="0" indent="0" justifyLastLine="0" shrinkToFit="0" readingOrder="0"/>
    </dxf>
    <dxf>
      <font>
        <b/>
        <family val="2"/>
      </font>
      <numFmt numFmtId="0" formatCode="General"/>
      <alignment horizontal="center" textRotation="0" indent="0" justifyLastLine="0" shrinkToFit="0" readingOrder="0"/>
      <border outline="0">
        <right style="thin">
          <color rgb="FFD1D5DB"/>
        </right>
      </border>
    </dxf>
    <dxf>
      <font>
        <b/>
        <family val="2"/>
      </font>
      <alignment horizontal="center" vertical="top" textRotation="0" wrapText="1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</border>
    </dxf>
    <dxf>
      <font>
        <b/>
        <family val="2"/>
      </font>
      <alignment horizontal="center" vertical="top" textRotation="0" wrapText="1" indent="0" justifyLastLine="0" shrinkToFit="0" readingOrder="0"/>
      <border outline="0">
        <left style="thin">
          <color rgb="FFD1D5DB"/>
        </left>
      </border>
    </dxf>
    <dxf>
      <font>
        <b/>
        <family val="2"/>
      </font>
      <alignment horizontal="center" vertical="top" textRotation="0" wrapText="1" indent="0" justifyLastLine="0" shrinkToFit="0" readingOrder="0"/>
      <border outline="0">
        <right style="thin">
          <color rgb="FFD1D5DB"/>
        </right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</dxf>
    <dxf>
      <border outline="0">
        <bottom style="thin">
          <color rgb="FFD1D5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</dxf>
    <dxf>
      <border outline="0">
        <bottom style="thin">
          <color rgb="FFD1D5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/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alignment horizontal="center" vertical="top" textRotation="0" wrapText="1" indent="0" justifyLastLine="0" shrinkToFit="0" readingOrder="0"/>
      <border diagonalUp="0" diagonalDown="0">
        <left/>
        <right style="thin">
          <color rgb="FFD1D5DB"/>
        </right>
        <top style="thin">
          <color rgb="FFD1D5DB"/>
        </top>
        <bottom style="thin">
          <color rgb="FFD1D5DB"/>
        </bottom>
        <vertical/>
        <horizontal/>
      </border>
    </dxf>
    <dxf>
      <border outline="0">
        <left style="thin">
          <color rgb="FFD1D5DB"/>
        </left>
        <right style="thin">
          <color rgb="FFD1D5DB"/>
        </right>
        <top style="thin">
          <color rgb="FFD1D5DB"/>
        </top>
        <bottom style="thin">
          <color rgb="FFD1D5DB"/>
        </bottom>
      </border>
    </dxf>
    <dxf>
      <alignment horizontal="general" vertical="top" textRotation="0" wrapText="1" indent="0" justifyLastLine="0" shrinkToFit="0" readingOrder="0"/>
    </dxf>
    <dxf>
      <border outline="0">
        <bottom style="thin">
          <color rgb="FFD1D5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indexed="64"/>
          <bgColor rgb="FF00003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D1D5DB"/>
        </left>
        <right style="thin">
          <color rgb="FFD1D5DB"/>
        </right>
        <top/>
        <bottom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1"/>
  <c:style val="2"/>
  <c:chart>
    <c:title>
      <c:tx>
        <c:rich>
          <a:bodyPr/>
          <a:lstStyle/>
          <a:p>
            <a:r>
              <a:rPr lang="en-US"/>
              <a:t>Aperçu victoires (Top 8)</a:t>
            </a:r>
          </a:p>
        </c:rich>
      </c:tx>
      <c:overlay val="1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Classement!$B$32</c:f>
              <c:strCache>
                <c:ptCount val="1"/>
                <c:pt idx="0">
                  <c:v>Victoires totales</c:v>
                </c:pt>
              </c:strCache>
            </c:strRef>
          </c:tx>
          <c:invertIfNegative val="1"/>
          <c:cat>
            <c:strRef>
              <c:f>Classement!$A$33:$A$40</c:f>
              <c:strCache>
                <c:ptCount val="8"/>
                <c:pt idx="0">
                  <c:v>Equipe 1</c:v>
                </c:pt>
                <c:pt idx="1">
                  <c:v>Equipe 2</c:v>
                </c:pt>
                <c:pt idx="2">
                  <c:v>Equipe 3</c:v>
                </c:pt>
                <c:pt idx="3">
                  <c:v>Equipe 4</c:v>
                </c:pt>
                <c:pt idx="4">
                  <c:v>Equipe 5</c:v>
                </c:pt>
                <c:pt idx="5">
                  <c:v>Equipe 6</c:v>
                </c:pt>
                <c:pt idx="6">
                  <c:v>Equipe 7</c:v>
                </c:pt>
                <c:pt idx="7">
                  <c:v>Equipe 8</c:v>
                </c:pt>
              </c:strCache>
            </c:strRef>
          </c:cat>
          <c:val>
            <c:numRef>
              <c:f>Classement!$B$33:$B$40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67-4F64-87F9-3BD39F13C314}"/>
            </c:ext>
          </c:extLst>
        </c:ser>
        <c:ser>
          <c:idx val="1"/>
          <c:order val="1"/>
          <c:tx>
            <c:strRef>
              <c:f>Classement!$C$32</c:f>
              <c:strCache>
                <c:ptCount val="1"/>
                <c:pt idx="0">
                  <c:v>Avérage total</c:v>
                </c:pt>
              </c:strCache>
            </c:strRef>
          </c:tx>
          <c:invertIfNegative val="1"/>
          <c:cat>
            <c:strRef>
              <c:f>Classement!$A$33:$A$40</c:f>
              <c:strCache>
                <c:ptCount val="8"/>
                <c:pt idx="0">
                  <c:v>Equipe 1</c:v>
                </c:pt>
                <c:pt idx="1">
                  <c:v>Equipe 2</c:v>
                </c:pt>
                <c:pt idx="2">
                  <c:v>Equipe 3</c:v>
                </c:pt>
                <c:pt idx="3">
                  <c:v>Equipe 4</c:v>
                </c:pt>
                <c:pt idx="4">
                  <c:v>Equipe 5</c:v>
                </c:pt>
                <c:pt idx="5">
                  <c:v>Equipe 6</c:v>
                </c:pt>
                <c:pt idx="6">
                  <c:v>Equipe 7</c:v>
                </c:pt>
                <c:pt idx="7">
                  <c:v>Equipe 8</c:v>
                </c:pt>
              </c:strCache>
            </c:strRef>
          </c:cat>
          <c:val>
            <c:numRef>
              <c:f>Classement!$C$33:$C$40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67-4F64-87F9-3BD39F13C3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8651000"/>
        <c:axId val="48651001"/>
      </c:barChart>
      <c:catAx>
        <c:axId val="48651000"/>
        <c:scaling>
          <c:orientation val="minMax"/>
        </c:scaling>
        <c:delete val="1"/>
        <c:axPos val="b"/>
        <c:numFmt formatCode="General" sourceLinked="0"/>
        <c:majorTickMark val="cross"/>
        <c:minorTickMark val="cross"/>
        <c:tickLblPos val="nextTo"/>
        <c:crossAx val="48651001"/>
        <c:crosses val="autoZero"/>
        <c:auto val="1"/>
        <c:lblAlgn val="ctr"/>
        <c:lblOffset val="100"/>
        <c:noMultiLvlLbl val="1"/>
      </c:catAx>
      <c:valAx>
        <c:axId val="48651001"/>
        <c:scaling>
          <c:orientation val="minMax"/>
        </c:scaling>
        <c:delete val="1"/>
        <c:axPos val="l"/>
        <c:majorGridlines/>
        <c:numFmt formatCode="General" sourceLinked="1"/>
        <c:majorTickMark val="cross"/>
        <c:minorTickMark val="cross"/>
        <c:tickLblPos val="nextTo"/>
        <c:crossAx val="48651000"/>
        <c:crosses val="autoZero"/>
        <c:crossBetween val="between"/>
      </c:valAx>
    </c:plotArea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85724</xdr:colOff>
      <xdr:row>0</xdr:row>
      <xdr:rowOff>148923</xdr:rowOff>
    </xdr:from>
    <xdr:ext cx="1285875" cy="292704"/>
    <xdr:sp macro="[0]!TirageTour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4A8F51F-8EF1-B1E5-5A10-2C47D266D2FC}"/>
            </a:ext>
          </a:extLst>
        </xdr:cNvPr>
        <xdr:cNvSpPr/>
      </xdr:nvSpPr>
      <xdr:spPr>
        <a:xfrm>
          <a:off x="12039599" y="148923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Tirage Tour 1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1</xdr:row>
      <xdr:rowOff>0</xdr:rowOff>
    </xdr:from>
    <xdr:ext cx="1285875" cy="292704"/>
    <xdr:sp macro="[0]!GenererTour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6C9A1BF-61EA-40D4-A41F-FC0C471C40A5}"/>
            </a:ext>
          </a:extLst>
        </xdr:cNvPr>
        <xdr:cNvSpPr/>
      </xdr:nvSpPr>
      <xdr:spPr>
        <a:xfrm>
          <a:off x="9906000" y="190500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</a:t>
          </a:r>
          <a:r>
            <a:rPr lang="fr-FR" sz="1100" b="1" baseline="0">
              <a:solidFill>
                <a:sysClr val="windowText" lastClr="000000"/>
              </a:solidFill>
            </a:rPr>
            <a:t> 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228600</xdr:colOff>
      <xdr:row>0</xdr:row>
      <xdr:rowOff>66675</xdr:rowOff>
    </xdr:from>
    <xdr:ext cx="1285875" cy="292704"/>
    <xdr:sp macro="[0]!GenererTour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27EBE2-B155-46A6-8EEE-331CEF22718A}"/>
            </a:ext>
          </a:extLst>
        </xdr:cNvPr>
        <xdr:cNvSpPr/>
      </xdr:nvSpPr>
      <xdr:spPr>
        <a:xfrm>
          <a:off x="10639425" y="66675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 3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342900</xdr:colOff>
      <xdr:row>0</xdr:row>
      <xdr:rowOff>114300</xdr:rowOff>
    </xdr:from>
    <xdr:ext cx="1285875" cy="292704"/>
    <xdr:sp macro="[0]!GenererTour4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F1B3823-F263-423A-925C-E0CCE2FB01A2}"/>
            </a:ext>
          </a:extLst>
        </xdr:cNvPr>
        <xdr:cNvSpPr/>
      </xdr:nvSpPr>
      <xdr:spPr>
        <a:xfrm>
          <a:off x="10753725" y="114300"/>
          <a:ext cx="1285875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Générer Tour 4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</xdr:row>
      <xdr:rowOff>0</xdr:rowOff>
    </xdr:from>
    <xdr:to>
      <xdr:col>8</xdr:col>
      <xdr:colOff>0</xdr:colOff>
      <xdr:row>52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arametresTournoi" displayName="ParametresTournoi" ref="A1:C6" totalsRowShown="0">
  <autoFilter ref="A1:C6" xr:uid="{00000000-0009-0000-0100-000001000000}"/>
  <tableColumns count="3">
    <tableColumn id="1" xr3:uid="{00000000-0010-0000-0000-000001000000}" name="Parametre"/>
    <tableColumn id="2" xr3:uid="{00000000-0010-0000-0000-000002000000}" name="Valeur"/>
    <tableColumn id="3" xr3:uid="{00000000-0010-0000-0000-000003000000}" name="Descri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quipesTable" displayName="EquipesTable" ref="A1:B29" totalsRowShown="0">
  <autoFilter ref="A1:B29" xr:uid="{00000000-0009-0000-0100-000002000000}"/>
  <tableColumns count="2">
    <tableColumn id="1" xr3:uid="{00000000-0010-0000-0100-000001000000}" name="ID"/>
    <tableColumn id="2" xr3:uid="{00000000-0010-0000-0100-000002000000}" name="Nom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our1_Matches" displayName="Tour1_Matches" ref="A2:L16" totalsRowShown="0" headerRowDxfId="59" dataDxfId="0">
  <autoFilter ref="A2:L16" xr:uid="{00000000-0009-0000-0100-000003000000}"/>
  <tableColumns count="12">
    <tableColumn id="1" xr3:uid="{00000000-0010-0000-0200-000001000000}" name="Terrain" dataDxfId="12"/>
    <tableColumn id="2" xr3:uid="{00000000-0010-0000-0200-000002000000}" name="Match" dataDxfId="11"/>
    <tableColumn id="3" xr3:uid="{00000000-0010-0000-0200-000003000000}" name="Equipe1_ID" dataDxfId="10"/>
    <tableColumn id="4" xr3:uid="{00000000-0010-0000-0200-000004000000}" name="Equipe1_Nom" dataDxfId="9">
      <calculatedColumnFormula array="1">INDEX(EquipesTable[NomEquipe],Tour1_Matches[[#This Row],[Equipe1_ID]])</calculatedColumnFormula>
    </tableColumn>
    <tableColumn id="5" xr3:uid="{00000000-0010-0000-0200-000005000000}" name="Equipe2_ID" dataDxfId="8"/>
    <tableColumn id="6" xr3:uid="{00000000-0010-0000-0200-000006000000}" name="Equipe2_Nom" dataDxfId="7">
      <calculatedColumnFormula array="1">INDEX(EquipesTable[NomEquipe],Tour1_Matches[[#This Row],[Equipe2_ID]])</calculatedColumnFormula>
    </tableColumn>
    <tableColumn id="7" xr3:uid="{00000000-0010-0000-0200-000007000000}" name="Score1" dataDxfId="6"/>
    <tableColumn id="8" xr3:uid="{00000000-0010-0000-0200-000008000000}" name="Score2" dataDxfId="5"/>
    <tableColumn id="9" xr3:uid="{00000000-0010-0000-0200-000009000000}" name="Victoire1" dataDxfId="4"/>
    <tableColumn id="10" xr3:uid="{00000000-0010-0000-0200-00000A000000}" name="Victoire2" dataDxfId="3"/>
    <tableColumn id="11" xr3:uid="{00000000-0010-0000-0200-00000B000000}" name="Average1" dataDxfId="2">
      <calculatedColumnFormula>IF(COUNT(Tour1_Matches[[#This Row],[Score1]:[Score2]])&lt;2,"-",Tour1_Matches[[#This Row],[Score1]]-Tour1_Matches[[#This Row],[Score2]])</calculatedColumnFormula>
    </tableColumn>
    <tableColumn id="12" xr3:uid="{00000000-0010-0000-0200-00000C000000}" name="Average2" dataDxfId="1">
      <calculatedColumnFormula>IF(ISNUMBER(Tour1_Matches[[#This Row],[Average1]]),-Tour1_Matches[[#This Row],[Average1]],Tour1_Matches[[#This Row],[Average1]])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our2_Matches" displayName="Tour2_Matches" ref="A2:L16" totalsRowShown="0" headerRowDxfId="58" dataDxfId="56" headerRowBorderDxfId="57" tableBorderDxfId="55">
  <autoFilter ref="A2:L16" xr:uid="{00000000-0009-0000-0100-000004000000}"/>
  <tableColumns count="12">
    <tableColumn id="1" xr3:uid="{00000000-0010-0000-0300-000001000000}" name="Terrain" dataDxfId="54"/>
    <tableColumn id="2" xr3:uid="{00000000-0010-0000-0300-000002000000}" name="Match" dataDxfId="53"/>
    <tableColumn id="3" xr3:uid="{00000000-0010-0000-0300-000003000000}" name="Equipe1_ID" dataDxfId="52"/>
    <tableColumn id="4" xr3:uid="{00000000-0010-0000-0300-000004000000}" name="Equipe1_Nom" dataDxfId="51"/>
    <tableColumn id="5" xr3:uid="{00000000-0010-0000-0300-000005000000}" name="Equipe2_ID" dataDxfId="50"/>
    <tableColumn id="6" xr3:uid="{00000000-0010-0000-0300-000006000000}" name="Equipe2_Nom" dataDxfId="49"/>
    <tableColumn id="7" xr3:uid="{00000000-0010-0000-0300-000007000000}" name="Score1" dataDxfId="48"/>
    <tableColumn id="8" xr3:uid="{00000000-0010-0000-0300-000008000000}" name="Score2" dataDxfId="47"/>
    <tableColumn id="9" xr3:uid="{00000000-0010-0000-0300-000009000000}" name="Victoire1" dataDxfId="46"/>
    <tableColumn id="10" xr3:uid="{00000000-0010-0000-0300-00000A000000}" name="Victoire2" dataDxfId="45"/>
    <tableColumn id="11" xr3:uid="{00000000-0010-0000-0300-00000B000000}" name="Average1" dataDxfId="44"/>
    <tableColumn id="12" xr3:uid="{00000000-0010-0000-0300-00000C000000}" name="Average2" dataDxfId="4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our3_Matches" displayName="Tour3_Matches" ref="A2:L16" totalsRowShown="0" headerRowDxfId="42" dataDxfId="40" headerRowBorderDxfId="41">
  <autoFilter ref="A2:L16" xr:uid="{00000000-0009-0000-0100-000005000000}"/>
  <tableColumns count="12">
    <tableColumn id="1" xr3:uid="{00000000-0010-0000-0400-000001000000}" name="Terrain" dataDxfId="39"/>
    <tableColumn id="2" xr3:uid="{00000000-0010-0000-0400-000002000000}" name="Match" dataDxfId="38"/>
    <tableColumn id="3" xr3:uid="{00000000-0010-0000-0400-000003000000}" name="Equipe1_ID" dataDxfId="37"/>
    <tableColumn id="4" xr3:uid="{00000000-0010-0000-0400-000004000000}" name="Equipe1_Nom" dataDxfId="36"/>
    <tableColumn id="5" xr3:uid="{00000000-0010-0000-0400-000005000000}" name="Equipe2_ID" dataDxfId="35"/>
    <tableColumn id="6" xr3:uid="{00000000-0010-0000-0400-000006000000}" name="Equipe2_Nom" dataDxfId="34"/>
    <tableColumn id="7" xr3:uid="{00000000-0010-0000-0400-000007000000}" name="Score1" dataDxfId="33"/>
    <tableColumn id="8" xr3:uid="{00000000-0010-0000-0400-000008000000}" name="Score2" dataDxfId="32"/>
    <tableColumn id="9" xr3:uid="{00000000-0010-0000-0400-000009000000}" name="Victoire1" dataDxfId="31"/>
    <tableColumn id="10" xr3:uid="{00000000-0010-0000-0400-00000A000000}" name="Victoire2" dataDxfId="30"/>
    <tableColumn id="11" xr3:uid="{00000000-0010-0000-0400-00000B000000}" name="Average1" dataDxfId="29"/>
    <tableColumn id="12" xr3:uid="{00000000-0010-0000-0400-00000C000000}" name="Average2" dataDxfId="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our4_Matches" displayName="Tour4_Matches" ref="A2:L16" totalsRowShown="0" headerRowDxfId="27" dataDxfId="25" headerRowBorderDxfId="26">
  <autoFilter ref="A2:L16" xr:uid="{00000000-0009-0000-0100-000006000000}"/>
  <tableColumns count="12">
    <tableColumn id="1" xr3:uid="{00000000-0010-0000-0500-000001000000}" name="Terrain" dataDxfId="24"/>
    <tableColumn id="2" xr3:uid="{00000000-0010-0000-0500-000002000000}" name="Match" dataDxfId="23"/>
    <tableColumn id="3" xr3:uid="{00000000-0010-0000-0500-000003000000}" name="Equipe1_ID" dataDxfId="22"/>
    <tableColumn id="4" xr3:uid="{00000000-0010-0000-0500-000004000000}" name="Equipe1_Nom" dataDxfId="21"/>
    <tableColumn id="5" xr3:uid="{00000000-0010-0000-0500-000005000000}" name="Equipe2_ID" dataDxfId="20"/>
    <tableColumn id="6" xr3:uid="{00000000-0010-0000-0500-000006000000}" name="Equipe2_Nom" dataDxfId="19"/>
    <tableColumn id="7" xr3:uid="{00000000-0010-0000-0500-000007000000}" name="Score1" dataDxfId="18"/>
    <tableColumn id="8" xr3:uid="{00000000-0010-0000-0500-000008000000}" name="Score2" dataDxfId="17"/>
    <tableColumn id="9" xr3:uid="{00000000-0010-0000-0500-000009000000}" name="Victoire1" dataDxfId="16"/>
    <tableColumn id="10" xr3:uid="{00000000-0010-0000-0500-00000A000000}" name="Victoire2" dataDxfId="15"/>
    <tableColumn id="11" xr3:uid="{00000000-0010-0000-0500-00000B000000}" name="Average1" dataDxfId="14"/>
    <tableColumn id="12" xr3:uid="{00000000-0010-0000-0500-00000C000000}" name="Average2" dataDxfId="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StatsEquipes" displayName="StatsEquipes" ref="A2:L30" totalsRowShown="0">
  <autoFilter ref="A2:L30" xr:uid="{00000000-0009-0000-0100-000007000000}"/>
  <tableColumns count="12">
    <tableColumn id="1" xr3:uid="{00000000-0010-0000-0600-000001000000}" name="ID"/>
    <tableColumn id="2" xr3:uid="{00000000-0010-0000-0600-000002000000}" name="NomEquipe"/>
    <tableColumn id="3" xr3:uid="{00000000-0010-0000-0600-000003000000}" name="V_Tour1"/>
    <tableColumn id="4" xr3:uid="{00000000-0010-0000-0600-000004000000}" name="Avg_Tour1"/>
    <tableColumn id="5" xr3:uid="{00000000-0010-0000-0600-000005000000}" name="V_Tour2"/>
    <tableColumn id="6" xr3:uid="{00000000-0010-0000-0600-000006000000}" name="Avg_Tour2"/>
    <tableColumn id="7" xr3:uid="{00000000-0010-0000-0600-000007000000}" name="V_Tour3"/>
    <tableColumn id="8" xr3:uid="{00000000-0010-0000-0600-000008000000}" name="Avg_Tour3"/>
    <tableColumn id="9" xr3:uid="{00000000-0010-0000-0600-000009000000}" name="V_Tour4"/>
    <tableColumn id="10" xr3:uid="{00000000-0010-0000-0600-00000A000000}" name="Avg_Tour4"/>
    <tableColumn id="11" xr3:uid="{00000000-0010-0000-0600-00000B000000}" name="V_Total"/>
    <tableColumn id="12" xr3:uid="{00000000-0010-0000-0600-00000C000000}" name="Avg_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6"/>
  <sheetViews>
    <sheetView workbookViewId="0">
      <selection activeCell="C14" sqref="C14"/>
    </sheetView>
  </sheetViews>
  <sheetFormatPr defaultColWidth="11.42578125" defaultRowHeight="15" x14ac:dyDescent="0.25"/>
  <cols>
    <col min="1" max="1" width="16.42578125" customWidth="1"/>
    <col min="3" max="3" width="43.7109375" customWidth="1"/>
  </cols>
  <sheetData>
    <row r="1" spans="1:4" x14ac:dyDescent="0.25">
      <c r="A1" s="1" t="s">
        <v>1</v>
      </c>
      <c r="B1" s="1" t="s">
        <v>2</v>
      </c>
      <c r="C1" s="1" t="s">
        <v>3</v>
      </c>
      <c r="D1" t="s">
        <v>0</v>
      </c>
    </row>
    <row r="2" spans="1:4" x14ac:dyDescent="0.25">
      <c r="A2" s="2" t="s">
        <v>4</v>
      </c>
      <c r="B2" s="2">
        <v>28</v>
      </c>
      <c r="C2" s="2" t="s">
        <v>5</v>
      </c>
    </row>
    <row r="3" spans="1:4" x14ac:dyDescent="0.25">
      <c r="A3" s="2" t="s">
        <v>6</v>
      </c>
      <c r="B3" s="2">
        <v>1</v>
      </c>
      <c r="C3" s="2" t="s">
        <v>7</v>
      </c>
    </row>
    <row r="4" spans="1:4" x14ac:dyDescent="0.25">
      <c r="A4" s="2" t="s">
        <v>8</v>
      </c>
      <c r="B4" s="2">
        <v>0</v>
      </c>
      <c r="C4" s="2" t="s">
        <v>9</v>
      </c>
    </row>
    <row r="5" spans="1:4" x14ac:dyDescent="0.25">
      <c r="A5" s="2" t="s">
        <v>10</v>
      </c>
      <c r="B5" s="2">
        <v>4</v>
      </c>
      <c r="C5" s="2" t="s">
        <v>11</v>
      </c>
    </row>
    <row r="6" spans="1:4" x14ac:dyDescent="0.25">
      <c r="A6" s="2" t="s">
        <v>12</v>
      </c>
      <c r="B6" s="2">
        <v>14</v>
      </c>
      <c r="C6" s="2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9"/>
  <sheetViews>
    <sheetView workbookViewId="0">
      <selection activeCell="B13" sqref="B13"/>
    </sheetView>
  </sheetViews>
  <sheetFormatPr defaultColWidth="11.42578125" defaultRowHeight="15" x14ac:dyDescent="0.25"/>
  <cols>
    <col min="2" max="2" width="31.85546875" customWidth="1"/>
  </cols>
  <sheetData>
    <row r="1" spans="1:3" x14ac:dyDescent="0.25">
      <c r="A1" s="1" t="s">
        <v>15</v>
      </c>
      <c r="B1" s="1" t="s">
        <v>16</v>
      </c>
      <c r="C1" t="s">
        <v>14</v>
      </c>
    </row>
    <row r="2" spans="1:3" x14ac:dyDescent="0.25">
      <c r="A2" s="2">
        <v>1</v>
      </c>
      <c r="B2" s="2" t="s">
        <v>56</v>
      </c>
    </row>
    <row r="3" spans="1:3" x14ac:dyDescent="0.25">
      <c r="A3" s="2">
        <v>2</v>
      </c>
      <c r="B3" s="2" t="s">
        <v>57</v>
      </c>
    </row>
    <row r="4" spans="1:3" x14ac:dyDescent="0.25">
      <c r="A4" s="2">
        <v>3</v>
      </c>
      <c r="B4" s="2" t="s">
        <v>58</v>
      </c>
    </row>
    <row r="5" spans="1:3" x14ac:dyDescent="0.25">
      <c r="A5" s="2">
        <v>4</v>
      </c>
      <c r="B5" s="2" t="s">
        <v>59</v>
      </c>
    </row>
    <row r="6" spans="1:3" x14ac:dyDescent="0.25">
      <c r="A6" s="2">
        <v>5</v>
      </c>
      <c r="B6" s="2" t="s">
        <v>60</v>
      </c>
    </row>
    <row r="7" spans="1:3" x14ac:dyDescent="0.25">
      <c r="A7" s="2">
        <v>6</v>
      </c>
      <c r="B7" s="2" t="s">
        <v>61</v>
      </c>
    </row>
    <row r="8" spans="1:3" x14ac:dyDescent="0.25">
      <c r="A8" s="2">
        <v>7</v>
      </c>
      <c r="B8" s="2" t="s">
        <v>62</v>
      </c>
    </row>
    <row r="9" spans="1:3" x14ac:dyDescent="0.25">
      <c r="A9" s="2">
        <v>8</v>
      </c>
      <c r="B9" s="2" t="s">
        <v>63</v>
      </c>
    </row>
    <row r="10" spans="1:3" x14ac:dyDescent="0.25">
      <c r="A10" s="2">
        <v>9</v>
      </c>
      <c r="B10" s="2" t="s">
        <v>64</v>
      </c>
    </row>
    <row r="11" spans="1:3" x14ac:dyDescent="0.25">
      <c r="A11" s="2">
        <v>10</v>
      </c>
      <c r="B11" s="2" t="s">
        <v>65</v>
      </c>
    </row>
    <row r="12" spans="1:3" x14ac:dyDescent="0.25">
      <c r="A12" s="2">
        <v>11</v>
      </c>
      <c r="B12" s="2" t="s">
        <v>66</v>
      </c>
    </row>
    <row r="13" spans="1:3" x14ac:dyDescent="0.25">
      <c r="A13" s="2">
        <v>12</v>
      </c>
      <c r="B13" s="2" t="s">
        <v>67</v>
      </c>
    </row>
    <row r="14" spans="1:3" x14ac:dyDescent="0.25">
      <c r="A14" s="2">
        <v>13</v>
      </c>
      <c r="B14" s="2" t="s">
        <v>68</v>
      </c>
    </row>
    <row r="15" spans="1:3" x14ac:dyDescent="0.25">
      <c r="A15" s="2">
        <v>14</v>
      </c>
      <c r="B15" s="2" t="s">
        <v>69</v>
      </c>
    </row>
    <row r="16" spans="1:3" x14ac:dyDescent="0.25">
      <c r="A16" s="2">
        <v>15</v>
      </c>
      <c r="B16" s="2" t="s">
        <v>70</v>
      </c>
    </row>
    <row r="17" spans="1:2" x14ac:dyDescent="0.25">
      <c r="A17" s="2">
        <v>16</v>
      </c>
      <c r="B17" s="2" t="s">
        <v>71</v>
      </c>
    </row>
    <row r="18" spans="1:2" x14ac:dyDescent="0.25">
      <c r="A18" s="2">
        <v>17</v>
      </c>
      <c r="B18" s="2" t="s">
        <v>72</v>
      </c>
    </row>
    <row r="19" spans="1:2" x14ac:dyDescent="0.25">
      <c r="A19" s="2">
        <v>18</v>
      </c>
      <c r="B19" s="2" t="s">
        <v>73</v>
      </c>
    </row>
    <row r="20" spans="1:2" x14ac:dyDescent="0.25">
      <c r="A20" s="2">
        <v>19</v>
      </c>
      <c r="B20" s="2" t="s">
        <v>74</v>
      </c>
    </row>
    <row r="21" spans="1:2" x14ac:dyDescent="0.25">
      <c r="A21" s="2">
        <v>20</v>
      </c>
      <c r="B21" s="2" t="s">
        <v>75</v>
      </c>
    </row>
    <row r="22" spans="1:2" x14ac:dyDescent="0.25">
      <c r="A22" s="2">
        <v>21</v>
      </c>
      <c r="B22" s="2" t="s">
        <v>76</v>
      </c>
    </row>
    <row r="23" spans="1:2" x14ac:dyDescent="0.25">
      <c r="A23" s="2">
        <v>22</v>
      </c>
      <c r="B23" s="2" t="s">
        <v>77</v>
      </c>
    </row>
    <row r="24" spans="1:2" x14ac:dyDescent="0.25">
      <c r="A24" s="2">
        <v>23</v>
      </c>
      <c r="B24" s="2" t="s">
        <v>78</v>
      </c>
    </row>
    <row r="25" spans="1:2" x14ac:dyDescent="0.25">
      <c r="A25" s="2">
        <v>24</v>
      </c>
      <c r="B25" s="2" t="s">
        <v>79</v>
      </c>
    </row>
    <row r="26" spans="1:2" x14ac:dyDescent="0.25">
      <c r="A26" s="2">
        <v>25</v>
      </c>
      <c r="B26" s="2" t="s">
        <v>80</v>
      </c>
    </row>
    <row r="27" spans="1:2" x14ac:dyDescent="0.25">
      <c r="A27" s="2">
        <v>26</v>
      </c>
      <c r="B27" s="2" t="s">
        <v>81</v>
      </c>
    </row>
    <row r="28" spans="1:2" x14ac:dyDescent="0.25">
      <c r="A28" s="2">
        <v>27</v>
      </c>
      <c r="B28" s="2" t="s">
        <v>82</v>
      </c>
    </row>
    <row r="29" spans="1:2" x14ac:dyDescent="0.25">
      <c r="A29" s="2">
        <v>28</v>
      </c>
      <c r="B29" s="2" t="s">
        <v>83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"/>
  <sheetViews>
    <sheetView tabSelected="1" workbookViewId="0">
      <selection activeCell="A16" sqref="A16:A23"/>
    </sheetView>
  </sheetViews>
  <sheetFormatPr defaultColWidth="12.5703125" defaultRowHeight="15" x14ac:dyDescent="0.25"/>
  <cols>
    <col min="2" max="2" width="11.140625" bestFit="1" customWidth="1"/>
    <col min="3" max="3" width="15.5703125" bestFit="1" customWidth="1"/>
    <col min="4" max="4" width="18.140625" bestFit="1" customWidth="1"/>
    <col min="5" max="5" width="15.5703125" bestFit="1" customWidth="1"/>
    <col min="6" max="6" width="18.140625" bestFit="1" customWidth="1"/>
    <col min="7" max="8" width="11.42578125" bestFit="1" customWidth="1"/>
    <col min="9" max="10" width="13.5703125" bestFit="1" customWidth="1"/>
    <col min="11" max="12" width="13.85546875" bestFit="1" customWidth="1"/>
  </cols>
  <sheetData>
    <row r="1" spans="1:12" x14ac:dyDescent="0.25">
      <c r="A1" t="s">
        <v>17</v>
      </c>
    </row>
    <row r="2" spans="1:12" x14ac:dyDescent="0.25">
      <c r="A2" s="3" t="s">
        <v>18</v>
      </c>
      <c r="B2" s="3" t="s">
        <v>19</v>
      </c>
      <c r="C2" s="3" t="s">
        <v>20</v>
      </c>
      <c r="D2" s="3" t="s">
        <v>21</v>
      </c>
      <c r="E2" s="3" t="s">
        <v>22</v>
      </c>
      <c r="F2" s="3" t="s">
        <v>23</v>
      </c>
      <c r="G2" s="3" t="s">
        <v>24</v>
      </c>
      <c r="H2" s="3" t="s">
        <v>25</v>
      </c>
      <c r="I2" s="3" t="s">
        <v>26</v>
      </c>
      <c r="J2" s="3" t="s">
        <v>27</v>
      </c>
      <c r="K2" s="3" t="s">
        <v>28</v>
      </c>
      <c r="L2" s="3" t="s">
        <v>29</v>
      </c>
    </row>
    <row r="3" spans="1:12" x14ac:dyDescent="0.25">
      <c r="A3" s="14">
        <v>1</v>
      </c>
      <c r="B3" s="14">
        <v>1</v>
      </c>
      <c r="C3" s="14">
        <v>7</v>
      </c>
      <c r="D3" s="14" t="str" cm="1">
        <f t="array" ref="D3">INDEX(EquipesTable[NomEquipe],Tour1_Matches[[#This Row],[Equipe1_ID]])</f>
        <v>NOM7</v>
      </c>
      <c r="E3" s="14">
        <v>3</v>
      </c>
      <c r="F3" s="14" t="str" cm="1">
        <f t="array" ref="F3">INDEX(EquipesTable[NomEquipe],Tour1_Matches[[#This Row],[Equipe2_ID]])</f>
        <v>NOM3</v>
      </c>
      <c r="G3" s="14"/>
      <c r="H3" s="14"/>
      <c r="I3" s="14"/>
      <c r="J3" s="14"/>
      <c r="K3" s="14" t="str">
        <f>IF(COUNT(Tour1_Matches[[#This Row],[Score1]:[Score2]])&lt;2,"-",Tour1_Matches[[#This Row],[Score1]]-Tour1_Matches[[#This Row],[Score2]])</f>
        <v>-</v>
      </c>
      <c r="L3" s="14" t="str">
        <f>IF(ISNUMBER(Tour1_Matches[[#This Row],[Average1]]),-Tour1_Matches[[#This Row],[Average1]],Tour1_Matches[[#This Row],[Average1]])</f>
        <v>-</v>
      </c>
    </row>
    <row r="4" spans="1:12" x14ac:dyDescent="0.25">
      <c r="A4" s="14">
        <v>2</v>
      </c>
      <c r="B4" s="14">
        <v>2</v>
      </c>
      <c r="C4" s="14">
        <v>4</v>
      </c>
      <c r="D4" s="14" t="str" cm="1">
        <f t="array" ref="D4">INDEX(EquipesTable[NomEquipe],Tour1_Matches[[#This Row],[Equipe1_ID]])</f>
        <v>NOM4</v>
      </c>
      <c r="E4" s="14">
        <v>23</v>
      </c>
      <c r="F4" s="14" t="str" cm="1">
        <f t="array" ref="F4">INDEX(EquipesTable[NomEquipe],Tour1_Matches[[#This Row],[Equipe2_ID]])</f>
        <v>NOM23</v>
      </c>
      <c r="G4" s="14"/>
      <c r="H4" s="14"/>
      <c r="I4" s="14"/>
      <c r="J4" s="14"/>
      <c r="K4" s="14" t="str">
        <f>IF(COUNT(Tour1_Matches[[#This Row],[Score1]:[Score2]])&lt;2,"-",Tour1_Matches[[#This Row],[Score1]]-Tour1_Matches[[#This Row],[Score2]])</f>
        <v>-</v>
      </c>
      <c r="L4" s="14" t="str">
        <f>IF(ISNUMBER(Tour1_Matches[[#This Row],[Average1]]),-Tour1_Matches[[#This Row],[Average1]],Tour1_Matches[[#This Row],[Average1]])</f>
        <v>-</v>
      </c>
    </row>
    <row r="5" spans="1:12" x14ac:dyDescent="0.25">
      <c r="A5" s="14">
        <v>3</v>
      </c>
      <c r="B5" s="14">
        <v>3</v>
      </c>
      <c r="C5" s="14">
        <v>22</v>
      </c>
      <c r="D5" s="14" t="str" cm="1">
        <f t="array" ref="D5">INDEX(EquipesTable[NomEquipe],Tour1_Matches[[#This Row],[Equipe1_ID]])</f>
        <v>NOM22</v>
      </c>
      <c r="E5" s="14">
        <v>14</v>
      </c>
      <c r="F5" s="14" t="str" cm="1">
        <f t="array" ref="F5">INDEX(EquipesTable[NomEquipe],Tour1_Matches[[#This Row],[Equipe2_ID]])</f>
        <v>NOM14</v>
      </c>
      <c r="G5" s="14"/>
      <c r="H5" s="14"/>
      <c r="I5" s="14"/>
      <c r="J5" s="14"/>
      <c r="K5" s="14" t="str">
        <f>IF(COUNT(Tour1_Matches[[#This Row],[Score1]:[Score2]])&lt;2,"-",Tour1_Matches[[#This Row],[Score1]]-Tour1_Matches[[#This Row],[Score2]])</f>
        <v>-</v>
      </c>
      <c r="L5" s="14" t="str">
        <f>IF(ISNUMBER(Tour1_Matches[[#This Row],[Average1]]),-Tour1_Matches[[#This Row],[Average1]],Tour1_Matches[[#This Row],[Average1]])</f>
        <v>-</v>
      </c>
    </row>
    <row r="6" spans="1:12" x14ac:dyDescent="0.25">
      <c r="A6" s="14">
        <v>4</v>
      </c>
      <c r="B6" s="14">
        <v>4</v>
      </c>
      <c r="C6" s="14">
        <v>11</v>
      </c>
      <c r="D6" s="14" t="str" cm="1">
        <f t="array" ref="D6">INDEX(EquipesTable[NomEquipe],Tour1_Matches[[#This Row],[Equipe1_ID]])</f>
        <v>NOM11</v>
      </c>
      <c r="E6" s="14">
        <v>27</v>
      </c>
      <c r="F6" s="14" t="str" cm="1">
        <f t="array" ref="F6">INDEX(EquipesTable[NomEquipe],Tour1_Matches[[#This Row],[Equipe2_ID]])</f>
        <v>NOM27</v>
      </c>
      <c r="G6" s="14"/>
      <c r="H6" s="14"/>
      <c r="I6" s="14"/>
      <c r="J6" s="14"/>
      <c r="K6" s="14" t="str">
        <f>IF(COUNT(Tour1_Matches[[#This Row],[Score1]:[Score2]])&lt;2,"-",Tour1_Matches[[#This Row],[Score1]]-Tour1_Matches[[#This Row],[Score2]])</f>
        <v>-</v>
      </c>
      <c r="L6" s="14" t="str">
        <f>IF(ISNUMBER(Tour1_Matches[[#This Row],[Average1]]),-Tour1_Matches[[#This Row],[Average1]],Tour1_Matches[[#This Row],[Average1]])</f>
        <v>-</v>
      </c>
    </row>
    <row r="7" spans="1:12" x14ac:dyDescent="0.25">
      <c r="A7" s="14">
        <v>5</v>
      </c>
      <c r="B7" s="14">
        <v>5</v>
      </c>
      <c r="C7" s="14">
        <v>21</v>
      </c>
      <c r="D7" s="14" t="str" cm="1">
        <f t="array" ref="D7">INDEX(EquipesTable[NomEquipe],Tour1_Matches[[#This Row],[Equipe1_ID]])</f>
        <v>NOM21</v>
      </c>
      <c r="E7" s="14">
        <v>5</v>
      </c>
      <c r="F7" s="14" t="str" cm="1">
        <f t="array" ref="F7">INDEX(EquipesTable[NomEquipe],Tour1_Matches[[#This Row],[Equipe2_ID]])</f>
        <v>NOM5</v>
      </c>
      <c r="G7" s="14"/>
      <c r="H7" s="14"/>
      <c r="I7" s="14"/>
      <c r="J7" s="14"/>
      <c r="K7" s="14" t="str">
        <f>IF(COUNT(Tour1_Matches[[#This Row],[Score1]:[Score2]])&lt;2,"-",Tour1_Matches[[#This Row],[Score1]]-Tour1_Matches[[#This Row],[Score2]])</f>
        <v>-</v>
      </c>
      <c r="L7" s="14" t="str">
        <f>IF(ISNUMBER(Tour1_Matches[[#This Row],[Average1]]),-Tour1_Matches[[#This Row],[Average1]],Tour1_Matches[[#This Row],[Average1]])</f>
        <v>-</v>
      </c>
    </row>
    <row r="8" spans="1:12" x14ac:dyDescent="0.25">
      <c r="A8" s="14">
        <v>6</v>
      </c>
      <c r="B8" s="14">
        <v>6</v>
      </c>
      <c r="C8" s="14">
        <v>1</v>
      </c>
      <c r="D8" s="14" t="str" cm="1">
        <f t="array" ref="D8">INDEX(EquipesTable[NomEquipe],Tour1_Matches[[#This Row],[Equipe1_ID]])</f>
        <v>NOM1</v>
      </c>
      <c r="E8" s="14">
        <v>25</v>
      </c>
      <c r="F8" s="14" t="str" cm="1">
        <f t="array" ref="F8">INDEX(EquipesTable[NomEquipe],Tour1_Matches[[#This Row],[Equipe2_ID]])</f>
        <v>NOM25</v>
      </c>
      <c r="G8" s="14"/>
      <c r="H8" s="14"/>
      <c r="I8" s="14"/>
      <c r="J8" s="14"/>
      <c r="K8" s="14" t="str">
        <f>IF(COUNT(Tour1_Matches[[#This Row],[Score1]:[Score2]])&lt;2,"-",Tour1_Matches[[#This Row],[Score1]]-Tour1_Matches[[#This Row],[Score2]])</f>
        <v>-</v>
      </c>
      <c r="L8" s="14" t="str">
        <f>IF(ISNUMBER(Tour1_Matches[[#This Row],[Average1]]),-Tour1_Matches[[#This Row],[Average1]],Tour1_Matches[[#This Row],[Average1]])</f>
        <v>-</v>
      </c>
    </row>
    <row r="9" spans="1:12" x14ac:dyDescent="0.25">
      <c r="A9" s="14">
        <v>7</v>
      </c>
      <c r="B9" s="14">
        <v>7</v>
      </c>
      <c r="C9" s="14">
        <v>9</v>
      </c>
      <c r="D9" s="14" t="str" cm="1">
        <f t="array" ref="D9">INDEX(EquipesTable[NomEquipe],Tour1_Matches[[#This Row],[Equipe1_ID]])</f>
        <v>NOM9</v>
      </c>
      <c r="E9" s="14">
        <v>28</v>
      </c>
      <c r="F9" s="14" t="str" cm="1">
        <f t="array" ref="F9">INDEX(EquipesTable[NomEquipe],Tour1_Matches[[#This Row],[Equipe2_ID]])</f>
        <v>NOM28</v>
      </c>
      <c r="G9" s="14"/>
      <c r="H9" s="14"/>
      <c r="I9" s="14"/>
      <c r="J9" s="14"/>
      <c r="K9" s="14" t="str">
        <f>IF(COUNT(Tour1_Matches[[#This Row],[Score1]:[Score2]])&lt;2,"-",Tour1_Matches[[#This Row],[Score1]]-Tour1_Matches[[#This Row],[Score2]])</f>
        <v>-</v>
      </c>
      <c r="L9" s="14" t="str">
        <f>IF(ISNUMBER(Tour1_Matches[[#This Row],[Average1]]),-Tour1_Matches[[#This Row],[Average1]],Tour1_Matches[[#This Row],[Average1]])</f>
        <v>-</v>
      </c>
    </row>
    <row r="10" spans="1:12" x14ac:dyDescent="0.25">
      <c r="A10" s="14">
        <v>8</v>
      </c>
      <c r="B10" s="14">
        <v>8</v>
      </c>
      <c r="C10" s="14">
        <v>12</v>
      </c>
      <c r="D10" s="14" t="str" cm="1">
        <f t="array" ref="D10">INDEX(EquipesTable[NomEquipe],Tour1_Matches[[#This Row],[Equipe1_ID]])</f>
        <v>NOM12</v>
      </c>
      <c r="E10" s="14">
        <v>16</v>
      </c>
      <c r="F10" s="14" t="str" cm="1">
        <f t="array" ref="F10">INDEX(EquipesTable[NomEquipe],Tour1_Matches[[#This Row],[Equipe2_ID]])</f>
        <v>NOM16</v>
      </c>
      <c r="G10" s="14"/>
      <c r="H10" s="14"/>
      <c r="I10" s="14"/>
      <c r="J10" s="14"/>
      <c r="K10" s="14" t="str">
        <f>IF(COUNT(Tour1_Matches[[#This Row],[Score1]:[Score2]])&lt;2,"-",Tour1_Matches[[#This Row],[Score1]]-Tour1_Matches[[#This Row],[Score2]])</f>
        <v>-</v>
      </c>
      <c r="L10" s="14" t="str">
        <f>IF(ISNUMBER(Tour1_Matches[[#This Row],[Average1]]),-Tour1_Matches[[#This Row],[Average1]],Tour1_Matches[[#This Row],[Average1]])</f>
        <v>-</v>
      </c>
    </row>
    <row r="11" spans="1:12" x14ac:dyDescent="0.25">
      <c r="A11" s="15">
        <v>9</v>
      </c>
      <c r="B11" s="16">
        <v>9</v>
      </c>
      <c r="C11" s="14">
        <v>18</v>
      </c>
      <c r="D11" s="17" t="str" cm="1">
        <f t="array" ref="D11">INDEX(EquipesTable[NomEquipe],Tour1_Matches[[#This Row],[Equipe1_ID]])</f>
        <v>NOM18</v>
      </c>
      <c r="E11" s="18">
        <v>8</v>
      </c>
      <c r="F11" s="19" t="str" cm="1">
        <f t="array" ref="F11">INDEX(EquipesTable[NomEquipe],Tour1_Matches[[#This Row],[Equipe2_ID]])</f>
        <v>NOM8</v>
      </c>
      <c r="G11" s="18"/>
      <c r="H11" s="18"/>
      <c r="I11" s="18"/>
      <c r="J11" s="18"/>
      <c r="K11" s="18" t="str">
        <f>IF(COUNT(Tour1_Matches[[#This Row],[Score1]:[Score2]])&lt;2,"-",Tour1_Matches[[#This Row],[Score1]]-Tour1_Matches[[#This Row],[Score2]])</f>
        <v>-</v>
      </c>
      <c r="L11" s="18" t="str">
        <f>IF(ISNUMBER(Tour1_Matches[[#This Row],[Average1]]),-Tour1_Matches[[#This Row],[Average1]],Tour1_Matches[[#This Row],[Average1]])</f>
        <v>-</v>
      </c>
    </row>
    <row r="12" spans="1:12" x14ac:dyDescent="0.25">
      <c r="A12" s="15">
        <v>10</v>
      </c>
      <c r="B12" s="16">
        <v>10</v>
      </c>
      <c r="C12" s="14">
        <v>10</v>
      </c>
      <c r="D12" s="17" t="str" cm="1">
        <f t="array" ref="D12">INDEX(EquipesTable[NomEquipe],Tour1_Matches[[#This Row],[Equipe1_ID]])</f>
        <v>NOM10</v>
      </c>
      <c r="E12" s="18">
        <v>17</v>
      </c>
      <c r="F12" s="19" t="str" cm="1">
        <f t="array" ref="F12">INDEX(EquipesTable[NomEquipe],Tour1_Matches[[#This Row],[Equipe2_ID]])</f>
        <v>NOM17</v>
      </c>
      <c r="G12" s="18"/>
      <c r="H12" s="18"/>
      <c r="I12" s="18"/>
      <c r="J12" s="18"/>
      <c r="K12" s="18" t="str">
        <f>IF(COUNT(Tour1_Matches[[#This Row],[Score1]:[Score2]])&lt;2,"-",Tour1_Matches[[#This Row],[Score1]]-Tour1_Matches[[#This Row],[Score2]])</f>
        <v>-</v>
      </c>
      <c r="L12" s="18" t="str">
        <f>IF(ISNUMBER(Tour1_Matches[[#This Row],[Average1]]),-Tour1_Matches[[#This Row],[Average1]],Tour1_Matches[[#This Row],[Average1]])</f>
        <v>-</v>
      </c>
    </row>
    <row r="13" spans="1:12" x14ac:dyDescent="0.25">
      <c r="A13" s="15">
        <v>11</v>
      </c>
      <c r="B13" s="16">
        <v>11</v>
      </c>
      <c r="C13" s="14">
        <v>6</v>
      </c>
      <c r="D13" s="17" t="str" cm="1">
        <f t="array" ref="D13">INDEX(EquipesTable[NomEquipe],Tour1_Matches[[#This Row],[Equipe1_ID]])</f>
        <v>NOM6</v>
      </c>
      <c r="E13" s="18">
        <v>15</v>
      </c>
      <c r="F13" s="19" t="str" cm="1">
        <f t="array" ref="F13">INDEX(EquipesTable[NomEquipe],Tour1_Matches[[#This Row],[Equipe2_ID]])</f>
        <v>NOM15</v>
      </c>
      <c r="G13" s="18"/>
      <c r="H13" s="18"/>
      <c r="I13" s="18"/>
      <c r="J13" s="18"/>
      <c r="K13" s="18" t="str">
        <f>IF(COUNT(Tour1_Matches[[#This Row],[Score1]:[Score2]])&lt;2,"-",Tour1_Matches[[#This Row],[Score1]]-Tour1_Matches[[#This Row],[Score2]])</f>
        <v>-</v>
      </c>
      <c r="L13" s="18" t="str">
        <f>IF(ISNUMBER(Tour1_Matches[[#This Row],[Average1]]),-Tour1_Matches[[#This Row],[Average1]],Tour1_Matches[[#This Row],[Average1]])</f>
        <v>-</v>
      </c>
    </row>
    <row r="14" spans="1:12" x14ac:dyDescent="0.25">
      <c r="A14" s="15">
        <v>12</v>
      </c>
      <c r="B14" s="16">
        <v>12</v>
      </c>
      <c r="C14" s="14">
        <v>20</v>
      </c>
      <c r="D14" s="17" t="str" cm="1">
        <f t="array" ref="D14">INDEX(EquipesTable[NomEquipe],Tour1_Matches[[#This Row],[Equipe1_ID]])</f>
        <v>NOM20</v>
      </c>
      <c r="E14" s="18">
        <v>13</v>
      </c>
      <c r="F14" s="19" t="str" cm="1">
        <f t="array" ref="F14">INDEX(EquipesTable[NomEquipe],Tour1_Matches[[#This Row],[Equipe2_ID]])</f>
        <v>NOM13</v>
      </c>
      <c r="G14" s="18"/>
      <c r="H14" s="18"/>
      <c r="I14" s="18"/>
      <c r="J14" s="18"/>
      <c r="K14" s="18" t="str">
        <f>IF(COUNT(Tour1_Matches[[#This Row],[Score1]:[Score2]])&lt;2,"-",Tour1_Matches[[#This Row],[Score1]]-Tour1_Matches[[#This Row],[Score2]])</f>
        <v>-</v>
      </c>
      <c r="L14" s="18" t="str">
        <f>IF(ISNUMBER(Tour1_Matches[[#This Row],[Average1]]),-Tour1_Matches[[#This Row],[Average1]],Tour1_Matches[[#This Row],[Average1]])</f>
        <v>-</v>
      </c>
    </row>
    <row r="15" spans="1:12" x14ac:dyDescent="0.25">
      <c r="A15" s="15">
        <v>13</v>
      </c>
      <c r="B15" s="16">
        <v>13</v>
      </c>
      <c r="C15" s="14">
        <v>2</v>
      </c>
      <c r="D15" s="17" t="str" cm="1">
        <f t="array" ref="D15">INDEX(EquipesTable[NomEquipe],Tour1_Matches[[#This Row],[Equipe1_ID]])</f>
        <v>NOM2</v>
      </c>
      <c r="E15" s="18">
        <v>24</v>
      </c>
      <c r="F15" s="19" t="str" cm="1">
        <f t="array" ref="F15">INDEX(EquipesTable[NomEquipe],Tour1_Matches[[#This Row],[Equipe2_ID]])</f>
        <v>NOM24</v>
      </c>
      <c r="G15" s="18"/>
      <c r="H15" s="18"/>
      <c r="I15" s="18"/>
      <c r="J15" s="18"/>
      <c r="K15" s="18" t="str">
        <f>IF(COUNT(Tour1_Matches[[#This Row],[Score1]:[Score2]])&lt;2,"-",Tour1_Matches[[#This Row],[Score1]]-Tour1_Matches[[#This Row],[Score2]])</f>
        <v>-</v>
      </c>
      <c r="L15" s="18" t="str">
        <f>IF(ISNUMBER(Tour1_Matches[[#This Row],[Average1]]),-Tour1_Matches[[#This Row],[Average1]],Tour1_Matches[[#This Row],[Average1]])</f>
        <v>-</v>
      </c>
    </row>
    <row r="16" spans="1:12" x14ac:dyDescent="0.25">
      <c r="A16" s="15">
        <v>14</v>
      </c>
      <c r="B16" s="16">
        <v>14</v>
      </c>
      <c r="C16" s="14">
        <v>19</v>
      </c>
      <c r="D16" s="17" t="str" cm="1">
        <f t="array" ref="D16">INDEX(EquipesTable[NomEquipe],Tour1_Matches[[#This Row],[Equipe1_ID]])</f>
        <v>NOM19</v>
      </c>
      <c r="E16" s="18">
        <v>26</v>
      </c>
      <c r="F16" s="19" t="str" cm="1">
        <f t="array" ref="F16">INDEX(EquipesTable[NomEquipe],Tour1_Matches[[#This Row],[Equipe2_ID]])</f>
        <v>NOM26</v>
      </c>
      <c r="G16" s="18"/>
      <c r="H16" s="18"/>
      <c r="I16" s="18"/>
      <c r="J16" s="18"/>
      <c r="K16" s="18" t="str">
        <f>IF(COUNT(Tour1_Matches[[#This Row],[Score1]:[Score2]])&lt;2,"-",Tour1_Matches[[#This Row],[Score1]]-Tour1_Matches[[#This Row],[Score2]])</f>
        <v>-</v>
      </c>
      <c r="L16" s="18" t="str">
        <f>IF(ISNUMBER(Tour1_Matches[[#This Row],[Average1]]),-Tour1_Matches[[#This Row],[Average1]],Tour1_Matches[[#This Row],[Average1]])</f>
        <v>-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16"/>
  <sheetViews>
    <sheetView workbookViewId="0">
      <selection activeCell="A9" sqref="A9"/>
    </sheetView>
  </sheetViews>
  <sheetFormatPr defaultColWidth="11.42578125" defaultRowHeight="1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x14ac:dyDescent="0.25">
      <c r="A1" t="s">
        <v>30</v>
      </c>
    </row>
    <row r="2" spans="1:12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L16"/>
  <sheetViews>
    <sheetView workbookViewId="0">
      <selection activeCell="N5" sqref="N5"/>
    </sheetView>
  </sheetViews>
  <sheetFormatPr defaultColWidth="11.42578125" defaultRowHeight="1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x14ac:dyDescent="0.25">
      <c r="A1" t="s">
        <v>31</v>
      </c>
    </row>
    <row r="2" spans="1:12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L16"/>
  <sheetViews>
    <sheetView workbookViewId="0">
      <selection activeCell="O20" sqref="O20"/>
    </sheetView>
  </sheetViews>
  <sheetFormatPr defaultColWidth="11.42578125" defaultRowHeight="15" x14ac:dyDescent="0.25"/>
  <cols>
    <col min="1" max="1" width="8.85546875" customWidth="1"/>
    <col min="2" max="2" width="8.7109375" customWidth="1"/>
    <col min="3" max="3" width="12.42578125" customWidth="1"/>
    <col min="4" max="4" width="18" bestFit="1" customWidth="1"/>
    <col min="5" max="5" width="12.42578125" customWidth="1"/>
    <col min="6" max="6" width="18" bestFit="1" customWidth="1"/>
    <col min="9" max="10" width="13.5703125" bestFit="1" customWidth="1"/>
    <col min="11" max="12" width="13.85546875" bestFit="1" customWidth="1"/>
  </cols>
  <sheetData>
    <row r="1" spans="1:12" x14ac:dyDescent="0.25">
      <c r="A1" t="s">
        <v>32</v>
      </c>
    </row>
    <row r="2" spans="1:12" x14ac:dyDescent="0.25">
      <c r="A2" s="7" t="s">
        <v>18</v>
      </c>
      <c r="B2" s="8" t="s">
        <v>19</v>
      </c>
      <c r="C2" s="8" t="s">
        <v>20</v>
      </c>
      <c r="D2" s="8" t="s">
        <v>21</v>
      </c>
      <c r="E2" s="8" t="s">
        <v>22</v>
      </c>
      <c r="F2" s="8" t="s">
        <v>23</v>
      </c>
      <c r="G2" s="8" t="s">
        <v>24</v>
      </c>
      <c r="H2" s="8" t="s">
        <v>25</v>
      </c>
      <c r="I2" s="8" t="s">
        <v>26</v>
      </c>
      <c r="J2" s="8" t="s">
        <v>27</v>
      </c>
      <c r="K2" s="8" t="s">
        <v>28</v>
      </c>
      <c r="L2" s="9" t="s">
        <v>29</v>
      </c>
    </row>
    <row r="3" spans="1:12" x14ac:dyDescent="0.25">
      <c r="A3" s="5">
        <v>1</v>
      </c>
      <c r="B3" s="4">
        <v>1</v>
      </c>
      <c r="C3" s="4" t="s">
        <v>55</v>
      </c>
      <c r="D3" s="2" t="str">
        <f>IF(C3="","",IFERROR(VLOOKUP(C3,EquipesTable[[ID]:[NomEquipe]],2,FALSE),""))</f>
        <v/>
      </c>
      <c r="E3" s="4" t="s">
        <v>55</v>
      </c>
      <c r="F3" s="2" t="str">
        <f>IF(E3="","",IFERROR(VLOOKUP(E3,EquipesTable[[ID]:[NomEquipe]],2,FALSE),""))</f>
        <v/>
      </c>
      <c r="G3" s="2" t="s">
        <v>55</v>
      </c>
      <c r="H3" s="2" t="s">
        <v>55</v>
      </c>
      <c r="I3" s="2" t="str">
        <f t="shared" ref="I3:I16" si="0">IF(AND(G3&lt;&gt;"",H3&lt;&gt;""),IF(G3&gt;H3,1,0),"")</f>
        <v/>
      </c>
      <c r="J3" s="2" t="str">
        <f t="shared" ref="J3:J16" si="1">IF(AND(G3&lt;&gt;"",H3&lt;&gt;""),IF(H3&gt;G3,1,0),"")</f>
        <v/>
      </c>
      <c r="K3" s="2" t="str">
        <f t="shared" ref="K3:K16" si="2">IF(AND(G3&lt;&gt;"",H3&lt;&gt;""),G3-H3,"")</f>
        <v/>
      </c>
      <c r="L3" s="6" t="str">
        <f t="shared" ref="L3:L16" si="3">IF(AND(G3&lt;&gt;"",H3&lt;&gt;""),H3-G3,"")</f>
        <v/>
      </c>
    </row>
    <row r="4" spans="1:12" x14ac:dyDescent="0.25">
      <c r="A4" s="5">
        <v>2</v>
      </c>
      <c r="B4" s="4">
        <v>2</v>
      </c>
      <c r="C4" s="4" t="s">
        <v>55</v>
      </c>
      <c r="D4" s="2" t="str">
        <f>IF(C4="","",IFERROR(VLOOKUP(C4,EquipesTable[[ID]:[NomEquipe]],2,FALSE),""))</f>
        <v/>
      </c>
      <c r="E4" s="4" t="s">
        <v>55</v>
      </c>
      <c r="F4" s="2" t="str">
        <f>IF(E4="","",IFERROR(VLOOKUP(E4,EquipesTable[[ID]:[NomEquipe]],2,FALSE),""))</f>
        <v/>
      </c>
      <c r="G4" s="2" t="s">
        <v>55</v>
      </c>
      <c r="H4" s="2" t="s">
        <v>55</v>
      </c>
      <c r="I4" s="2" t="str">
        <f t="shared" si="0"/>
        <v/>
      </c>
      <c r="J4" s="2" t="str">
        <f t="shared" si="1"/>
        <v/>
      </c>
      <c r="K4" s="2" t="str">
        <f t="shared" si="2"/>
        <v/>
      </c>
      <c r="L4" s="6" t="str">
        <f t="shared" si="3"/>
        <v/>
      </c>
    </row>
    <row r="5" spans="1:12" x14ac:dyDescent="0.25">
      <c r="A5" s="5">
        <v>3</v>
      </c>
      <c r="B5" s="4">
        <v>3</v>
      </c>
      <c r="C5" s="4" t="s">
        <v>55</v>
      </c>
      <c r="D5" s="2" t="str">
        <f>IF(C5="","",IFERROR(VLOOKUP(C5,EquipesTable[[ID]:[NomEquipe]],2,FALSE),""))</f>
        <v/>
      </c>
      <c r="E5" s="4" t="s">
        <v>55</v>
      </c>
      <c r="F5" s="2" t="str">
        <f>IF(E5="","",IFERROR(VLOOKUP(E5,EquipesTable[[ID]:[NomEquipe]],2,FALSE),""))</f>
        <v/>
      </c>
      <c r="G5" s="2" t="s">
        <v>55</v>
      </c>
      <c r="H5" s="2" t="s">
        <v>55</v>
      </c>
      <c r="I5" s="2" t="str">
        <f t="shared" si="0"/>
        <v/>
      </c>
      <c r="J5" s="2" t="str">
        <f t="shared" si="1"/>
        <v/>
      </c>
      <c r="K5" s="2" t="str">
        <f t="shared" si="2"/>
        <v/>
      </c>
      <c r="L5" s="6" t="str">
        <f t="shared" si="3"/>
        <v/>
      </c>
    </row>
    <row r="6" spans="1:12" x14ac:dyDescent="0.25">
      <c r="A6" s="5">
        <v>4</v>
      </c>
      <c r="B6" s="4">
        <v>4</v>
      </c>
      <c r="C6" s="4" t="s">
        <v>55</v>
      </c>
      <c r="D6" s="2" t="str">
        <f>IF(C6="","",IFERROR(VLOOKUP(C6,EquipesTable[[ID]:[NomEquipe]],2,FALSE),""))</f>
        <v/>
      </c>
      <c r="E6" s="4" t="s">
        <v>55</v>
      </c>
      <c r="F6" s="2" t="str">
        <f>IF(E6="","",IFERROR(VLOOKUP(E6,EquipesTable[[ID]:[NomEquipe]],2,FALSE),""))</f>
        <v/>
      </c>
      <c r="G6" s="2" t="s">
        <v>55</v>
      </c>
      <c r="H6" s="2" t="s">
        <v>55</v>
      </c>
      <c r="I6" s="2" t="str">
        <f t="shared" si="0"/>
        <v/>
      </c>
      <c r="J6" s="2" t="str">
        <f t="shared" si="1"/>
        <v/>
      </c>
      <c r="K6" s="2" t="str">
        <f t="shared" si="2"/>
        <v/>
      </c>
      <c r="L6" s="6" t="str">
        <f t="shared" si="3"/>
        <v/>
      </c>
    </row>
    <row r="7" spans="1:12" x14ac:dyDescent="0.25">
      <c r="A7" s="5">
        <v>5</v>
      </c>
      <c r="B7" s="4">
        <v>5</v>
      </c>
      <c r="C7" s="4" t="s">
        <v>55</v>
      </c>
      <c r="D7" s="2" t="str">
        <f>IF(C7="","",IFERROR(VLOOKUP(C7,EquipesTable[[ID]:[NomEquipe]],2,FALSE),""))</f>
        <v/>
      </c>
      <c r="E7" s="4" t="s">
        <v>55</v>
      </c>
      <c r="F7" s="2" t="str">
        <f>IF(E7="","",IFERROR(VLOOKUP(E7,EquipesTable[[ID]:[NomEquipe]],2,FALSE),""))</f>
        <v/>
      </c>
      <c r="G7" s="2" t="s">
        <v>55</v>
      </c>
      <c r="H7" s="2" t="s">
        <v>55</v>
      </c>
      <c r="I7" s="2" t="str">
        <f t="shared" si="0"/>
        <v/>
      </c>
      <c r="J7" s="2" t="str">
        <f t="shared" si="1"/>
        <v/>
      </c>
      <c r="K7" s="2" t="str">
        <f t="shared" si="2"/>
        <v/>
      </c>
      <c r="L7" s="6" t="str">
        <f t="shared" si="3"/>
        <v/>
      </c>
    </row>
    <row r="8" spans="1:12" x14ac:dyDescent="0.25">
      <c r="A8" s="5">
        <v>6</v>
      </c>
      <c r="B8" s="4">
        <v>6</v>
      </c>
      <c r="C8" s="4" t="s">
        <v>55</v>
      </c>
      <c r="D8" s="2" t="str">
        <f>IF(C8="","",IFERROR(VLOOKUP(C8,EquipesTable[[ID]:[NomEquipe]],2,FALSE),""))</f>
        <v/>
      </c>
      <c r="E8" s="4" t="s">
        <v>55</v>
      </c>
      <c r="F8" s="2" t="str">
        <f>IF(E8="","",IFERROR(VLOOKUP(E8,EquipesTable[[ID]:[NomEquipe]],2,FALSE),""))</f>
        <v/>
      </c>
      <c r="G8" s="2" t="s">
        <v>55</v>
      </c>
      <c r="H8" s="2" t="s">
        <v>55</v>
      </c>
      <c r="I8" s="2" t="str">
        <f t="shared" si="0"/>
        <v/>
      </c>
      <c r="J8" s="2" t="str">
        <f t="shared" si="1"/>
        <v/>
      </c>
      <c r="K8" s="2" t="str">
        <f t="shared" si="2"/>
        <v/>
      </c>
      <c r="L8" s="6" t="str">
        <f t="shared" si="3"/>
        <v/>
      </c>
    </row>
    <row r="9" spans="1:12" x14ac:dyDescent="0.25">
      <c r="A9" s="5">
        <v>7</v>
      </c>
      <c r="B9" s="4">
        <v>7</v>
      </c>
      <c r="C9" s="4" t="s">
        <v>55</v>
      </c>
      <c r="D9" s="2" t="str">
        <f>IF(C9="","",IFERROR(VLOOKUP(C9,EquipesTable[[ID]:[NomEquipe]],2,FALSE),""))</f>
        <v/>
      </c>
      <c r="E9" s="4" t="s">
        <v>55</v>
      </c>
      <c r="F9" s="2" t="str">
        <f>IF(E9="","",IFERROR(VLOOKUP(E9,EquipesTable[[ID]:[NomEquipe]],2,FALSE),""))</f>
        <v/>
      </c>
      <c r="G9" s="2" t="s">
        <v>55</v>
      </c>
      <c r="H9" s="2" t="s">
        <v>55</v>
      </c>
      <c r="I9" s="2" t="str">
        <f t="shared" si="0"/>
        <v/>
      </c>
      <c r="J9" s="2" t="str">
        <f t="shared" si="1"/>
        <v/>
      </c>
      <c r="K9" s="2" t="str">
        <f t="shared" si="2"/>
        <v/>
      </c>
      <c r="L9" s="6" t="str">
        <f t="shared" si="3"/>
        <v/>
      </c>
    </row>
    <row r="10" spans="1:12" x14ac:dyDescent="0.25">
      <c r="A10" s="5">
        <v>8</v>
      </c>
      <c r="B10" s="4">
        <v>8</v>
      </c>
      <c r="C10" s="4" t="s">
        <v>55</v>
      </c>
      <c r="D10" s="2" t="str">
        <f>IF(C10="","",IFERROR(VLOOKUP(C10,EquipesTable[[ID]:[NomEquipe]],2,FALSE),""))</f>
        <v/>
      </c>
      <c r="E10" s="4" t="s">
        <v>55</v>
      </c>
      <c r="F10" s="2" t="str">
        <f>IF(E10="","",IFERROR(VLOOKUP(E10,EquipesTable[[ID]:[NomEquipe]],2,FALSE),""))</f>
        <v/>
      </c>
      <c r="G10" s="2" t="s">
        <v>55</v>
      </c>
      <c r="H10" s="2" t="s">
        <v>55</v>
      </c>
      <c r="I10" s="2" t="str">
        <f t="shared" si="0"/>
        <v/>
      </c>
      <c r="J10" s="2" t="str">
        <f t="shared" si="1"/>
        <v/>
      </c>
      <c r="K10" s="2" t="str">
        <f t="shared" si="2"/>
        <v/>
      </c>
      <c r="L10" s="6" t="str">
        <f t="shared" si="3"/>
        <v/>
      </c>
    </row>
    <row r="11" spans="1:12" x14ac:dyDescent="0.25">
      <c r="A11" s="5">
        <v>9</v>
      </c>
      <c r="B11" s="4">
        <v>9</v>
      </c>
      <c r="C11" s="4" t="s">
        <v>55</v>
      </c>
      <c r="D11" s="2" t="str">
        <f>IF(C11="","",IFERROR(VLOOKUP(C11,EquipesTable[[ID]:[NomEquipe]],2,FALSE),""))</f>
        <v/>
      </c>
      <c r="E11" s="4" t="s">
        <v>55</v>
      </c>
      <c r="F11" s="2" t="str">
        <f>IF(E11="","",IFERROR(VLOOKUP(E11,EquipesTable[[ID]:[NomEquipe]],2,FALSE),""))</f>
        <v/>
      </c>
      <c r="G11" s="2" t="s">
        <v>55</v>
      </c>
      <c r="H11" s="2" t="s">
        <v>55</v>
      </c>
      <c r="I11" s="2" t="str">
        <f t="shared" si="0"/>
        <v/>
      </c>
      <c r="J11" s="2" t="str">
        <f t="shared" si="1"/>
        <v/>
      </c>
      <c r="K11" s="2" t="str">
        <f t="shared" si="2"/>
        <v/>
      </c>
      <c r="L11" s="6" t="str">
        <f t="shared" si="3"/>
        <v/>
      </c>
    </row>
    <row r="12" spans="1:12" x14ac:dyDescent="0.25">
      <c r="A12" s="5">
        <v>10</v>
      </c>
      <c r="B12" s="4">
        <v>10</v>
      </c>
      <c r="C12" s="4" t="s">
        <v>55</v>
      </c>
      <c r="D12" s="2" t="str">
        <f>IF(C12="","",IFERROR(VLOOKUP(C12,EquipesTable[[ID]:[NomEquipe]],2,FALSE),""))</f>
        <v/>
      </c>
      <c r="E12" s="4" t="s">
        <v>55</v>
      </c>
      <c r="F12" s="2" t="str">
        <f>IF(E12="","",IFERROR(VLOOKUP(E12,EquipesTable[[ID]:[NomEquipe]],2,FALSE),""))</f>
        <v/>
      </c>
      <c r="G12" s="2" t="s">
        <v>55</v>
      </c>
      <c r="H12" s="2" t="s">
        <v>55</v>
      </c>
      <c r="I12" s="2" t="str">
        <f t="shared" si="0"/>
        <v/>
      </c>
      <c r="J12" s="2" t="str">
        <f t="shared" si="1"/>
        <v/>
      </c>
      <c r="K12" s="2" t="str">
        <f t="shared" si="2"/>
        <v/>
      </c>
      <c r="L12" s="6" t="str">
        <f t="shared" si="3"/>
        <v/>
      </c>
    </row>
    <row r="13" spans="1:12" x14ac:dyDescent="0.25">
      <c r="A13" s="5">
        <v>11</v>
      </c>
      <c r="B13" s="4">
        <v>11</v>
      </c>
      <c r="C13" s="4" t="s">
        <v>55</v>
      </c>
      <c r="D13" s="2" t="str">
        <f>IF(C13="","",IFERROR(VLOOKUP(C13,EquipesTable[[ID]:[NomEquipe]],2,FALSE),""))</f>
        <v/>
      </c>
      <c r="E13" s="4" t="s">
        <v>55</v>
      </c>
      <c r="F13" s="2" t="str">
        <f>IF(E13="","",IFERROR(VLOOKUP(E13,EquipesTable[[ID]:[NomEquipe]],2,FALSE),""))</f>
        <v/>
      </c>
      <c r="G13" s="2" t="s">
        <v>55</v>
      </c>
      <c r="H13" s="2" t="s">
        <v>55</v>
      </c>
      <c r="I13" s="2" t="str">
        <f t="shared" si="0"/>
        <v/>
      </c>
      <c r="J13" s="2" t="str">
        <f t="shared" si="1"/>
        <v/>
      </c>
      <c r="K13" s="2" t="str">
        <f t="shared" si="2"/>
        <v/>
      </c>
      <c r="L13" s="6" t="str">
        <f t="shared" si="3"/>
        <v/>
      </c>
    </row>
    <row r="14" spans="1:12" x14ac:dyDescent="0.25">
      <c r="A14" s="5">
        <v>12</v>
      </c>
      <c r="B14" s="4">
        <v>12</v>
      </c>
      <c r="C14" s="4" t="s">
        <v>55</v>
      </c>
      <c r="D14" s="2" t="str">
        <f>IF(C14="","",IFERROR(VLOOKUP(C14,EquipesTable[[ID]:[NomEquipe]],2,FALSE),""))</f>
        <v/>
      </c>
      <c r="E14" s="4" t="s">
        <v>55</v>
      </c>
      <c r="F14" s="2" t="str">
        <f>IF(E14="","",IFERROR(VLOOKUP(E14,EquipesTable[[ID]:[NomEquipe]],2,FALSE),""))</f>
        <v/>
      </c>
      <c r="G14" s="2" t="s">
        <v>55</v>
      </c>
      <c r="H14" s="2" t="s">
        <v>55</v>
      </c>
      <c r="I14" s="2" t="str">
        <f t="shared" si="0"/>
        <v/>
      </c>
      <c r="J14" s="2" t="str">
        <f t="shared" si="1"/>
        <v/>
      </c>
      <c r="K14" s="2" t="str">
        <f t="shared" si="2"/>
        <v/>
      </c>
      <c r="L14" s="6" t="str">
        <f t="shared" si="3"/>
        <v/>
      </c>
    </row>
    <row r="15" spans="1:12" x14ac:dyDescent="0.25">
      <c r="A15" s="5">
        <v>13</v>
      </c>
      <c r="B15" s="4">
        <v>13</v>
      </c>
      <c r="C15" s="4" t="s">
        <v>55</v>
      </c>
      <c r="D15" s="2" t="str">
        <f>IF(C15="","",IFERROR(VLOOKUP(C15,EquipesTable[[ID]:[NomEquipe]],2,FALSE),""))</f>
        <v/>
      </c>
      <c r="E15" s="4" t="s">
        <v>55</v>
      </c>
      <c r="F15" s="2" t="str">
        <f>IF(E15="","",IFERROR(VLOOKUP(E15,EquipesTable[[ID]:[NomEquipe]],2,FALSE),""))</f>
        <v/>
      </c>
      <c r="G15" s="2" t="s">
        <v>55</v>
      </c>
      <c r="H15" s="2" t="s">
        <v>55</v>
      </c>
      <c r="I15" s="2" t="str">
        <f t="shared" si="0"/>
        <v/>
      </c>
      <c r="J15" s="2" t="str">
        <f t="shared" si="1"/>
        <v/>
      </c>
      <c r="K15" s="2" t="str">
        <f t="shared" si="2"/>
        <v/>
      </c>
      <c r="L15" s="6" t="str">
        <f t="shared" si="3"/>
        <v/>
      </c>
    </row>
    <row r="16" spans="1:12" x14ac:dyDescent="0.25">
      <c r="A16" s="10">
        <v>14</v>
      </c>
      <c r="B16" s="11">
        <v>14</v>
      </c>
      <c r="C16" s="11" t="s">
        <v>55</v>
      </c>
      <c r="D16" s="12" t="str">
        <f>IF(C16="","",IFERROR(VLOOKUP(C16,EquipesTable[[ID]:[NomEquipe]],2,FALSE),""))</f>
        <v/>
      </c>
      <c r="E16" s="11" t="s">
        <v>55</v>
      </c>
      <c r="F16" s="12" t="str">
        <f>IF(E16="","",IFERROR(VLOOKUP(E16,EquipesTable[[ID]:[NomEquipe]],2,FALSE),""))</f>
        <v/>
      </c>
      <c r="G16" s="12" t="s">
        <v>55</v>
      </c>
      <c r="H16" s="12" t="s">
        <v>55</v>
      </c>
      <c r="I16" s="12" t="str">
        <f t="shared" si="0"/>
        <v/>
      </c>
      <c r="J16" s="12" t="str">
        <f t="shared" si="1"/>
        <v/>
      </c>
      <c r="K16" s="12" t="str">
        <f t="shared" si="2"/>
        <v/>
      </c>
      <c r="L16" s="13" t="str">
        <f t="shared" si="3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40"/>
  <sheetViews>
    <sheetView workbookViewId="0">
      <selection activeCell="C4" sqref="C4"/>
    </sheetView>
  </sheetViews>
  <sheetFormatPr defaultColWidth="11.42578125" defaultRowHeight="15" x14ac:dyDescent="0.25"/>
  <sheetData>
    <row r="1" spans="1:12" x14ac:dyDescent="0.25">
      <c r="A1" t="s">
        <v>33</v>
      </c>
    </row>
    <row r="2" spans="1:12" x14ac:dyDescent="0.25">
      <c r="A2" s="1" t="s">
        <v>15</v>
      </c>
      <c r="B2" s="1" t="s">
        <v>16</v>
      </c>
      <c r="C2" s="1" t="s">
        <v>34</v>
      </c>
      <c r="D2" s="1" t="s">
        <v>35</v>
      </c>
      <c r="E2" s="1" t="s">
        <v>36</v>
      </c>
      <c r="F2" s="1" t="s">
        <v>37</v>
      </c>
      <c r="G2" s="1" t="s">
        <v>38</v>
      </c>
      <c r="H2" s="1" t="s">
        <v>39</v>
      </c>
      <c r="I2" s="1" t="s">
        <v>40</v>
      </c>
      <c r="J2" s="1" t="s">
        <v>41</v>
      </c>
      <c r="K2" s="1" t="s">
        <v>42</v>
      </c>
      <c r="L2" s="1" t="s">
        <v>43</v>
      </c>
    </row>
    <row r="3" spans="1:12" x14ac:dyDescent="0.25">
      <c r="A3" s="2">
        <v>1</v>
      </c>
      <c r="B3" s="2" t="str">
        <f>IF(A3&lt;=Parametres!B1,IFERROR(INDEX(EquipesTable[NomEquipe],MATCH(A3,EquipesTable[ID],0)),""),"")</f>
        <v>NOM1</v>
      </c>
      <c r="C3" s="2">
        <f>IF(A3&lt;=Parametres!B1,SUMIF(Tour1_Matches[Equipe1_ID],A3,Tour1_Matches[Victoire1])+SUMIF(Tour1_Matches[Equipe2_ID],A3,Tour1_Matches[Victoire2]),"")</f>
        <v>0</v>
      </c>
      <c r="D3" s="2">
        <f>IF(A3&lt;=Parametres!B1,SUMIF(Tour1_Matches[Equipe1_ID],A3,Tour1_Matches[Average1])+SUMIF(Tour1_Matches[Equipe2_ID],A3,Tour1_Matches[Average2]),"")</f>
        <v>0</v>
      </c>
      <c r="E3" s="2">
        <f>IF(A3&lt;=Parametres!B1,SUMIF(Tour2_Matches[Equipe1_ID],A3,Tour2_Matches[Victoire1])+SUMIF(Tour2_Matches[Equipe2_ID],A3,Tour2_Matches[Victoire2]),"")</f>
        <v>0</v>
      </c>
      <c r="F3" s="2">
        <f>IF(A3&lt;=Parametres!B1,SUMIF(Tour2_Matches[Equipe1_ID],A3,Tour2_Matches[Average1])+SUMIF(Tour2_Matches[Equipe2_ID],A3,Tour2_Matches[Average2]),"")</f>
        <v>0</v>
      </c>
      <c r="G3" s="2">
        <f>IF(A3&lt;=Parametres!B1,SUMIF(Tour3_Matches[Equipe1_ID],A3,Tour3_Matches[Victoire1])+SUMIF(Tour3_Matches[Equipe2_ID],A3,Tour3_Matches[Victoire2]),"")</f>
        <v>0</v>
      </c>
      <c r="H3" s="2">
        <f>IF(A3&lt;=Parametres!B1,SUMIF(Tour3_Matches[Equipe1_ID],A3,Tour3_Matches[Average1])+SUMIF(Tour3_Matches[Equipe2_ID],A3,Tour3_Matches[Average2]),"")</f>
        <v>0</v>
      </c>
      <c r="I3" s="2">
        <f>IF(A3&lt;=Parametres!B1,SUMIF(Tour4_Matches[Equipe1_ID],A3,Tour4_Matches[Victoire1])+SUMIF(Tour4_Matches[Equipe2_ID],A3,Tour4_Matches[Victoire2]),"")</f>
        <v>0</v>
      </c>
      <c r="J3" s="2">
        <f>IF(A3&lt;=Parametres!B1,SUMIF(Tour4_Matches[Equipe1_ID],A3,Tour4_Matches[Average1])+SUMIF(Tour4_Matches[Equipe2_ID],A3,Tour4_Matches[Average2]),"")</f>
        <v>0</v>
      </c>
      <c r="K3" s="2">
        <f>IF(A3&lt;=Parametres!B1,C3+E3+G3+I3,"")</f>
        <v>0</v>
      </c>
      <c r="L3" s="2">
        <f>IF(A3&lt;=Parametres!B1,D3+F3+H3+J3,"")</f>
        <v>0</v>
      </c>
    </row>
    <row r="4" spans="1:12" x14ac:dyDescent="0.25">
      <c r="A4" s="2">
        <v>2</v>
      </c>
      <c r="B4" s="2" t="str">
        <f>IF(A4&lt;=Parametres!B1,IFERROR(INDEX(EquipesTable[NomEquipe],MATCH(A4,EquipesTable[ID],0)),""),"")</f>
        <v>NOM2</v>
      </c>
      <c r="C4" s="2">
        <f>IF(A4&lt;=Parametres!B1,SUMIF(Tour1_Matches[Equipe1_ID],A4,Tour1_Matches[Victoire1])+SUMIF(Tour1_Matches[Equipe2_ID],A4,Tour1_Matches[Victoire2]),"")</f>
        <v>0</v>
      </c>
      <c r="D4" s="2">
        <f>IF(A4&lt;=Parametres!B1,SUMIF(Tour1_Matches[Equipe1_ID],A4,Tour1_Matches[Average1])+SUMIF(Tour1_Matches[Equipe2_ID],A4,Tour1_Matches[Average2]),"")</f>
        <v>0</v>
      </c>
      <c r="E4" s="2">
        <f>IF(A4&lt;=Parametres!B1,SUMIF(Tour2_Matches[Equipe1_ID],A4,Tour2_Matches[Victoire1])+SUMIF(Tour2_Matches[Equipe2_ID],A4,Tour2_Matches[Victoire2]),"")</f>
        <v>0</v>
      </c>
      <c r="F4" s="2">
        <f>IF(A4&lt;=Parametres!B1,SUMIF(Tour2_Matches[Equipe1_ID],A4,Tour2_Matches[Average1])+SUMIF(Tour2_Matches[Equipe2_ID],A4,Tour2_Matches[Average2]),"")</f>
        <v>0</v>
      </c>
      <c r="G4" s="2">
        <f>IF(A4&lt;=Parametres!B1,SUMIF(Tour3_Matches[Equipe1_ID],A4,Tour3_Matches[Victoire1])+SUMIF(Tour3_Matches[Equipe2_ID],A4,Tour3_Matches[Victoire2]),"")</f>
        <v>0</v>
      </c>
      <c r="H4" s="2">
        <f>IF(A4&lt;=Parametres!B1,SUMIF(Tour3_Matches[Equipe1_ID],A4,Tour3_Matches[Average1])+SUMIF(Tour3_Matches[Equipe2_ID],A4,Tour3_Matches[Average2]),"")</f>
        <v>0</v>
      </c>
      <c r="I4" s="2">
        <f>IF(A4&lt;=Parametres!B1,SUMIF(Tour4_Matches[Equipe1_ID],A4,Tour4_Matches[Victoire1])+SUMIF(Tour4_Matches[Equipe2_ID],A4,Tour4_Matches[Victoire2]),"")</f>
        <v>0</v>
      </c>
      <c r="J4" s="2">
        <f>IF(A4&lt;=Parametres!B1,SUMIF(Tour4_Matches[Equipe1_ID],A4,Tour4_Matches[Average1])+SUMIF(Tour4_Matches[Equipe2_ID],A4,Tour4_Matches[Average2]),"")</f>
        <v>0</v>
      </c>
      <c r="K4" s="2">
        <f>IF(A4&lt;=Parametres!B1,C4+E4+G4+I4,"")</f>
        <v>0</v>
      </c>
      <c r="L4" s="2">
        <f>IF(A4&lt;=Parametres!B1,D4+F4+H4+J4,"")</f>
        <v>0</v>
      </c>
    </row>
    <row r="5" spans="1:12" x14ac:dyDescent="0.25">
      <c r="A5" s="2">
        <v>3</v>
      </c>
      <c r="B5" s="2" t="str">
        <f>IF(A5&lt;=Parametres!B1,IFERROR(INDEX(EquipesTable[NomEquipe],MATCH(A5,EquipesTable[ID],0)),""),"")</f>
        <v>NOM3</v>
      </c>
      <c r="C5" s="2">
        <f>IF(A5&lt;=Parametres!B1,SUMIF(Tour1_Matches[Equipe1_ID],A5,Tour1_Matches[Victoire1])+SUMIF(Tour1_Matches[Equipe2_ID],A5,Tour1_Matches[Victoire2]),"")</f>
        <v>0</v>
      </c>
      <c r="D5" s="2">
        <f>IF(A5&lt;=Parametres!B1,SUMIF(Tour1_Matches[Equipe1_ID],A5,Tour1_Matches[Average1])+SUMIF(Tour1_Matches[Equipe2_ID],A5,Tour1_Matches[Average2]),"")</f>
        <v>0</v>
      </c>
      <c r="E5" s="2">
        <f>IF(A5&lt;=Parametres!B1,SUMIF(Tour2_Matches[Equipe1_ID],A5,Tour2_Matches[Victoire1])+SUMIF(Tour2_Matches[Equipe2_ID],A5,Tour2_Matches[Victoire2]),"")</f>
        <v>0</v>
      </c>
      <c r="F5" s="2">
        <f>IF(A5&lt;=Parametres!B1,SUMIF(Tour2_Matches[Equipe1_ID],A5,Tour2_Matches[Average1])+SUMIF(Tour2_Matches[Equipe2_ID],A5,Tour2_Matches[Average2]),"")</f>
        <v>0</v>
      </c>
      <c r="G5" s="2">
        <f>IF(A5&lt;=Parametres!B1,SUMIF(Tour3_Matches[Equipe1_ID],A5,Tour3_Matches[Victoire1])+SUMIF(Tour3_Matches[Equipe2_ID],A5,Tour3_Matches[Victoire2]),"")</f>
        <v>0</v>
      </c>
      <c r="H5" s="2">
        <f>IF(A5&lt;=Parametres!B1,SUMIF(Tour3_Matches[Equipe1_ID],A5,Tour3_Matches[Average1])+SUMIF(Tour3_Matches[Equipe2_ID],A5,Tour3_Matches[Average2]),"")</f>
        <v>0</v>
      </c>
      <c r="I5" s="2">
        <f>IF(A5&lt;=Parametres!B1,SUMIF(Tour4_Matches[Equipe1_ID],A5,Tour4_Matches[Victoire1])+SUMIF(Tour4_Matches[Equipe2_ID],A5,Tour4_Matches[Victoire2]),"")</f>
        <v>0</v>
      </c>
      <c r="J5" s="2">
        <f>IF(A5&lt;=Parametres!B1,SUMIF(Tour4_Matches[Equipe1_ID],A5,Tour4_Matches[Average1])+SUMIF(Tour4_Matches[Equipe2_ID],A5,Tour4_Matches[Average2]),"")</f>
        <v>0</v>
      </c>
      <c r="K5" s="2">
        <f>IF(A5&lt;=Parametres!B1,C5+E5+G5+I5,"")</f>
        <v>0</v>
      </c>
      <c r="L5" s="2">
        <f>IF(A5&lt;=Parametres!B1,D5+F5+H5+J5,"")</f>
        <v>0</v>
      </c>
    </row>
    <row r="6" spans="1:12" x14ac:dyDescent="0.25">
      <c r="A6" s="2">
        <v>4</v>
      </c>
      <c r="B6" s="2" t="str">
        <f>IF(A6&lt;=Parametres!B1,IFERROR(INDEX(EquipesTable[NomEquipe],MATCH(A6,EquipesTable[ID],0)),""),"")</f>
        <v>NOM4</v>
      </c>
      <c r="C6" s="2">
        <f>IF(A6&lt;=Parametres!B1,SUMIF(Tour1_Matches[Equipe1_ID],A6,Tour1_Matches[Victoire1])+SUMIF(Tour1_Matches[Equipe2_ID],A6,Tour1_Matches[Victoire2]),"")</f>
        <v>0</v>
      </c>
      <c r="D6" s="2">
        <f>IF(A6&lt;=Parametres!B1,SUMIF(Tour1_Matches[Equipe1_ID],A6,Tour1_Matches[Average1])+SUMIF(Tour1_Matches[Equipe2_ID],A6,Tour1_Matches[Average2]),"")</f>
        <v>0</v>
      </c>
      <c r="E6" s="2">
        <f>IF(A6&lt;=Parametres!B1,SUMIF(Tour2_Matches[Equipe1_ID],A6,Tour2_Matches[Victoire1])+SUMIF(Tour2_Matches[Equipe2_ID],A6,Tour2_Matches[Victoire2]),"")</f>
        <v>0</v>
      </c>
      <c r="F6" s="2">
        <f>IF(A6&lt;=Parametres!B1,SUMIF(Tour2_Matches[Equipe1_ID],A6,Tour2_Matches[Average1])+SUMIF(Tour2_Matches[Equipe2_ID],A6,Tour2_Matches[Average2]),"")</f>
        <v>0</v>
      </c>
      <c r="G6" s="2">
        <f>IF(A6&lt;=Parametres!B1,SUMIF(Tour3_Matches[Equipe1_ID],A6,Tour3_Matches[Victoire1])+SUMIF(Tour3_Matches[Equipe2_ID],A6,Tour3_Matches[Victoire2]),"")</f>
        <v>0</v>
      </c>
      <c r="H6" s="2">
        <f>IF(A6&lt;=Parametres!B1,SUMIF(Tour3_Matches[Equipe1_ID],A6,Tour3_Matches[Average1])+SUMIF(Tour3_Matches[Equipe2_ID],A6,Tour3_Matches[Average2]),"")</f>
        <v>0</v>
      </c>
      <c r="I6" s="2">
        <f>IF(A6&lt;=Parametres!B1,SUMIF(Tour4_Matches[Equipe1_ID],A6,Tour4_Matches[Victoire1])+SUMIF(Tour4_Matches[Equipe2_ID],A6,Tour4_Matches[Victoire2]),"")</f>
        <v>0</v>
      </c>
      <c r="J6" s="2">
        <f>IF(A6&lt;=Parametres!B1,SUMIF(Tour4_Matches[Equipe1_ID],A6,Tour4_Matches[Average1])+SUMIF(Tour4_Matches[Equipe2_ID],A6,Tour4_Matches[Average2]),"")</f>
        <v>0</v>
      </c>
      <c r="K6" s="2">
        <f>IF(A6&lt;=Parametres!B1,C6+E6+G6+I6,"")</f>
        <v>0</v>
      </c>
      <c r="L6" s="2">
        <f>IF(A6&lt;=Parametres!B1,D6+F6+H6+J6,"")</f>
        <v>0</v>
      </c>
    </row>
    <row r="7" spans="1:12" x14ac:dyDescent="0.25">
      <c r="A7" s="2">
        <v>5</v>
      </c>
      <c r="B7" s="2" t="str">
        <f>IF(A7&lt;=Parametres!B1,IFERROR(INDEX(EquipesTable[NomEquipe],MATCH(A7,EquipesTable[ID],0)),""),"")</f>
        <v>NOM5</v>
      </c>
      <c r="C7" s="2">
        <f>IF(A7&lt;=Parametres!B1,SUMIF(Tour1_Matches[Equipe1_ID],A7,Tour1_Matches[Victoire1])+SUMIF(Tour1_Matches[Equipe2_ID],A7,Tour1_Matches[Victoire2]),"")</f>
        <v>0</v>
      </c>
      <c r="D7" s="2">
        <f>IF(A7&lt;=Parametres!B1,SUMIF(Tour1_Matches[Equipe1_ID],A7,Tour1_Matches[Average1])+SUMIF(Tour1_Matches[Equipe2_ID],A7,Tour1_Matches[Average2]),"")</f>
        <v>0</v>
      </c>
      <c r="E7" s="2">
        <f>IF(A7&lt;=Parametres!B1,SUMIF(Tour2_Matches[Equipe1_ID],A7,Tour2_Matches[Victoire1])+SUMIF(Tour2_Matches[Equipe2_ID],A7,Tour2_Matches[Victoire2]),"")</f>
        <v>0</v>
      </c>
      <c r="F7" s="2">
        <f>IF(A7&lt;=Parametres!B1,SUMIF(Tour2_Matches[Equipe1_ID],A7,Tour2_Matches[Average1])+SUMIF(Tour2_Matches[Equipe2_ID],A7,Tour2_Matches[Average2]),"")</f>
        <v>0</v>
      </c>
      <c r="G7" s="2">
        <f>IF(A7&lt;=Parametres!B1,SUMIF(Tour3_Matches[Equipe1_ID],A7,Tour3_Matches[Victoire1])+SUMIF(Tour3_Matches[Equipe2_ID],A7,Tour3_Matches[Victoire2]),"")</f>
        <v>0</v>
      </c>
      <c r="H7" s="2">
        <f>IF(A7&lt;=Parametres!B1,SUMIF(Tour3_Matches[Equipe1_ID],A7,Tour3_Matches[Average1])+SUMIF(Tour3_Matches[Equipe2_ID],A7,Tour3_Matches[Average2]),"")</f>
        <v>0</v>
      </c>
      <c r="I7" s="2">
        <f>IF(A7&lt;=Parametres!B1,SUMIF(Tour4_Matches[Equipe1_ID],A7,Tour4_Matches[Victoire1])+SUMIF(Tour4_Matches[Equipe2_ID],A7,Tour4_Matches[Victoire2]),"")</f>
        <v>0</v>
      </c>
      <c r="J7" s="2">
        <f>IF(A7&lt;=Parametres!B1,SUMIF(Tour4_Matches[Equipe1_ID],A7,Tour4_Matches[Average1])+SUMIF(Tour4_Matches[Equipe2_ID],A7,Tour4_Matches[Average2]),"")</f>
        <v>0</v>
      </c>
      <c r="K7" s="2">
        <f>IF(A7&lt;=Parametres!B1,C7+E7+G7+I7,"")</f>
        <v>0</v>
      </c>
      <c r="L7" s="2">
        <f>IF(A7&lt;=Parametres!B1,D7+F7+H7+J7,"")</f>
        <v>0</v>
      </c>
    </row>
    <row r="8" spans="1:12" x14ac:dyDescent="0.25">
      <c r="A8" s="2">
        <v>6</v>
      </c>
      <c r="B8" s="2" t="str">
        <f>IF(A8&lt;=Parametres!B1,IFERROR(INDEX(EquipesTable[NomEquipe],MATCH(A8,EquipesTable[ID],0)),""),"")</f>
        <v>NOM6</v>
      </c>
      <c r="C8" s="2">
        <f>IF(A8&lt;=Parametres!B1,SUMIF(Tour1_Matches[Equipe1_ID],A8,Tour1_Matches[Victoire1])+SUMIF(Tour1_Matches[Equipe2_ID],A8,Tour1_Matches[Victoire2]),"")</f>
        <v>0</v>
      </c>
      <c r="D8" s="2">
        <f>IF(A8&lt;=Parametres!B1,SUMIF(Tour1_Matches[Equipe1_ID],A8,Tour1_Matches[Average1])+SUMIF(Tour1_Matches[Equipe2_ID],A8,Tour1_Matches[Average2]),"")</f>
        <v>0</v>
      </c>
      <c r="E8" s="2">
        <f>IF(A8&lt;=Parametres!B1,SUMIF(Tour2_Matches[Equipe1_ID],A8,Tour2_Matches[Victoire1])+SUMIF(Tour2_Matches[Equipe2_ID],A8,Tour2_Matches[Victoire2]),"")</f>
        <v>0</v>
      </c>
      <c r="F8" s="2">
        <f>IF(A8&lt;=Parametres!B1,SUMIF(Tour2_Matches[Equipe1_ID],A8,Tour2_Matches[Average1])+SUMIF(Tour2_Matches[Equipe2_ID],A8,Tour2_Matches[Average2]),"")</f>
        <v>0</v>
      </c>
      <c r="G8" s="2">
        <f>IF(A8&lt;=Parametres!B1,SUMIF(Tour3_Matches[Equipe1_ID],A8,Tour3_Matches[Victoire1])+SUMIF(Tour3_Matches[Equipe2_ID],A8,Tour3_Matches[Victoire2]),"")</f>
        <v>0</v>
      </c>
      <c r="H8" s="2">
        <f>IF(A8&lt;=Parametres!B1,SUMIF(Tour3_Matches[Equipe1_ID],A8,Tour3_Matches[Average1])+SUMIF(Tour3_Matches[Equipe2_ID],A8,Tour3_Matches[Average2]),"")</f>
        <v>0</v>
      </c>
      <c r="I8" s="2">
        <f>IF(A8&lt;=Parametres!B1,SUMIF(Tour4_Matches[Equipe1_ID],A8,Tour4_Matches[Victoire1])+SUMIF(Tour4_Matches[Equipe2_ID],A8,Tour4_Matches[Victoire2]),"")</f>
        <v>0</v>
      </c>
      <c r="J8" s="2">
        <f>IF(A8&lt;=Parametres!B1,SUMIF(Tour4_Matches[Equipe1_ID],A8,Tour4_Matches[Average1])+SUMIF(Tour4_Matches[Equipe2_ID],A8,Tour4_Matches[Average2]),"")</f>
        <v>0</v>
      </c>
      <c r="K8" s="2">
        <f>IF(A8&lt;=Parametres!B1,C8+E8+G8+I8,"")</f>
        <v>0</v>
      </c>
      <c r="L8" s="2">
        <f>IF(A8&lt;=Parametres!B1,D8+F8+H8+J8,"")</f>
        <v>0</v>
      </c>
    </row>
    <row r="9" spans="1:12" x14ac:dyDescent="0.25">
      <c r="A9" s="2">
        <v>7</v>
      </c>
      <c r="B9" s="2" t="str">
        <f>IF(A9&lt;=Parametres!B1,IFERROR(INDEX(EquipesTable[NomEquipe],MATCH(A9,EquipesTable[ID],0)),""),"")</f>
        <v>NOM7</v>
      </c>
      <c r="C9" s="2">
        <f>IF(A9&lt;=Parametres!B1,SUMIF(Tour1_Matches[Equipe1_ID],A9,Tour1_Matches[Victoire1])+SUMIF(Tour1_Matches[Equipe2_ID],A9,Tour1_Matches[Victoire2]),"")</f>
        <v>0</v>
      </c>
      <c r="D9" s="2">
        <f>IF(A9&lt;=Parametres!B1,SUMIF(Tour1_Matches[Equipe1_ID],A9,Tour1_Matches[Average1])+SUMIF(Tour1_Matches[Equipe2_ID],A9,Tour1_Matches[Average2]),"")</f>
        <v>0</v>
      </c>
      <c r="E9" s="2">
        <f>IF(A9&lt;=Parametres!B1,SUMIF(Tour2_Matches[Equipe1_ID],A9,Tour2_Matches[Victoire1])+SUMIF(Tour2_Matches[Equipe2_ID],A9,Tour2_Matches[Victoire2]),"")</f>
        <v>0</v>
      </c>
      <c r="F9" s="2">
        <f>IF(A9&lt;=Parametres!B1,SUMIF(Tour2_Matches[Equipe1_ID],A9,Tour2_Matches[Average1])+SUMIF(Tour2_Matches[Equipe2_ID],A9,Tour2_Matches[Average2]),"")</f>
        <v>0</v>
      </c>
      <c r="G9" s="2">
        <f>IF(A9&lt;=Parametres!B1,SUMIF(Tour3_Matches[Equipe1_ID],A9,Tour3_Matches[Victoire1])+SUMIF(Tour3_Matches[Equipe2_ID],A9,Tour3_Matches[Victoire2]),"")</f>
        <v>0</v>
      </c>
      <c r="H9" s="2">
        <f>IF(A9&lt;=Parametres!B1,SUMIF(Tour3_Matches[Equipe1_ID],A9,Tour3_Matches[Average1])+SUMIF(Tour3_Matches[Equipe2_ID],A9,Tour3_Matches[Average2]),"")</f>
        <v>0</v>
      </c>
      <c r="I9" s="2">
        <f>IF(A9&lt;=Parametres!B1,SUMIF(Tour4_Matches[Equipe1_ID],A9,Tour4_Matches[Victoire1])+SUMIF(Tour4_Matches[Equipe2_ID],A9,Tour4_Matches[Victoire2]),"")</f>
        <v>0</v>
      </c>
      <c r="J9" s="2">
        <f>IF(A9&lt;=Parametres!B1,SUMIF(Tour4_Matches[Equipe1_ID],A9,Tour4_Matches[Average1])+SUMIF(Tour4_Matches[Equipe2_ID],A9,Tour4_Matches[Average2]),"")</f>
        <v>0</v>
      </c>
      <c r="K9" s="2">
        <f>IF(A9&lt;=Parametres!B1,C9+E9+G9+I9,"")</f>
        <v>0</v>
      </c>
      <c r="L9" s="2">
        <f>IF(A9&lt;=Parametres!B1,D9+F9+H9+J9,"")</f>
        <v>0</v>
      </c>
    </row>
    <row r="10" spans="1:12" x14ac:dyDescent="0.25">
      <c r="A10" s="2">
        <v>8</v>
      </c>
      <c r="B10" s="2" t="str">
        <f>IF(A10&lt;=Parametres!B1,IFERROR(INDEX(EquipesTable[NomEquipe],MATCH(A10,EquipesTable[ID],0)),""),"")</f>
        <v>NOM8</v>
      </c>
      <c r="C10" s="2">
        <f>IF(A10&lt;=Parametres!B1,SUMIF(Tour1_Matches[Equipe1_ID],A10,Tour1_Matches[Victoire1])+SUMIF(Tour1_Matches[Equipe2_ID],A10,Tour1_Matches[Victoire2]),"")</f>
        <v>0</v>
      </c>
      <c r="D10" s="2">
        <f>IF(A10&lt;=Parametres!B1,SUMIF(Tour1_Matches[Equipe1_ID],A10,Tour1_Matches[Average1])+SUMIF(Tour1_Matches[Equipe2_ID],A10,Tour1_Matches[Average2]),"")</f>
        <v>0</v>
      </c>
      <c r="E10" s="2">
        <f>IF(A10&lt;=Parametres!B1,SUMIF(Tour2_Matches[Equipe1_ID],A10,Tour2_Matches[Victoire1])+SUMIF(Tour2_Matches[Equipe2_ID],A10,Tour2_Matches[Victoire2]),"")</f>
        <v>0</v>
      </c>
      <c r="F10" s="2">
        <f>IF(A10&lt;=Parametres!B1,SUMIF(Tour2_Matches[Equipe1_ID],A10,Tour2_Matches[Average1])+SUMIF(Tour2_Matches[Equipe2_ID],A10,Tour2_Matches[Average2]),"")</f>
        <v>0</v>
      </c>
      <c r="G10" s="2">
        <f>IF(A10&lt;=Parametres!B1,SUMIF(Tour3_Matches[Equipe1_ID],A10,Tour3_Matches[Victoire1])+SUMIF(Tour3_Matches[Equipe2_ID],A10,Tour3_Matches[Victoire2]),"")</f>
        <v>0</v>
      </c>
      <c r="H10" s="2">
        <f>IF(A10&lt;=Parametres!B1,SUMIF(Tour3_Matches[Equipe1_ID],A10,Tour3_Matches[Average1])+SUMIF(Tour3_Matches[Equipe2_ID],A10,Tour3_Matches[Average2]),"")</f>
        <v>0</v>
      </c>
      <c r="I10" s="2">
        <f>IF(A10&lt;=Parametres!B1,SUMIF(Tour4_Matches[Equipe1_ID],A10,Tour4_Matches[Victoire1])+SUMIF(Tour4_Matches[Equipe2_ID],A10,Tour4_Matches[Victoire2]),"")</f>
        <v>0</v>
      </c>
      <c r="J10" s="2">
        <f>IF(A10&lt;=Parametres!B1,SUMIF(Tour4_Matches[Equipe1_ID],A10,Tour4_Matches[Average1])+SUMIF(Tour4_Matches[Equipe2_ID],A10,Tour4_Matches[Average2]),"")</f>
        <v>0</v>
      </c>
      <c r="K10" s="2">
        <f>IF(A10&lt;=Parametres!B1,C10+E10+G10+I10,"")</f>
        <v>0</v>
      </c>
      <c r="L10" s="2">
        <f>IF(A10&lt;=Parametres!B1,D10+F10+H10+J10,"")</f>
        <v>0</v>
      </c>
    </row>
    <row r="11" spans="1:12" x14ac:dyDescent="0.25">
      <c r="A11" s="2">
        <v>9</v>
      </c>
      <c r="B11" s="2" t="str">
        <f>IF(A11&lt;=Parametres!B1,IFERROR(INDEX(EquipesTable[NomEquipe],MATCH(A11,EquipesTable[ID],0)),""),"")</f>
        <v>NOM9</v>
      </c>
      <c r="C11" s="2">
        <f>IF(A11&lt;=Parametres!B1,SUMIF(Tour1_Matches[Equipe1_ID],A11,Tour1_Matches[Victoire1])+SUMIF(Tour1_Matches[Equipe2_ID],A11,Tour1_Matches[Victoire2]),"")</f>
        <v>0</v>
      </c>
      <c r="D11" s="2">
        <f>IF(A11&lt;=Parametres!B1,SUMIF(Tour1_Matches[Equipe1_ID],A11,Tour1_Matches[Average1])+SUMIF(Tour1_Matches[Equipe2_ID],A11,Tour1_Matches[Average2]),"")</f>
        <v>0</v>
      </c>
      <c r="E11" s="2">
        <f>IF(A11&lt;=Parametres!B1,SUMIF(Tour2_Matches[Equipe1_ID],A11,Tour2_Matches[Victoire1])+SUMIF(Tour2_Matches[Equipe2_ID],A11,Tour2_Matches[Victoire2]),"")</f>
        <v>0</v>
      </c>
      <c r="F11" s="2">
        <f>IF(A11&lt;=Parametres!B1,SUMIF(Tour2_Matches[Equipe1_ID],A11,Tour2_Matches[Average1])+SUMIF(Tour2_Matches[Equipe2_ID],A11,Tour2_Matches[Average2]),"")</f>
        <v>0</v>
      </c>
      <c r="G11" s="2">
        <f>IF(A11&lt;=Parametres!B1,SUMIF(Tour3_Matches[Equipe1_ID],A11,Tour3_Matches[Victoire1])+SUMIF(Tour3_Matches[Equipe2_ID],A11,Tour3_Matches[Victoire2]),"")</f>
        <v>0</v>
      </c>
      <c r="H11" s="2">
        <f>IF(A11&lt;=Parametres!B1,SUMIF(Tour3_Matches[Equipe1_ID],A11,Tour3_Matches[Average1])+SUMIF(Tour3_Matches[Equipe2_ID],A11,Tour3_Matches[Average2]),"")</f>
        <v>0</v>
      </c>
      <c r="I11" s="2">
        <f>IF(A11&lt;=Parametres!B1,SUMIF(Tour4_Matches[Equipe1_ID],A11,Tour4_Matches[Victoire1])+SUMIF(Tour4_Matches[Equipe2_ID],A11,Tour4_Matches[Victoire2]),"")</f>
        <v>0</v>
      </c>
      <c r="J11" s="2">
        <f>IF(A11&lt;=Parametres!B1,SUMIF(Tour4_Matches[Equipe1_ID],A11,Tour4_Matches[Average1])+SUMIF(Tour4_Matches[Equipe2_ID],A11,Tour4_Matches[Average2]),"")</f>
        <v>0</v>
      </c>
      <c r="K11" s="2">
        <f>IF(A11&lt;=Parametres!B1,C11+E11+G11+I11,"")</f>
        <v>0</v>
      </c>
      <c r="L11" s="2">
        <f>IF(A11&lt;=Parametres!B1,D11+F11+H11+J11,"")</f>
        <v>0</v>
      </c>
    </row>
    <row r="12" spans="1:12" x14ac:dyDescent="0.25">
      <c r="A12" s="2">
        <v>10</v>
      </c>
      <c r="B12" s="2" t="str">
        <f>IF(A12&lt;=Parametres!B1,IFERROR(INDEX(EquipesTable[NomEquipe],MATCH(A12,EquipesTable[ID],0)),""),"")</f>
        <v>NOM10</v>
      </c>
      <c r="C12" s="2">
        <f>IF(A12&lt;=Parametres!B1,SUMIF(Tour1_Matches[Equipe1_ID],A12,Tour1_Matches[Victoire1])+SUMIF(Tour1_Matches[Equipe2_ID],A12,Tour1_Matches[Victoire2]),"")</f>
        <v>0</v>
      </c>
      <c r="D12" s="2">
        <f>IF(A12&lt;=Parametres!B1,SUMIF(Tour1_Matches[Equipe1_ID],A12,Tour1_Matches[Average1])+SUMIF(Tour1_Matches[Equipe2_ID],A12,Tour1_Matches[Average2]),"")</f>
        <v>0</v>
      </c>
      <c r="E12" s="2">
        <f>IF(A12&lt;=Parametres!B1,SUMIF(Tour2_Matches[Equipe1_ID],A12,Tour2_Matches[Victoire1])+SUMIF(Tour2_Matches[Equipe2_ID],A12,Tour2_Matches[Victoire2]),"")</f>
        <v>0</v>
      </c>
      <c r="F12" s="2">
        <f>IF(A12&lt;=Parametres!B1,SUMIF(Tour2_Matches[Equipe1_ID],A12,Tour2_Matches[Average1])+SUMIF(Tour2_Matches[Equipe2_ID],A12,Tour2_Matches[Average2]),"")</f>
        <v>0</v>
      </c>
      <c r="G12" s="2">
        <f>IF(A12&lt;=Parametres!B1,SUMIF(Tour3_Matches[Equipe1_ID],A12,Tour3_Matches[Victoire1])+SUMIF(Tour3_Matches[Equipe2_ID],A12,Tour3_Matches[Victoire2]),"")</f>
        <v>0</v>
      </c>
      <c r="H12" s="2">
        <f>IF(A12&lt;=Parametres!B1,SUMIF(Tour3_Matches[Equipe1_ID],A12,Tour3_Matches[Average1])+SUMIF(Tour3_Matches[Equipe2_ID],A12,Tour3_Matches[Average2]),"")</f>
        <v>0</v>
      </c>
      <c r="I12" s="2">
        <f>IF(A12&lt;=Parametres!B1,SUMIF(Tour4_Matches[Equipe1_ID],A12,Tour4_Matches[Victoire1])+SUMIF(Tour4_Matches[Equipe2_ID],A12,Tour4_Matches[Victoire2]),"")</f>
        <v>0</v>
      </c>
      <c r="J12" s="2">
        <f>IF(A12&lt;=Parametres!B1,SUMIF(Tour4_Matches[Equipe1_ID],A12,Tour4_Matches[Average1])+SUMIF(Tour4_Matches[Equipe2_ID],A12,Tour4_Matches[Average2]),"")</f>
        <v>0</v>
      </c>
      <c r="K12" s="2">
        <f>IF(A12&lt;=Parametres!B1,C12+E12+G12+I12,"")</f>
        <v>0</v>
      </c>
      <c r="L12" s="2">
        <f>IF(A12&lt;=Parametres!B1,D12+F12+H12+J12,"")</f>
        <v>0</v>
      </c>
    </row>
    <row r="13" spans="1:12" x14ac:dyDescent="0.25">
      <c r="A13" s="2">
        <v>11</v>
      </c>
      <c r="B13" s="2" t="str">
        <f>IF(A13&lt;=Parametres!B1,IFERROR(INDEX(EquipesTable[NomEquipe],MATCH(A13,EquipesTable[ID],0)),""),"")</f>
        <v>NOM11</v>
      </c>
      <c r="C13" s="2">
        <f>IF(A13&lt;=Parametres!B1,SUMIF(Tour1_Matches[Equipe1_ID],A13,Tour1_Matches[Victoire1])+SUMIF(Tour1_Matches[Equipe2_ID],A13,Tour1_Matches[Victoire2]),"")</f>
        <v>0</v>
      </c>
      <c r="D13" s="2">
        <f>IF(A13&lt;=Parametres!B1,SUMIF(Tour1_Matches[Equipe1_ID],A13,Tour1_Matches[Average1])+SUMIF(Tour1_Matches[Equipe2_ID],A13,Tour1_Matches[Average2]),"")</f>
        <v>0</v>
      </c>
      <c r="E13" s="2">
        <f>IF(A13&lt;=Parametres!B1,SUMIF(Tour2_Matches[Equipe1_ID],A13,Tour2_Matches[Victoire1])+SUMIF(Tour2_Matches[Equipe2_ID],A13,Tour2_Matches[Victoire2]),"")</f>
        <v>0</v>
      </c>
      <c r="F13" s="2">
        <f>IF(A13&lt;=Parametres!B1,SUMIF(Tour2_Matches[Equipe1_ID],A13,Tour2_Matches[Average1])+SUMIF(Tour2_Matches[Equipe2_ID],A13,Tour2_Matches[Average2]),"")</f>
        <v>0</v>
      </c>
      <c r="G13" s="2">
        <f>IF(A13&lt;=Parametres!B1,SUMIF(Tour3_Matches[Equipe1_ID],A13,Tour3_Matches[Victoire1])+SUMIF(Tour3_Matches[Equipe2_ID],A13,Tour3_Matches[Victoire2]),"")</f>
        <v>0</v>
      </c>
      <c r="H13" s="2">
        <f>IF(A13&lt;=Parametres!B1,SUMIF(Tour3_Matches[Equipe1_ID],A13,Tour3_Matches[Average1])+SUMIF(Tour3_Matches[Equipe2_ID],A13,Tour3_Matches[Average2]),"")</f>
        <v>0</v>
      </c>
      <c r="I13" s="2">
        <f>IF(A13&lt;=Parametres!B1,SUMIF(Tour4_Matches[Equipe1_ID],A13,Tour4_Matches[Victoire1])+SUMIF(Tour4_Matches[Equipe2_ID],A13,Tour4_Matches[Victoire2]),"")</f>
        <v>0</v>
      </c>
      <c r="J13" s="2">
        <f>IF(A13&lt;=Parametres!B1,SUMIF(Tour4_Matches[Equipe1_ID],A13,Tour4_Matches[Average1])+SUMIF(Tour4_Matches[Equipe2_ID],A13,Tour4_Matches[Average2]),"")</f>
        <v>0</v>
      </c>
      <c r="K13" s="2">
        <f>IF(A13&lt;=Parametres!B1,C13+E13+G13+I13,"")</f>
        <v>0</v>
      </c>
      <c r="L13" s="2">
        <f>IF(A13&lt;=Parametres!B1,D13+F13+H13+J13,"")</f>
        <v>0</v>
      </c>
    </row>
    <row r="14" spans="1:12" x14ac:dyDescent="0.25">
      <c r="A14" s="2">
        <v>12</v>
      </c>
      <c r="B14" s="2" t="str">
        <f>IF(A14&lt;=Parametres!B1,IFERROR(INDEX(EquipesTable[NomEquipe],MATCH(A14,EquipesTable[ID],0)),""),"")</f>
        <v>NOM12</v>
      </c>
      <c r="C14" s="2">
        <f>IF(A14&lt;=Parametres!B1,SUMIF(Tour1_Matches[Equipe1_ID],A14,Tour1_Matches[Victoire1])+SUMIF(Tour1_Matches[Equipe2_ID],A14,Tour1_Matches[Victoire2]),"")</f>
        <v>0</v>
      </c>
      <c r="D14" s="2">
        <f>IF(A14&lt;=Parametres!B1,SUMIF(Tour1_Matches[Equipe1_ID],A14,Tour1_Matches[Average1])+SUMIF(Tour1_Matches[Equipe2_ID],A14,Tour1_Matches[Average2]),"")</f>
        <v>0</v>
      </c>
      <c r="E14" s="2">
        <f>IF(A14&lt;=Parametres!B1,SUMIF(Tour2_Matches[Equipe1_ID],A14,Tour2_Matches[Victoire1])+SUMIF(Tour2_Matches[Equipe2_ID],A14,Tour2_Matches[Victoire2]),"")</f>
        <v>0</v>
      </c>
      <c r="F14" s="2">
        <f>IF(A14&lt;=Parametres!B1,SUMIF(Tour2_Matches[Equipe1_ID],A14,Tour2_Matches[Average1])+SUMIF(Tour2_Matches[Equipe2_ID],A14,Tour2_Matches[Average2]),"")</f>
        <v>0</v>
      </c>
      <c r="G14" s="2">
        <f>IF(A14&lt;=Parametres!B1,SUMIF(Tour3_Matches[Equipe1_ID],A14,Tour3_Matches[Victoire1])+SUMIF(Tour3_Matches[Equipe2_ID],A14,Tour3_Matches[Victoire2]),"")</f>
        <v>0</v>
      </c>
      <c r="H14" s="2">
        <f>IF(A14&lt;=Parametres!B1,SUMIF(Tour3_Matches[Equipe1_ID],A14,Tour3_Matches[Average1])+SUMIF(Tour3_Matches[Equipe2_ID],A14,Tour3_Matches[Average2]),"")</f>
        <v>0</v>
      </c>
      <c r="I14" s="2">
        <f>IF(A14&lt;=Parametres!B1,SUMIF(Tour4_Matches[Equipe1_ID],A14,Tour4_Matches[Victoire1])+SUMIF(Tour4_Matches[Equipe2_ID],A14,Tour4_Matches[Victoire2]),"")</f>
        <v>0</v>
      </c>
      <c r="J14" s="2">
        <f>IF(A14&lt;=Parametres!B1,SUMIF(Tour4_Matches[Equipe1_ID],A14,Tour4_Matches[Average1])+SUMIF(Tour4_Matches[Equipe2_ID],A14,Tour4_Matches[Average2]),"")</f>
        <v>0</v>
      </c>
      <c r="K14" s="2">
        <f>IF(A14&lt;=Parametres!B1,C14+E14+G14+I14,"")</f>
        <v>0</v>
      </c>
      <c r="L14" s="2">
        <f>IF(A14&lt;=Parametres!B1,D14+F14+H14+J14,"")</f>
        <v>0</v>
      </c>
    </row>
    <row r="15" spans="1:12" x14ac:dyDescent="0.25">
      <c r="A15" s="2">
        <v>13</v>
      </c>
      <c r="B15" s="2" t="str">
        <f>IF(A15&lt;=Parametres!B1,IFERROR(INDEX(EquipesTable[NomEquipe],MATCH(A15,EquipesTable[ID],0)),""),"")</f>
        <v>NOM13</v>
      </c>
      <c r="C15" s="2">
        <f>IF(A15&lt;=Parametres!B1,SUMIF(Tour1_Matches[Equipe1_ID],A15,Tour1_Matches[Victoire1])+SUMIF(Tour1_Matches[Equipe2_ID],A15,Tour1_Matches[Victoire2]),"")</f>
        <v>0</v>
      </c>
      <c r="D15" s="2">
        <f>IF(A15&lt;=Parametres!B1,SUMIF(Tour1_Matches[Equipe1_ID],A15,Tour1_Matches[Average1])+SUMIF(Tour1_Matches[Equipe2_ID],A15,Tour1_Matches[Average2]),"")</f>
        <v>0</v>
      </c>
      <c r="E15" s="2">
        <f>IF(A15&lt;=Parametres!B1,SUMIF(Tour2_Matches[Equipe1_ID],A15,Tour2_Matches[Victoire1])+SUMIF(Tour2_Matches[Equipe2_ID],A15,Tour2_Matches[Victoire2]),"")</f>
        <v>0</v>
      </c>
      <c r="F15" s="2">
        <f>IF(A15&lt;=Parametres!B1,SUMIF(Tour2_Matches[Equipe1_ID],A15,Tour2_Matches[Average1])+SUMIF(Tour2_Matches[Equipe2_ID],A15,Tour2_Matches[Average2]),"")</f>
        <v>0</v>
      </c>
      <c r="G15" s="2">
        <f>IF(A15&lt;=Parametres!B1,SUMIF(Tour3_Matches[Equipe1_ID],A15,Tour3_Matches[Victoire1])+SUMIF(Tour3_Matches[Equipe2_ID],A15,Tour3_Matches[Victoire2]),"")</f>
        <v>0</v>
      </c>
      <c r="H15" s="2">
        <f>IF(A15&lt;=Parametres!B1,SUMIF(Tour3_Matches[Equipe1_ID],A15,Tour3_Matches[Average1])+SUMIF(Tour3_Matches[Equipe2_ID],A15,Tour3_Matches[Average2]),"")</f>
        <v>0</v>
      </c>
      <c r="I15" s="2">
        <f>IF(A15&lt;=Parametres!B1,SUMIF(Tour4_Matches[Equipe1_ID],A15,Tour4_Matches[Victoire1])+SUMIF(Tour4_Matches[Equipe2_ID],A15,Tour4_Matches[Victoire2]),"")</f>
        <v>0</v>
      </c>
      <c r="J15" s="2">
        <f>IF(A15&lt;=Parametres!B1,SUMIF(Tour4_Matches[Equipe1_ID],A15,Tour4_Matches[Average1])+SUMIF(Tour4_Matches[Equipe2_ID],A15,Tour4_Matches[Average2]),"")</f>
        <v>0</v>
      </c>
      <c r="K15" s="2">
        <f>IF(A15&lt;=Parametres!B1,C15+E15+G15+I15,"")</f>
        <v>0</v>
      </c>
      <c r="L15" s="2">
        <f>IF(A15&lt;=Parametres!B1,D15+F15+H15+J15,"")</f>
        <v>0</v>
      </c>
    </row>
    <row r="16" spans="1:12" x14ac:dyDescent="0.25">
      <c r="A16" s="2">
        <v>14</v>
      </c>
      <c r="B16" s="2" t="str">
        <f>IF(A16&lt;=Parametres!B1,IFERROR(INDEX(EquipesTable[NomEquipe],MATCH(A16,EquipesTable[ID],0)),""),"")</f>
        <v>NOM14</v>
      </c>
      <c r="C16" s="2">
        <f>IF(A16&lt;=Parametres!B1,SUMIF(Tour1_Matches[Equipe1_ID],A16,Tour1_Matches[Victoire1])+SUMIF(Tour1_Matches[Equipe2_ID],A16,Tour1_Matches[Victoire2]),"")</f>
        <v>0</v>
      </c>
      <c r="D16" s="2">
        <f>IF(A16&lt;=Parametres!B1,SUMIF(Tour1_Matches[Equipe1_ID],A16,Tour1_Matches[Average1])+SUMIF(Tour1_Matches[Equipe2_ID],A16,Tour1_Matches[Average2]),"")</f>
        <v>0</v>
      </c>
      <c r="E16" s="2">
        <f>IF(A16&lt;=Parametres!B1,SUMIF(Tour2_Matches[Equipe1_ID],A16,Tour2_Matches[Victoire1])+SUMIF(Tour2_Matches[Equipe2_ID],A16,Tour2_Matches[Victoire2]),"")</f>
        <v>0</v>
      </c>
      <c r="F16" s="2">
        <f>IF(A16&lt;=Parametres!B1,SUMIF(Tour2_Matches[Equipe1_ID],A16,Tour2_Matches[Average1])+SUMIF(Tour2_Matches[Equipe2_ID],A16,Tour2_Matches[Average2]),"")</f>
        <v>0</v>
      </c>
      <c r="G16" s="2">
        <f>IF(A16&lt;=Parametres!B1,SUMIF(Tour3_Matches[Equipe1_ID],A16,Tour3_Matches[Victoire1])+SUMIF(Tour3_Matches[Equipe2_ID],A16,Tour3_Matches[Victoire2]),"")</f>
        <v>0</v>
      </c>
      <c r="H16" s="2">
        <f>IF(A16&lt;=Parametres!B1,SUMIF(Tour3_Matches[Equipe1_ID],A16,Tour3_Matches[Average1])+SUMIF(Tour3_Matches[Equipe2_ID],A16,Tour3_Matches[Average2]),"")</f>
        <v>0</v>
      </c>
      <c r="I16" s="2">
        <f>IF(A16&lt;=Parametres!B1,SUMIF(Tour4_Matches[Equipe1_ID],A16,Tour4_Matches[Victoire1])+SUMIF(Tour4_Matches[Equipe2_ID],A16,Tour4_Matches[Victoire2]),"")</f>
        <v>0</v>
      </c>
      <c r="J16" s="2">
        <f>IF(A16&lt;=Parametres!B1,SUMIF(Tour4_Matches[Equipe1_ID],A16,Tour4_Matches[Average1])+SUMIF(Tour4_Matches[Equipe2_ID],A16,Tour4_Matches[Average2]),"")</f>
        <v>0</v>
      </c>
      <c r="K16" s="2">
        <f>IF(A16&lt;=Parametres!B1,C16+E16+G16+I16,"")</f>
        <v>0</v>
      </c>
      <c r="L16" s="2">
        <f>IF(A16&lt;=Parametres!B1,D16+F16+H16+J16,"")</f>
        <v>0</v>
      </c>
    </row>
    <row r="17" spans="1:12" x14ac:dyDescent="0.25">
      <c r="A17" s="2">
        <v>15</v>
      </c>
      <c r="B17" s="2" t="str">
        <f>IF(A17&lt;=Parametres!B1,IFERROR(INDEX(EquipesTable[NomEquipe],MATCH(A17,EquipesTable[ID],0)),""),"")</f>
        <v>NOM15</v>
      </c>
      <c r="C17" s="2">
        <f>IF(A17&lt;=Parametres!B1,SUMIF(Tour1_Matches[Equipe1_ID],A17,Tour1_Matches[Victoire1])+SUMIF(Tour1_Matches[Equipe2_ID],A17,Tour1_Matches[Victoire2]),"")</f>
        <v>0</v>
      </c>
      <c r="D17" s="2">
        <f>IF(A17&lt;=Parametres!B1,SUMIF(Tour1_Matches[Equipe1_ID],A17,Tour1_Matches[Average1])+SUMIF(Tour1_Matches[Equipe2_ID],A17,Tour1_Matches[Average2]),"")</f>
        <v>0</v>
      </c>
      <c r="E17" s="2">
        <f>IF(A17&lt;=Parametres!B1,SUMIF(Tour2_Matches[Equipe1_ID],A17,Tour2_Matches[Victoire1])+SUMIF(Tour2_Matches[Equipe2_ID],A17,Tour2_Matches[Victoire2]),"")</f>
        <v>0</v>
      </c>
      <c r="F17" s="2">
        <f>IF(A17&lt;=Parametres!B1,SUMIF(Tour2_Matches[Equipe1_ID],A17,Tour2_Matches[Average1])+SUMIF(Tour2_Matches[Equipe2_ID],A17,Tour2_Matches[Average2]),"")</f>
        <v>0</v>
      </c>
      <c r="G17" s="2">
        <f>IF(A17&lt;=Parametres!B1,SUMIF(Tour3_Matches[Equipe1_ID],A17,Tour3_Matches[Victoire1])+SUMIF(Tour3_Matches[Equipe2_ID],A17,Tour3_Matches[Victoire2]),"")</f>
        <v>0</v>
      </c>
      <c r="H17" s="2">
        <f>IF(A17&lt;=Parametres!B1,SUMIF(Tour3_Matches[Equipe1_ID],A17,Tour3_Matches[Average1])+SUMIF(Tour3_Matches[Equipe2_ID],A17,Tour3_Matches[Average2]),"")</f>
        <v>0</v>
      </c>
      <c r="I17" s="2">
        <f>IF(A17&lt;=Parametres!B1,SUMIF(Tour4_Matches[Equipe1_ID],A17,Tour4_Matches[Victoire1])+SUMIF(Tour4_Matches[Equipe2_ID],A17,Tour4_Matches[Victoire2]),"")</f>
        <v>0</v>
      </c>
      <c r="J17" s="2">
        <f>IF(A17&lt;=Parametres!B1,SUMIF(Tour4_Matches[Equipe1_ID],A17,Tour4_Matches[Average1])+SUMIF(Tour4_Matches[Equipe2_ID],A17,Tour4_Matches[Average2]),"")</f>
        <v>0</v>
      </c>
      <c r="K17" s="2">
        <f>IF(A17&lt;=Parametres!B1,C17+E17+G17+I17,"")</f>
        <v>0</v>
      </c>
      <c r="L17" s="2">
        <f>IF(A17&lt;=Parametres!B1,D17+F17+H17+J17,"")</f>
        <v>0</v>
      </c>
    </row>
    <row r="18" spans="1:12" x14ac:dyDescent="0.25">
      <c r="A18" s="2">
        <v>16</v>
      </c>
      <c r="B18" s="2" t="str">
        <f>IF(A18&lt;=Parametres!B1,IFERROR(INDEX(EquipesTable[NomEquipe],MATCH(A18,EquipesTable[ID],0)),""),"")</f>
        <v>NOM16</v>
      </c>
      <c r="C18" s="2">
        <f>IF(A18&lt;=Parametres!B1,SUMIF(Tour1_Matches[Equipe1_ID],A18,Tour1_Matches[Victoire1])+SUMIF(Tour1_Matches[Equipe2_ID],A18,Tour1_Matches[Victoire2]),"")</f>
        <v>0</v>
      </c>
      <c r="D18" s="2">
        <f>IF(A18&lt;=Parametres!B1,SUMIF(Tour1_Matches[Equipe1_ID],A18,Tour1_Matches[Average1])+SUMIF(Tour1_Matches[Equipe2_ID],A18,Tour1_Matches[Average2]),"")</f>
        <v>0</v>
      </c>
      <c r="E18" s="2">
        <f>IF(A18&lt;=Parametres!B1,SUMIF(Tour2_Matches[Equipe1_ID],A18,Tour2_Matches[Victoire1])+SUMIF(Tour2_Matches[Equipe2_ID],A18,Tour2_Matches[Victoire2]),"")</f>
        <v>0</v>
      </c>
      <c r="F18" s="2">
        <f>IF(A18&lt;=Parametres!B1,SUMIF(Tour2_Matches[Equipe1_ID],A18,Tour2_Matches[Average1])+SUMIF(Tour2_Matches[Equipe2_ID],A18,Tour2_Matches[Average2]),"")</f>
        <v>0</v>
      </c>
      <c r="G18" s="2">
        <f>IF(A18&lt;=Parametres!B1,SUMIF(Tour3_Matches[Equipe1_ID],A18,Tour3_Matches[Victoire1])+SUMIF(Tour3_Matches[Equipe2_ID],A18,Tour3_Matches[Victoire2]),"")</f>
        <v>0</v>
      </c>
      <c r="H18" s="2">
        <f>IF(A18&lt;=Parametres!B1,SUMIF(Tour3_Matches[Equipe1_ID],A18,Tour3_Matches[Average1])+SUMIF(Tour3_Matches[Equipe2_ID],A18,Tour3_Matches[Average2]),"")</f>
        <v>0</v>
      </c>
      <c r="I18" s="2">
        <f>IF(A18&lt;=Parametres!B1,SUMIF(Tour4_Matches[Equipe1_ID],A18,Tour4_Matches[Victoire1])+SUMIF(Tour4_Matches[Equipe2_ID],A18,Tour4_Matches[Victoire2]),"")</f>
        <v>0</v>
      </c>
      <c r="J18" s="2">
        <f>IF(A18&lt;=Parametres!B1,SUMIF(Tour4_Matches[Equipe1_ID],A18,Tour4_Matches[Average1])+SUMIF(Tour4_Matches[Equipe2_ID],A18,Tour4_Matches[Average2]),"")</f>
        <v>0</v>
      </c>
      <c r="K18" s="2">
        <f>IF(A18&lt;=Parametres!B1,C18+E18+G18+I18,"")</f>
        <v>0</v>
      </c>
      <c r="L18" s="2">
        <f>IF(A18&lt;=Parametres!B1,D18+F18+H18+J18,"")</f>
        <v>0</v>
      </c>
    </row>
    <row r="19" spans="1:12" x14ac:dyDescent="0.25">
      <c r="A19" s="2">
        <v>17</v>
      </c>
      <c r="B19" s="2" t="str">
        <f>IF(A19&lt;=Parametres!B1,IFERROR(INDEX(EquipesTable[NomEquipe],MATCH(A19,EquipesTable[ID],0)),""),"")</f>
        <v>NOM17</v>
      </c>
      <c r="C19" s="2">
        <f>IF(A19&lt;=Parametres!B1,SUMIF(Tour1_Matches[Equipe1_ID],A19,Tour1_Matches[Victoire1])+SUMIF(Tour1_Matches[Equipe2_ID],A19,Tour1_Matches[Victoire2]),"")</f>
        <v>0</v>
      </c>
      <c r="D19" s="2">
        <f>IF(A19&lt;=Parametres!B1,SUMIF(Tour1_Matches[Equipe1_ID],A19,Tour1_Matches[Average1])+SUMIF(Tour1_Matches[Equipe2_ID],A19,Tour1_Matches[Average2]),"")</f>
        <v>0</v>
      </c>
      <c r="E19" s="2">
        <f>IF(A19&lt;=Parametres!B1,SUMIF(Tour2_Matches[Equipe1_ID],A19,Tour2_Matches[Victoire1])+SUMIF(Tour2_Matches[Equipe2_ID],A19,Tour2_Matches[Victoire2]),"")</f>
        <v>0</v>
      </c>
      <c r="F19" s="2">
        <f>IF(A19&lt;=Parametres!B1,SUMIF(Tour2_Matches[Equipe1_ID],A19,Tour2_Matches[Average1])+SUMIF(Tour2_Matches[Equipe2_ID],A19,Tour2_Matches[Average2]),"")</f>
        <v>0</v>
      </c>
      <c r="G19" s="2">
        <f>IF(A19&lt;=Parametres!B1,SUMIF(Tour3_Matches[Equipe1_ID],A19,Tour3_Matches[Victoire1])+SUMIF(Tour3_Matches[Equipe2_ID],A19,Tour3_Matches[Victoire2]),"")</f>
        <v>0</v>
      </c>
      <c r="H19" s="2">
        <f>IF(A19&lt;=Parametres!B1,SUMIF(Tour3_Matches[Equipe1_ID],A19,Tour3_Matches[Average1])+SUMIF(Tour3_Matches[Equipe2_ID],A19,Tour3_Matches[Average2]),"")</f>
        <v>0</v>
      </c>
      <c r="I19" s="2">
        <f>IF(A19&lt;=Parametres!B1,SUMIF(Tour4_Matches[Equipe1_ID],A19,Tour4_Matches[Victoire1])+SUMIF(Tour4_Matches[Equipe2_ID],A19,Tour4_Matches[Victoire2]),"")</f>
        <v>0</v>
      </c>
      <c r="J19" s="2">
        <f>IF(A19&lt;=Parametres!B1,SUMIF(Tour4_Matches[Equipe1_ID],A19,Tour4_Matches[Average1])+SUMIF(Tour4_Matches[Equipe2_ID],A19,Tour4_Matches[Average2]),"")</f>
        <v>0</v>
      </c>
      <c r="K19" s="2">
        <f>IF(A19&lt;=Parametres!B1,C19+E19+G19+I19,"")</f>
        <v>0</v>
      </c>
      <c r="L19" s="2">
        <f>IF(A19&lt;=Parametres!B1,D19+F19+H19+J19,"")</f>
        <v>0</v>
      </c>
    </row>
    <row r="20" spans="1:12" x14ac:dyDescent="0.25">
      <c r="A20" s="2">
        <v>18</v>
      </c>
      <c r="B20" s="2" t="str">
        <f>IF(A20&lt;=Parametres!B1,IFERROR(INDEX(EquipesTable[NomEquipe],MATCH(A20,EquipesTable[ID],0)),""),"")</f>
        <v>NOM18</v>
      </c>
      <c r="C20" s="2">
        <f>IF(A20&lt;=Parametres!B1,SUMIF(Tour1_Matches[Equipe1_ID],A20,Tour1_Matches[Victoire1])+SUMIF(Tour1_Matches[Equipe2_ID],A20,Tour1_Matches[Victoire2]),"")</f>
        <v>0</v>
      </c>
      <c r="D20" s="2">
        <f>IF(A20&lt;=Parametres!B1,SUMIF(Tour1_Matches[Equipe1_ID],A20,Tour1_Matches[Average1])+SUMIF(Tour1_Matches[Equipe2_ID],A20,Tour1_Matches[Average2]),"")</f>
        <v>0</v>
      </c>
      <c r="E20" s="2">
        <f>IF(A20&lt;=Parametres!B1,SUMIF(Tour2_Matches[Equipe1_ID],A20,Tour2_Matches[Victoire1])+SUMIF(Tour2_Matches[Equipe2_ID],A20,Tour2_Matches[Victoire2]),"")</f>
        <v>0</v>
      </c>
      <c r="F20" s="2">
        <f>IF(A20&lt;=Parametres!B1,SUMIF(Tour2_Matches[Equipe1_ID],A20,Tour2_Matches[Average1])+SUMIF(Tour2_Matches[Equipe2_ID],A20,Tour2_Matches[Average2]),"")</f>
        <v>0</v>
      </c>
      <c r="G20" s="2">
        <f>IF(A20&lt;=Parametres!B1,SUMIF(Tour3_Matches[Equipe1_ID],A20,Tour3_Matches[Victoire1])+SUMIF(Tour3_Matches[Equipe2_ID],A20,Tour3_Matches[Victoire2]),"")</f>
        <v>0</v>
      </c>
      <c r="H20" s="2">
        <f>IF(A20&lt;=Parametres!B1,SUMIF(Tour3_Matches[Equipe1_ID],A20,Tour3_Matches[Average1])+SUMIF(Tour3_Matches[Equipe2_ID],A20,Tour3_Matches[Average2]),"")</f>
        <v>0</v>
      </c>
      <c r="I20" s="2">
        <f>IF(A20&lt;=Parametres!B1,SUMIF(Tour4_Matches[Equipe1_ID],A20,Tour4_Matches[Victoire1])+SUMIF(Tour4_Matches[Equipe2_ID],A20,Tour4_Matches[Victoire2]),"")</f>
        <v>0</v>
      </c>
      <c r="J20" s="2">
        <f>IF(A20&lt;=Parametres!B1,SUMIF(Tour4_Matches[Equipe1_ID],A20,Tour4_Matches[Average1])+SUMIF(Tour4_Matches[Equipe2_ID],A20,Tour4_Matches[Average2]),"")</f>
        <v>0</v>
      </c>
      <c r="K20" s="2">
        <f>IF(A20&lt;=Parametres!B1,C20+E20+G20+I20,"")</f>
        <v>0</v>
      </c>
      <c r="L20" s="2">
        <f>IF(A20&lt;=Parametres!B1,D20+F20+H20+J20,"")</f>
        <v>0</v>
      </c>
    </row>
    <row r="21" spans="1:12" x14ac:dyDescent="0.25">
      <c r="A21" s="2">
        <v>19</v>
      </c>
      <c r="B21" s="2" t="str">
        <f>IF(A21&lt;=Parametres!B1,IFERROR(INDEX(EquipesTable[NomEquipe],MATCH(A21,EquipesTable[ID],0)),""),"")</f>
        <v>NOM19</v>
      </c>
      <c r="C21" s="2">
        <f>IF(A21&lt;=Parametres!B1,SUMIF(Tour1_Matches[Equipe1_ID],A21,Tour1_Matches[Victoire1])+SUMIF(Tour1_Matches[Equipe2_ID],A21,Tour1_Matches[Victoire2]),"")</f>
        <v>0</v>
      </c>
      <c r="D21" s="2">
        <f>IF(A21&lt;=Parametres!B1,SUMIF(Tour1_Matches[Equipe1_ID],A21,Tour1_Matches[Average1])+SUMIF(Tour1_Matches[Equipe2_ID],A21,Tour1_Matches[Average2]),"")</f>
        <v>0</v>
      </c>
      <c r="E21" s="2">
        <f>IF(A21&lt;=Parametres!B1,SUMIF(Tour2_Matches[Equipe1_ID],A21,Tour2_Matches[Victoire1])+SUMIF(Tour2_Matches[Equipe2_ID],A21,Tour2_Matches[Victoire2]),"")</f>
        <v>0</v>
      </c>
      <c r="F21" s="2">
        <f>IF(A21&lt;=Parametres!B1,SUMIF(Tour2_Matches[Equipe1_ID],A21,Tour2_Matches[Average1])+SUMIF(Tour2_Matches[Equipe2_ID],A21,Tour2_Matches[Average2]),"")</f>
        <v>0</v>
      </c>
      <c r="G21" s="2">
        <f>IF(A21&lt;=Parametres!B1,SUMIF(Tour3_Matches[Equipe1_ID],A21,Tour3_Matches[Victoire1])+SUMIF(Tour3_Matches[Equipe2_ID],A21,Tour3_Matches[Victoire2]),"")</f>
        <v>0</v>
      </c>
      <c r="H21" s="2">
        <f>IF(A21&lt;=Parametres!B1,SUMIF(Tour3_Matches[Equipe1_ID],A21,Tour3_Matches[Average1])+SUMIF(Tour3_Matches[Equipe2_ID],A21,Tour3_Matches[Average2]),"")</f>
        <v>0</v>
      </c>
      <c r="I21" s="2">
        <f>IF(A21&lt;=Parametres!B1,SUMIF(Tour4_Matches[Equipe1_ID],A21,Tour4_Matches[Victoire1])+SUMIF(Tour4_Matches[Equipe2_ID],A21,Tour4_Matches[Victoire2]),"")</f>
        <v>0</v>
      </c>
      <c r="J21" s="2">
        <f>IF(A21&lt;=Parametres!B1,SUMIF(Tour4_Matches[Equipe1_ID],A21,Tour4_Matches[Average1])+SUMIF(Tour4_Matches[Equipe2_ID],A21,Tour4_Matches[Average2]),"")</f>
        <v>0</v>
      </c>
      <c r="K21" s="2">
        <f>IF(A21&lt;=Parametres!B1,C21+E21+G21+I21,"")</f>
        <v>0</v>
      </c>
      <c r="L21" s="2">
        <f>IF(A21&lt;=Parametres!B1,D21+F21+H21+J21,"")</f>
        <v>0</v>
      </c>
    </row>
    <row r="22" spans="1:12" x14ac:dyDescent="0.25">
      <c r="A22" s="2">
        <v>20</v>
      </c>
      <c r="B22" s="2" t="str">
        <f>IF(A22&lt;=Parametres!B1,IFERROR(INDEX(EquipesTable[NomEquipe],MATCH(A22,EquipesTable[ID],0)),""),"")</f>
        <v>NOM20</v>
      </c>
      <c r="C22" s="2">
        <f>IF(A22&lt;=Parametres!B1,SUMIF(Tour1_Matches[Equipe1_ID],A22,Tour1_Matches[Victoire1])+SUMIF(Tour1_Matches[Equipe2_ID],A22,Tour1_Matches[Victoire2]),"")</f>
        <v>0</v>
      </c>
      <c r="D22" s="2">
        <f>IF(A22&lt;=Parametres!B1,SUMIF(Tour1_Matches[Equipe1_ID],A22,Tour1_Matches[Average1])+SUMIF(Tour1_Matches[Equipe2_ID],A22,Tour1_Matches[Average2]),"")</f>
        <v>0</v>
      </c>
      <c r="E22" s="2">
        <f>IF(A22&lt;=Parametres!B1,SUMIF(Tour2_Matches[Equipe1_ID],A22,Tour2_Matches[Victoire1])+SUMIF(Tour2_Matches[Equipe2_ID],A22,Tour2_Matches[Victoire2]),"")</f>
        <v>0</v>
      </c>
      <c r="F22" s="2">
        <f>IF(A22&lt;=Parametres!B1,SUMIF(Tour2_Matches[Equipe1_ID],A22,Tour2_Matches[Average1])+SUMIF(Tour2_Matches[Equipe2_ID],A22,Tour2_Matches[Average2]),"")</f>
        <v>0</v>
      </c>
      <c r="G22" s="2">
        <f>IF(A22&lt;=Parametres!B1,SUMIF(Tour3_Matches[Equipe1_ID],A22,Tour3_Matches[Victoire1])+SUMIF(Tour3_Matches[Equipe2_ID],A22,Tour3_Matches[Victoire2]),"")</f>
        <v>0</v>
      </c>
      <c r="H22" s="2">
        <f>IF(A22&lt;=Parametres!B1,SUMIF(Tour3_Matches[Equipe1_ID],A22,Tour3_Matches[Average1])+SUMIF(Tour3_Matches[Equipe2_ID],A22,Tour3_Matches[Average2]),"")</f>
        <v>0</v>
      </c>
      <c r="I22" s="2">
        <f>IF(A22&lt;=Parametres!B1,SUMIF(Tour4_Matches[Equipe1_ID],A22,Tour4_Matches[Victoire1])+SUMIF(Tour4_Matches[Equipe2_ID],A22,Tour4_Matches[Victoire2]),"")</f>
        <v>0</v>
      </c>
      <c r="J22" s="2">
        <f>IF(A22&lt;=Parametres!B1,SUMIF(Tour4_Matches[Equipe1_ID],A22,Tour4_Matches[Average1])+SUMIF(Tour4_Matches[Equipe2_ID],A22,Tour4_Matches[Average2]),"")</f>
        <v>0</v>
      </c>
      <c r="K22" s="2">
        <f>IF(A22&lt;=Parametres!B1,C22+E22+G22+I22,"")</f>
        <v>0</v>
      </c>
      <c r="L22" s="2">
        <f>IF(A22&lt;=Parametres!B1,D22+F22+H22+J22,"")</f>
        <v>0</v>
      </c>
    </row>
    <row r="23" spans="1:12" x14ac:dyDescent="0.25">
      <c r="A23" s="2">
        <v>21</v>
      </c>
      <c r="B23" s="2" t="str">
        <f>IF(A23&lt;=Parametres!B1,IFERROR(INDEX(EquipesTable[NomEquipe],MATCH(A23,EquipesTable[ID],0)),""),"")</f>
        <v>NOM21</v>
      </c>
      <c r="C23" s="2">
        <f>IF(A23&lt;=Parametres!B1,SUMIF(Tour1_Matches[Equipe1_ID],A23,Tour1_Matches[Victoire1])+SUMIF(Tour1_Matches[Equipe2_ID],A23,Tour1_Matches[Victoire2]),"")</f>
        <v>0</v>
      </c>
      <c r="D23" s="2">
        <f>IF(A23&lt;=Parametres!B1,SUMIF(Tour1_Matches[Equipe1_ID],A23,Tour1_Matches[Average1])+SUMIF(Tour1_Matches[Equipe2_ID],A23,Tour1_Matches[Average2]),"")</f>
        <v>0</v>
      </c>
      <c r="E23" s="2">
        <f>IF(A23&lt;=Parametres!B1,SUMIF(Tour2_Matches[Equipe1_ID],A23,Tour2_Matches[Victoire1])+SUMIF(Tour2_Matches[Equipe2_ID],A23,Tour2_Matches[Victoire2]),"")</f>
        <v>0</v>
      </c>
      <c r="F23" s="2">
        <f>IF(A23&lt;=Parametres!B1,SUMIF(Tour2_Matches[Equipe1_ID],A23,Tour2_Matches[Average1])+SUMIF(Tour2_Matches[Equipe2_ID],A23,Tour2_Matches[Average2]),"")</f>
        <v>0</v>
      </c>
      <c r="G23" s="2">
        <f>IF(A23&lt;=Parametres!B1,SUMIF(Tour3_Matches[Equipe1_ID],A23,Tour3_Matches[Victoire1])+SUMIF(Tour3_Matches[Equipe2_ID],A23,Tour3_Matches[Victoire2]),"")</f>
        <v>0</v>
      </c>
      <c r="H23" s="2">
        <f>IF(A23&lt;=Parametres!B1,SUMIF(Tour3_Matches[Equipe1_ID],A23,Tour3_Matches[Average1])+SUMIF(Tour3_Matches[Equipe2_ID],A23,Tour3_Matches[Average2]),"")</f>
        <v>0</v>
      </c>
      <c r="I23" s="2">
        <f>IF(A23&lt;=Parametres!B1,SUMIF(Tour4_Matches[Equipe1_ID],A23,Tour4_Matches[Victoire1])+SUMIF(Tour4_Matches[Equipe2_ID],A23,Tour4_Matches[Victoire2]),"")</f>
        <v>0</v>
      </c>
      <c r="J23" s="2">
        <f>IF(A23&lt;=Parametres!B1,SUMIF(Tour4_Matches[Equipe1_ID],A23,Tour4_Matches[Average1])+SUMIF(Tour4_Matches[Equipe2_ID],A23,Tour4_Matches[Average2]),"")</f>
        <v>0</v>
      </c>
      <c r="K23" s="2">
        <f>IF(A23&lt;=Parametres!B1,C23+E23+G23+I23,"")</f>
        <v>0</v>
      </c>
      <c r="L23" s="2">
        <f>IF(A23&lt;=Parametres!B1,D23+F23+H23+J23,"")</f>
        <v>0</v>
      </c>
    </row>
    <row r="24" spans="1:12" x14ac:dyDescent="0.25">
      <c r="A24" s="2">
        <v>22</v>
      </c>
      <c r="B24" s="2" t="str">
        <f>IF(A24&lt;=Parametres!B1,IFERROR(INDEX(EquipesTable[NomEquipe],MATCH(A24,EquipesTable[ID],0)),""),"")</f>
        <v>NOM22</v>
      </c>
      <c r="C24" s="2">
        <f>IF(A24&lt;=Parametres!B1,SUMIF(Tour1_Matches[Equipe1_ID],A24,Tour1_Matches[Victoire1])+SUMIF(Tour1_Matches[Equipe2_ID],A24,Tour1_Matches[Victoire2]),"")</f>
        <v>0</v>
      </c>
      <c r="D24" s="2">
        <f>IF(A24&lt;=Parametres!B1,SUMIF(Tour1_Matches[Equipe1_ID],A24,Tour1_Matches[Average1])+SUMIF(Tour1_Matches[Equipe2_ID],A24,Tour1_Matches[Average2]),"")</f>
        <v>0</v>
      </c>
      <c r="E24" s="2">
        <f>IF(A24&lt;=Parametres!B1,SUMIF(Tour2_Matches[Equipe1_ID],A24,Tour2_Matches[Victoire1])+SUMIF(Tour2_Matches[Equipe2_ID],A24,Tour2_Matches[Victoire2]),"")</f>
        <v>0</v>
      </c>
      <c r="F24" s="2">
        <f>IF(A24&lt;=Parametres!B1,SUMIF(Tour2_Matches[Equipe1_ID],A24,Tour2_Matches[Average1])+SUMIF(Tour2_Matches[Equipe2_ID],A24,Tour2_Matches[Average2]),"")</f>
        <v>0</v>
      </c>
      <c r="G24" s="2">
        <f>IF(A24&lt;=Parametres!B1,SUMIF(Tour3_Matches[Equipe1_ID],A24,Tour3_Matches[Victoire1])+SUMIF(Tour3_Matches[Equipe2_ID],A24,Tour3_Matches[Victoire2]),"")</f>
        <v>0</v>
      </c>
      <c r="H24" s="2">
        <f>IF(A24&lt;=Parametres!B1,SUMIF(Tour3_Matches[Equipe1_ID],A24,Tour3_Matches[Average1])+SUMIF(Tour3_Matches[Equipe2_ID],A24,Tour3_Matches[Average2]),"")</f>
        <v>0</v>
      </c>
      <c r="I24" s="2">
        <f>IF(A24&lt;=Parametres!B1,SUMIF(Tour4_Matches[Equipe1_ID],A24,Tour4_Matches[Victoire1])+SUMIF(Tour4_Matches[Equipe2_ID],A24,Tour4_Matches[Victoire2]),"")</f>
        <v>0</v>
      </c>
      <c r="J24" s="2">
        <f>IF(A24&lt;=Parametres!B1,SUMIF(Tour4_Matches[Equipe1_ID],A24,Tour4_Matches[Average1])+SUMIF(Tour4_Matches[Equipe2_ID],A24,Tour4_Matches[Average2]),"")</f>
        <v>0</v>
      </c>
      <c r="K24" s="2">
        <f>IF(A24&lt;=Parametres!B1,C24+E24+G24+I24,"")</f>
        <v>0</v>
      </c>
      <c r="L24" s="2">
        <f>IF(A24&lt;=Parametres!B1,D24+F24+H24+J24,"")</f>
        <v>0</v>
      </c>
    </row>
    <row r="25" spans="1:12" x14ac:dyDescent="0.25">
      <c r="A25" s="2">
        <v>23</v>
      </c>
      <c r="B25" s="2" t="str">
        <f>IF(A25&lt;=Parametres!B1,IFERROR(INDEX(EquipesTable[NomEquipe],MATCH(A25,EquipesTable[ID],0)),""),"")</f>
        <v>NOM23</v>
      </c>
      <c r="C25" s="2">
        <f>IF(A25&lt;=Parametres!B1,SUMIF(Tour1_Matches[Equipe1_ID],A25,Tour1_Matches[Victoire1])+SUMIF(Tour1_Matches[Equipe2_ID],A25,Tour1_Matches[Victoire2]),"")</f>
        <v>0</v>
      </c>
      <c r="D25" s="2">
        <f>IF(A25&lt;=Parametres!B1,SUMIF(Tour1_Matches[Equipe1_ID],A25,Tour1_Matches[Average1])+SUMIF(Tour1_Matches[Equipe2_ID],A25,Tour1_Matches[Average2]),"")</f>
        <v>0</v>
      </c>
      <c r="E25" s="2">
        <f>IF(A25&lt;=Parametres!B1,SUMIF(Tour2_Matches[Equipe1_ID],A25,Tour2_Matches[Victoire1])+SUMIF(Tour2_Matches[Equipe2_ID],A25,Tour2_Matches[Victoire2]),"")</f>
        <v>0</v>
      </c>
      <c r="F25" s="2">
        <f>IF(A25&lt;=Parametres!B1,SUMIF(Tour2_Matches[Equipe1_ID],A25,Tour2_Matches[Average1])+SUMIF(Tour2_Matches[Equipe2_ID],A25,Tour2_Matches[Average2]),"")</f>
        <v>0</v>
      </c>
      <c r="G25" s="2">
        <f>IF(A25&lt;=Parametres!B1,SUMIF(Tour3_Matches[Equipe1_ID],A25,Tour3_Matches[Victoire1])+SUMIF(Tour3_Matches[Equipe2_ID],A25,Tour3_Matches[Victoire2]),"")</f>
        <v>0</v>
      </c>
      <c r="H25" s="2">
        <f>IF(A25&lt;=Parametres!B1,SUMIF(Tour3_Matches[Equipe1_ID],A25,Tour3_Matches[Average1])+SUMIF(Tour3_Matches[Equipe2_ID],A25,Tour3_Matches[Average2]),"")</f>
        <v>0</v>
      </c>
      <c r="I25" s="2">
        <f>IF(A25&lt;=Parametres!B1,SUMIF(Tour4_Matches[Equipe1_ID],A25,Tour4_Matches[Victoire1])+SUMIF(Tour4_Matches[Equipe2_ID],A25,Tour4_Matches[Victoire2]),"")</f>
        <v>0</v>
      </c>
      <c r="J25" s="2">
        <f>IF(A25&lt;=Parametres!B1,SUMIF(Tour4_Matches[Equipe1_ID],A25,Tour4_Matches[Average1])+SUMIF(Tour4_Matches[Equipe2_ID],A25,Tour4_Matches[Average2]),"")</f>
        <v>0</v>
      </c>
      <c r="K25" s="2">
        <f>IF(A25&lt;=Parametres!B1,C25+E25+G25+I25,"")</f>
        <v>0</v>
      </c>
      <c r="L25" s="2">
        <f>IF(A25&lt;=Parametres!B1,D25+F25+H25+J25,"")</f>
        <v>0</v>
      </c>
    </row>
    <row r="26" spans="1:12" x14ac:dyDescent="0.25">
      <c r="A26" s="2">
        <v>24</v>
      </c>
      <c r="B26" s="2" t="str">
        <f>IF(A26&lt;=Parametres!B1,IFERROR(INDEX(EquipesTable[NomEquipe],MATCH(A26,EquipesTable[ID],0)),""),"")</f>
        <v>NOM24</v>
      </c>
      <c r="C26" s="2">
        <f>IF(A26&lt;=Parametres!B1,SUMIF(Tour1_Matches[Equipe1_ID],A26,Tour1_Matches[Victoire1])+SUMIF(Tour1_Matches[Equipe2_ID],A26,Tour1_Matches[Victoire2]),"")</f>
        <v>0</v>
      </c>
      <c r="D26" s="2">
        <f>IF(A26&lt;=Parametres!B1,SUMIF(Tour1_Matches[Equipe1_ID],A26,Tour1_Matches[Average1])+SUMIF(Tour1_Matches[Equipe2_ID],A26,Tour1_Matches[Average2]),"")</f>
        <v>0</v>
      </c>
      <c r="E26" s="2">
        <f>IF(A26&lt;=Parametres!B1,SUMIF(Tour2_Matches[Equipe1_ID],A26,Tour2_Matches[Victoire1])+SUMIF(Tour2_Matches[Equipe2_ID],A26,Tour2_Matches[Victoire2]),"")</f>
        <v>0</v>
      </c>
      <c r="F26" s="2">
        <f>IF(A26&lt;=Parametres!B1,SUMIF(Tour2_Matches[Equipe1_ID],A26,Tour2_Matches[Average1])+SUMIF(Tour2_Matches[Equipe2_ID],A26,Tour2_Matches[Average2]),"")</f>
        <v>0</v>
      </c>
      <c r="G26" s="2">
        <f>IF(A26&lt;=Parametres!B1,SUMIF(Tour3_Matches[Equipe1_ID],A26,Tour3_Matches[Victoire1])+SUMIF(Tour3_Matches[Equipe2_ID],A26,Tour3_Matches[Victoire2]),"")</f>
        <v>0</v>
      </c>
      <c r="H26" s="2">
        <f>IF(A26&lt;=Parametres!B1,SUMIF(Tour3_Matches[Equipe1_ID],A26,Tour3_Matches[Average1])+SUMIF(Tour3_Matches[Equipe2_ID],A26,Tour3_Matches[Average2]),"")</f>
        <v>0</v>
      </c>
      <c r="I26" s="2">
        <f>IF(A26&lt;=Parametres!B1,SUMIF(Tour4_Matches[Equipe1_ID],A26,Tour4_Matches[Victoire1])+SUMIF(Tour4_Matches[Equipe2_ID],A26,Tour4_Matches[Victoire2]),"")</f>
        <v>0</v>
      </c>
      <c r="J26" s="2">
        <f>IF(A26&lt;=Parametres!B1,SUMIF(Tour4_Matches[Equipe1_ID],A26,Tour4_Matches[Average1])+SUMIF(Tour4_Matches[Equipe2_ID],A26,Tour4_Matches[Average2]),"")</f>
        <v>0</v>
      </c>
      <c r="K26" s="2">
        <f>IF(A26&lt;=Parametres!B1,C26+E26+G26+I26,"")</f>
        <v>0</v>
      </c>
      <c r="L26" s="2">
        <f>IF(A26&lt;=Parametres!B1,D26+F26+H26+J26,"")</f>
        <v>0</v>
      </c>
    </row>
    <row r="27" spans="1:12" x14ac:dyDescent="0.25">
      <c r="A27" s="2">
        <v>25</v>
      </c>
      <c r="B27" s="2" t="str">
        <f>IF(A27&lt;=Parametres!B1,IFERROR(INDEX(EquipesTable[NomEquipe],MATCH(A27,EquipesTable[ID],0)),""),"")</f>
        <v>NOM25</v>
      </c>
      <c r="C27" s="2">
        <f>IF(A27&lt;=Parametres!B1,SUMIF(Tour1_Matches[Equipe1_ID],A27,Tour1_Matches[Victoire1])+SUMIF(Tour1_Matches[Equipe2_ID],A27,Tour1_Matches[Victoire2]),"")</f>
        <v>0</v>
      </c>
      <c r="D27" s="2">
        <f>IF(A27&lt;=Parametres!B1,SUMIF(Tour1_Matches[Equipe1_ID],A27,Tour1_Matches[Average1])+SUMIF(Tour1_Matches[Equipe2_ID],A27,Tour1_Matches[Average2]),"")</f>
        <v>0</v>
      </c>
      <c r="E27" s="2">
        <f>IF(A27&lt;=Parametres!B1,SUMIF(Tour2_Matches[Equipe1_ID],A27,Tour2_Matches[Victoire1])+SUMIF(Tour2_Matches[Equipe2_ID],A27,Tour2_Matches[Victoire2]),"")</f>
        <v>0</v>
      </c>
      <c r="F27" s="2">
        <f>IF(A27&lt;=Parametres!B1,SUMIF(Tour2_Matches[Equipe1_ID],A27,Tour2_Matches[Average1])+SUMIF(Tour2_Matches[Equipe2_ID],A27,Tour2_Matches[Average2]),"")</f>
        <v>0</v>
      </c>
      <c r="G27" s="2">
        <f>IF(A27&lt;=Parametres!B1,SUMIF(Tour3_Matches[Equipe1_ID],A27,Tour3_Matches[Victoire1])+SUMIF(Tour3_Matches[Equipe2_ID],A27,Tour3_Matches[Victoire2]),"")</f>
        <v>0</v>
      </c>
      <c r="H27" s="2">
        <f>IF(A27&lt;=Parametres!B1,SUMIF(Tour3_Matches[Equipe1_ID],A27,Tour3_Matches[Average1])+SUMIF(Tour3_Matches[Equipe2_ID],A27,Tour3_Matches[Average2]),"")</f>
        <v>0</v>
      </c>
      <c r="I27" s="2">
        <f>IF(A27&lt;=Parametres!B1,SUMIF(Tour4_Matches[Equipe1_ID],A27,Tour4_Matches[Victoire1])+SUMIF(Tour4_Matches[Equipe2_ID],A27,Tour4_Matches[Victoire2]),"")</f>
        <v>0</v>
      </c>
      <c r="J27" s="2">
        <f>IF(A27&lt;=Parametres!B1,SUMIF(Tour4_Matches[Equipe1_ID],A27,Tour4_Matches[Average1])+SUMIF(Tour4_Matches[Equipe2_ID],A27,Tour4_Matches[Average2]),"")</f>
        <v>0</v>
      </c>
      <c r="K27" s="2">
        <f>IF(A27&lt;=Parametres!B1,C27+E27+G27+I27,"")</f>
        <v>0</v>
      </c>
      <c r="L27" s="2">
        <f>IF(A27&lt;=Parametres!B1,D27+F27+H27+J27,"")</f>
        <v>0</v>
      </c>
    </row>
    <row r="28" spans="1:12" x14ac:dyDescent="0.25">
      <c r="A28" s="2">
        <v>26</v>
      </c>
      <c r="B28" s="2" t="str">
        <f>IF(A28&lt;=Parametres!B1,IFERROR(INDEX(EquipesTable[NomEquipe],MATCH(A28,EquipesTable[ID],0)),""),"")</f>
        <v>NOM26</v>
      </c>
      <c r="C28" s="2">
        <f>IF(A28&lt;=Parametres!B1,SUMIF(Tour1_Matches[Equipe1_ID],A28,Tour1_Matches[Victoire1])+SUMIF(Tour1_Matches[Equipe2_ID],A28,Tour1_Matches[Victoire2]),"")</f>
        <v>0</v>
      </c>
      <c r="D28" s="2">
        <f>IF(A28&lt;=Parametres!B1,SUMIF(Tour1_Matches[Equipe1_ID],A28,Tour1_Matches[Average1])+SUMIF(Tour1_Matches[Equipe2_ID],A28,Tour1_Matches[Average2]),"")</f>
        <v>0</v>
      </c>
      <c r="E28" s="2">
        <f>IF(A28&lt;=Parametres!B1,SUMIF(Tour2_Matches[Equipe1_ID],A28,Tour2_Matches[Victoire1])+SUMIF(Tour2_Matches[Equipe2_ID],A28,Tour2_Matches[Victoire2]),"")</f>
        <v>0</v>
      </c>
      <c r="F28" s="2">
        <f>IF(A28&lt;=Parametres!B1,SUMIF(Tour2_Matches[Equipe1_ID],A28,Tour2_Matches[Average1])+SUMIF(Tour2_Matches[Equipe2_ID],A28,Tour2_Matches[Average2]),"")</f>
        <v>0</v>
      </c>
      <c r="G28" s="2">
        <f>IF(A28&lt;=Parametres!B1,SUMIF(Tour3_Matches[Equipe1_ID],A28,Tour3_Matches[Victoire1])+SUMIF(Tour3_Matches[Equipe2_ID],A28,Tour3_Matches[Victoire2]),"")</f>
        <v>0</v>
      </c>
      <c r="H28" s="2">
        <f>IF(A28&lt;=Parametres!B1,SUMIF(Tour3_Matches[Equipe1_ID],A28,Tour3_Matches[Average1])+SUMIF(Tour3_Matches[Equipe2_ID],A28,Tour3_Matches[Average2]),"")</f>
        <v>0</v>
      </c>
      <c r="I28" s="2">
        <f>IF(A28&lt;=Parametres!B1,SUMIF(Tour4_Matches[Equipe1_ID],A28,Tour4_Matches[Victoire1])+SUMIF(Tour4_Matches[Equipe2_ID],A28,Tour4_Matches[Victoire2]),"")</f>
        <v>0</v>
      </c>
      <c r="J28" s="2">
        <f>IF(A28&lt;=Parametres!B1,SUMIF(Tour4_Matches[Equipe1_ID],A28,Tour4_Matches[Average1])+SUMIF(Tour4_Matches[Equipe2_ID],A28,Tour4_Matches[Average2]),"")</f>
        <v>0</v>
      </c>
      <c r="K28" s="2">
        <f>IF(A28&lt;=Parametres!B1,C28+E28+G28+I28,"")</f>
        <v>0</v>
      </c>
      <c r="L28" s="2">
        <f>IF(A28&lt;=Parametres!B1,D28+F28+H28+J28,"")</f>
        <v>0</v>
      </c>
    </row>
    <row r="29" spans="1:12" x14ac:dyDescent="0.25">
      <c r="A29" s="2">
        <v>27</v>
      </c>
      <c r="B29" s="2" t="str">
        <f>IF(A29&lt;=Parametres!B1,IFERROR(INDEX(EquipesTable[NomEquipe],MATCH(A29,EquipesTable[ID],0)),""),"")</f>
        <v>NOM27</v>
      </c>
      <c r="C29" s="2">
        <f>IF(A29&lt;=Parametres!B1,SUMIF(Tour1_Matches[Equipe1_ID],A29,Tour1_Matches[Victoire1])+SUMIF(Tour1_Matches[Equipe2_ID],A29,Tour1_Matches[Victoire2]),"")</f>
        <v>0</v>
      </c>
      <c r="D29" s="2">
        <f>IF(A29&lt;=Parametres!B1,SUMIF(Tour1_Matches[Equipe1_ID],A29,Tour1_Matches[Average1])+SUMIF(Tour1_Matches[Equipe2_ID],A29,Tour1_Matches[Average2]),"")</f>
        <v>0</v>
      </c>
      <c r="E29" s="2">
        <f>IF(A29&lt;=Parametres!B1,SUMIF(Tour2_Matches[Equipe1_ID],A29,Tour2_Matches[Victoire1])+SUMIF(Tour2_Matches[Equipe2_ID],A29,Tour2_Matches[Victoire2]),"")</f>
        <v>0</v>
      </c>
      <c r="F29" s="2">
        <f>IF(A29&lt;=Parametres!B1,SUMIF(Tour2_Matches[Equipe1_ID],A29,Tour2_Matches[Average1])+SUMIF(Tour2_Matches[Equipe2_ID],A29,Tour2_Matches[Average2]),"")</f>
        <v>0</v>
      </c>
      <c r="G29" s="2">
        <f>IF(A29&lt;=Parametres!B1,SUMIF(Tour3_Matches[Equipe1_ID],A29,Tour3_Matches[Victoire1])+SUMIF(Tour3_Matches[Equipe2_ID],A29,Tour3_Matches[Victoire2]),"")</f>
        <v>0</v>
      </c>
      <c r="H29" s="2">
        <f>IF(A29&lt;=Parametres!B1,SUMIF(Tour3_Matches[Equipe1_ID],A29,Tour3_Matches[Average1])+SUMIF(Tour3_Matches[Equipe2_ID],A29,Tour3_Matches[Average2]),"")</f>
        <v>0</v>
      </c>
      <c r="I29" s="2">
        <f>IF(A29&lt;=Parametres!B1,SUMIF(Tour4_Matches[Equipe1_ID],A29,Tour4_Matches[Victoire1])+SUMIF(Tour4_Matches[Equipe2_ID],A29,Tour4_Matches[Victoire2]),"")</f>
        <v>0</v>
      </c>
      <c r="J29" s="2">
        <f>IF(A29&lt;=Parametres!B1,SUMIF(Tour4_Matches[Equipe1_ID],A29,Tour4_Matches[Average1])+SUMIF(Tour4_Matches[Equipe2_ID],A29,Tour4_Matches[Average2]),"")</f>
        <v>0</v>
      </c>
      <c r="K29" s="2">
        <f>IF(A29&lt;=Parametres!B1,C29+E29+G29+I29,"")</f>
        <v>0</v>
      </c>
      <c r="L29" s="2">
        <f>IF(A29&lt;=Parametres!B1,D29+F29+H29+J29,"")</f>
        <v>0</v>
      </c>
    </row>
    <row r="30" spans="1:12" x14ac:dyDescent="0.25">
      <c r="A30" s="2">
        <v>28</v>
      </c>
      <c r="B30" s="2" t="str">
        <f>IF(A30&lt;=Parametres!B1,IFERROR(INDEX(EquipesTable[NomEquipe],MATCH(A30,EquipesTable[ID],0)),""),"")</f>
        <v>NOM28</v>
      </c>
      <c r="C30" s="2">
        <f>IF(A30&lt;=Parametres!B1,SUMIF(Tour1_Matches[Equipe1_ID],A30,Tour1_Matches[Victoire1])+SUMIF(Tour1_Matches[Equipe2_ID],A30,Tour1_Matches[Victoire2]),"")</f>
        <v>0</v>
      </c>
      <c r="D30" s="2">
        <f>IF(A30&lt;=Parametres!B1,SUMIF(Tour1_Matches[Equipe1_ID],A30,Tour1_Matches[Average1])+SUMIF(Tour1_Matches[Equipe2_ID],A30,Tour1_Matches[Average2]),"")</f>
        <v>0</v>
      </c>
      <c r="E30" s="2">
        <f>IF(A30&lt;=Parametres!B1,SUMIF(Tour2_Matches[Equipe1_ID],A30,Tour2_Matches[Victoire1])+SUMIF(Tour2_Matches[Equipe2_ID],A30,Tour2_Matches[Victoire2]),"")</f>
        <v>0</v>
      </c>
      <c r="F30" s="2">
        <f>IF(A30&lt;=Parametres!B1,SUMIF(Tour2_Matches[Equipe1_ID],A30,Tour2_Matches[Average1])+SUMIF(Tour2_Matches[Equipe2_ID],A30,Tour2_Matches[Average2]),"")</f>
        <v>0</v>
      </c>
      <c r="G30" s="2">
        <f>IF(A30&lt;=Parametres!B1,SUMIF(Tour3_Matches[Equipe1_ID],A30,Tour3_Matches[Victoire1])+SUMIF(Tour3_Matches[Equipe2_ID],A30,Tour3_Matches[Victoire2]),"")</f>
        <v>0</v>
      </c>
      <c r="H30" s="2">
        <f>IF(A30&lt;=Parametres!B1,SUMIF(Tour3_Matches[Equipe1_ID],A30,Tour3_Matches[Average1])+SUMIF(Tour3_Matches[Equipe2_ID],A30,Tour3_Matches[Average2]),"")</f>
        <v>0</v>
      </c>
      <c r="I30" s="2">
        <f>IF(A30&lt;=Parametres!B1,SUMIF(Tour4_Matches[Equipe1_ID],A30,Tour4_Matches[Victoire1])+SUMIF(Tour4_Matches[Equipe2_ID],A30,Tour4_Matches[Victoire2]),"")</f>
        <v>0</v>
      </c>
      <c r="J30" s="2">
        <f>IF(A30&lt;=Parametres!B1,SUMIF(Tour4_Matches[Equipe1_ID],A30,Tour4_Matches[Average1])+SUMIF(Tour4_Matches[Equipe2_ID],A30,Tour4_Matches[Average2]),"")</f>
        <v>0</v>
      </c>
      <c r="K30" s="2">
        <f>IF(A30&lt;=Parametres!B1,C30+E30+G30+I30,"")</f>
        <v>0</v>
      </c>
      <c r="L30" s="2">
        <f>IF(A30&lt;=Parametres!B1,D30+F30+H30+J30,"")</f>
        <v>0</v>
      </c>
    </row>
    <row r="32" spans="1:12" ht="30" x14ac:dyDescent="0.25">
      <c r="A32" s="1" t="s">
        <v>44</v>
      </c>
      <c r="B32" s="1" t="s">
        <v>45</v>
      </c>
      <c r="C32" s="1" t="s">
        <v>46</v>
      </c>
    </row>
    <row r="33" spans="1:3" x14ac:dyDescent="0.25">
      <c r="A33" s="2" t="s">
        <v>47</v>
      </c>
      <c r="B33" s="2">
        <v>0</v>
      </c>
      <c r="C33" s="2">
        <v>0</v>
      </c>
    </row>
    <row r="34" spans="1:3" x14ac:dyDescent="0.25">
      <c r="A34" s="2" t="s">
        <v>48</v>
      </c>
      <c r="B34" s="2">
        <v>0</v>
      </c>
      <c r="C34" s="2">
        <v>0</v>
      </c>
    </row>
    <row r="35" spans="1:3" x14ac:dyDescent="0.25">
      <c r="A35" s="2" t="s">
        <v>49</v>
      </c>
      <c r="B35" s="2">
        <v>0</v>
      </c>
      <c r="C35" s="2">
        <v>0</v>
      </c>
    </row>
    <row r="36" spans="1:3" x14ac:dyDescent="0.25">
      <c r="A36" s="2" t="s">
        <v>50</v>
      </c>
      <c r="B36" s="2">
        <v>0</v>
      </c>
      <c r="C36" s="2">
        <v>0</v>
      </c>
    </row>
    <row r="37" spans="1:3" x14ac:dyDescent="0.25">
      <c r="A37" s="2" t="s">
        <v>51</v>
      </c>
      <c r="B37" s="2">
        <v>0</v>
      </c>
      <c r="C37" s="2">
        <v>0</v>
      </c>
    </row>
    <row r="38" spans="1:3" x14ac:dyDescent="0.25">
      <c r="A38" s="2" t="s">
        <v>52</v>
      </c>
      <c r="B38" s="2">
        <v>0</v>
      </c>
      <c r="C38" s="2">
        <v>0</v>
      </c>
    </row>
    <row r="39" spans="1:3" x14ac:dyDescent="0.25">
      <c r="A39" s="2" t="s">
        <v>53</v>
      </c>
      <c r="B39" s="2">
        <v>0</v>
      </c>
      <c r="C39" s="2">
        <v>0</v>
      </c>
    </row>
    <row r="40" spans="1:3" x14ac:dyDescent="0.25">
      <c r="A40" s="2" t="s">
        <v>54</v>
      </c>
      <c r="B40" s="2">
        <v>0</v>
      </c>
      <c r="C40" s="2"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7</vt:i4>
      </vt:variant>
    </vt:vector>
  </HeadingPairs>
  <TitlesOfParts>
    <vt:vector size="7" baseType="lpstr">
      <vt:lpstr>Parametres</vt:lpstr>
      <vt:lpstr>Equipes</vt:lpstr>
      <vt:lpstr>Tour1</vt:lpstr>
      <vt:lpstr>Tour2</vt:lpstr>
      <vt:lpstr>Tour3</vt:lpstr>
      <vt:lpstr>Tour4</vt:lpstr>
      <vt:lpstr>Classement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2026-05-29T14:03:46Z</dcterms:created>
  <dcterms:modified xsi:type="dcterms:W3CDTF">2026-05-30T01:39:46Z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2026-05-29T14:03:35Z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64b3d6b8-1fbb-430e-8509-ab9c68e11016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