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2B8A42B-17D6-49A1-8BCD-45356C82B753}" xr6:coauthVersionLast="47" xr6:coauthVersionMax="47" xr10:uidLastSave="{00000000-0000-0000-0000-000000000000}"/>
  <bookViews>
    <workbookView xWindow="-120" yWindow="-120" windowWidth="29040" windowHeight="15990" tabRatio="571" xr2:uid="{42BB7825-62D3-3340-902F-89BD2C2D9881}"/>
  </bookViews>
  <sheets>
    <sheet name="Calendrier" sheetId="1" r:id="rId1"/>
    <sheet name="Paramètres" sheetId="2" r:id="rId2"/>
  </sheets>
  <definedNames>
    <definedName name="_An">Calendrier!$B$4</definedName>
    <definedName name="_Mois">Calendrier!$B$5</definedName>
    <definedName name="DatePaques">Paramètres!$I$12</definedName>
    <definedName name="DonnéesExternes_2" localSheetId="0" hidden="1">Calendrier!#REF!</definedName>
    <definedName name="l_Feries">t_Feries[Dates]</definedName>
    <definedName name="l_Mois">t_Mois[Mois]</definedName>
    <definedName name="l_Salaries">Tbl_Resultat[Salarié]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2" i="1" s="1"/>
  <c r="I2" i="1" l="1"/>
  <c r="M2" i="1"/>
  <c r="Q2" i="1"/>
  <c r="U2" i="1"/>
  <c r="Y2" i="1"/>
  <c r="AC2" i="1"/>
  <c r="AG2" i="1"/>
  <c r="L2" i="1"/>
  <c r="T2" i="1"/>
  <c r="AF2" i="1"/>
  <c r="F2" i="1"/>
  <c r="J2" i="1"/>
  <c r="N2" i="1"/>
  <c r="R2" i="1"/>
  <c r="V2" i="1"/>
  <c r="Z2" i="1"/>
  <c r="AD2" i="1"/>
  <c r="AH2" i="1"/>
  <c r="H2" i="1"/>
  <c r="P2" i="1"/>
  <c r="X2" i="1"/>
  <c r="AB2" i="1"/>
  <c r="G2" i="1"/>
  <c r="K2" i="1"/>
  <c r="O2" i="1"/>
  <c r="S2" i="1"/>
  <c r="W2" i="1"/>
  <c r="AA2" i="1"/>
  <c r="AE2" i="1"/>
  <c r="AI2" i="1"/>
  <c r="I23" i="2" l="1"/>
  <c r="I22" i="2"/>
  <c r="I21" i="2"/>
  <c r="I20" i="2"/>
  <c r="I19" i="2"/>
  <c r="I15" i="2"/>
  <c r="I14" i="2"/>
  <c r="I12" i="2"/>
  <c r="I18" i="2" s="1"/>
  <c r="I11" i="2"/>
  <c r="I16" i="2" l="1"/>
  <c r="I13" i="2"/>
  <c r="I1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<sst xmlns="http://schemas.openxmlformats.org/spreadsheetml/2006/main" count="234" uniqueCount="103">
  <si>
    <t>lundi</t>
  </si>
  <si>
    <t>mercredi</t>
  </si>
  <si>
    <t>mardi</t>
  </si>
  <si>
    <t>vendredi</t>
  </si>
  <si>
    <t>Salarié</t>
  </si>
  <si>
    <t>RTT 1</t>
  </si>
  <si>
    <t>RTT 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</si>
  <si>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</si>
  <si>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</si>
  <si>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</si>
  <si>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</si>
  <si>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</si>
  <si>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</si>
  <si>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</si>
  <si>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</si>
  <si>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</si>
  <si>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</si>
  <si>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</si>
  <si>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</si>
  <si>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</si>
  <si>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AFRITE Barack</t>
  </si>
  <si>
    <t>ALAMATERNITE Inès</t>
  </si>
  <si>
    <t>BERMAN Aldo</t>
  </si>
  <si>
    <t>CELERT Jacques</t>
  </si>
  <si>
    <t>CONNERIE Arétha</t>
  </si>
  <si>
    <t>COUVERT Armelle</t>
  </si>
  <si>
    <t>DANSLEMUR Alphonse</t>
  </si>
  <si>
    <t>DOR Louis</t>
  </si>
  <si>
    <t>DYOSSI Daisy</t>
  </si>
  <si>
    <t>FER Lucie</t>
  </si>
  <si>
    <t>GATOR Ali</t>
  </si>
  <si>
    <t>GINA Laurent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</si>
  <si>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</si>
  <si>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</si>
  <si>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</si>
  <si>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</si>
  <si>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</si>
  <si>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</si>
  <si>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</si>
  <si>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</si>
  <si>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</si>
  <si>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</si>
  <si>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</si>
  <si>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</si>
  <si>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</si>
  <si>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</si>
  <si>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</si>
  <si>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</si>
  <si>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</si>
  <si>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</si>
  <si>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</si>
  <si>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</si>
  <si>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</si>
  <si>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</si>
  <si>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</si>
  <si>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</si>
  <si>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</si>
  <si>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</si>
  <si>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</si>
  <si>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</si>
  <si>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</si>
  <si>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</si>
  <si>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</si>
  <si>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</si>
  <si>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</si>
  <si>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</si>
  <si>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</si>
  <si>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</si>
  <si>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</si>
  <si>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</si>
  <si>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</si>
  <si>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</si>
  <si>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</si>
  <si>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</si>
  <si>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</si>
  <si>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</si>
  <si>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</si>
  <si>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</si>
  <si>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jour</t>
  </si>
  <si>
    <t>dimanche</t>
  </si>
  <si>
    <t>jeudi</t>
  </si>
  <si>
    <t>samedi</t>
  </si>
  <si>
    <t>AFRITE Barack
ALAMATERNITE Inès
CELERT Jacques
CONNERIE Arétha
GINA Laurent</t>
  </si>
  <si>
    <t>BERMAN Aldo
FER Lucie
GATOR Ali</t>
  </si>
  <si>
    <t>COUVERT Armelle
DOR Louis</t>
  </si>
  <si>
    <t>AFRITE Barack
BERMAN Aldo
GATOR Ali</t>
  </si>
  <si>
    <t>CELERT Jacques
COUVERT Armelle
DOR Louis
GINA Laurent</t>
  </si>
  <si>
    <t>Semaine 36</t>
  </si>
  <si>
    <t>du</t>
  </si>
  <si>
    <t>au</t>
  </si>
  <si>
    <t>code</t>
  </si>
  <si>
    <t>MAL</t>
  </si>
  <si>
    <t>CON</t>
  </si>
  <si>
    <t>RECUP</t>
  </si>
  <si>
    <t>XYZ</t>
  </si>
  <si>
    <t>Nom</t>
  </si>
  <si>
    <t>Semaine 31</t>
  </si>
  <si>
    <t>Semaine 32</t>
  </si>
  <si>
    <t>Semaine 33</t>
  </si>
  <si>
    <t>Semaine 34</t>
  </si>
  <si>
    <t>Semaine 35</t>
  </si>
  <si>
    <t>congés, maladies, recup, etc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</si>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</sst>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\ mmm"/>
    <numFmt numFmtId="167" formatCode="ddd\ dd/mm/yy"/>
  </numFmts>
  <fonts count="9" x14ac:knownFonts="1">
    <font>
      <sz val="12"/>
      <color theme="1"/>
      <name val="Aptos Narrow"/>
      <family val="2"/>
      <scheme val="minor"/>
    </font>
    <font>
      <sz val="11"/>
      <color theme="1"/>
      <name val="Aptos"/>
      <family val="2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1"/>
      <color theme="0"/>
      <name val="Aptos"/>
      <family val="2"/>
    </font>
    <font>
      <b/>
      <sz val="11"/>
      <color theme="1"/>
      <name val="Aptos"/>
      <family val="2"/>
    </font>
    <font>
      <b/>
      <sz val="12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theme="0"/>
      </top>
      <bottom/>
      <diagonal/>
    </border>
    <border>
      <left style="medium">
        <color auto="1"/>
      </left>
      <right style="medium">
        <color auto="1"/>
      </right>
      <top style="thin">
        <color theme="0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14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 shrinkToFit="1"/>
    </xf>
    <xf numFmtId="164" fontId="1" fillId="0" borderId="0" xfId="0" applyNumberFormat="1" applyFont="1" applyAlignment="1">
      <alignment horizontal="center" vertical="center" shrinkToFit="1"/>
    </xf>
    <xf numFmtId="165" fontId="1" fillId="0" borderId="0" xfId="0" applyNumberFormat="1" applyFont="1" applyAlignment="1">
      <alignment vertical="center" shrinkToFit="1"/>
    </xf>
    <xf numFmtId="165" fontId="1" fillId="0" borderId="0" xfId="0" applyNumberFormat="1" applyFont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49" fontId="1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0" fontId="3" fillId="4" borderId="0" xfId="0" applyFont="1" applyFill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Continuous" vertical="center" wrapText="1" shrinkToFit="1"/>
    </xf>
    <xf numFmtId="0" fontId="8" fillId="0" borderId="0" xfId="0" applyFont="1" applyAlignment="1">
      <alignment horizontal="centerContinuous" vertical="center" wrapText="1"/>
    </xf>
  </cellXfs>
  <cellStyles count="1">
    <cellStyle name="Standaard" xfId="0" builtinId="0"/>
  </cellStyles>
  <dxfs count="53">
    <dxf>
      <font>
        <color rgb="FF9C0006"/>
      </font>
      <fill>
        <patternFill>
          <bgColor rgb="FFFFC7CE"/>
        </patternFill>
      </fill>
    </dxf>
    <dxf>
      <border>
        <right style="thin">
          <color auto="1"/>
        </right>
        <vertical/>
        <horizontal/>
      </border>
    </dxf>
    <dxf>
      <font>
        <color auto="1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fill>
        <patternFill>
          <bgColor rgb="FFFFDD71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30" formatCode="@"/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7" formatCode="ddd\ dd/mm/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67" formatCode="ddd\ dd/mm/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numFmt numFmtId="166" formatCode="dd/mm/yyyy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FFDD71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D3982C-83DE-4B58-B4D0-D19BC39EE76D}" name="Tbl_Resultat" displayName="Tbl_Resultat" ref="D4:AI16" totalsRowShown="0" headerRowDxfId="52" dataDxfId="51">
  <tableColumns count="32">
    <tableColumn id="1" xr3:uid="{B89C1509-94DD-454E-9923-529DAC785F83}" name="Salarié" dataDxfId="6"/>
    <tableColumn id="2" xr3:uid="{AC21F7A5-2A53-49EC-A7E5-59A96C1E9D1E}" name="1" dataDxfId="50"/>
    <tableColumn id="3" xr3:uid="{5D300ED2-7404-4854-8D2C-112F479E4C88}" name="2" dataDxfId="49"/>
    <tableColumn id="4" xr3:uid="{22BA1955-18A3-40B1-BFAE-3DDC643962BA}" name="3" dataDxfId="48"/>
    <tableColumn id="5" xr3:uid="{DE18C0BA-562A-44FB-8F28-17E3AE34E907}" name="4" dataDxfId="47"/>
    <tableColumn id="6" xr3:uid="{02FC8DEF-2F9D-4439-AEFC-3E949213015F}" name="5" dataDxfId="46"/>
    <tableColumn id="7" xr3:uid="{DB0F98B0-C84B-4CAD-B160-BE7B49F4F147}" name="6" dataDxfId="45"/>
    <tableColumn id="8" xr3:uid="{566AED3A-78A8-4AC9-9D9D-AD556A1BC359}" name="7" dataDxfId="44"/>
    <tableColumn id="9" xr3:uid="{7655C6DB-0AFF-4B3F-9ACB-36DC376AE4CA}" name="8" dataDxfId="43"/>
    <tableColumn id="10" xr3:uid="{C83CAF20-5E1B-4DC8-9948-A595D6DED135}" name="9" dataDxfId="42"/>
    <tableColumn id="11" xr3:uid="{42169853-24F6-4FE0-BEE5-9F3F3129736E}" name="10" dataDxfId="41"/>
    <tableColumn id="12" xr3:uid="{D5BA3B14-FA38-4628-B793-EFEED944C79A}" name="11" dataDxfId="40"/>
    <tableColumn id="13" xr3:uid="{620060FC-80F3-4C5E-AA78-0E4B31516D18}" name="12" dataDxfId="39"/>
    <tableColumn id="14" xr3:uid="{03915F96-949E-4200-8A8E-AF9F67E6B781}" name="13" dataDxfId="38"/>
    <tableColumn id="15" xr3:uid="{CEB4A43A-0853-4FDC-8244-EDD5E7FD53FC}" name="14" dataDxfId="37"/>
    <tableColumn id="16" xr3:uid="{914A1B62-0A0E-4C74-81C3-D96214D1468D}" name="15" dataDxfId="36"/>
    <tableColumn id="17" xr3:uid="{21ECC5C4-06BE-47D7-84B3-3E26BCDCB1C7}" name="16" dataDxfId="35"/>
    <tableColumn id="18" xr3:uid="{9E17D2A1-1663-4C24-BE56-5EDFC95FAEA3}" name="17" dataDxfId="34"/>
    <tableColumn id="19" xr3:uid="{5A485644-F3A3-4E8D-8671-C3EB3D80A203}" name="18" dataDxfId="33"/>
    <tableColumn id="20" xr3:uid="{7895211A-91D2-432E-B661-5E5AD6500848}" name="19" dataDxfId="32"/>
    <tableColumn id="21" xr3:uid="{9DE9A83D-3532-481C-9E39-36CF055A94DE}" name="20" dataDxfId="31"/>
    <tableColumn id="22" xr3:uid="{3234B17C-F17F-4934-A348-1614EA55168B}" name="21" dataDxfId="30"/>
    <tableColumn id="23" xr3:uid="{AF8298DD-51EE-477F-9F67-D8A7F7DB84D7}" name="22" dataDxfId="29"/>
    <tableColumn id="24" xr3:uid="{6C6EC1D8-21EB-458C-93FD-9B552182079F}" name="23" dataDxfId="28"/>
    <tableColumn id="25" xr3:uid="{00EA5A09-118B-44A2-8593-56FC68B796FF}" name="24" dataDxfId="27"/>
    <tableColumn id="26" xr3:uid="{70F42B08-5D79-44F5-81E1-2D2320DF5AB2}" name="25" dataDxfId="26"/>
    <tableColumn id="27" xr3:uid="{53C95046-D1FC-4F9A-AB7A-F434FF0ECF03}" name="26" dataDxfId="25"/>
    <tableColumn id="28" xr3:uid="{9CD75961-72DE-4F03-94DB-83EC6D7E1C4E}" name="27" dataDxfId="24"/>
    <tableColumn id="29" xr3:uid="{314EE817-0929-4D21-93A4-BF09050DA4A8}" name="28" dataDxfId="23"/>
    <tableColumn id="30" xr3:uid="{B18B1E4A-515B-48B2-94B0-0513B25A1717}" name="29" dataDxfId="22"/>
    <tableColumn id="31" xr3:uid="{74673F78-51E9-49FE-A714-D2DB6A3155FC}" name="30" dataDxfId="21"/>
    <tableColumn id="32" xr3:uid="{3A019CCC-F0CB-425F-8C04-F24CF74F1DCB}" name="31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15F627-0FE4-409A-9D31-3C91CDC5082C}" name="t_RTT" displayName="t_RTT" ref="B10:D22" totalsRowShown="0">
  <autoFilter ref="B10:D22" xr:uid="{C815F627-0FE4-409A-9D31-3C91CDC5082C}">
    <filterColumn colId="0" hiddenButton="1"/>
    <filterColumn colId="1" hiddenButton="1"/>
    <filterColumn colId="2" hiddenButton="1"/>
  </autoFilter>
  <tableColumns count="3">
    <tableColumn id="1" xr3:uid="{1AB165EC-D108-4775-9FE2-ADE5F815A507}" name="Salarié" dataDxfId="8"/>
    <tableColumn id="2" xr3:uid="{8988AE6A-9D1C-4C54-8A86-FF1494629707}" name="RTT 1"/>
    <tableColumn id="3" xr3:uid="{281380AB-8386-4147-B659-9F8046859C87}" name="RTT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3C71E9-1F9E-4D4E-90D5-44E77E9AD657}" name="t_Mois" displayName="t_Mois" ref="F10:F22" totalsRowShown="0">
  <autoFilter ref="F10:F22" xr:uid="{393C71E9-1F9E-4D4E-90D5-44E77E9AD657}">
    <filterColumn colId="0" hiddenButton="1"/>
  </autoFilter>
  <tableColumns count="1">
    <tableColumn id="1" xr3:uid="{B756BFA8-F31A-4CD6-B80E-DC58A216222A}" name="Mo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3DA3F4-ACD5-4645-B170-414889E8656A}" name="t_Feries" displayName="t_Feries" ref="H10:I23" totalsRowShown="0">
  <autoFilter ref="H10:I23" xr:uid="{963DA3F4-ACD5-4645-B170-414889E8656A}">
    <filterColumn colId="0" hiddenButton="1"/>
    <filterColumn colId="1" hiddenButton="1"/>
  </autoFilter>
  <tableColumns count="2">
    <tableColumn id="1" xr3:uid="{E5C9B4C5-6C0B-4238-BCD0-6F745219AB6F}" name="Jour férié"/>
    <tableColumn id="3" xr3:uid="{03661211-CBCD-4524-B0A1-C527E3942F31}" name="Dates" dataDxfId="1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0A27F5-5946-47EC-AD4D-3A8D5DC95B4E}" name="Tabel4" displayName="Tabel4" ref="P1:R8" insertRowShift="1" totalsRowShown="0" headerRowDxfId="18" dataDxfId="17">
  <autoFilter ref="P1:R8" xr:uid="{490A27F5-5946-47EC-AD4D-3A8D5DC95B4E}"/>
  <tableColumns count="3">
    <tableColumn id="1" xr3:uid="{7010AC93-6254-48E5-8FF7-EF5D641F1510}" name="jour" dataDxfId="16"/>
    <tableColumn id="2" xr3:uid="{D211C928-D8F7-4CCB-9A97-C9274A660444}" name="RTT 1" dataDxfId="15"/>
    <tableColumn id="3" xr3:uid="{1F26084F-4E99-4710-A027-475E16CCC1A3}" name="RTT 2" dataDxfId="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F6504B9-BD42-46BE-9230-BF62E0E4EA25}" name="Tabel5" displayName="Tabel5" ref="K10:N16" insertRowShift="1" totalsRowShown="0" headerRowDxfId="12" dataDxfId="13">
  <autoFilter ref="K10:N16" xr:uid="{7F6504B9-BD42-46BE-9230-BF62E0E4EA25}"/>
  <tableColumns count="4">
    <tableColumn id="1" xr3:uid="{B169A083-2566-4B48-A29D-270AF2E4C702}" name="Nom" dataDxfId="7"/>
    <tableColumn id="2" xr3:uid="{7763D044-5442-4799-AFD2-2BAE38A530FE}" name="du" dataDxfId="11"/>
    <tableColumn id="3" xr3:uid="{B16A6A14-5B2C-4F3D-BD20-F36844F97D00}" name="au" dataDxfId="10"/>
    <tableColumn id="4" xr3:uid="{445C2D27-6B54-4137-BB3F-EC44246A4E31}" name="code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D65-CBA1-D846-BCFD-1DBC8BF1FAA1}">
  <sheetPr codeName="Feuil1"/>
  <dimension ref="B1:AFZ16"/>
  <sheetViews>
    <sheetView showGridLines="0" tabSelected="1" zoomScale="99" zoomScaleNormal="99" workbookViewId="0">
      <selection activeCell="B5" sqref="B5"/>
    </sheetView>
  </sheetViews>
  <sheetFormatPr defaultColWidth="10.75" defaultRowHeight="15" x14ac:dyDescent="0.25"/>
  <cols>
    <col min="1" max="1" width="2.75" style="3" customWidth="1"/>
    <col min="2" max="2" width="10.5" style="3" customWidth="1"/>
    <col min="3" max="3" width="2.75" style="3" customWidth="1"/>
    <col min="4" max="4" width="24.125" style="34" customWidth="1"/>
    <col min="5" max="35" width="6.5" style="17" bestFit="1" customWidth="1"/>
    <col min="36" max="492" width="12.75" style="1" customWidth="1"/>
    <col min="493" max="523" width="25.75" style="3" customWidth="1"/>
    <col min="524" max="647" width="12.75" style="1" customWidth="1"/>
    <col min="648" max="675" width="25.75" style="3" customWidth="1"/>
    <col min="676" max="706" width="12.75" style="1" customWidth="1"/>
    <col min="707" max="796" width="25.75" style="3" customWidth="1"/>
    <col min="797" max="827" width="12.75" style="3" customWidth="1"/>
    <col min="828" max="858" width="12.75" style="1" customWidth="1"/>
    <col min="859" max="859" width="12.375" style="3" bestFit="1" customWidth="1"/>
    <col min="860" max="16384" width="10.75" style="3"/>
  </cols>
  <sheetData>
    <row r="1" spans="2:858" x14ac:dyDescent="0.25">
      <c r="E1" s="18" t="s">
        <v>96</v>
      </c>
      <c r="F1" s="18"/>
      <c r="G1" s="18" t="s">
        <v>97</v>
      </c>
      <c r="H1" s="18"/>
      <c r="I1" s="18"/>
      <c r="J1" s="18"/>
      <c r="K1" s="18"/>
      <c r="L1" s="18"/>
      <c r="M1" s="18"/>
      <c r="N1" s="18" t="s">
        <v>98</v>
      </c>
      <c r="O1" s="18"/>
      <c r="P1" s="18"/>
      <c r="Q1" s="18"/>
      <c r="R1" s="18"/>
      <c r="S1" s="18"/>
      <c r="T1" s="18"/>
      <c r="U1" s="18" t="s">
        <v>99</v>
      </c>
      <c r="V1" s="18"/>
      <c r="W1" s="18"/>
      <c r="X1" s="18"/>
      <c r="Y1" s="18"/>
      <c r="Z1" s="18"/>
      <c r="AA1" s="18"/>
      <c r="AB1" s="18" t="s">
        <v>100</v>
      </c>
      <c r="AC1" s="18"/>
      <c r="AD1" s="18"/>
      <c r="AE1" s="18"/>
      <c r="AF1" s="18"/>
      <c r="AG1" s="18"/>
      <c r="AH1" s="18"/>
      <c r="AI1" s="19" t="s">
        <v>87</v>
      </c>
    </row>
    <row r="2" spans="2:858" s="7" customFormat="1" ht="16.149999999999999" customHeight="1" x14ac:dyDescent="0.25">
      <c r="D2" s="35"/>
      <c r="E2" s="12">
        <f>+E3</f>
        <v>46235</v>
      </c>
      <c r="F2" s="12">
        <f t="shared" ref="F2:AI2" si="0">+F3</f>
        <v>46236</v>
      </c>
      <c r="G2" s="12">
        <f t="shared" si="0"/>
        <v>46237</v>
      </c>
      <c r="H2" s="12">
        <f t="shared" si="0"/>
        <v>46238</v>
      </c>
      <c r="I2" s="12">
        <f t="shared" si="0"/>
        <v>46239</v>
      </c>
      <c r="J2" s="12">
        <f t="shared" si="0"/>
        <v>46240</v>
      </c>
      <c r="K2" s="12">
        <f t="shared" si="0"/>
        <v>46241</v>
      </c>
      <c r="L2" s="12">
        <f t="shared" si="0"/>
        <v>46242</v>
      </c>
      <c r="M2" s="12">
        <f t="shared" si="0"/>
        <v>46243</v>
      </c>
      <c r="N2" s="12">
        <f t="shared" si="0"/>
        <v>46244</v>
      </c>
      <c r="O2" s="12">
        <f t="shared" si="0"/>
        <v>46245</v>
      </c>
      <c r="P2" s="12">
        <f t="shared" si="0"/>
        <v>46246</v>
      </c>
      <c r="Q2" s="12">
        <f t="shared" si="0"/>
        <v>46247</v>
      </c>
      <c r="R2" s="12">
        <f t="shared" si="0"/>
        <v>46248</v>
      </c>
      <c r="S2" s="12">
        <f t="shared" si="0"/>
        <v>46249</v>
      </c>
      <c r="T2" s="12">
        <f t="shared" si="0"/>
        <v>46250</v>
      </c>
      <c r="U2" s="12">
        <f t="shared" si="0"/>
        <v>46251</v>
      </c>
      <c r="V2" s="12">
        <f t="shared" si="0"/>
        <v>46252</v>
      </c>
      <c r="W2" s="12">
        <f t="shared" si="0"/>
        <v>46253</v>
      </c>
      <c r="X2" s="12">
        <f t="shared" si="0"/>
        <v>46254</v>
      </c>
      <c r="Y2" s="12">
        <f t="shared" si="0"/>
        <v>46255</v>
      </c>
      <c r="Z2" s="12">
        <f t="shared" si="0"/>
        <v>46256</v>
      </c>
      <c r="AA2" s="12">
        <f t="shared" si="0"/>
        <v>46257</v>
      </c>
      <c r="AB2" s="12">
        <f t="shared" si="0"/>
        <v>46258</v>
      </c>
      <c r="AC2" s="12">
        <f t="shared" si="0"/>
        <v>46259</v>
      </c>
      <c r="AD2" s="12">
        <f t="shared" si="0"/>
        <v>46260</v>
      </c>
      <c r="AE2" s="12">
        <f t="shared" si="0"/>
        <v>46261</v>
      </c>
      <c r="AF2" s="12">
        <f t="shared" si="0"/>
        <v>46262</v>
      </c>
      <c r="AG2" s="12">
        <f t="shared" si="0"/>
        <v>46263</v>
      </c>
      <c r="AH2" s="12">
        <f t="shared" si="0"/>
        <v>46264</v>
      </c>
      <c r="AI2" s="12">
        <f t="shared" si="0"/>
        <v>46265</v>
      </c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</row>
    <row r="3" spans="2:858" s="9" customFormat="1" ht="16.149999999999999" customHeight="1" x14ac:dyDescent="0.25">
      <c r="D3" s="36"/>
      <c r="E3" s="13" cm="1">
        <f t="array" ref="E3:AI3">_xlfn.SEQUENCE(,31,DATE(_An,MATCH(_Mois,t_Mois[Mois],0),1))</f>
        <v>46235</v>
      </c>
      <c r="F3" s="13">
        <v>46236</v>
      </c>
      <c r="G3" s="13">
        <v>46237</v>
      </c>
      <c r="H3" s="13">
        <v>46238</v>
      </c>
      <c r="I3" s="13">
        <v>46239</v>
      </c>
      <c r="J3" s="13">
        <v>46240</v>
      </c>
      <c r="K3" s="13">
        <v>46241</v>
      </c>
      <c r="L3" s="13">
        <v>46242</v>
      </c>
      <c r="M3" s="13">
        <v>46243</v>
      </c>
      <c r="N3" s="13">
        <v>46244</v>
      </c>
      <c r="O3" s="13">
        <v>46245</v>
      </c>
      <c r="P3" s="13">
        <v>46246</v>
      </c>
      <c r="Q3" s="13">
        <v>46247</v>
      </c>
      <c r="R3" s="13">
        <v>46248</v>
      </c>
      <c r="S3" s="13">
        <v>46249</v>
      </c>
      <c r="T3" s="13">
        <v>46250</v>
      </c>
      <c r="U3" s="13">
        <v>46251</v>
      </c>
      <c r="V3" s="13">
        <v>46252</v>
      </c>
      <c r="W3" s="13">
        <v>46253</v>
      </c>
      <c r="X3" s="13">
        <v>46254</v>
      </c>
      <c r="Y3" s="13">
        <v>46255</v>
      </c>
      <c r="Z3" s="13">
        <v>46256</v>
      </c>
      <c r="AA3" s="13">
        <v>46257</v>
      </c>
      <c r="AB3" s="13">
        <v>46258</v>
      </c>
      <c r="AC3" s="13">
        <v>46259</v>
      </c>
      <c r="AD3" s="13">
        <v>46260</v>
      </c>
      <c r="AE3" s="13">
        <v>46261</v>
      </c>
      <c r="AF3" s="13">
        <v>46262</v>
      </c>
      <c r="AG3" s="13">
        <v>46263</v>
      </c>
      <c r="AH3" s="13">
        <v>46264</v>
      </c>
      <c r="AI3" s="13">
        <v>46265</v>
      </c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</row>
    <row r="4" spans="2:858" s="1" customFormat="1" ht="16.5" thickBot="1" x14ac:dyDescent="0.3">
      <c r="B4" s="5">
        <v>2026</v>
      </c>
      <c r="D4" s="37" t="s">
        <v>4</v>
      </c>
      <c r="E4" s="11" t="s">
        <v>47</v>
      </c>
      <c r="F4" s="11" t="s">
        <v>48</v>
      </c>
      <c r="G4" s="11" t="s">
        <v>49</v>
      </c>
      <c r="H4" s="11" t="s">
        <v>50</v>
      </c>
      <c r="I4" s="11" t="s">
        <v>51</v>
      </c>
      <c r="J4" s="11" t="s">
        <v>52</v>
      </c>
      <c r="K4" s="11" t="s">
        <v>53</v>
      </c>
      <c r="L4" s="11" t="s">
        <v>54</v>
      </c>
      <c r="M4" s="11" t="s">
        <v>55</v>
      </c>
      <c r="N4" s="11" t="s">
        <v>56</v>
      </c>
      <c r="O4" s="11" t="s">
        <v>57</v>
      </c>
      <c r="P4" s="11" t="s">
        <v>58</v>
      </c>
      <c r="Q4" s="11" t="s">
        <v>59</v>
      </c>
      <c r="R4" s="11" t="s">
        <v>60</v>
      </c>
      <c r="S4" s="11" t="s">
        <v>61</v>
      </c>
      <c r="T4" s="11" t="s">
        <v>62</v>
      </c>
      <c r="U4" s="11" t="s">
        <v>63</v>
      </c>
      <c r="V4" s="11" t="s">
        <v>64</v>
      </c>
      <c r="W4" s="11" t="s">
        <v>65</v>
      </c>
      <c r="X4" s="11" t="s">
        <v>66</v>
      </c>
      <c r="Y4" s="11" t="s">
        <v>67</v>
      </c>
      <c r="Z4" s="11" t="s">
        <v>68</v>
      </c>
      <c r="AA4" s="11" t="s">
        <v>69</v>
      </c>
      <c r="AB4" s="11" t="s">
        <v>70</v>
      </c>
      <c r="AC4" s="11" t="s">
        <v>71</v>
      </c>
      <c r="AD4" s="11" t="s">
        <v>72</v>
      </c>
      <c r="AE4" s="11" t="s">
        <v>73</v>
      </c>
      <c r="AF4" s="11" t="s">
        <v>74</v>
      </c>
      <c r="AG4" s="11" t="s">
        <v>75</v>
      </c>
      <c r="AH4" s="11" t="s">
        <v>76</v>
      </c>
      <c r="AI4" s="11" t="s">
        <v>77</v>
      </c>
    </row>
    <row r="5" spans="2:858" ht="16.5" thickTop="1" x14ac:dyDescent="0.25">
      <c r="B5" s="6" t="s">
        <v>15</v>
      </c>
      <c r="D5" s="38" t="s">
        <v>20</v>
      </c>
      <c r="E5" s="14"/>
      <c r="F5" s="14"/>
      <c r="G5" s="14" t="s">
        <v>5</v>
      </c>
      <c r="H5" s="14"/>
      <c r="I5" s="14" t="s">
        <v>6</v>
      </c>
      <c r="J5" s="14"/>
      <c r="K5" s="14"/>
      <c r="L5" s="14"/>
      <c r="M5" s="14"/>
      <c r="N5" s="14" t="s">
        <v>5</v>
      </c>
      <c r="O5" s="14"/>
      <c r="P5" s="14" t="s">
        <v>6</v>
      </c>
      <c r="Q5" s="14"/>
      <c r="R5" s="14"/>
      <c r="S5" s="14"/>
      <c r="T5" s="14"/>
      <c r="U5" s="14" t="s">
        <v>5</v>
      </c>
      <c r="V5" s="14"/>
      <c r="W5" s="14" t="s">
        <v>6</v>
      </c>
      <c r="X5" s="14"/>
      <c r="Y5" s="14"/>
      <c r="Z5" s="14"/>
      <c r="AA5" s="14"/>
      <c r="AB5" s="14" t="s">
        <v>5</v>
      </c>
      <c r="AC5" s="14"/>
      <c r="AD5" s="14" t="s">
        <v>6</v>
      </c>
      <c r="AE5" s="14"/>
      <c r="AF5" s="14"/>
      <c r="AG5" s="14"/>
      <c r="AH5" s="14"/>
      <c r="AI5" s="14" t="s">
        <v>5</v>
      </c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</row>
    <row r="6" spans="2:858" ht="15.75" x14ac:dyDescent="0.25">
      <c r="D6" s="39" t="s">
        <v>21</v>
      </c>
      <c r="E6" s="15"/>
      <c r="F6" s="15"/>
      <c r="G6" s="15" t="s">
        <v>5</v>
      </c>
      <c r="H6" s="15" t="s">
        <v>6</v>
      </c>
      <c r="I6" s="15"/>
      <c r="J6" s="15"/>
      <c r="K6" s="15"/>
      <c r="L6" s="15"/>
      <c r="M6" s="15"/>
      <c r="N6" s="15" t="s">
        <v>5</v>
      </c>
      <c r="O6" s="15" t="s">
        <v>6</v>
      </c>
      <c r="P6" s="15"/>
      <c r="Q6" s="15"/>
      <c r="R6" s="15"/>
      <c r="S6" s="15"/>
      <c r="T6" s="15"/>
      <c r="U6" s="15" t="s">
        <v>5</v>
      </c>
      <c r="V6" s="15" t="s">
        <v>6</v>
      </c>
      <c r="W6" s="15"/>
      <c r="X6" s="15"/>
      <c r="Y6" s="15"/>
      <c r="Z6" s="15"/>
      <c r="AA6" s="15"/>
      <c r="AB6" s="15" t="s">
        <v>5</v>
      </c>
      <c r="AC6" s="15" t="s">
        <v>6</v>
      </c>
      <c r="AD6" s="15"/>
      <c r="AE6" s="15"/>
      <c r="AF6" s="15"/>
      <c r="AG6" s="15"/>
      <c r="AH6" s="15"/>
      <c r="AI6" s="15" t="s">
        <v>5</v>
      </c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</row>
    <row r="7" spans="2:858" ht="15.75" x14ac:dyDescent="0.25">
      <c r="B7" s="1"/>
      <c r="D7" s="39" t="s">
        <v>22</v>
      </c>
      <c r="E7" s="16"/>
      <c r="F7" s="16"/>
      <c r="G7" s="16"/>
      <c r="H7" s="16" t="s">
        <v>5</v>
      </c>
      <c r="I7" s="16" t="s">
        <v>6</v>
      </c>
      <c r="J7" s="16"/>
      <c r="K7" s="16"/>
      <c r="L7" s="16"/>
      <c r="M7" s="16"/>
      <c r="N7" s="16"/>
      <c r="O7" s="16" t="s">
        <v>5</v>
      </c>
      <c r="P7" s="16" t="s">
        <v>6</v>
      </c>
      <c r="Q7" s="16"/>
      <c r="R7" s="16"/>
      <c r="S7" s="16"/>
      <c r="T7" s="16"/>
      <c r="U7" s="16"/>
      <c r="V7" s="16" t="s">
        <v>5</v>
      </c>
      <c r="W7" s="16" t="s">
        <v>6</v>
      </c>
      <c r="X7" s="16"/>
      <c r="Y7" s="16"/>
      <c r="Z7" s="16"/>
      <c r="AA7" s="16"/>
      <c r="AB7" s="16"/>
      <c r="AC7" s="16" t="s">
        <v>5</v>
      </c>
      <c r="AD7" s="16" t="s">
        <v>6</v>
      </c>
      <c r="AE7" s="16"/>
      <c r="AF7" s="16"/>
      <c r="AG7" s="16"/>
      <c r="AH7" s="16"/>
      <c r="AI7" s="1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</row>
    <row r="8" spans="2:858" ht="15.75" x14ac:dyDescent="0.25">
      <c r="D8" s="39" t="s">
        <v>23</v>
      </c>
      <c r="E8" s="15"/>
      <c r="F8" s="15"/>
      <c r="G8" s="15" t="s">
        <v>5</v>
      </c>
      <c r="H8" s="15"/>
      <c r="I8" s="15"/>
      <c r="J8" s="15"/>
      <c r="K8" s="15" t="s">
        <v>6</v>
      </c>
      <c r="L8" s="15"/>
      <c r="M8" s="15"/>
      <c r="N8" s="15" t="s">
        <v>5</v>
      </c>
      <c r="O8" s="15"/>
      <c r="P8" s="15"/>
      <c r="Q8" s="15"/>
      <c r="R8" s="15" t="s">
        <v>6</v>
      </c>
      <c r="S8" s="15"/>
      <c r="T8" s="15"/>
      <c r="U8" s="15" t="s">
        <v>5</v>
      </c>
      <c r="V8" s="15"/>
      <c r="W8" s="15"/>
      <c r="X8" s="15"/>
      <c r="Y8" s="15" t="s">
        <v>6</v>
      </c>
      <c r="Z8" s="15"/>
      <c r="AA8" s="15"/>
      <c r="AB8" s="15" t="s">
        <v>5</v>
      </c>
      <c r="AC8" s="15"/>
      <c r="AD8" s="15"/>
      <c r="AE8" s="15"/>
      <c r="AF8" s="15" t="s">
        <v>6</v>
      </c>
      <c r="AG8" s="15"/>
      <c r="AH8" s="15"/>
      <c r="AI8" s="15" t="s">
        <v>5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</row>
    <row r="9" spans="2:858" ht="15.75" x14ac:dyDescent="0.25">
      <c r="D9" s="39" t="s">
        <v>24</v>
      </c>
      <c r="E9" s="16" t="s">
        <v>102</v>
      </c>
      <c r="F9" s="16" t="s">
        <v>102</v>
      </c>
      <c r="G9" s="16" t="s">
        <v>102</v>
      </c>
      <c r="H9" s="16" t="s">
        <v>102</v>
      </c>
      <c r="I9" s="16" t="s">
        <v>102</v>
      </c>
      <c r="J9" s="16" t="s">
        <v>102</v>
      </c>
      <c r="K9" s="16" t="s">
        <v>102</v>
      </c>
      <c r="L9" s="16" t="s">
        <v>102</v>
      </c>
      <c r="M9" s="16" t="s">
        <v>102</v>
      </c>
      <c r="N9" s="16" t="s">
        <v>102</v>
      </c>
      <c r="O9" s="16" t="s">
        <v>102</v>
      </c>
      <c r="P9" s="16" t="s">
        <v>102</v>
      </c>
      <c r="Q9" s="16" t="s">
        <v>102</v>
      </c>
      <c r="R9" s="16" t="s">
        <v>102</v>
      </c>
      <c r="S9" s="16" t="s">
        <v>102</v>
      </c>
      <c r="T9" s="16"/>
      <c r="U9" s="16" t="s">
        <v>5</v>
      </c>
      <c r="V9" s="16"/>
      <c r="W9" s="16"/>
      <c r="X9" s="16"/>
      <c r="Y9" s="16"/>
      <c r="Z9" s="16"/>
      <c r="AA9" s="16"/>
      <c r="AB9" s="16" t="s">
        <v>5</v>
      </c>
      <c r="AC9" s="16"/>
      <c r="AD9" s="16"/>
      <c r="AE9" s="16"/>
      <c r="AF9" s="16"/>
      <c r="AG9" s="16"/>
      <c r="AH9" s="16"/>
      <c r="AI9" s="16" t="s">
        <v>5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</row>
    <row r="10" spans="2:858" ht="15.75" x14ac:dyDescent="0.25">
      <c r="B10" s="1"/>
      <c r="D10" s="39" t="s">
        <v>25</v>
      </c>
      <c r="E10" s="15"/>
      <c r="F10" s="15"/>
      <c r="G10" s="15"/>
      <c r="H10" s="15"/>
      <c r="I10" s="15" t="s">
        <v>5</v>
      </c>
      <c r="J10" s="15"/>
      <c r="K10" s="15" t="s">
        <v>6</v>
      </c>
      <c r="L10" s="15"/>
      <c r="M10" s="15"/>
      <c r="N10" s="15"/>
      <c r="O10" s="15"/>
      <c r="P10" s="15" t="s">
        <v>5</v>
      </c>
      <c r="Q10" s="15"/>
      <c r="R10" s="15" t="s">
        <v>6</v>
      </c>
      <c r="S10" s="15"/>
      <c r="T10" s="15"/>
      <c r="U10" s="15"/>
      <c r="V10" s="15"/>
      <c r="W10" s="15" t="s">
        <v>5</v>
      </c>
      <c r="X10" s="15"/>
      <c r="Y10" s="15" t="s">
        <v>6</v>
      </c>
      <c r="Z10" s="15"/>
      <c r="AA10" s="15"/>
      <c r="AB10" s="15"/>
      <c r="AC10" s="15"/>
      <c r="AD10" s="15" t="s">
        <v>5</v>
      </c>
      <c r="AE10" s="15"/>
      <c r="AF10" s="15" t="s">
        <v>6</v>
      </c>
      <c r="AG10" s="15"/>
      <c r="AH10" s="15"/>
      <c r="AI10" s="15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</row>
    <row r="11" spans="2:858" ht="15.75" x14ac:dyDescent="0.25">
      <c r="D11" s="39" t="s">
        <v>26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</row>
    <row r="12" spans="2:858" ht="15.75" x14ac:dyDescent="0.25">
      <c r="D12" s="39" t="s">
        <v>27</v>
      </c>
      <c r="E12" s="15"/>
      <c r="F12" s="15"/>
      <c r="G12" s="15"/>
      <c r="H12" s="15"/>
      <c r="I12" s="15" t="s">
        <v>5</v>
      </c>
      <c r="J12" s="15"/>
      <c r="K12" s="15" t="s">
        <v>6</v>
      </c>
      <c r="L12" s="15"/>
      <c r="M12" s="15"/>
      <c r="N12" s="15"/>
      <c r="O12" s="15"/>
      <c r="P12" s="15" t="s">
        <v>5</v>
      </c>
      <c r="Q12" s="15"/>
      <c r="R12" s="15" t="s">
        <v>6</v>
      </c>
      <c r="S12" s="15"/>
      <c r="T12" s="15"/>
      <c r="U12" s="15"/>
      <c r="V12" s="15"/>
      <c r="W12" s="15" t="s">
        <v>5</v>
      </c>
      <c r="X12" s="15"/>
      <c r="Y12" s="15" t="s">
        <v>6</v>
      </c>
      <c r="Z12" s="15"/>
      <c r="AA12" s="15"/>
      <c r="AB12" s="15"/>
      <c r="AC12" s="15"/>
      <c r="AD12" s="15" t="s">
        <v>5</v>
      </c>
      <c r="AE12" s="15"/>
      <c r="AF12" s="15" t="s">
        <v>6</v>
      </c>
      <c r="AG12" s="15"/>
      <c r="AH12" s="15"/>
      <c r="AI12" s="15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</row>
    <row r="13" spans="2:858" ht="15.75" x14ac:dyDescent="0.25">
      <c r="D13" s="39" t="s">
        <v>28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</row>
    <row r="14" spans="2:858" ht="15.75" x14ac:dyDescent="0.25">
      <c r="D14" s="39" t="s">
        <v>29</v>
      </c>
      <c r="E14" s="15"/>
      <c r="F14" s="15"/>
      <c r="G14" s="15"/>
      <c r="H14" s="15" t="s">
        <v>5</v>
      </c>
      <c r="I14" s="15"/>
      <c r="J14" s="15"/>
      <c r="K14" s="15"/>
      <c r="L14" s="15"/>
      <c r="M14" s="15"/>
      <c r="N14" s="15"/>
      <c r="O14" s="15" t="s">
        <v>5</v>
      </c>
      <c r="P14" s="15"/>
      <c r="Q14" s="15"/>
      <c r="R14" s="15"/>
      <c r="S14" s="15"/>
      <c r="T14" s="15"/>
      <c r="U14" s="15"/>
      <c r="V14" s="15" t="s">
        <v>5</v>
      </c>
      <c r="W14" s="15"/>
      <c r="X14" s="15"/>
      <c r="Y14" s="15"/>
      <c r="Z14" s="15"/>
      <c r="AA14" s="15"/>
      <c r="AB14" s="15"/>
      <c r="AC14" s="15" t="s">
        <v>5</v>
      </c>
      <c r="AD14" s="15"/>
      <c r="AE14" s="15"/>
      <c r="AF14" s="15"/>
      <c r="AG14" s="15"/>
      <c r="AH14" s="15"/>
      <c r="AI14" s="15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</row>
    <row r="15" spans="2:858" ht="15.75" x14ac:dyDescent="0.25">
      <c r="D15" s="39" t="s">
        <v>30</v>
      </c>
      <c r="E15" s="16"/>
      <c r="F15" s="16"/>
      <c r="G15" s="16"/>
      <c r="H15" s="16" t="s">
        <v>5</v>
      </c>
      <c r="I15" s="16" t="s">
        <v>6</v>
      </c>
      <c r="J15" s="16"/>
      <c r="K15" s="16"/>
      <c r="L15" s="16"/>
      <c r="M15" s="16"/>
      <c r="N15" s="16"/>
      <c r="O15" s="16" t="s">
        <v>5</v>
      </c>
      <c r="P15" s="16" t="s">
        <v>6</v>
      </c>
      <c r="Q15" s="16"/>
      <c r="R15" s="16"/>
      <c r="S15" s="16"/>
      <c r="T15" s="16"/>
      <c r="U15" s="16"/>
      <c r="V15" s="16" t="s">
        <v>5</v>
      </c>
      <c r="W15" s="16" t="s">
        <v>6</v>
      </c>
      <c r="X15" s="16"/>
      <c r="Y15" s="16"/>
      <c r="Z15" s="16"/>
      <c r="AA15" s="16"/>
      <c r="AB15" s="16"/>
      <c r="AC15" s="16" t="s">
        <v>5</v>
      </c>
      <c r="AD15" s="16" t="s">
        <v>6</v>
      </c>
      <c r="AE15" s="16"/>
      <c r="AF15" s="16"/>
      <c r="AG15" s="16"/>
      <c r="AH15" s="16"/>
      <c r="AI15" s="16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</row>
    <row r="16" spans="2:858" ht="15.75" x14ac:dyDescent="0.25">
      <c r="D16" s="39" t="s">
        <v>31</v>
      </c>
      <c r="E16" s="15"/>
      <c r="F16" s="15"/>
      <c r="G16" s="15" t="s">
        <v>5</v>
      </c>
      <c r="H16" s="15"/>
      <c r="I16" s="15"/>
      <c r="J16" s="15"/>
      <c r="K16" s="15" t="s">
        <v>6</v>
      </c>
      <c r="L16" s="15"/>
      <c r="M16" s="15"/>
      <c r="N16" s="15" t="s">
        <v>5</v>
      </c>
      <c r="O16" s="15"/>
      <c r="P16" s="15"/>
      <c r="Q16" s="15"/>
      <c r="R16" s="15" t="s">
        <v>6</v>
      </c>
      <c r="S16" s="15"/>
      <c r="T16" s="15"/>
      <c r="U16" s="15" t="s">
        <v>5</v>
      </c>
      <c r="V16" s="15"/>
      <c r="W16" s="15"/>
      <c r="X16" s="15"/>
      <c r="Y16" s="15" t="s">
        <v>6</v>
      </c>
      <c r="Z16" s="15"/>
      <c r="AA16" s="15"/>
      <c r="AB16" s="15" t="s">
        <v>5</v>
      </c>
      <c r="AC16" s="15"/>
      <c r="AD16" s="15"/>
      <c r="AE16" s="15"/>
      <c r="AF16" s="15" t="s">
        <v>6</v>
      </c>
      <c r="AG16" s="15"/>
      <c r="AH16" s="15"/>
      <c r="AI16" s="15" t="s">
        <v>5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</row>
  </sheetData>
  <phoneticPr fontId="2" type="noConversion"/>
  <conditionalFormatting sqref="B7">
    <cfRule type="containsText" dxfId="5" priority="20" operator="containsText" text="Année normale">
      <formula>NOT(ISERROR(SEARCH("Année normale",B7)))</formula>
    </cfRule>
  </conditionalFormatting>
  <conditionalFormatting sqref="E5:AI16">
    <cfRule type="expression" dxfId="4" priority="1">
      <formula>AND(E5&lt;&gt;"",LEFT(E5,3)&lt;&gt;"RTT")</formula>
    </cfRule>
    <cfRule type="expression" dxfId="3" priority="23" stopIfTrue="1">
      <formula>WEEKDAY(E$3,2)&gt;5</formula>
    </cfRule>
    <cfRule type="expression" dxfId="2" priority="24">
      <formula>COUNTIF(l_Feries,E$3)</formula>
    </cfRule>
  </conditionalFormatting>
  <conditionalFormatting sqref="E1:AI16">
    <cfRule type="expression" dxfId="1" priority="2">
      <formula>WEEKDAY(E$3,2)&lt;7</formula>
    </cfRule>
  </conditionalFormatting>
  <dataValidations count="1">
    <dataValidation type="list" allowBlank="1" showInputMessage="1" showErrorMessage="1" sqref="B5" xr:uid="{1F8D0F9E-4D84-401D-B0C1-9507922D6510}">
      <formula1>l_Mois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22C8-DC7D-EF4D-9B26-41B6F8C06D4A}">
  <sheetPr codeName="Feuil2"/>
  <dimension ref="B1:R23"/>
  <sheetViews>
    <sheetView showGridLines="0" topLeftCell="A4" zoomScale="99" zoomScaleNormal="99" workbookViewId="0">
      <selection activeCell="N13" sqref="N13"/>
    </sheetView>
  </sheetViews>
  <sheetFormatPr defaultColWidth="11" defaultRowHeight="15.75" x14ac:dyDescent="0.25"/>
  <cols>
    <col min="1" max="1" width="3.75" customWidth="1"/>
    <col min="2" max="2" width="23" style="31" customWidth="1"/>
    <col min="3" max="4" width="8.25" bestFit="1" customWidth="1"/>
    <col min="5" max="5" width="3.75" customWidth="1"/>
    <col min="7" max="7" width="3.75" customWidth="1"/>
    <col min="8" max="8" width="17.25" bestFit="1" customWidth="1"/>
    <col min="9" max="9" width="10.25" bestFit="1" customWidth="1"/>
    <col min="10" max="10" width="3.75" customWidth="1"/>
    <col min="11" max="11" width="23.375" style="33" customWidth="1"/>
    <col min="12" max="12" width="11.25" style="20" bestFit="1" customWidth="1"/>
    <col min="13" max="13" width="11.5" style="20" bestFit="1" customWidth="1"/>
    <col min="14" max="14" width="9" style="20" bestFit="1" customWidth="1"/>
    <col min="16" max="16" width="9.125" bestFit="1" customWidth="1"/>
    <col min="17" max="17" width="17.375" bestFit="1" customWidth="1"/>
    <col min="18" max="18" width="15.875" bestFit="1" customWidth="1"/>
  </cols>
  <sheetData>
    <row r="1" spans="2:18" x14ac:dyDescent="0.25">
      <c r="P1" s="20" t="s">
        <v>78</v>
      </c>
      <c r="Q1" s="20" t="s">
        <v>5</v>
      </c>
      <c r="R1" s="20" t="s">
        <v>6</v>
      </c>
    </row>
    <row r="2" spans="2:18" ht="78.75" x14ac:dyDescent="0.25">
      <c r="P2" s="21" t="s">
        <v>0</v>
      </c>
      <c r="Q2" s="22" t="s">
        <v>82</v>
      </c>
      <c r="R2" s="23"/>
    </row>
    <row r="3" spans="2:18" ht="47.25" x14ac:dyDescent="0.25">
      <c r="P3" s="24" t="s">
        <v>2</v>
      </c>
      <c r="Q3" s="25" t="s">
        <v>83</v>
      </c>
      <c r="R3" s="26" t="s">
        <v>21</v>
      </c>
    </row>
    <row r="4" spans="2:18" ht="47.25" x14ac:dyDescent="0.25">
      <c r="P4" s="24" t="s">
        <v>1</v>
      </c>
      <c r="Q4" s="25" t="s">
        <v>84</v>
      </c>
      <c r="R4" s="26" t="s">
        <v>85</v>
      </c>
    </row>
    <row r="5" spans="2:18" x14ac:dyDescent="0.25">
      <c r="P5" s="24" t="s">
        <v>80</v>
      </c>
      <c r="Q5" s="25"/>
      <c r="R5" s="26"/>
    </row>
    <row r="6" spans="2:18" ht="63" x14ac:dyDescent="0.25">
      <c r="P6" s="24" t="s">
        <v>3</v>
      </c>
      <c r="Q6" s="25"/>
      <c r="R6" s="26" t="s">
        <v>86</v>
      </c>
    </row>
    <row r="7" spans="2:18" x14ac:dyDescent="0.25">
      <c r="P7" s="24" t="s">
        <v>81</v>
      </c>
      <c r="Q7" s="25"/>
      <c r="R7" s="26"/>
    </row>
    <row r="8" spans="2:18" x14ac:dyDescent="0.25">
      <c r="P8" s="27" t="s">
        <v>79</v>
      </c>
      <c r="Q8" s="28"/>
      <c r="R8" s="29"/>
    </row>
    <row r="9" spans="2:18" ht="21" x14ac:dyDescent="0.25">
      <c r="K9" s="40" t="s">
        <v>101</v>
      </c>
      <c r="L9" s="41"/>
      <c r="M9" s="41"/>
      <c r="N9" s="41"/>
    </row>
    <row r="10" spans="2:18" x14ac:dyDescent="0.25">
      <c r="B10" s="32" t="s">
        <v>4</v>
      </c>
      <c r="C10" t="s">
        <v>5</v>
      </c>
      <c r="D10" t="s">
        <v>6</v>
      </c>
      <c r="F10" t="s">
        <v>7</v>
      </c>
      <c r="H10" t="s">
        <v>32</v>
      </c>
      <c r="I10" s="2" t="s">
        <v>33</v>
      </c>
      <c r="K10" s="33" t="s">
        <v>95</v>
      </c>
      <c r="L10" s="20" t="s">
        <v>88</v>
      </c>
      <c r="M10" s="20" t="s">
        <v>89</v>
      </c>
      <c r="N10" s="20" t="s">
        <v>90</v>
      </c>
    </row>
    <row r="11" spans="2:18" x14ac:dyDescent="0.25">
      <c r="B11" s="32" t="s">
        <v>20</v>
      </c>
      <c r="C11" t="s">
        <v>0</v>
      </c>
      <c r="D11" t="s">
        <v>1</v>
      </c>
      <c r="F11" t="s">
        <v>8</v>
      </c>
      <c r="H11" t="s">
        <v>34</v>
      </c>
      <c r="I11" s="4">
        <f>DATE(_An,1,1)</f>
        <v>46023</v>
      </c>
      <c r="K11" s="33" t="s">
        <v>20</v>
      </c>
      <c r="L11" s="30">
        <v>46037</v>
      </c>
      <c r="M11" s="30">
        <v>46068</v>
      </c>
      <c r="N11" s="30" t="s">
        <v>91</v>
      </c>
    </row>
    <row r="12" spans="2:18" x14ac:dyDescent="0.25">
      <c r="B12" s="32" t="s">
        <v>21</v>
      </c>
      <c r="C12" t="s">
        <v>0</v>
      </c>
      <c r="D12" t="s">
        <v>2</v>
      </c>
      <c r="F12" t="s">
        <v>9</v>
      </c>
      <c r="H12" t="s">
        <v>35</v>
      </c>
      <c r="I12" s="4">
        <f>FLOOR(DAY(MINUTE(_An/38)/2+56)&amp;"/5/"&amp;_An,7)-34</f>
        <v>46117</v>
      </c>
      <c r="K12" s="33" t="s">
        <v>21</v>
      </c>
      <c r="L12" s="30">
        <v>46096</v>
      </c>
      <c r="M12" s="30">
        <v>46127</v>
      </c>
      <c r="N12" s="30" t="s">
        <v>92</v>
      </c>
    </row>
    <row r="13" spans="2:18" x14ac:dyDescent="0.25">
      <c r="B13" s="32" t="s">
        <v>22</v>
      </c>
      <c r="C13" t="s">
        <v>2</v>
      </c>
      <c r="D13" t="s">
        <v>1</v>
      </c>
      <c r="F13" t="s">
        <v>10</v>
      </c>
      <c r="H13" t="s">
        <v>36</v>
      </c>
      <c r="I13" s="4">
        <f>DatePaques+1</f>
        <v>46118</v>
      </c>
      <c r="K13" s="33" t="s">
        <v>22</v>
      </c>
      <c r="L13" s="30">
        <v>46157</v>
      </c>
      <c r="M13" s="30">
        <v>46188</v>
      </c>
      <c r="N13" s="30" t="s">
        <v>93</v>
      </c>
    </row>
    <row r="14" spans="2:18" x14ac:dyDescent="0.25">
      <c r="B14" s="32" t="s">
        <v>23</v>
      </c>
      <c r="C14" t="s">
        <v>0</v>
      </c>
      <c r="D14" t="s">
        <v>3</v>
      </c>
      <c r="F14" t="s">
        <v>11</v>
      </c>
      <c r="H14" t="s">
        <v>37</v>
      </c>
      <c r="I14" s="4">
        <f>DATE(_An,5,1)</f>
        <v>46143</v>
      </c>
      <c r="K14" s="33" t="s">
        <v>24</v>
      </c>
      <c r="L14" s="30">
        <v>46218</v>
      </c>
      <c r="M14" s="30">
        <v>46249</v>
      </c>
      <c r="N14" s="30" t="s">
        <v>102</v>
      </c>
    </row>
    <row r="15" spans="2:18" x14ac:dyDescent="0.25">
      <c r="B15" s="32" t="s">
        <v>24</v>
      </c>
      <c r="C15" t="s">
        <v>0</v>
      </c>
      <c r="F15" t="s">
        <v>12</v>
      </c>
      <c r="H15" t="s">
        <v>38</v>
      </c>
      <c r="I15" s="4">
        <f>DATE(_An,5,8)</f>
        <v>46150</v>
      </c>
      <c r="K15" s="33" t="s">
        <v>28</v>
      </c>
      <c r="L15" s="30">
        <v>46280</v>
      </c>
      <c r="M15" s="30">
        <v>46310</v>
      </c>
      <c r="N15" s="30" t="s">
        <v>94</v>
      </c>
    </row>
    <row r="16" spans="2:18" x14ac:dyDescent="0.25">
      <c r="B16" s="32" t="s">
        <v>25</v>
      </c>
      <c r="C16" t="s">
        <v>1</v>
      </c>
      <c r="D16" t="s">
        <v>3</v>
      </c>
      <c r="F16" t="s">
        <v>13</v>
      </c>
      <c r="H16" t="s">
        <v>39</v>
      </c>
      <c r="I16" s="4">
        <f>DatePaques+39</f>
        <v>46156</v>
      </c>
      <c r="K16" s="33" t="s">
        <v>30</v>
      </c>
      <c r="L16" s="30">
        <v>46341</v>
      </c>
      <c r="M16" s="30">
        <v>46371</v>
      </c>
      <c r="N16" s="30"/>
    </row>
    <row r="17" spans="2:9" x14ac:dyDescent="0.25">
      <c r="B17" s="32" t="s">
        <v>26</v>
      </c>
      <c r="F17" t="s">
        <v>14</v>
      </c>
      <c r="H17" t="s">
        <v>40</v>
      </c>
      <c r="I17" s="4">
        <f>DatePaques+49</f>
        <v>46166</v>
      </c>
    </row>
    <row r="18" spans="2:9" x14ac:dyDescent="0.25">
      <c r="B18" s="32" t="s">
        <v>27</v>
      </c>
      <c r="C18" t="s">
        <v>1</v>
      </c>
      <c r="D18" t="s">
        <v>3</v>
      </c>
      <c r="F18" t="s">
        <v>15</v>
      </c>
      <c r="H18" t="s">
        <v>41</v>
      </c>
      <c r="I18" s="4">
        <f>DatePaques+50</f>
        <v>46167</v>
      </c>
    </row>
    <row r="19" spans="2:9" x14ac:dyDescent="0.25">
      <c r="B19" s="32" t="s">
        <v>28</v>
      </c>
      <c r="F19" t="s">
        <v>16</v>
      </c>
      <c r="H19" t="s">
        <v>42</v>
      </c>
      <c r="I19" s="4">
        <f>DATE(_An,7,14)</f>
        <v>46217</v>
      </c>
    </row>
    <row r="20" spans="2:9" x14ac:dyDescent="0.25">
      <c r="B20" s="32" t="s">
        <v>29</v>
      </c>
      <c r="C20" t="s">
        <v>2</v>
      </c>
      <c r="F20" t="s">
        <v>17</v>
      </c>
      <c r="H20" t="s">
        <v>43</v>
      </c>
      <c r="I20" s="4">
        <f>DATE(_An,8,15)</f>
        <v>46249</v>
      </c>
    </row>
    <row r="21" spans="2:9" x14ac:dyDescent="0.25">
      <c r="B21" s="32" t="s">
        <v>30</v>
      </c>
      <c r="C21" t="s">
        <v>2</v>
      </c>
      <c r="D21" t="s">
        <v>1</v>
      </c>
      <c r="F21" t="s">
        <v>18</v>
      </c>
      <c r="H21" t="s">
        <v>44</v>
      </c>
      <c r="I21" s="4">
        <f>DATE(_An,11,1)</f>
        <v>46327</v>
      </c>
    </row>
    <row r="22" spans="2:9" x14ac:dyDescent="0.25">
      <c r="B22" s="32" t="s">
        <v>31</v>
      </c>
      <c r="C22" t="s">
        <v>0</v>
      </c>
      <c r="D22" t="s">
        <v>3</v>
      </c>
      <c r="F22" t="s">
        <v>19</v>
      </c>
      <c r="H22" t="s">
        <v>45</v>
      </c>
      <c r="I22" s="4">
        <f>DATE(_An,11,11)</f>
        <v>46337</v>
      </c>
    </row>
    <row r="23" spans="2:9" x14ac:dyDescent="0.25">
      <c r="H23" t="s">
        <v>46</v>
      </c>
      <c r="I23" s="4">
        <f>DATE(_An,12,25)</f>
        <v>46381</v>
      </c>
    </row>
  </sheetData>
  <phoneticPr fontId="2" type="noConversion"/>
  <conditionalFormatting sqref="B14">
    <cfRule type="cellIs" dxfId="0" priority="1" operator="equal">
      <formula>"samedi"</formula>
    </cfRule>
  </conditionalFormatting>
  <dataValidations count="2">
    <dataValidation type="list" allowBlank="1" showInputMessage="1" showErrorMessage="1" sqref="K11:K16" xr:uid="{3114E867-2F15-4755-910A-3E96BBB91F91}">
      <formula1>l_Salaries</formula1>
    </dataValidation>
    <dataValidation type="date" allowBlank="1" showInputMessage="1" showErrorMessage="1" sqref="L11:M16" xr:uid="{FC0D8222-E434-45B3-A9A2-E59815A32470}">
      <formula1>45658</formula1>
      <formula2>47848</formula2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9267A0-4103-4588-A713-BE794FDF8F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Calendrier</vt:lpstr>
      <vt:lpstr>Paramètres</vt:lpstr>
      <vt:lpstr>_An</vt:lpstr>
      <vt:lpstr>_Mois</vt:lpstr>
      <vt:lpstr>DatePaques</vt:lpstr>
      <vt:lpstr>l_Feries</vt:lpstr>
      <vt:lpstr>l_Mois</vt:lpstr>
      <vt:lpstr>l_Salaries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BSA</cp:lastModifiedBy>
  <dcterms:created xsi:type="dcterms:W3CDTF">2026-04-25T03:32:52Z</dcterms:created>
  <dcterms:modified xsi:type="dcterms:W3CDTF">2026-04-28T10:18:01Z</dcterms:modified>
</cp:coreProperties>
</file>