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0000001_{3A001A2F-B40E-4D76-9879-2B5D207271D1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Séance" sheetId="1" r:id="rId1"/>
    <sheet name="Evolution" sheetId="3" r:id="rId2"/>
    <sheet name="Graph1" sheetId="9" r:id="rId3"/>
    <sheet name="Graph2" sheetId="10" r:id="rId4"/>
    <sheet name="TCD semaines" sheetId="7" r:id="rId5"/>
    <sheet name="Parametres" sheetId="8" r:id="rId6"/>
  </sheets>
  <definedNames>
    <definedName name="_xlnm._FilterDatabase" localSheetId="0" hidden="1">Séance!$A$2:$I$76</definedName>
    <definedName name="_xlcn.WorksheetConnection_essaisuivi.xlsxTabel11" hidden="1">Tabel1[]</definedName>
    <definedName name="Dates">Tabel1[Date]</definedName>
    <definedName name="Exercices">Tabel1[Exercice]</definedName>
    <definedName name="Mois">Tabel1[mois]</definedName>
    <definedName name="Repetitions">Tabel1[Répétitions totale]</definedName>
    <definedName name="Semaines">Tabel1[semaine]</definedName>
    <definedName name="Slicer_Exercice">#N/A</definedName>
    <definedName name="Slicer_Kolom1">#N/A</definedName>
    <definedName name="Slicer_semaine">#N/A</definedName>
  </definedNames>
  <calcPr calcId="191029"/>
  <pivotCaches>
    <pivotCache cacheId="105" r:id="rId7"/>
  </pivotCaches>
  <fileRecoveryPr repairLoad="1"/>
  <extLst>
    <ext xmlns:x14="http://schemas.microsoft.com/office/spreadsheetml/2009/9/main" uri="{876F7934-8845-4945-9796-88D515C7AA90}">
      <x14:pivotCaches>
        <pivotCache cacheId="65" r:id="rId8"/>
      </x14:pivotCaches>
    </ex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el1" name="Tabel1" connection="WorksheetConnection_essai-suivi.xlsx!Tabel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B2" i="3"/>
  <c r="D3" i="3" s="1"/>
  <c r="E3" i="3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/>
  <c r="C19" i="1" a="1"/>
  <c r="C19" i="1" s="1"/>
  <c r="C20" i="1" a="1"/>
  <c r="C20" i="1" s="1"/>
  <c r="C21" i="1" a="1"/>
  <c r="C21" i="1" s="1"/>
  <c r="C22" i="1" a="1"/>
  <c r="C22" i="1"/>
  <c r="C23" i="1" a="1"/>
  <c r="C23" i="1" s="1"/>
  <c r="C24" i="1" a="1"/>
  <c r="C24" i="1" s="1"/>
  <c r="C25" i="1" a="1"/>
  <c r="C25" i="1" s="1"/>
  <c r="C26" i="1" a="1"/>
  <c r="C26" i="1" s="1"/>
  <c r="C27" i="1" a="1"/>
  <c r="C27" i="1" s="1"/>
  <c r="C28" i="1" a="1"/>
  <c r="C28" i="1"/>
  <c r="C29" i="1" a="1"/>
  <c r="C29" i="1" s="1"/>
  <c r="C30" i="1" a="1"/>
  <c r="C30" i="1"/>
  <c r="C31" i="1" a="1"/>
  <c r="C31" i="1" s="1"/>
  <c r="C32" i="1" a="1"/>
  <c r="C32" i="1" s="1"/>
  <c r="C33" i="1" a="1"/>
  <c r="C33" i="1" s="1"/>
  <c r="C34" i="1" a="1"/>
  <c r="C34" i="1"/>
  <c r="C35" i="1" a="1"/>
  <c r="C35" i="1" s="1"/>
  <c r="C36" i="1" a="1"/>
  <c r="C36" i="1"/>
  <c r="C37" i="1" a="1"/>
  <c r="C37" i="1" s="1"/>
  <c r="C38" i="1" a="1"/>
  <c r="C38" i="1" s="1"/>
  <c r="C39" i="1" a="1"/>
  <c r="C39" i="1" s="1"/>
  <c r="C40" i="1" a="1"/>
  <c r="C40" i="1" s="1"/>
  <c r="C41" i="1" a="1"/>
  <c r="C41" i="1" s="1"/>
  <c r="C42" i="1" a="1"/>
  <c r="C42" i="1"/>
  <c r="C43" i="1" a="1"/>
  <c r="C43" i="1" s="1"/>
  <c r="C44" i="1" a="1"/>
  <c r="C44" i="1" s="1"/>
  <c r="C45" i="1" a="1"/>
  <c r="C45" i="1" s="1"/>
  <c r="C46" i="1" a="1"/>
  <c r="C46" i="1" s="1"/>
  <c r="C47" i="1" a="1"/>
  <c r="C47" i="1" s="1"/>
  <c r="C48" i="1" a="1"/>
  <c r="C48" i="1" s="1"/>
  <c r="C49" i="1" a="1"/>
  <c r="C49" i="1" s="1"/>
  <c r="C50" i="1" a="1"/>
  <c r="C50" i="1"/>
  <c r="C51" i="1" a="1"/>
  <c r="C51" i="1" s="1"/>
  <c r="C52" i="1" a="1"/>
  <c r="C52" i="1" s="1"/>
  <c r="C53" i="1" a="1"/>
  <c r="C53" i="1" s="1"/>
  <c r="C54" i="1" a="1"/>
  <c r="C54" i="1" s="1"/>
  <c r="C55" i="1" a="1"/>
  <c r="C55" i="1" s="1"/>
  <c r="C56" i="1" a="1"/>
  <c r="C56" i="1" s="1"/>
  <c r="C57" i="1" a="1"/>
  <c r="C57" i="1" s="1"/>
  <c r="C58" i="1" a="1"/>
  <c r="C58" i="1" s="1"/>
  <c r="C59" i="1" a="1"/>
  <c r="C59" i="1" s="1"/>
  <c r="C60" i="1" a="1"/>
  <c r="C60" i="1"/>
  <c r="C61" i="1" a="1"/>
  <c r="C61" i="1" s="1"/>
  <c r="C62" i="1" a="1"/>
  <c r="C62" i="1"/>
  <c r="C63" i="1" a="1"/>
  <c r="C63" i="1" s="1"/>
  <c r="C64" i="1" a="1"/>
  <c r="C64" i="1" s="1"/>
  <c r="C65" i="1" a="1"/>
  <c r="C65" i="1" s="1"/>
  <c r="C66" i="1" a="1"/>
  <c r="C66" i="1"/>
  <c r="C67" i="1" a="1"/>
  <c r="C67" i="1" s="1"/>
  <c r="C68" i="1" a="1"/>
  <c r="C68" i="1"/>
  <c r="C69" i="1" a="1"/>
  <c r="C69" i="1" s="1"/>
  <c r="C70" i="1" a="1"/>
  <c r="C70" i="1"/>
  <c r="C71" i="1" a="1"/>
  <c r="C71" i="1" s="1"/>
  <c r="C72" i="1" a="1"/>
  <c r="C72" i="1" s="1"/>
  <c r="C73" i="1" a="1"/>
  <c r="C73" i="1" s="1"/>
  <c r="C74" i="1" a="1"/>
  <c r="C74" i="1"/>
  <c r="C75" i="1" a="1"/>
  <c r="C75" i="1" s="1"/>
  <c r="C76" i="1" a="1"/>
  <c r="C76" i="1" s="1"/>
  <c r="Q3" i="3" l="1"/>
  <c r="F3" i="3"/>
  <c r="E4" i="3"/>
  <c r="D4" i="3"/>
  <c r="J76" i="1"/>
  <c r="H76" i="1"/>
  <c r="J75" i="1"/>
  <c r="H75" i="1"/>
  <c r="J74" i="1"/>
  <c r="H74" i="1"/>
  <c r="J73" i="1"/>
  <c r="H73" i="1"/>
  <c r="J72" i="1"/>
  <c r="H72" i="1"/>
  <c r="J71" i="1"/>
  <c r="H71" i="1"/>
  <c r="J70" i="1"/>
  <c r="H70" i="1"/>
  <c r="J69" i="1"/>
  <c r="H69" i="1"/>
  <c r="J68" i="1"/>
  <c r="H68" i="1"/>
  <c r="J67" i="1"/>
  <c r="H67" i="1"/>
  <c r="J66" i="1"/>
  <c r="H66" i="1"/>
  <c r="J65" i="1"/>
  <c r="H65" i="1"/>
  <c r="J64" i="1"/>
  <c r="H64" i="1"/>
  <c r="J63" i="1"/>
  <c r="H63" i="1"/>
  <c r="J62" i="1"/>
  <c r="H62" i="1"/>
  <c r="J61" i="1"/>
  <c r="H61" i="1"/>
  <c r="J60" i="1"/>
  <c r="H60" i="1"/>
  <c r="J59" i="1"/>
  <c r="H59" i="1"/>
  <c r="J58" i="1"/>
  <c r="H58" i="1"/>
  <c r="J57" i="1"/>
  <c r="H57" i="1"/>
  <c r="J56" i="1"/>
  <c r="H56" i="1"/>
  <c r="J55" i="1"/>
  <c r="H55" i="1"/>
  <c r="J54" i="1"/>
  <c r="H54" i="1"/>
  <c r="J53" i="1"/>
  <c r="H53" i="1"/>
  <c r="J52" i="1"/>
  <c r="H52" i="1"/>
  <c r="J51" i="1"/>
  <c r="H51" i="1"/>
  <c r="J50" i="1"/>
  <c r="H50" i="1"/>
  <c r="J49" i="1"/>
  <c r="H49" i="1"/>
  <c r="J48" i="1"/>
  <c r="H48" i="1"/>
  <c r="J47" i="1"/>
  <c r="H47" i="1"/>
  <c r="J46" i="1"/>
  <c r="H46" i="1"/>
  <c r="J45" i="1"/>
  <c r="H45" i="1"/>
  <c r="J44" i="1"/>
  <c r="H44" i="1"/>
  <c r="J43" i="1"/>
  <c r="H43" i="1"/>
  <c r="J42" i="1"/>
  <c r="H42" i="1"/>
  <c r="J41" i="1"/>
  <c r="H41" i="1"/>
  <c r="J40" i="1"/>
  <c r="H40" i="1"/>
  <c r="J39" i="1"/>
  <c r="H39" i="1"/>
  <c r="J38" i="1"/>
  <c r="H38" i="1"/>
  <c r="J37" i="1"/>
  <c r="H37" i="1"/>
  <c r="J36" i="1"/>
  <c r="H36" i="1"/>
  <c r="J35" i="1"/>
  <c r="H35" i="1"/>
  <c r="J34" i="1"/>
  <c r="H34" i="1"/>
  <c r="J33" i="1"/>
  <c r="H33" i="1"/>
  <c r="J32" i="1"/>
  <c r="H32" i="1"/>
  <c r="J31" i="1"/>
  <c r="H31" i="1"/>
  <c r="J30" i="1"/>
  <c r="H30" i="1"/>
  <c r="J29" i="1"/>
  <c r="H29" i="1"/>
  <c r="J28" i="1"/>
  <c r="H28" i="1"/>
  <c r="J27" i="1"/>
  <c r="H27" i="1"/>
  <c r="J26" i="1"/>
  <c r="H26" i="1"/>
  <c r="J25" i="1"/>
  <c r="H25" i="1"/>
  <c r="J24" i="1"/>
  <c r="H24" i="1"/>
  <c r="J23" i="1"/>
  <c r="H23" i="1"/>
  <c r="J22" i="1"/>
  <c r="H22" i="1"/>
  <c r="J21" i="1"/>
  <c r="H21" i="1"/>
  <c r="J20" i="1"/>
  <c r="H20" i="1"/>
  <c r="J19" i="1"/>
  <c r="H19" i="1"/>
  <c r="J18" i="1"/>
  <c r="H18" i="1"/>
  <c r="J17" i="1"/>
  <c r="H17" i="1"/>
  <c r="J16" i="1"/>
  <c r="H16" i="1"/>
  <c r="J15" i="1"/>
  <c r="H15" i="1"/>
  <c r="J14" i="1"/>
  <c r="H14" i="1"/>
  <c r="J13" i="1"/>
  <c r="H13" i="1"/>
  <c r="J12" i="1"/>
  <c r="H12" i="1"/>
  <c r="J11" i="1"/>
  <c r="H11" i="1"/>
  <c r="J10" i="1"/>
  <c r="H10" i="1"/>
  <c r="J9" i="1"/>
  <c r="H9" i="1"/>
  <c r="J8" i="1"/>
  <c r="H8" i="1"/>
  <c r="J7" i="1"/>
  <c r="H7" i="1"/>
  <c r="J6" i="1"/>
  <c r="H6" i="1"/>
  <c r="J5" i="1"/>
  <c r="H5" i="1"/>
  <c r="J4" i="1"/>
  <c r="H4" i="1"/>
  <c r="J3" i="1"/>
  <c r="H3" i="1"/>
  <c r="Q6" i="3" l="1" a="1"/>
  <c r="Q6" i="3" s="1"/>
  <c r="Q8" i="3" a="1"/>
  <c r="Q8" i="3" s="1"/>
  <c r="Q9" i="3" a="1"/>
  <c r="Q9" i="3" s="1"/>
  <c r="Q5" i="3" a="1"/>
  <c r="Q5" i="3" s="1"/>
  <c r="Q7" i="3" a="1"/>
  <c r="Q7" i="3" s="1"/>
  <c r="D6" i="3" a="1"/>
  <c r="D6" i="3" s="1"/>
  <c r="D8" i="3" a="1"/>
  <c r="D8" i="3" s="1"/>
  <c r="D7" i="3" a="1"/>
  <c r="D7" i="3" s="1"/>
  <c r="D9" i="3" a="1"/>
  <c r="D9" i="3" s="1"/>
  <c r="D5" i="3" a="1"/>
  <c r="D5" i="3" s="1"/>
  <c r="E6" i="3" a="1"/>
  <c r="E6" i="3" s="1"/>
  <c r="E8" i="3" a="1"/>
  <c r="E8" i="3" s="1"/>
  <c r="E7" i="3" a="1"/>
  <c r="E7" i="3" s="1"/>
  <c r="E9" i="3" a="1"/>
  <c r="E9" i="3" s="1"/>
  <c r="E5" i="3" a="1"/>
  <c r="E5" i="3" s="1"/>
  <c r="R3" i="3"/>
  <c r="G3" i="3"/>
  <c r="F4" i="3"/>
  <c r="R5" i="3" l="1" a="1"/>
  <c r="R5" i="3" s="1"/>
  <c r="R7" i="3" a="1"/>
  <c r="R7" i="3" s="1"/>
  <c r="R6" i="3" a="1"/>
  <c r="R6" i="3" s="1"/>
  <c r="R8" i="3" a="1"/>
  <c r="R8" i="3" s="1"/>
  <c r="R9" i="3" a="1"/>
  <c r="R9" i="3" s="1"/>
  <c r="S3" i="3"/>
  <c r="F5" i="3" a="1"/>
  <c r="F5" i="3" s="1"/>
  <c r="F7" i="3" a="1"/>
  <c r="F7" i="3" s="1"/>
  <c r="F9" i="3" a="1"/>
  <c r="F9" i="3" s="1"/>
  <c r="F6" i="3" a="1"/>
  <c r="F6" i="3" s="1"/>
  <c r="F8" i="3" a="1"/>
  <c r="F8" i="3" s="1"/>
  <c r="H3" i="3"/>
  <c r="G4" i="3"/>
  <c r="S7" i="3" l="1" a="1"/>
  <c r="S7" i="3" s="1"/>
  <c r="S9" i="3" a="1"/>
  <c r="S9" i="3" s="1"/>
  <c r="S5" i="3" a="1"/>
  <c r="S5" i="3" s="1"/>
  <c r="S6" i="3" a="1"/>
  <c r="S6" i="3" s="1"/>
  <c r="S8" i="3" a="1"/>
  <c r="S8" i="3" s="1"/>
  <c r="G6" i="3" a="1"/>
  <c r="G6" i="3" s="1"/>
  <c r="G8" i="3" a="1"/>
  <c r="G8" i="3" s="1"/>
  <c r="G7" i="3" a="1"/>
  <c r="G7" i="3" s="1"/>
  <c r="G9" i="3" a="1"/>
  <c r="G9" i="3" s="1"/>
  <c r="G5" i="3" a="1"/>
  <c r="G5" i="3" s="1"/>
  <c r="T3" i="3"/>
  <c r="I3" i="3"/>
  <c r="H4" i="3"/>
  <c r="T6" i="3" l="1" a="1"/>
  <c r="T6" i="3" s="1"/>
  <c r="T8" i="3" a="1"/>
  <c r="T8" i="3" s="1"/>
  <c r="T7" i="3" a="1"/>
  <c r="T7" i="3" s="1"/>
  <c r="T9" i="3" a="1"/>
  <c r="T9" i="3" s="1"/>
  <c r="T5" i="3" a="1"/>
  <c r="T5" i="3" s="1"/>
  <c r="H7" i="3" a="1"/>
  <c r="H7" i="3" s="1"/>
  <c r="H9" i="3" a="1"/>
  <c r="H9" i="3" s="1"/>
  <c r="H6" i="3" a="1"/>
  <c r="H6" i="3" s="1"/>
  <c r="H8" i="3" a="1"/>
  <c r="H8" i="3" s="1"/>
  <c r="H5" i="3" a="1"/>
  <c r="H5" i="3" s="1"/>
  <c r="U3" i="3"/>
  <c r="J3" i="3"/>
  <c r="I4" i="3"/>
  <c r="U7" i="3" l="1" a="1"/>
  <c r="U7" i="3" s="1"/>
  <c r="U9" i="3" a="1"/>
  <c r="U9" i="3" s="1"/>
  <c r="U5" i="3" a="1"/>
  <c r="U5" i="3" s="1"/>
  <c r="U6" i="3" a="1"/>
  <c r="U6" i="3" s="1"/>
  <c r="U8" i="3" a="1"/>
  <c r="U8" i="3" s="1"/>
  <c r="I7" i="3" a="1"/>
  <c r="I7" i="3" s="1"/>
  <c r="I9" i="3" a="1"/>
  <c r="I9" i="3" s="1"/>
  <c r="I5" i="3" a="1"/>
  <c r="I5" i="3" s="1"/>
  <c r="I6" i="3" a="1"/>
  <c r="I6" i="3" s="1"/>
  <c r="I8" i="3" a="1"/>
  <c r="I8" i="3" s="1"/>
  <c r="V3" i="3"/>
  <c r="K3" i="3"/>
  <c r="J4" i="3"/>
  <c r="V5" i="3" l="1" a="1"/>
  <c r="V5" i="3" s="1"/>
  <c r="V6" i="3" a="1"/>
  <c r="V6" i="3" s="1"/>
  <c r="V7" i="3" a="1"/>
  <c r="V7" i="3" s="1"/>
  <c r="V9" i="3" a="1"/>
  <c r="V9" i="3" s="1"/>
  <c r="V8" i="3" a="1"/>
  <c r="V8" i="3" s="1"/>
  <c r="J6" i="3" a="1"/>
  <c r="J6" i="3" s="1"/>
  <c r="J8" i="3" a="1"/>
  <c r="J8" i="3" s="1"/>
  <c r="J5" i="3" a="1"/>
  <c r="J5" i="3" s="1"/>
  <c r="J7" i="3" a="1"/>
  <c r="J7" i="3" s="1"/>
  <c r="J9" i="3" a="1"/>
  <c r="J9" i="3" s="1"/>
  <c r="W3" i="3"/>
  <c r="L3" i="3"/>
  <c r="K4" i="3"/>
  <c r="W6" i="3" l="1" a="1"/>
  <c r="W6" i="3" s="1"/>
  <c r="W8" i="3" a="1"/>
  <c r="W8" i="3" s="1"/>
  <c r="W7" i="3" a="1"/>
  <c r="W7" i="3" s="1"/>
  <c r="W9" i="3" a="1"/>
  <c r="W9" i="3" s="1"/>
  <c r="W5" i="3" a="1"/>
  <c r="W5" i="3" s="1"/>
  <c r="K7" i="3" a="1"/>
  <c r="K7" i="3" s="1"/>
  <c r="K9" i="3" a="1"/>
  <c r="K9" i="3" s="1"/>
  <c r="K5" i="3" a="1"/>
  <c r="K5" i="3" s="1"/>
  <c r="K6" i="3" a="1"/>
  <c r="K6" i="3" s="1"/>
  <c r="K8" i="3" a="1"/>
  <c r="K8" i="3" s="1"/>
  <c r="X3" i="3"/>
  <c r="M3" i="3"/>
  <c r="L4" i="3"/>
  <c r="X7" i="3" l="1" a="1"/>
  <c r="X7" i="3" s="1"/>
  <c r="X9" i="3" a="1"/>
  <c r="X9" i="3" s="1"/>
  <c r="X6" i="3" a="1"/>
  <c r="X6" i="3" s="1"/>
  <c r="X5" i="3" a="1"/>
  <c r="X5" i="3" s="1"/>
  <c r="X8" i="3" a="1"/>
  <c r="X8" i="3" s="1"/>
  <c r="L6" i="3" a="1"/>
  <c r="L6" i="3" s="1"/>
  <c r="L8" i="3" a="1"/>
  <c r="L8" i="3" s="1"/>
  <c r="L9" i="3" a="1"/>
  <c r="L9" i="3" s="1"/>
  <c r="L5" i="3" a="1"/>
  <c r="L5" i="3" s="1"/>
  <c r="L7" i="3" a="1"/>
  <c r="L7" i="3" s="1"/>
  <c r="Y3" i="3"/>
  <c r="N3" i="3"/>
  <c r="M4" i="3"/>
  <c r="Y6" i="3" l="1" a="1"/>
  <c r="Y6" i="3" s="1"/>
  <c r="Y8" i="3" a="1"/>
  <c r="Y8" i="3" s="1"/>
  <c r="Y9" i="3" a="1"/>
  <c r="Y9" i="3" s="1"/>
  <c r="Y7" i="3" a="1"/>
  <c r="Y7" i="3" s="1"/>
  <c r="Y5" i="3" a="1"/>
  <c r="Y5" i="3" s="1"/>
  <c r="M6" i="3" a="1"/>
  <c r="M6" i="3" s="1"/>
  <c r="M8" i="3" a="1"/>
  <c r="M8" i="3" s="1"/>
  <c r="M9" i="3" a="1"/>
  <c r="M9" i="3" s="1"/>
  <c r="M5" i="3" a="1"/>
  <c r="M5" i="3" s="1"/>
  <c r="M7" i="3" a="1"/>
  <c r="M7" i="3" s="1"/>
  <c r="Z3" i="3"/>
  <c r="O3" i="3"/>
  <c r="O4" i="3" s="1"/>
  <c r="N4" i="3"/>
  <c r="Z6" i="3" l="1" a="1"/>
  <c r="Z6" i="3" s="1"/>
  <c r="Z8" i="3" a="1"/>
  <c r="Z8" i="3" s="1"/>
  <c r="Z7" i="3" a="1"/>
  <c r="Z7" i="3" s="1"/>
  <c r="Z9" i="3" a="1"/>
  <c r="Z9" i="3" s="1"/>
  <c r="Z5" i="3" a="1"/>
  <c r="Z5" i="3" s="1"/>
  <c r="O6" i="3" a="1"/>
  <c r="O6" i="3" s="1"/>
  <c r="O8" i="3" a="1"/>
  <c r="O8" i="3" s="1"/>
  <c r="O7" i="3" a="1"/>
  <c r="O7" i="3" s="1"/>
  <c r="O5" i="3" a="1"/>
  <c r="O5" i="3" s="1"/>
  <c r="O9" i="3" a="1"/>
  <c r="O9" i="3" s="1"/>
  <c r="AA3" i="3"/>
  <c r="N5" i="3" a="1"/>
  <c r="N5" i="3" s="1"/>
  <c r="N7" i="3" a="1"/>
  <c r="N7" i="3" s="1"/>
  <c r="N9" i="3" a="1"/>
  <c r="N9" i="3" s="1"/>
  <c r="N8" i="3" a="1"/>
  <c r="N8" i="3" s="1"/>
  <c r="N6" i="3" a="1"/>
  <c r="N6" i="3" s="1"/>
  <c r="AA5" i="3" l="1" a="1"/>
  <c r="AA5" i="3" s="1"/>
  <c r="AA7" i="3" a="1"/>
  <c r="AA7" i="3" s="1"/>
  <c r="AA9" i="3" a="1"/>
  <c r="AA9" i="3" s="1"/>
  <c r="AA6" i="3" a="1"/>
  <c r="AA6" i="3" s="1"/>
  <c r="AA8" i="3" a="1"/>
  <c r="AA8" i="3" s="1"/>
  <c r="AB3" i="3"/>
  <c r="AB6" i="3" l="1" a="1"/>
  <c r="AB6" i="3" s="1"/>
  <c r="AB8" i="3" a="1"/>
  <c r="AB8" i="3" s="1"/>
  <c r="AB7" i="3" a="1"/>
  <c r="AB7" i="3" s="1"/>
  <c r="AB5" i="3" a="1"/>
  <c r="AB5" i="3" s="1"/>
  <c r="AB9" i="3" a="1"/>
  <c r="AB9" i="3" s="1"/>
  <c r="AC3" i="3"/>
  <c r="AC7" i="3" l="1" a="1"/>
  <c r="AC7" i="3" s="1"/>
  <c r="AC9" i="3" a="1"/>
  <c r="AC9" i="3" s="1"/>
  <c r="AC6" i="3" a="1"/>
  <c r="AC6" i="3" s="1"/>
  <c r="AC8" i="3" a="1"/>
  <c r="AC8" i="3" s="1"/>
  <c r="AC5" i="3" a="1"/>
  <c r="AC5" i="3" s="1"/>
  <c r="AD3" i="3"/>
  <c r="AD6" i="3" l="1" a="1"/>
  <c r="AD6" i="3" s="1"/>
  <c r="AD7" i="3" a="1"/>
  <c r="AD7" i="3" s="1"/>
  <c r="AD9" i="3" a="1"/>
  <c r="AD9" i="3" s="1"/>
  <c r="AD8" i="3" a="1"/>
  <c r="AD8" i="3" s="1"/>
  <c r="AD5" i="3" a="1"/>
  <c r="AD5" i="3" s="1"/>
  <c r="AE3" i="3"/>
  <c r="AE5" i="3" l="1" a="1"/>
  <c r="AE5" i="3" s="1"/>
  <c r="AE6" i="3" a="1"/>
  <c r="AE6" i="3" s="1"/>
  <c r="AE8" i="3" a="1"/>
  <c r="AE8" i="3" s="1"/>
  <c r="AE7" i="3" a="1"/>
  <c r="AE7" i="3" s="1"/>
  <c r="AE9" i="3" a="1"/>
  <c r="AE9" i="3" s="1"/>
  <c r="AF3" i="3"/>
  <c r="AF7" i="3" l="1" a="1"/>
  <c r="AF7" i="3" s="1"/>
  <c r="AF9" i="3" a="1"/>
  <c r="AF9" i="3" s="1"/>
  <c r="AF5" i="3" a="1"/>
  <c r="AF5" i="3" s="1"/>
  <c r="AF6" i="3" a="1"/>
  <c r="AF6" i="3" s="1"/>
  <c r="AF8" i="3" a="1"/>
  <c r="AF8" i="3" s="1"/>
  <c r="AG3" i="3"/>
  <c r="AG6" i="3" l="1" a="1"/>
  <c r="AG6" i="3" s="1"/>
  <c r="AG8" i="3" a="1"/>
  <c r="AG8" i="3" s="1"/>
  <c r="AG9" i="3" a="1"/>
  <c r="AG9" i="3" s="1"/>
  <c r="AG7" i="3" a="1"/>
  <c r="AG7" i="3" s="1"/>
  <c r="AG5" i="3" a="1"/>
  <c r="AG5" i="3" s="1"/>
  <c r="AH3" i="3"/>
  <c r="AH6" i="3" l="1" a="1"/>
  <c r="AH6" i="3" s="1"/>
  <c r="AH8" i="3" a="1"/>
  <c r="AH8" i="3" s="1"/>
  <c r="AH9" i="3" a="1"/>
  <c r="AH9" i="3" s="1"/>
  <c r="AH5" i="3" a="1"/>
  <c r="AH5" i="3" s="1"/>
  <c r="AH7" i="3" a="1"/>
  <c r="AH7" i="3" s="1"/>
  <c r="AI3" i="3"/>
  <c r="AI5" i="3" l="1" a="1"/>
  <c r="AI5" i="3" s="1"/>
  <c r="AI7" i="3" a="1"/>
  <c r="AI7" i="3" s="1"/>
  <c r="AI9" i="3" a="1"/>
  <c r="AI9" i="3" s="1"/>
  <c r="AI6" i="3" a="1"/>
  <c r="AI6" i="3" s="1"/>
  <c r="AI8" i="3" a="1"/>
  <c r="AI8" i="3" s="1"/>
  <c r="AJ3" i="3"/>
  <c r="AJ6" i="3" l="1" a="1"/>
  <c r="AJ6" i="3" s="1"/>
  <c r="AJ8" i="3" a="1"/>
  <c r="AJ8" i="3" s="1"/>
  <c r="AJ7" i="3" a="1"/>
  <c r="AJ7" i="3" s="1"/>
  <c r="AJ5" i="3" a="1"/>
  <c r="AJ5" i="3" s="1"/>
  <c r="AJ9" i="3" a="1"/>
  <c r="AJ9" i="3" s="1"/>
  <c r="AK3" i="3"/>
  <c r="AK7" i="3" l="1" a="1"/>
  <c r="AK7" i="3" s="1"/>
  <c r="AK9" i="3" a="1"/>
  <c r="AK9" i="3" s="1"/>
  <c r="AK6" i="3" a="1"/>
  <c r="AK6" i="3" s="1"/>
  <c r="AK8" i="3" a="1"/>
  <c r="AK8" i="3" s="1"/>
  <c r="AK5" i="3" a="1"/>
  <c r="AK5" i="3" s="1"/>
  <c r="AL3" i="3"/>
  <c r="AL6" i="3" l="1" a="1"/>
  <c r="AL6" i="3" s="1"/>
  <c r="AL7" i="3" a="1"/>
  <c r="AL7" i="3" s="1"/>
  <c r="AL9" i="3" a="1"/>
  <c r="AL9" i="3" s="1"/>
  <c r="AL5" i="3" a="1"/>
  <c r="AL5" i="3" s="1"/>
  <c r="AL8" i="3" a="1"/>
  <c r="AL8" i="3" s="1"/>
  <c r="AM3" i="3"/>
  <c r="AM5" i="3" l="1" a="1"/>
  <c r="AM5" i="3" s="1"/>
  <c r="AM6" i="3" a="1"/>
  <c r="AM6" i="3" s="1"/>
  <c r="AM8" i="3" a="1"/>
  <c r="AM8" i="3" s="1"/>
  <c r="AM9" i="3" a="1"/>
  <c r="AM9" i="3" s="1"/>
  <c r="AM7" i="3" a="1"/>
  <c r="AM7" i="3" s="1"/>
  <c r="AN3" i="3"/>
  <c r="AN7" i="3" l="1" a="1"/>
  <c r="AN7" i="3" s="1"/>
  <c r="AN9" i="3" a="1"/>
  <c r="AN9" i="3" s="1"/>
  <c r="AN6" i="3" a="1"/>
  <c r="AN6" i="3" s="1"/>
  <c r="AN5" i="3" a="1"/>
  <c r="AN5" i="3" s="1"/>
  <c r="AN8" i="3" a="1"/>
  <c r="AN8" i="3" s="1"/>
  <c r="AO3" i="3"/>
  <c r="AO6" i="3" l="1" a="1"/>
  <c r="AO6" i="3" s="1"/>
  <c r="AO8" i="3" a="1"/>
  <c r="AO8" i="3" s="1"/>
  <c r="AO9" i="3" a="1"/>
  <c r="AO9" i="3" s="1"/>
  <c r="AO7" i="3" a="1"/>
  <c r="AO7" i="3" s="1"/>
  <c r="AO5" i="3" a="1"/>
  <c r="AO5" i="3" s="1"/>
  <c r="AP3" i="3"/>
  <c r="AP6" i="3" l="1" a="1"/>
  <c r="AP6" i="3" s="1"/>
  <c r="AP8" i="3" a="1"/>
  <c r="AP8" i="3" s="1"/>
  <c r="AP7" i="3" a="1"/>
  <c r="AP7" i="3" s="1"/>
  <c r="AP5" i="3" a="1"/>
  <c r="AP5" i="3" s="1"/>
  <c r="AP9" i="3" a="1"/>
  <c r="AP9" i="3" s="1"/>
  <c r="AQ3" i="3"/>
  <c r="AQ5" i="3" l="1" a="1"/>
  <c r="AQ5" i="3" s="1"/>
  <c r="AQ7" i="3" a="1"/>
  <c r="AQ7" i="3" s="1"/>
  <c r="AQ9" i="3" a="1"/>
  <c r="AQ9" i="3" s="1"/>
  <c r="AQ6" i="3" a="1"/>
  <c r="AQ6" i="3" s="1"/>
  <c r="AQ8" i="3" a="1"/>
  <c r="AQ8" i="3" s="1"/>
  <c r="AR3" i="3"/>
  <c r="AR6" i="3" l="1" a="1"/>
  <c r="AR6" i="3" s="1"/>
  <c r="AR8" i="3" a="1"/>
  <c r="AR8" i="3" s="1"/>
  <c r="AR7" i="3" a="1"/>
  <c r="AR7" i="3" s="1"/>
  <c r="AR5" i="3" a="1"/>
  <c r="AR5" i="3" s="1"/>
  <c r="AR9" i="3" a="1"/>
  <c r="AR9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5D9BE2C-CCCE-4E60-A5EC-C82CEA3730B4}" keepAlive="1" name="ThisWorkbookDataModel" description="Gegevens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B87B32AB-ADB3-4D41-89A3-B65D22FC5B5D}" name="WorksheetConnection_essai-suivi.xlsx!Tabel1" type="102" refreshedVersion="8" minRefreshableVersion="5">
    <extLst>
      <ext xmlns:x15="http://schemas.microsoft.com/office/spreadsheetml/2010/11/main" uri="{DE250136-89BD-433C-8126-D09CA5730AF9}">
        <x15:connection id="Tabel1" autoDelete="1">
          <x15:rangePr sourceName="_xlcn.WorksheetConnection_essaisuivi.xlsxTabel1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<sst xmlns="http://schemas.openxmlformats.org/spreadsheetml/2006/main" count="242" uniqueCount="79">
  <si>
    <t>Date</t>
  </si>
  <si>
    <t>Exercice</t>
  </si>
  <si>
    <t>Mois</t>
  </si>
  <si>
    <t>Numéro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</si>
  <si>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</si>
  <si>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</si>
  <si>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</si>
  <si>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</si>
  <si>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</si>
  <si>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</si>
  <si>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</si>
  <si>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</si>
  <si>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</si>
  <si>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</si>
  <si>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</si>
  <si>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</si>
  <si>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Sélection d'un exercice</t>
  </si>
  <si>
    <t>pompes</t>
  </si>
  <si>
    <t>Squat</t>
  </si>
  <si>
    <t>Abdominaux</t>
  </si>
  <si>
    <t>Bras</t>
  </si>
  <si>
    <t>curl  haltéres avec rotation</t>
  </si>
  <si>
    <t>Curl  avec 2 haltéres</t>
  </si>
  <si>
    <t>Curl barre droite</t>
  </si>
  <si>
    <t>Curl marteau</t>
  </si>
  <si>
    <t>Curl rotation unilatéral penché</t>
  </si>
  <si>
    <t>Avant bras, flexion en supination</t>
  </si>
  <si>
    <t>Avant bras, flexion en pronation</t>
  </si>
  <si>
    <t>Avant bras, bobine Andrieu</t>
  </si>
  <si>
    <t>Charge</t>
  </si>
  <si>
    <t>Série 1</t>
  </si>
  <si>
    <t>Série 2</t>
  </si>
  <si>
    <t>Série 3</t>
  </si>
  <si>
    <t>Série 4</t>
  </si>
  <si>
    <t>PDC</t>
  </si>
  <si>
    <t xml:space="preserve">Tractions </t>
  </si>
  <si>
    <t>Pompe sautée claquée</t>
  </si>
  <si>
    <t>Pompe arraignée</t>
  </si>
  <si>
    <t>Pompe prise sérée</t>
  </si>
  <si>
    <t>Pompe prise neutre</t>
  </si>
  <si>
    <t>Pompe prise large</t>
  </si>
  <si>
    <t>Traction supination</t>
  </si>
  <si>
    <t xml:space="preserve"> Traction pronation</t>
  </si>
  <si>
    <t>Traction supi prise sérée</t>
  </si>
  <si>
    <t>Traction supi prise large</t>
  </si>
  <si>
    <t xml:space="preserve"> Traction pro prise sérée</t>
  </si>
  <si>
    <t>Traction pro prise large</t>
  </si>
  <si>
    <t>Jambes</t>
  </si>
  <si>
    <t>Tractions</t>
  </si>
  <si>
    <t>Fente avant</t>
  </si>
  <si>
    <t>Fente ariére</t>
  </si>
  <si>
    <t>pistol squat</t>
  </si>
  <si>
    <t>squat jump</t>
  </si>
  <si>
    <t>box jump</t>
  </si>
  <si>
    <t>Dips</t>
  </si>
  <si>
    <t>Crunch</t>
  </si>
  <si>
    <t>Sit up</t>
  </si>
  <si>
    <t>Crunch rameur</t>
  </si>
  <si>
    <t>Burpees</t>
  </si>
  <si>
    <t>Gainage</t>
  </si>
  <si>
    <t>Gainage latéral</t>
  </si>
  <si>
    <t>Abdo oblique</t>
  </si>
  <si>
    <t>Répétitions totale</t>
  </si>
  <si>
    <t>semaine</t>
  </si>
  <si>
    <t>#N/B</t>
  </si>
  <si>
    <t>25-04</t>
  </si>
  <si>
    <t>25-05</t>
  </si>
  <si>
    <t>25-06</t>
  </si>
  <si>
    <t>25-07</t>
  </si>
  <si>
    <t>25-08</t>
  </si>
  <si>
    <t>25-10</t>
  </si>
  <si>
    <t>25-11</t>
  </si>
  <si>
    <t>Somme Répétitions totale</t>
  </si>
  <si>
    <t>Catégorie</t>
  </si>
  <si>
    <t>Pompes</t>
  </si>
  <si>
    <t>max date</t>
  </si>
  <si>
    <t>glissant mois</t>
  </si>
  <si>
    <t>mois</t>
  </si>
  <si>
    <t>glissant 28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</si>
</sst>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&quot;kg&quot;"/>
    <numFmt numFmtId="167" formatCode="ddd\ dd/mm/yy"/>
    <numFmt numFmtId="168" formatCode="0;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4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168" fontId="0" fillId="0" borderId="5" xfId="0" applyNumberFormat="1" applyBorder="1" applyAlignment="1">
      <alignment horizontal="center" vertical="center"/>
    </xf>
    <xf numFmtId="0" fontId="0" fillId="0" borderId="5" xfId="0" applyBorder="1"/>
    <xf numFmtId="167" fontId="0" fillId="0" borderId="0" xfId="0" applyNumberFormat="1" applyAlignment="1">
      <alignment textRotation="90" shrinkToFit="1"/>
    </xf>
    <xf numFmtId="167" fontId="0" fillId="0" borderId="0" xfId="0" applyNumberFormat="1" applyAlignment="1">
      <alignment horizontal="center" vertical="center" textRotation="90" shrinkToFit="1"/>
    </xf>
    <xf numFmtId="167" fontId="4" fillId="0" borderId="0" xfId="0" applyNumberFormat="1" applyFont="1" applyAlignment="1">
      <alignment horizontal="center" vertical="center"/>
    </xf>
  </cellXfs>
  <cellStyles count="1">
    <cellStyle name="Standaard" xfId="0" builtinId="0"/>
  </cellStyles>
  <dxfs count="43"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color theme="0" tint="-0.24994659260841701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0&quot;kg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onnections" Target="connections.xml"/><Relationship Id="rId1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1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4.xml"/><Relationship Id="rId11" Type="http://schemas.microsoft.com/office/2007/relationships/slicerCache" Target="slicerCaches/slicerCache3.xml"/><Relationship Id="rId5" Type="http://schemas.openxmlformats.org/officeDocument/2006/relationships/worksheet" Target="worksheets/sheet3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2.xml"/><Relationship Id="rId4" Type="http://schemas.openxmlformats.org/officeDocument/2006/relationships/chartsheet" Target="chartsheets/sheet2.xml"/><Relationship Id="rId9" Type="http://schemas.microsoft.com/office/2007/relationships/slicerCache" Target="slicerCaches/slicerCache1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712405686792839"/>
          <c:y val="2.3014739812353264E-2"/>
          <c:w val="0.82855738535531276"/>
          <c:h val="0.5422114545529728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Evolution!$Q$3:$AR$3</c:f>
              <c:numCache>
                <c:formatCode>ddd\ dd/mm/yy</c:formatCode>
                <c:ptCount val="28"/>
                <c:pt idx="0">
                  <c:v>45704</c:v>
                </c:pt>
                <c:pt idx="1">
                  <c:v>45705</c:v>
                </c:pt>
                <c:pt idx="2">
                  <c:v>45706</c:v>
                </c:pt>
                <c:pt idx="3">
                  <c:v>45707</c:v>
                </c:pt>
                <c:pt idx="4">
                  <c:v>45708</c:v>
                </c:pt>
                <c:pt idx="5">
                  <c:v>45709</c:v>
                </c:pt>
                <c:pt idx="6">
                  <c:v>45710</c:v>
                </c:pt>
                <c:pt idx="7">
                  <c:v>45711</c:v>
                </c:pt>
                <c:pt idx="8">
                  <c:v>45712</c:v>
                </c:pt>
                <c:pt idx="9">
                  <c:v>45713</c:v>
                </c:pt>
                <c:pt idx="10">
                  <c:v>45714</c:v>
                </c:pt>
                <c:pt idx="11">
                  <c:v>45715</c:v>
                </c:pt>
                <c:pt idx="12">
                  <c:v>45716</c:v>
                </c:pt>
                <c:pt idx="13">
                  <c:v>45717</c:v>
                </c:pt>
                <c:pt idx="14">
                  <c:v>45718</c:v>
                </c:pt>
                <c:pt idx="15">
                  <c:v>45719</c:v>
                </c:pt>
                <c:pt idx="16">
                  <c:v>45720</c:v>
                </c:pt>
                <c:pt idx="17">
                  <c:v>45721</c:v>
                </c:pt>
                <c:pt idx="18">
                  <c:v>45722</c:v>
                </c:pt>
                <c:pt idx="19">
                  <c:v>45723</c:v>
                </c:pt>
                <c:pt idx="20">
                  <c:v>45724</c:v>
                </c:pt>
                <c:pt idx="21">
                  <c:v>45725</c:v>
                </c:pt>
                <c:pt idx="22">
                  <c:v>45726</c:v>
                </c:pt>
                <c:pt idx="23">
                  <c:v>45727</c:v>
                </c:pt>
                <c:pt idx="24">
                  <c:v>45728</c:v>
                </c:pt>
                <c:pt idx="25">
                  <c:v>45729</c:v>
                </c:pt>
                <c:pt idx="26">
                  <c:v>45730</c:v>
                </c:pt>
                <c:pt idx="27">
                  <c:v>45731</c:v>
                </c:pt>
              </c:numCache>
            </c:numRef>
          </c:cat>
          <c:val>
            <c:numRef>
              <c:f>Evolution!$Q$4:$AR$4</c:f>
              <c:numCache>
                <c:formatCode>0;;</c:formatCode>
                <c:ptCount val="2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48-448F-8B67-56BA000EE683}"/>
            </c:ext>
          </c:extLst>
        </c:ser>
        <c:ser>
          <c:idx val="1"/>
          <c:order val="1"/>
          <c:tx>
            <c:strRef>
              <c:f>Evolution!$B$5</c:f>
              <c:strCache>
                <c:ptCount val="1"/>
                <c:pt idx="0">
                  <c:v>Pompe prise sérée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Evolution!$Q$3:$AR$3</c:f>
              <c:numCache>
                <c:formatCode>ddd\ dd/mm/yy</c:formatCode>
                <c:ptCount val="28"/>
                <c:pt idx="0">
                  <c:v>45704</c:v>
                </c:pt>
                <c:pt idx="1">
                  <c:v>45705</c:v>
                </c:pt>
                <c:pt idx="2">
                  <c:v>45706</c:v>
                </c:pt>
                <c:pt idx="3">
                  <c:v>45707</c:v>
                </c:pt>
                <c:pt idx="4">
                  <c:v>45708</c:v>
                </c:pt>
                <c:pt idx="5">
                  <c:v>45709</c:v>
                </c:pt>
                <c:pt idx="6">
                  <c:v>45710</c:v>
                </c:pt>
                <c:pt idx="7">
                  <c:v>45711</c:v>
                </c:pt>
                <c:pt idx="8">
                  <c:v>45712</c:v>
                </c:pt>
                <c:pt idx="9">
                  <c:v>45713</c:v>
                </c:pt>
                <c:pt idx="10">
                  <c:v>45714</c:v>
                </c:pt>
                <c:pt idx="11">
                  <c:v>45715</c:v>
                </c:pt>
                <c:pt idx="12">
                  <c:v>45716</c:v>
                </c:pt>
                <c:pt idx="13">
                  <c:v>45717</c:v>
                </c:pt>
                <c:pt idx="14">
                  <c:v>45718</c:v>
                </c:pt>
                <c:pt idx="15">
                  <c:v>45719</c:v>
                </c:pt>
                <c:pt idx="16">
                  <c:v>45720</c:v>
                </c:pt>
                <c:pt idx="17">
                  <c:v>45721</c:v>
                </c:pt>
                <c:pt idx="18">
                  <c:v>45722</c:v>
                </c:pt>
                <c:pt idx="19">
                  <c:v>45723</c:v>
                </c:pt>
                <c:pt idx="20">
                  <c:v>45724</c:v>
                </c:pt>
                <c:pt idx="21">
                  <c:v>45725</c:v>
                </c:pt>
                <c:pt idx="22">
                  <c:v>45726</c:v>
                </c:pt>
                <c:pt idx="23">
                  <c:v>45727</c:v>
                </c:pt>
                <c:pt idx="24">
                  <c:v>45728</c:v>
                </c:pt>
                <c:pt idx="25">
                  <c:v>45729</c:v>
                </c:pt>
                <c:pt idx="26">
                  <c:v>45730</c:v>
                </c:pt>
                <c:pt idx="27">
                  <c:v>45731</c:v>
                </c:pt>
              </c:numCache>
            </c:numRef>
          </c:cat>
          <c:val>
            <c:numRef>
              <c:f>Evolution!$Q$5:$AR$5</c:f>
              <c:numCache>
                <c:formatCode>0;;</c:formatCode>
                <c:ptCount val="2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32</c:v>
                </c:pt>
                <c:pt idx="5">
                  <c:v>#N/A</c:v>
                </c:pt>
                <c:pt idx="6">
                  <c:v>#N/A</c:v>
                </c:pt>
                <c:pt idx="7">
                  <c:v>36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80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48-448F-8B67-56BA000EE683}"/>
            </c:ext>
          </c:extLst>
        </c:ser>
        <c:ser>
          <c:idx val="2"/>
          <c:order val="2"/>
          <c:tx>
            <c:strRef>
              <c:f>Evolution!$B$6</c:f>
              <c:strCache>
                <c:ptCount val="1"/>
                <c:pt idx="0">
                  <c:v>Traction supi prise sérée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Evolution!$Q$3:$AR$3</c:f>
              <c:numCache>
                <c:formatCode>ddd\ dd/mm/yy</c:formatCode>
                <c:ptCount val="28"/>
                <c:pt idx="0">
                  <c:v>45704</c:v>
                </c:pt>
                <c:pt idx="1">
                  <c:v>45705</c:v>
                </c:pt>
                <c:pt idx="2">
                  <c:v>45706</c:v>
                </c:pt>
                <c:pt idx="3">
                  <c:v>45707</c:v>
                </c:pt>
                <c:pt idx="4">
                  <c:v>45708</c:v>
                </c:pt>
                <c:pt idx="5">
                  <c:v>45709</c:v>
                </c:pt>
                <c:pt idx="6">
                  <c:v>45710</c:v>
                </c:pt>
                <c:pt idx="7">
                  <c:v>45711</c:v>
                </c:pt>
                <c:pt idx="8">
                  <c:v>45712</c:v>
                </c:pt>
                <c:pt idx="9">
                  <c:v>45713</c:v>
                </c:pt>
                <c:pt idx="10">
                  <c:v>45714</c:v>
                </c:pt>
                <c:pt idx="11">
                  <c:v>45715</c:v>
                </c:pt>
                <c:pt idx="12">
                  <c:v>45716</c:v>
                </c:pt>
                <c:pt idx="13">
                  <c:v>45717</c:v>
                </c:pt>
                <c:pt idx="14">
                  <c:v>45718</c:v>
                </c:pt>
                <c:pt idx="15">
                  <c:v>45719</c:v>
                </c:pt>
                <c:pt idx="16">
                  <c:v>45720</c:v>
                </c:pt>
                <c:pt idx="17">
                  <c:v>45721</c:v>
                </c:pt>
                <c:pt idx="18">
                  <c:v>45722</c:v>
                </c:pt>
                <c:pt idx="19">
                  <c:v>45723</c:v>
                </c:pt>
                <c:pt idx="20">
                  <c:v>45724</c:v>
                </c:pt>
                <c:pt idx="21">
                  <c:v>45725</c:v>
                </c:pt>
                <c:pt idx="22">
                  <c:v>45726</c:v>
                </c:pt>
                <c:pt idx="23">
                  <c:v>45727</c:v>
                </c:pt>
                <c:pt idx="24">
                  <c:v>45728</c:v>
                </c:pt>
                <c:pt idx="25">
                  <c:v>45729</c:v>
                </c:pt>
                <c:pt idx="26">
                  <c:v>45730</c:v>
                </c:pt>
                <c:pt idx="27">
                  <c:v>45731</c:v>
                </c:pt>
              </c:numCache>
            </c:numRef>
          </c:cat>
          <c:val>
            <c:numRef>
              <c:f>Evolution!$Q$6:$AR$6</c:f>
              <c:numCache>
                <c:formatCode>0;;</c:formatCode>
                <c:ptCount val="2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40</c:v>
                </c:pt>
                <c:pt idx="5">
                  <c:v>#N/A</c:v>
                </c:pt>
                <c:pt idx="6">
                  <c:v>#N/A</c:v>
                </c:pt>
                <c:pt idx="7">
                  <c:v>44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48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848-448F-8B67-56BA000EE683}"/>
            </c:ext>
          </c:extLst>
        </c:ser>
        <c:ser>
          <c:idx val="3"/>
          <c:order val="3"/>
          <c:tx>
            <c:strRef>
              <c:f>Evolution!$B$7</c:f>
              <c:strCache>
                <c:ptCount val="1"/>
                <c:pt idx="0">
                  <c:v>Squat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Evolution!$Q$3:$AR$3</c:f>
              <c:numCache>
                <c:formatCode>ddd\ dd/mm/yy</c:formatCode>
                <c:ptCount val="28"/>
                <c:pt idx="0">
                  <c:v>45704</c:v>
                </c:pt>
                <c:pt idx="1">
                  <c:v>45705</c:v>
                </c:pt>
                <c:pt idx="2">
                  <c:v>45706</c:v>
                </c:pt>
                <c:pt idx="3">
                  <c:v>45707</c:v>
                </c:pt>
                <c:pt idx="4">
                  <c:v>45708</c:v>
                </c:pt>
                <c:pt idx="5">
                  <c:v>45709</c:v>
                </c:pt>
                <c:pt idx="6">
                  <c:v>45710</c:v>
                </c:pt>
                <c:pt idx="7">
                  <c:v>45711</c:v>
                </c:pt>
                <c:pt idx="8">
                  <c:v>45712</c:v>
                </c:pt>
                <c:pt idx="9">
                  <c:v>45713</c:v>
                </c:pt>
                <c:pt idx="10">
                  <c:v>45714</c:v>
                </c:pt>
                <c:pt idx="11">
                  <c:v>45715</c:v>
                </c:pt>
                <c:pt idx="12">
                  <c:v>45716</c:v>
                </c:pt>
                <c:pt idx="13">
                  <c:v>45717</c:v>
                </c:pt>
                <c:pt idx="14">
                  <c:v>45718</c:v>
                </c:pt>
                <c:pt idx="15">
                  <c:v>45719</c:v>
                </c:pt>
                <c:pt idx="16">
                  <c:v>45720</c:v>
                </c:pt>
                <c:pt idx="17">
                  <c:v>45721</c:v>
                </c:pt>
                <c:pt idx="18">
                  <c:v>45722</c:v>
                </c:pt>
                <c:pt idx="19">
                  <c:v>45723</c:v>
                </c:pt>
                <c:pt idx="20">
                  <c:v>45724</c:v>
                </c:pt>
                <c:pt idx="21">
                  <c:v>45725</c:v>
                </c:pt>
                <c:pt idx="22">
                  <c:v>45726</c:v>
                </c:pt>
                <c:pt idx="23">
                  <c:v>45727</c:v>
                </c:pt>
                <c:pt idx="24">
                  <c:v>45728</c:v>
                </c:pt>
                <c:pt idx="25">
                  <c:v>45729</c:v>
                </c:pt>
                <c:pt idx="26">
                  <c:v>45730</c:v>
                </c:pt>
                <c:pt idx="27">
                  <c:v>45731</c:v>
                </c:pt>
              </c:numCache>
            </c:numRef>
          </c:cat>
          <c:val>
            <c:numRef>
              <c:f>Evolution!$Q$7:$AR$7</c:f>
              <c:numCache>
                <c:formatCode>0;;</c:formatCode>
                <c:ptCount val="2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100</c:v>
                </c:pt>
                <c:pt idx="5">
                  <c:v>#N/A</c:v>
                </c:pt>
                <c:pt idx="6">
                  <c:v>#N/A</c:v>
                </c:pt>
                <c:pt idx="7">
                  <c:v>107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56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848-448F-8B67-56BA000EE683}"/>
            </c:ext>
          </c:extLst>
        </c:ser>
        <c:ser>
          <c:idx val="4"/>
          <c:order val="4"/>
          <c:tx>
            <c:strRef>
              <c:f>Evolution!$B$8</c:f>
              <c:strCache>
                <c:ptCount val="1"/>
                <c:pt idx="0">
                  <c:v>Sit up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Evolution!$Q$3:$AR$3</c:f>
              <c:numCache>
                <c:formatCode>ddd\ dd/mm/yy</c:formatCode>
                <c:ptCount val="28"/>
                <c:pt idx="0">
                  <c:v>45704</c:v>
                </c:pt>
                <c:pt idx="1">
                  <c:v>45705</c:v>
                </c:pt>
                <c:pt idx="2">
                  <c:v>45706</c:v>
                </c:pt>
                <c:pt idx="3">
                  <c:v>45707</c:v>
                </c:pt>
                <c:pt idx="4">
                  <c:v>45708</c:v>
                </c:pt>
                <c:pt idx="5">
                  <c:v>45709</c:v>
                </c:pt>
                <c:pt idx="6">
                  <c:v>45710</c:v>
                </c:pt>
                <c:pt idx="7">
                  <c:v>45711</c:v>
                </c:pt>
                <c:pt idx="8">
                  <c:v>45712</c:v>
                </c:pt>
                <c:pt idx="9">
                  <c:v>45713</c:v>
                </c:pt>
                <c:pt idx="10">
                  <c:v>45714</c:v>
                </c:pt>
                <c:pt idx="11">
                  <c:v>45715</c:v>
                </c:pt>
                <c:pt idx="12">
                  <c:v>45716</c:v>
                </c:pt>
                <c:pt idx="13">
                  <c:v>45717</c:v>
                </c:pt>
                <c:pt idx="14">
                  <c:v>45718</c:v>
                </c:pt>
                <c:pt idx="15">
                  <c:v>45719</c:v>
                </c:pt>
                <c:pt idx="16">
                  <c:v>45720</c:v>
                </c:pt>
                <c:pt idx="17">
                  <c:v>45721</c:v>
                </c:pt>
                <c:pt idx="18">
                  <c:v>45722</c:v>
                </c:pt>
                <c:pt idx="19">
                  <c:v>45723</c:v>
                </c:pt>
                <c:pt idx="20">
                  <c:v>45724</c:v>
                </c:pt>
                <c:pt idx="21">
                  <c:v>45725</c:v>
                </c:pt>
                <c:pt idx="22">
                  <c:v>45726</c:v>
                </c:pt>
                <c:pt idx="23">
                  <c:v>45727</c:v>
                </c:pt>
                <c:pt idx="24">
                  <c:v>45728</c:v>
                </c:pt>
                <c:pt idx="25">
                  <c:v>45729</c:v>
                </c:pt>
                <c:pt idx="26">
                  <c:v>45730</c:v>
                </c:pt>
                <c:pt idx="27">
                  <c:v>45731</c:v>
                </c:pt>
              </c:numCache>
            </c:numRef>
          </c:cat>
          <c:val>
            <c:numRef>
              <c:f>Evolution!$Q$8:$AR$8</c:f>
              <c:numCache>
                <c:formatCode>0;;</c:formatCode>
                <c:ptCount val="2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57</c:v>
                </c:pt>
                <c:pt idx="5">
                  <c:v>#N/A</c:v>
                </c:pt>
                <c:pt idx="6">
                  <c:v>#N/A</c:v>
                </c:pt>
                <c:pt idx="7">
                  <c:v>57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60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848-448F-8B67-56BA000EE683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Evolution!$Q$3:$AR$3</c:f>
              <c:numCache>
                <c:formatCode>ddd\ dd/mm/yy</c:formatCode>
                <c:ptCount val="28"/>
                <c:pt idx="0">
                  <c:v>45704</c:v>
                </c:pt>
                <c:pt idx="1">
                  <c:v>45705</c:v>
                </c:pt>
                <c:pt idx="2">
                  <c:v>45706</c:v>
                </c:pt>
                <c:pt idx="3">
                  <c:v>45707</c:v>
                </c:pt>
                <c:pt idx="4">
                  <c:v>45708</c:v>
                </c:pt>
                <c:pt idx="5">
                  <c:v>45709</c:v>
                </c:pt>
                <c:pt idx="6">
                  <c:v>45710</c:v>
                </c:pt>
                <c:pt idx="7">
                  <c:v>45711</c:v>
                </c:pt>
                <c:pt idx="8">
                  <c:v>45712</c:v>
                </c:pt>
                <c:pt idx="9">
                  <c:v>45713</c:v>
                </c:pt>
                <c:pt idx="10">
                  <c:v>45714</c:v>
                </c:pt>
                <c:pt idx="11">
                  <c:v>45715</c:v>
                </c:pt>
                <c:pt idx="12">
                  <c:v>45716</c:v>
                </c:pt>
                <c:pt idx="13">
                  <c:v>45717</c:v>
                </c:pt>
                <c:pt idx="14">
                  <c:v>45718</c:v>
                </c:pt>
                <c:pt idx="15">
                  <c:v>45719</c:v>
                </c:pt>
                <c:pt idx="16">
                  <c:v>45720</c:v>
                </c:pt>
                <c:pt idx="17">
                  <c:v>45721</c:v>
                </c:pt>
                <c:pt idx="18">
                  <c:v>45722</c:v>
                </c:pt>
                <c:pt idx="19">
                  <c:v>45723</c:v>
                </c:pt>
                <c:pt idx="20">
                  <c:v>45724</c:v>
                </c:pt>
                <c:pt idx="21">
                  <c:v>45725</c:v>
                </c:pt>
                <c:pt idx="22">
                  <c:v>45726</c:v>
                </c:pt>
                <c:pt idx="23">
                  <c:v>45727</c:v>
                </c:pt>
                <c:pt idx="24">
                  <c:v>45728</c:v>
                </c:pt>
                <c:pt idx="25">
                  <c:v>45729</c:v>
                </c:pt>
                <c:pt idx="26">
                  <c:v>45730</c:v>
                </c:pt>
                <c:pt idx="27">
                  <c:v>45731</c:v>
                </c:pt>
              </c:numCache>
            </c:numRef>
          </c:cat>
          <c:val>
            <c:numRef>
              <c:f>Evolution!$Q$9:$AR$9</c:f>
              <c:numCache>
                <c:formatCode>0;;</c:formatCode>
                <c:ptCount val="2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848-448F-8B67-56BA000EE6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9354896"/>
        <c:axId val="709354176"/>
      </c:lineChart>
      <c:dateAx>
        <c:axId val="709354896"/>
        <c:scaling>
          <c:orientation val="minMax"/>
        </c:scaling>
        <c:delete val="0"/>
        <c:axPos val="b"/>
        <c:numFmt formatCode="ddd\ 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9354176"/>
        <c:crosses val="autoZero"/>
        <c:auto val="1"/>
        <c:lblOffset val="100"/>
        <c:baseTimeUnit val="days"/>
      </c:dateAx>
      <c:valAx>
        <c:axId val="709354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93548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Evolution!$B$5</c:f>
              <c:strCache>
                <c:ptCount val="1"/>
                <c:pt idx="0">
                  <c:v>Pompe prise sérée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Evolution!$D$3:$O$3</c:f>
              <c:numCache>
                <c:formatCode>ddd\ dd/mm/yy</c:formatCode>
                <c:ptCount val="12"/>
                <c:pt idx="0">
                  <c:v>45383</c:v>
                </c:pt>
                <c:pt idx="1">
                  <c:v>45413</c:v>
                </c:pt>
                <c:pt idx="2">
                  <c:v>45444</c:v>
                </c:pt>
                <c:pt idx="3">
                  <c:v>45474</c:v>
                </c:pt>
                <c:pt idx="4">
                  <c:v>45505</c:v>
                </c:pt>
                <c:pt idx="5">
                  <c:v>45536</c:v>
                </c:pt>
                <c:pt idx="6">
                  <c:v>45566</c:v>
                </c:pt>
                <c:pt idx="7">
                  <c:v>45597</c:v>
                </c:pt>
                <c:pt idx="8">
                  <c:v>45627</c:v>
                </c:pt>
                <c:pt idx="9">
                  <c:v>45658</c:v>
                </c:pt>
                <c:pt idx="10">
                  <c:v>45689</c:v>
                </c:pt>
                <c:pt idx="11">
                  <c:v>45717</c:v>
                </c:pt>
              </c:numCache>
            </c:numRef>
          </c:cat>
          <c:val>
            <c:numRef>
              <c:f>Evolution!$D$5:$O$5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100</c:v>
                </c:pt>
                <c:pt idx="10">
                  <c:v>152</c:v>
                </c:pt>
                <c:pt idx="11">
                  <c:v>104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46-4F5B-B21D-FE222A8B0D1A}"/>
            </c:ext>
          </c:extLst>
        </c:ser>
        <c:ser>
          <c:idx val="1"/>
          <c:order val="1"/>
          <c:tx>
            <c:strRef>
              <c:f>Evolution!$B$5</c:f>
              <c:strCache>
                <c:ptCount val="1"/>
                <c:pt idx="0">
                  <c:v>Pompe prise sérée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Evolution!$D$3:$O$3</c:f>
              <c:numCache>
                <c:formatCode>ddd\ dd/mm/yy</c:formatCode>
                <c:ptCount val="12"/>
                <c:pt idx="0">
                  <c:v>45383</c:v>
                </c:pt>
                <c:pt idx="1">
                  <c:v>45413</c:v>
                </c:pt>
                <c:pt idx="2">
                  <c:v>45444</c:v>
                </c:pt>
                <c:pt idx="3">
                  <c:v>45474</c:v>
                </c:pt>
                <c:pt idx="4">
                  <c:v>45505</c:v>
                </c:pt>
                <c:pt idx="5">
                  <c:v>45536</c:v>
                </c:pt>
                <c:pt idx="6">
                  <c:v>45566</c:v>
                </c:pt>
                <c:pt idx="7">
                  <c:v>45597</c:v>
                </c:pt>
                <c:pt idx="8">
                  <c:v>45627</c:v>
                </c:pt>
                <c:pt idx="9">
                  <c:v>45658</c:v>
                </c:pt>
                <c:pt idx="10">
                  <c:v>45689</c:v>
                </c:pt>
                <c:pt idx="11">
                  <c:v>45717</c:v>
                </c:pt>
              </c:numCache>
            </c:numRef>
          </c:cat>
          <c:val>
            <c:numRef>
              <c:f>Evolution!$D$5:$O$5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100</c:v>
                </c:pt>
                <c:pt idx="10">
                  <c:v>152</c:v>
                </c:pt>
                <c:pt idx="11">
                  <c:v>104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46-4F5B-B21D-FE222A8B0D1A}"/>
            </c:ext>
          </c:extLst>
        </c:ser>
        <c:ser>
          <c:idx val="2"/>
          <c:order val="2"/>
          <c:tx>
            <c:strRef>
              <c:f>Evolution!$B$6</c:f>
              <c:strCache>
                <c:ptCount val="1"/>
                <c:pt idx="0">
                  <c:v>Traction supi prise sérée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Evolution!$D$3:$O$3</c:f>
              <c:numCache>
                <c:formatCode>ddd\ dd/mm/yy</c:formatCode>
                <c:ptCount val="12"/>
                <c:pt idx="0">
                  <c:v>45383</c:v>
                </c:pt>
                <c:pt idx="1">
                  <c:v>45413</c:v>
                </c:pt>
                <c:pt idx="2">
                  <c:v>45444</c:v>
                </c:pt>
                <c:pt idx="3">
                  <c:v>45474</c:v>
                </c:pt>
                <c:pt idx="4">
                  <c:v>45505</c:v>
                </c:pt>
                <c:pt idx="5">
                  <c:v>45536</c:v>
                </c:pt>
                <c:pt idx="6">
                  <c:v>45566</c:v>
                </c:pt>
                <c:pt idx="7">
                  <c:v>45597</c:v>
                </c:pt>
                <c:pt idx="8">
                  <c:v>45627</c:v>
                </c:pt>
                <c:pt idx="9">
                  <c:v>45658</c:v>
                </c:pt>
                <c:pt idx="10">
                  <c:v>45689</c:v>
                </c:pt>
                <c:pt idx="11">
                  <c:v>45717</c:v>
                </c:pt>
              </c:numCache>
            </c:numRef>
          </c:cat>
          <c:val>
            <c:numRef>
              <c:f>Evolution!$D$6:$O$6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91</c:v>
                </c:pt>
                <c:pt idx="10">
                  <c:v>208</c:v>
                </c:pt>
                <c:pt idx="11">
                  <c:v>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46-4F5B-B21D-FE222A8B0D1A}"/>
            </c:ext>
          </c:extLst>
        </c:ser>
        <c:ser>
          <c:idx val="3"/>
          <c:order val="3"/>
          <c:tx>
            <c:strRef>
              <c:f>Evolution!$B$7</c:f>
              <c:strCache>
                <c:ptCount val="1"/>
                <c:pt idx="0">
                  <c:v>Squat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Evolution!$D$3:$O$3</c:f>
              <c:numCache>
                <c:formatCode>ddd\ dd/mm/yy</c:formatCode>
                <c:ptCount val="12"/>
                <c:pt idx="0">
                  <c:v>45383</c:v>
                </c:pt>
                <c:pt idx="1">
                  <c:v>45413</c:v>
                </c:pt>
                <c:pt idx="2">
                  <c:v>45444</c:v>
                </c:pt>
                <c:pt idx="3">
                  <c:v>45474</c:v>
                </c:pt>
                <c:pt idx="4">
                  <c:v>45505</c:v>
                </c:pt>
                <c:pt idx="5">
                  <c:v>45536</c:v>
                </c:pt>
                <c:pt idx="6">
                  <c:v>45566</c:v>
                </c:pt>
                <c:pt idx="7">
                  <c:v>45597</c:v>
                </c:pt>
                <c:pt idx="8">
                  <c:v>45627</c:v>
                </c:pt>
                <c:pt idx="9">
                  <c:v>45658</c:v>
                </c:pt>
                <c:pt idx="10">
                  <c:v>45689</c:v>
                </c:pt>
                <c:pt idx="11">
                  <c:v>45717</c:v>
                </c:pt>
              </c:numCache>
            </c:numRef>
          </c:cat>
          <c:val>
            <c:numRef>
              <c:f>Evolution!$D$7:$O$7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152</c:v>
                </c:pt>
                <c:pt idx="10">
                  <c:v>517</c:v>
                </c:pt>
                <c:pt idx="11">
                  <c:v>155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146-4F5B-B21D-FE222A8B0D1A}"/>
            </c:ext>
          </c:extLst>
        </c:ser>
        <c:ser>
          <c:idx val="4"/>
          <c:order val="4"/>
          <c:tx>
            <c:strRef>
              <c:f>Evolution!$B$8</c:f>
              <c:strCache>
                <c:ptCount val="1"/>
                <c:pt idx="0">
                  <c:v>Sit up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Evolution!$D$3:$O$3</c:f>
              <c:numCache>
                <c:formatCode>ddd\ dd/mm/yy</c:formatCode>
                <c:ptCount val="12"/>
                <c:pt idx="0">
                  <c:v>45383</c:v>
                </c:pt>
                <c:pt idx="1">
                  <c:v>45413</c:v>
                </c:pt>
                <c:pt idx="2">
                  <c:v>45444</c:v>
                </c:pt>
                <c:pt idx="3">
                  <c:v>45474</c:v>
                </c:pt>
                <c:pt idx="4">
                  <c:v>45505</c:v>
                </c:pt>
                <c:pt idx="5">
                  <c:v>45536</c:v>
                </c:pt>
                <c:pt idx="6">
                  <c:v>45566</c:v>
                </c:pt>
                <c:pt idx="7">
                  <c:v>45597</c:v>
                </c:pt>
                <c:pt idx="8">
                  <c:v>45627</c:v>
                </c:pt>
                <c:pt idx="9">
                  <c:v>45658</c:v>
                </c:pt>
                <c:pt idx="10">
                  <c:v>45689</c:v>
                </c:pt>
                <c:pt idx="11">
                  <c:v>45717</c:v>
                </c:pt>
              </c:numCache>
            </c:numRef>
          </c:cat>
          <c:val>
            <c:numRef>
              <c:f>Evolution!$D$8:$O$8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114</c:v>
                </c:pt>
                <c:pt idx="10">
                  <c:v>279</c:v>
                </c:pt>
                <c:pt idx="11">
                  <c:v>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146-4F5B-B21D-FE222A8B0D1A}"/>
            </c:ext>
          </c:extLst>
        </c:ser>
        <c:ser>
          <c:idx val="5"/>
          <c:order val="5"/>
          <c:tx>
            <c:strRef>
              <c:f>Evolution!$B$9</c:f>
              <c:strCache>
                <c:ptCount val="1"/>
                <c:pt idx="0">
                  <c:v>Avant bras, bobine Andrieu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Evolution!$D$3:$O$3</c:f>
              <c:numCache>
                <c:formatCode>ddd\ dd/mm/yy</c:formatCode>
                <c:ptCount val="12"/>
                <c:pt idx="0">
                  <c:v>45383</c:v>
                </c:pt>
                <c:pt idx="1">
                  <c:v>45413</c:v>
                </c:pt>
                <c:pt idx="2">
                  <c:v>45444</c:v>
                </c:pt>
                <c:pt idx="3">
                  <c:v>45474</c:v>
                </c:pt>
                <c:pt idx="4">
                  <c:v>45505</c:v>
                </c:pt>
                <c:pt idx="5">
                  <c:v>45536</c:v>
                </c:pt>
                <c:pt idx="6">
                  <c:v>45566</c:v>
                </c:pt>
                <c:pt idx="7">
                  <c:v>45597</c:v>
                </c:pt>
                <c:pt idx="8">
                  <c:v>45627</c:v>
                </c:pt>
                <c:pt idx="9">
                  <c:v>45658</c:v>
                </c:pt>
                <c:pt idx="10">
                  <c:v>45689</c:v>
                </c:pt>
                <c:pt idx="11">
                  <c:v>45717</c:v>
                </c:pt>
              </c:numCache>
            </c:numRef>
          </c:cat>
          <c:val>
            <c:numRef>
              <c:f>Evolution!$D$9:$O$9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146-4F5B-B21D-FE222A8B0D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4594912"/>
        <c:axId val="714589872"/>
      </c:lineChart>
      <c:dateAx>
        <c:axId val="714594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mmm\-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14589872"/>
        <c:crosses val="autoZero"/>
        <c:auto val="0"/>
        <c:lblOffset val="100"/>
        <c:baseTimeUnit val="months"/>
      </c:dateAx>
      <c:valAx>
        <c:axId val="714589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145949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713887C-4A7C-4D5E-B026-0FDA6DD55474}">
  <sheetPr/>
  <sheetViews>
    <sheetView zoomScale="110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CF8BCC0-DFEB-4CDB-B6A8-1DCC4C4C649D}">
  <sheetPr/>
  <sheetViews>
    <sheetView zoomScale="1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864" cy="6070023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AAB80FAD-F4DC-9105-DB7F-CB792437D28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9864" cy="6070023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48D10554-265D-324E-7165-2476A83E54C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476249</xdr:colOff>
      <xdr:row>0</xdr:row>
      <xdr:rowOff>38100</xdr:rowOff>
    </xdr:from>
    <xdr:to>
      <xdr:col>3</xdr:col>
      <xdr:colOff>171449</xdr:colOff>
      <xdr:row>14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Exercice">
              <a:extLst>
                <a:ext uri="{FF2B5EF4-FFF2-40B4-BE49-F238E27FC236}">
                  <a16:creationId xmlns:a16="http://schemas.microsoft.com/office/drawing/2014/main" id="{213B01AF-8E10-0BDC-9F6A-6FE9CFB81C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xercic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14549" y="38100"/>
              <a:ext cx="1952625" cy="2800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123825</xdr:colOff>
      <xdr:row>0</xdr:row>
      <xdr:rowOff>28575</xdr:rowOff>
    </xdr:from>
    <xdr:to>
      <xdr:col>1</xdr:col>
      <xdr:colOff>314325</xdr:colOff>
      <xdr:row>13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Kolom1">
              <a:extLst>
                <a:ext uri="{FF2B5EF4-FFF2-40B4-BE49-F238E27FC236}">
                  <a16:creationId xmlns:a16="http://schemas.microsoft.com/office/drawing/2014/main" id="{0A806C11-DBAA-104A-1287-4644C277009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Kolom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5" y="285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47625</xdr:colOff>
      <xdr:row>0</xdr:row>
      <xdr:rowOff>9525</xdr:rowOff>
    </xdr:from>
    <xdr:to>
      <xdr:col>8</xdr:col>
      <xdr:colOff>0</xdr:colOff>
      <xdr:row>13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semaine">
              <a:extLst>
                <a:ext uri="{FF2B5EF4-FFF2-40B4-BE49-F238E27FC236}">
                  <a16:creationId xmlns:a16="http://schemas.microsoft.com/office/drawing/2014/main" id="{D15EFAF2-3C7B-AAF2-5DA2-26C8DE923BE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24350" y="9525"/>
              <a:ext cx="147637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SA" refreshedDate="46040.427569328705" backgroundQuery="1" createdVersion="8" refreshedVersion="8" minRefreshableVersion="3" recordCount="0" supportSubquery="1" supportAdvancedDrill="1" xr:uid="{4AF82A3C-7379-4207-80DB-8BF48E267395}">
  <cacheSource type="external" connectionId="1"/>
  <cacheFields count="4">
    <cacheField name="[Tabel1].[Catégorie].[Catégorie]" caption="Catégorie" numFmtId="0" hierarchy="2" level="1">
      <sharedItems count="5">
        <s v="#N/B"/>
        <s v="Abdominaux"/>
        <s v="Jambes"/>
        <s v="pompes"/>
        <s v="Tractions"/>
      </sharedItems>
    </cacheField>
    <cacheField name="[Tabel1].[Exercice].[Exercice]" caption="Exercice" numFmtId="0" hierarchy="1" level="1">
      <sharedItems count="9">
        <s v="Traction pro prise large"/>
        <s v="Traction supi prise sérée"/>
        <s v="Abdo oblique"/>
        <s v="Dips"/>
        <s v="Pompe prise sérée"/>
        <s v="Sit up"/>
        <s v="Squat"/>
        <s v="Burpees"/>
        <s v="Pompe sautée claquée"/>
      </sharedItems>
    </cacheField>
    <cacheField name="[Measures].[Som van Répétitions totale]" caption="Som van Répétitions totale" numFmtId="0" hierarchy="12" level="32767"/>
    <cacheField name="[Tabel1].[semaine].[semaine]" caption="semaine" numFmtId="0" hierarchy="9" level="1">
      <sharedItems count="7">
        <s v="25-04"/>
        <s v="25-05"/>
        <s v="25-06"/>
        <s v="25-07"/>
        <s v="25-08"/>
        <s v="25-10"/>
        <s v="25-11"/>
      </sharedItems>
    </cacheField>
  </cacheFields>
  <cacheHierarchies count="13">
    <cacheHierarchy uniqueName="[Tabel1].[Date]" caption="Date" attribute="1" time="1" defaultMemberUniqueName="[Tabel1].[Date].[All]" allUniqueName="[Tabel1].[Date].[All]" dimensionUniqueName="[Tabel1]" displayFolder="" count="0" memberValueDatatype="7" unbalanced="0"/>
    <cacheHierarchy uniqueName="[Tabel1].[Exercice]" caption="Exercice" attribute="1" defaultMemberUniqueName="[Tabel1].[Exercice].[All]" allUniqueName="[Tabel1].[Exercice].[All]" dimensionUniqueName="[Tabel1]" displayFolder="" count="2" memberValueDatatype="130" unbalanced="0">
      <fieldsUsage count="2">
        <fieldUsage x="-1"/>
        <fieldUsage x="1"/>
      </fieldsUsage>
    </cacheHierarchy>
    <cacheHierarchy uniqueName="[Tabel1].[Catégorie]" caption="Catégorie" attribute="1" defaultMemberUniqueName="[Tabel1].[Catégorie].[All]" allUniqueName="[Tabel1].[Catégorie].[All]" dimensionUniqueName="[Tabel1]" displayFolder="" count="2" memberValueDatatype="130" unbalanced="0">
      <fieldsUsage count="2">
        <fieldUsage x="-1"/>
        <fieldUsage x="0"/>
      </fieldsUsage>
    </cacheHierarchy>
    <cacheHierarchy uniqueName="[Tabel1].[Série 1]" caption="Série 1" attribute="1" defaultMemberUniqueName="[Tabel1].[Série 1].[All]" allUniqueName="[Tabel1].[Série 1].[All]" dimensionUniqueName="[Tabel1]" displayFolder="" count="0" memberValueDatatype="20" unbalanced="0"/>
    <cacheHierarchy uniqueName="[Tabel1].[Série 2]" caption="Série 2" attribute="1" defaultMemberUniqueName="[Tabel1].[Série 2].[All]" allUniqueName="[Tabel1].[Série 2].[All]" dimensionUniqueName="[Tabel1]" displayFolder="" count="0" memberValueDatatype="20" unbalanced="0"/>
    <cacheHierarchy uniqueName="[Tabel1].[Série 3]" caption="Série 3" attribute="1" defaultMemberUniqueName="[Tabel1].[Série 3].[All]" allUniqueName="[Tabel1].[Série 3].[All]" dimensionUniqueName="[Tabel1]" displayFolder="" count="0" memberValueDatatype="20" unbalanced="0"/>
    <cacheHierarchy uniqueName="[Tabel1].[Série 4]" caption="Série 4" attribute="1" defaultMemberUniqueName="[Tabel1].[Série 4].[All]" allUniqueName="[Tabel1].[Série 4].[All]" dimensionUniqueName="[Tabel1]" displayFolder="" count="0" memberValueDatatype="20" unbalanced="0"/>
    <cacheHierarchy uniqueName="[Tabel1].[Répétitions totale]" caption="Répétitions totale" attribute="1" defaultMemberUniqueName="[Tabel1].[Répétitions totale].[All]" allUniqueName="[Tabel1].[Répétitions totale].[All]" dimensionUniqueName="[Tabel1]" displayFolder="" count="0" memberValueDatatype="20" unbalanced="0"/>
    <cacheHierarchy uniqueName="[Tabel1].[Charge]" caption="Charge" attribute="1" defaultMemberUniqueName="[Tabel1].[Charge].[All]" allUniqueName="[Tabel1].[Charge].[All]" dimensionUniqueName="[Tabel1]" displayFolder="" count="0" memberValueDatatype="130" unbalanced="0"/>
    <cacheHierarchy uniqueName="[Tabel1].[semaine]" caption="semaine" attribute="1" defaultMemberUniqueName="[Tabel1].[semaine].[All]" allUniqueName="[Tabel1].[semaine].[All]" dimensionUniqueName="[Tabel1]" displayFolder="" count="2" memberValueDatatype="130" unbalanced="0">
      <fieldsUsage count="2">
        <fieldUsage x="-1"/>
        <fieldUsage x="3"/>
      </fieldsUsage>
    </cacheHierarchy>
    <cacheHierarchy uniqueName="[Measures].[__XL_Count Tabel1]" caption="__XL_Count Tabel1" measure="1" displayFolder="" measureGroup="Tabel1" count="0" hidden="1"/>
    <cacheHierarchy uniqueName="[Measures].[__No measures defined]" caption="__No measures defined" measure="1" displayFolder="" count="0" hidden="1"/>
    <cacheHierarchy uniqueName="[Measures].[Som van Répétitions totale]" caption="Som van Répétitions totale" measure="1" displayFolder="" measureGroup="Tabel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</cacheHierarchies>
  <kpis count="0"/>
  <dimensions count="2">
    <dimension measure="1" name="Measures" uniqueName="[Measures]" caption="Measures"/>
    <dimension name="Tabel1" uniqueName="[Tabel1]" caption="Tabel1"/>
  </dimensions>
  <measureGroups count="1">
    <measureGroup name="Tabel1" caption="Tabel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SA" refreshedDate="46039.949898611114" backgroundQuery="1" createdVersion="3" refreshedVersion="8" minRefreshableVersion="3" recordCount="0" supportSubquery="1" supportAdvancedDrill="1" xr:uid="{22A9088B-AD4D-4607-A367-E5B4333BA49C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3">
    <cacheHierarchy uniqueName="[Tabel1].[Date]" caption="Date" attribute="1" time="1" defaultMemberUniqueName="[Tabel1].[Date].[All]" allUniqueName="[Tabel1].[Date].[All]" dimensionUniqueName="[Tabel1]" displayFolder="" count="0" memberValueDatatype="7" unbalanced="0"/>
    <cacheHierarchy uniqueName="[Tabel1].[Exercice]" caption="Exercice" attribute="1" defaultMemberUniqueName="[Tabel1].[Exercice].[All]" allUniqueName="[Tabel1].[Exercice].[All]" dimensionUniqueName="[Tabel1]" displayFolder="" count="2" memberValueDatatype="130" unbalanced="0"/>
    <cacheHierarchy uniqueName="[Tabel1].[Catégorie]" caption="Catégorie" attribute="1" defaultMemberUniqueName="[Tabel1].[Catégorie].[All]" allUniqueName="[Tabel1].[Catégorie].[All]" dimensionUniqueName="[Tabel1]" displayFolder="" count="2" memberValueDatatype="130" unbalanced="0"/>
    <cacheHierarchy uniqueName="[Tabel1].[Série 1]" caption="Série 1" attribute="1" defaultMemberUniqueName="[Tabel1].[Série 1].[All]" allUniqueName="[Tabel1].[Série 1].[All]" dimensionUniqueName="[Tabel1]" displayFolder="" count="0" memberValueDatatype="20" unbalanced="0"/>
    <cacheHierarchy uniqueName="[Tabel1].[Série 2]" caption="Série 2" attribute="1" defaultMemberUniqueName="[Tabel1].[Série 2].[All]" allUniqueName="[Tabel1].[Série 2].[All]" dimensionUniqueName="[Tabel1]" displayFolder="" count="0" memberValueDatatype="20" unbalanced="0"/>
    <cacheHierarchy uniqueName="[Tabel1].[Série 3]" caption="Série 3" attribute="1" defaultMemberUniqueName="[Tabel1].[Série 3].[All]" allUniqueName="[Tabel1].[Série 3].[All]" dimensionUniqueName="[Tabel1]" displayFolder="" count="0" memberValueDatatype="20" unbalanced="0"/>
    <cacheHierarchy uniqueName="[Tabel1].[Série 4]" caption="Série 4" attribute="1" defaultMemberUniqueName="[Tabel1].[Série 4].[All]" allUniqueName="[Tabel1].[Série 4].[All]" dimensionUniqueName="[Tabel1]" displayFolder="" count="0" memberValueDatatype="20" unbalanced="0"/>
    <cacheHierarchy uniqueName="[Tabel1].[Répétitions totale]" caption="Répétitions totale" attribute="1" defaultMemberUniqueName="[Tabel1].[Répétitions totale].[All]" allUniqueName="[Tabel1].[Répétitions totale].[All]" dimensionUniqueName="[Tabel1]" displayFolder="" count="0" memberValueDatatype="20" unbalanced="0"/>
    <cacheHierarchy uniqueName="[Tabel1].[Charge]" caption="Charge" attribute="1" defaultMemberUniqueName="[Tabel1].[Charge].[All]" allUniqueName="[Tabel1].[Charge].[All]" dimensionUniqueName="[Tabel1]" displayFolder="" count="0" memberValueDatatype="130" unbalanced="0"/>
    <cacheHierarchy uniqueName="[Tabel1].[semaine]" caption="semaine" attribute="1" defaultMemberUniqueName="[Tabel1].[semaine].[All]" allUniqueName="[Tabel1].[semaine].[All]" dimensionUniqueName="[Tabel1]" displayFolder="" count="2" memberValueDatatype="130" unbalanced="0"/>
    <cacheHierarchy uniqueName="[Measures].[__XL_Count Tabel1]" caption="__XL_Count Tabel1" measure="1" displayFolder="" measureGroup="Tabel1" count="0" hidden="1"/>
    <cacheHierarchy uniqueName="[Measures].[__No measures defined]" caption="__No measures defined" measure="1" displayFolder="" count="0" hidden="1"/>
    <cacheHierarchy uniqueName="[Measures].[Som van Répétitions totale]" caption="Som van Répétitions totale" measure="1" displayFolder="" measureGroup="Tabel1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2138713513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B4BD99-E163-4AC8-BA32-3FD8B7C9842D}" name="Draaitabel4" cacheId="105" applyNumberFormats="0" applyBorderFormats="0" applyFontFormats="0" applyPatternFormats="0" applyAlignmentFormats="0" applyWidthHeightFormats="1" dataCaption="Waarden" updatedVersion="8" minRefreshableVersion="3" useAutoFormatting="1" rowGrandTotals="0" colGrandTotals="0" itemPrintTitles="1" createdVersion="8" indent="0" compact="0" compactData="0" gridDropZones="1" multipleFieldFilters="0" chartFormat="10">
  <location ref="A16:I32" firstHeaderRow="1" firstDataRow="2" firstDataCol="2"/>
  <pivotFields count="4">
    <pivotField axis="axisRow" compact="0" allDrilled="1" outline="0" subtotalTop="0" showAll="0" insertBlankRow="1" dataSourceSort="1" defaultSubtotal="0" defaultAttributeDrillState="1">
      <items count="5">
        <item x="0"/>
        <item x="1"/>
        <item x="2"/>
        <item x="3"/>
        <item x="4"/>
      </items>
    </pivotField>
    <pivotField axis="axisRow" compact="0" allDrilled="1" outline="0" subtotalTop="0" showAll="0" insertBlankRow="1" dataSourceSort="1" defaultAttributeDrillState="1">
      <items count="10">
        <item x="0"/>
        <item x="1"/>
        <item x="2"/>
        <item x="3"/>
        <item x="4"/>
        <item x="5"/>
        <item x="6"/>
        <item x="7"/>
        <item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allDrilled="1" outline="0" subtotalTop="0" showAll="0" insertBlankRow="1" dataSourceSort="1" defaultAttributeDrillState="1">
      <items count="8">
        <item x="0"/>
        <item x="1"/>
        <item x="2"/>
        <item x="3"/>
        <item x="4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15">
    <i>
      <x/>
      <x/>
    </i>
    <i t="blank">
      <x/>
    </i>
    <i>
      <x v="1"/>
      <x/>
    </i>
    <i r="1">
      <x v="1"/>
    </i>
    <i t="blank">
      <x v="1"/>
    </i>
    <i>
      <x v="2"/>
      <x v="2"/>
    </i>
    <i r="1">
      <x/>
    </i>
    <i t="blank">
      <x v="2"/>
    </i>
    <i>
      <x v="3"/>
      <x v="3"/>
    </i>
    <i r="1">
      <x v="4"/>
    </i>
    <i r="1">
      <x v="5"/>
    </i>
    <i r="1">
      <x v="6"/>
    </i>
    <i t="blank">
      <x v="3"/>
    </i>
    <i>
      <x v="4"/>
      <x v="7"/>
    </i>
    <i r="1">
      <x v="8"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name="Somme Répétitions totale" fld="2" baseField="0" baseItem="0"/>
  </dataFields>
  <chartFormats count="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</chartFormats>
  <pivotHierarchies count="13">
    <pivotHierarchy dragToData="1"/>
    <pivotHierarchy multipleItemSelectionAllowed="1"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Row="0" dragToCol="0" dragToPage="0" dragToData="1"/>
    <pivotHierarchy dragToRow="0" dragToCol="0" dragToPage="0" dragToData="1"/>
    <pivotHierarchy dragToData="1" caption="Somme Répétitions totale"/>
  </pivotHierarchies>
  <pivotTableStyleInfo name="PivotStyleLight16" showRowHeaders="1" showColHeaders="1" showRowStripes="0" showColStripes="0" showLastColumn="1"/>
  <rowHierarchiesUsage count="2">
    <rowHierarchyUsage hierarchyUsage="2"/>
    <rowHierarchyUsage hierarchyUsage="1"/>
  </rowHierarchiesUsage>
  <colHierarchiesUsage count="1">
    <colHierarchyUsage hierarchyUsage="9"/>
  </col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 sourceDataName="WorksheetConnection_essai-suivi.xlsx!Tabel1">
        <x15:activeTabTopLevelEntity name="[Tabel1]"/>
      </x15:pivotTableUISettings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Exercice" xr10:uid="{450C67E6-520E-4DCA-94CB-8C0FE38051A6}" sourceName="[Tabel1].[Exercice]">
  <pivotTables>
    <pivotTable tabId="7" name="Draaitabel4"/>
  </pivotTables>
  <data>
    <olap pivotCacheId="2138713513">
      <levels count="2">
        <level uniqueName="[Tabel1].[Exercice].[(All)]" sourceCaption="(All)" count="0"/>
        <level uniqueName="[Tabel1].[Exercice].[Exercice]" sourceCaption="Exercice" count="9">
          <ranges>
            <range startItem="0">
              <i n="[Tabel1].[Exercice].&amp;[Abdo oblique]" c="Abdo oblique"/>
              <i n="[Tabel1].[Exercice].&amp;[Burpees]" c="Burpees"/>
              <i n="[Tabel1].[Exercice].&amp;[Dips]" c="Dips"/>
              <i n="[Tabel1].[Exercice].&amp;[Pompe prise sérée]" c="Pompe prise sérée"/>
              <i n="[Tabel1].[Exercice].&amp;[Pompe sautée claquée]" c="Pompe sautée claquée"/>
              <i n="[Tabel1].[Exercice].&amp;[Sit up]" c="Sit up"/>
              <i n="[Tabel1].[Exercice].&amp;[Squat]" c="Squat"/>
              <i n="[Tabel1].[Exercice].&amp;[Traction pro prise large]" c="Traction pro prise large"/>
              <i n="[Tabel1].[Exercice].&amp;[Traction supi prise sérée]" c="Traction supi prise sérée"/>
            </range>
          </ranges>
        </level>
      </levels>
      <selections count="1">
        <selection n="[Tabel1].[Exercice].[All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Kolom1" xr10:uid="{AF18FDFC-AAE4-4278-B814-8C66AD5EF4CF}" sourceName="[Tabel1].[Catégorie]">
  <pivotTables>
    <pivotTable tabId="7" name="Draaitabel4"/>
  </pivotTables>
  <data>
    <olap pivotCacheId="2138713513">
      <levels count="2">
        <level uniqueName="[Tabel1].[Catégorie].[(All)]" sourceCaption="(All)" count="0"/>
        <level uniqueName="[Tabel1].[Catégorie].[Catégorie]" sourceCaption="Catégorie" count="5">
          <ranges>
            <range startItem="0">
              <i n="[Tabel1].[Catégorie].&amp;[#N/B]" c="#N/B"/>
              <i n="[Tabel1].[Catégorie].&amp;[Abdominaux]" c="Abdominaux"/>
              <i n="[Tabel1].[Catégorie].&amp;[Jambes]" c="Jambes"/>
              <i n="[Tabel1].[Catégorie].&amp;[pompes]" c="pompes"/>
              <i n="[Tabel1].[Catégorie].&amp;[Tractions]" c="Tractions"/>
            </range>
          </ranges>
        </level>
      </levels>
      <selections count="1">
        <selection n="[Tabel1].[Catégorie].[All]"/>
      </selections>
    </olap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semaine" xr10:uid="{E93A55BB-3E5F-43AA-B115-3525B4C87147}" sourceName="[Tabel1].[semaine]">
  <pivotTables>
    <pivotTable tabId="7" name="Draaitabel4"/>
  </pivotTables>
  <data>
    <olap pivotCacheId="2138713513">
      <levels count="2">
        <level uniqueName="[Tabel1].[semaine].[(All)]" sourceCaption="(All)" count="0"/>
        <level uniqueName="[Tabel1].[semaine].[semaine]" sourceCaption="semaine" count="7">
          <ranges>
            <range startItem="0">
              <i n="[Tabel1].[semaine].&amp;[25-04]" c="25-04"/>
              <i n="[Tabel1].[semaine].&amp;[25-05]" c="25-05"/>
              <i n="[Tabel1].[semaine].&amp;[25-06]" c="25-06"/>
              <i n="[Tabel1].[semaine].&amp;[25-07]" c="25-07"/>
              <i n="[Tabel1].[semaine].&amp;[25-08]" c="25-08"/>
              <i n="[Tabel1].[semaine].&amp;[25-10]" c="25-10"/>
              <i n="[Tabel1].[semaine].&amp;[25-11]" c="25-11"/>
            </range>
          </ranges>
        </level>
      </levels>
      <selections count="1">
        <selection n="[Tabel1].[semaine].[All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xercice" xr10:uid="{DB23E504-E22B-4DBA-8A3F-B1C31E405E59}" cache="Slicer_Exercice" caption="Exercice" level="1" rowHeight="241300"/>
  <slicer name="Kolom1" xr10:uid="{6E2D3137-302C-4530-AAD4-2AE8B800D7F6}" cache="Slicer_Kolom1" caption="Kolom1" level="1" rowHeight="241300"/>
  <slicer name="semaine" xr10:uid="{7A9AF2B5-EF8B-4494-86E7-EA6F990ABFAF}" cache="Slicer_semaine" caption="semaine" columnCount="2" level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93B0F7-31A6-4507-9E86-57905F462DE4}" name="Tabel1" displayName="Tabel1" ref="A2:K76" totalsRowShown="0" headerRowDxfId="42" dataDxfId="41">
  <autoFilter ref="A2:K76" xr:uid="{00000000-0001-0000-0000-000000000000}"/>
  <tableColumns count="11">
    <tableColumn id="1" xr3:uid="{29E61295-AA13-4174-9F09-4C8CF1BD701B}" name="Date" dataDxfId="40"/>
    <tableColumn id="2" xr3:uid="{2237AADD-7BE3-4BB8-9D91-016CDD9476F2}" name="Exercice" dataDxfId="39"/>
    <tableColumn id="10" xr3:uid="{EA822F6F-FD9E-40DA-8999-A3C69FA0A2B1}" name="Catégorie" dataDxfId="16">
      <calculatedColumnFormula array="1">INDEX(Parametres!$A$1:$I$1,MAX(IF(Tabel1[[#This Row],[Exercice]]=Parametres!$A$2:$I$10,COLUMN(Parametres!$A$2:$I$10),0)))</calculatedColumnFormula>
    </tableColumn>
    <tableColumn id="3" xr3:uid="{78C2B386-1274-483F-A64E-D7D4A897FB10}" name="Série 1" dataDxfId="38"/>
    <tableColumn id="4" xr3:uid="{8B4CDE04-E153-4EB6-8C48-B9DC65BB8106}" name="Série 2" dataDxfId="37"/>
    <tableColumn id="5" xr3:uid="{C237A6EB-8909-4BD4-BB71-169E8778B9FB}" name="Série 3" dataDxfId="36"/>
    <tableColumn id="6" xr3:uid="{A3FC8277-F58F-491D-AC03-19AA1C1B8C1A}" name="Série 4" dataDxfId="35"/>
    <tableColumn id="7" xr3:uid="{8F0F574B-8429-41DD-A32B-BA93EADB6709}" name="Répétitions totale" dataDxfId="34">
      <calculatedColumnFormula>+SUM(D3:G3)</calculatedColumnFormula>
    </tableColumn>
    <tableColumn id="8" xr3:uid="{AECB1717-B10C-41A0-94FB-E9E014EFFA90}" name="Charge" dataDxfId="33"/>
    <tableColumn id="9" xr3:uid="{C23D896B-6995-49AE-906D-4FC98764A095}" name="semaine" dataDxfId="32">
      <calculatedColumnFormula>MOD(YEAR(Tabel1[[#This Row],[Date]]-WEEKDAY(Tabel1[[#This Row],[Date]],2)+4),100)&amp;TEXT(_xlfn.ISOWEEKNUM(Tabel1[[#This Row],[Date]]),"-00")</calculatedColumnFormula>
    </tableColumn>
    <tableColumn id="11" xr3:uid="{5B07D304-10F3-46B5-A057-2359CA5C1B3D}" name="mois" dataDxfId="9">
      <calculatedColumnFormula>MOD(YEAR(Tabel1[[#This Row],[Date]]-WEEKDAY(Tabel1[[#This Row],[Date]],2)+4),100)&amp;TEXT(MONTH(Tabel1[[#This Row],[Date]]),"-00")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397A75-D031-475A-8BCA-94C680A53339}" name="Tabel2" displayName="Tabel2" ref="A1:A8" totalsRowShown="0" headerRowDxfId="29" dataDxfId="30">
  <autoFilter ref="A1:A8" xr:uid="{DA397A75-D031-475A-8BCA-94C680A53339}"/>
  <tableColumns count="1">
    <tableColumn id="1" xr3:uid="{9560D7BC-756A-4C9B-A7BB-D736209AFE6F}" name="Pompes" dataDxfId="3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F5E65A9-881C-4AA3-929C-5356B2502AB3}" name="Tabel3" displayName="Tabel3" ref="C1:C7" totalsRowShown="0" headerRowDxfId="26" dataDxfId="27">
  <autoFilter ref="C1:C7" xr:uid="{EF5E65A9-881C-4AA3-929C-5356B2502AB3}"/>
  <tableColumns count="1">
    <tableColumn id="1" xr3:uid="{E40C811D-7A05-43A1-8BAD-2377B9B85AB4}" name="Tractions " dataDxfId="2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5F16DFD-CEFC-4295-99CA-D1B11AAADB66}" name="Tabel4" displayName="Tabel4" ref="E1:E7" totalsRowShown="0" headerRowDxfId="23" dataDxfId="24">
  <autoFilter ref="E1:E7" xr:uid="{05F16DFD-CEFC-4295-99CA-D1B11AAADB66}"/>
  <tableColumns count="1">
    <tableColumn id="1" xr3:uid="{AFAB9D84-20CE-49B9-A0EB-50A7B19F0094}" name="Jambes" dataDxfId="2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6128F20-8FBD-44B3-936F-B1B8C16D9117}" name="Tabel5" displayName="Tabel5" ref="G1:G7" totalsRowShown="0" headerRowDxfId="20" dataDxfId="21">
  <autoFilter ref="G1:G7" xr:uid="{36128F20-8FBD-44B3-936F-B1B8C16D9117}"/>
  <tableColumns count="1">
    <tableColumn id="1" xr3:uid="{185C308B-02AD-4FCD-B516-0A8114EDDDB0}" name="Abdominaux" dataDxfId="2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D8DF7AA-16FC-41AA-A402-9BA36CDAF0A3}" name="Tabel6" displayName="Tabel6" ref="I1:I9" totalsRowShown="0" headerRowDxfId="17" dataDxfId="18">
  <autoFilter ref="I1:I9" xr:uid="{3D8DF7AA-16FC-41AA-A402-9BA36CDAF0A3}"/>
  <tableColumns count="1">
    <tableColumn id="1" xr3:uid="{80A782E0-5ADD-4ECF-954A-F3FC218EDEAC}" name="Bras" dataDxfId="1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B408668-B13C-4E59-BF77-FB3A1D917A2E}" name="Tabel7" displayName="Tabel7" ref="K1:L13" totalsRowShown="0" headerRowDxfId="10" headerRowBorderDxfId="14" tableBorderDxfId="15" totalsRowBorderDxfId="13">
  <autoFilter ref="K1:L13" xr:uid="{CB408668-B13C-4E59-BF77-FB3A1D917A2E}"/>
  <tableColumns count="2">
    <tableColumn id="1" xr3:uid="{1E933CB8-DA76-4E71-A946-729CE35937B1}" name="Mois" dataDxfId="12"/>
    <tableColumn id="2" xr3:uid="{EA95B5CD-5550-4A51-9FB7-79E54E4333C1}" name="Numéro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2:K76"/>
  <sheetViews>
    <sheetView workbookViewId="0">
      <selection activeCell="I5" sqref="I5"/>
    </sheetView>
  </sheetViews>
  <sheetFormatPr defaultColWidth="9.140625" defaultRowHeight="15" x14ac:dyDescent="0.25"/>
  <cols>
    <col min="1" max="1" width="10.7109375" style="6" bestFit="1" customWidth="1"/>
    <col min="2" max="2" width="22.85546875" style="1" bestFit="1" customWidth="1"/>
    <col min="3" max="3" width="22.85546875" style="1" customWidth="1"/>
    <col min="4" max="7" width="11.7109375" style="1" customWidth="1"/>
    <col min="8" max="8" width="21.7109375" style="1" bestFit="1" customWidth="1"/>
    <col min="9" max="9" width="12" style="8" customWidth="1"/>
    <col min="10" max="10" width="10.7109375" customWidth="1"/>
    <col min="18" max="19" width="10.7109375" customWidth="1"/>
  </cols>
  <sheetData>
    <row r="2" spans="1:11" x14ac:dyDescent="0.25">
      <c r="A2" s="5" t="s">
        <v>0</v>
      </c>
      <c r="B2" s="2" t="s">
        <v>1</v>
      </c>
      <c r="C2" s="2" t="s">
        <v>73</v>
      </c>
      <c r="D2" s="2" t="s">
        <v>30</v>
      </c>
      <c r="E2" s="2" t="s">
        <v>31</v>
      </c>
      <c r="F2" s="2" t="s">
        <v>32</v>
      </c>
      <c r="G2" s="2" t="s">
        <v>33</v>
      </c>
      <c r="H2" s="2" t="s">
        <v>62</v>
      </c>
      <c r="I2" s="7" t="s">
        <v>29</v>
      </c>
      <c r="J2" s="2" t="s">
        <v>63</v>
      </c>
      <c r="K2" s="2" t="s">
        <v>77</v>
      </c>
    </row>
    <row r="3" spans="1:11" x14ac:dyDescent="0.25">
      <c r="A3" s="6">
        <v>45682</v>
      </c>
      <c r="B3" s="1" t="s">
        <v>18</v>
      </c>
      <c r="C3" s="1" t="str" cm="1">
        <f t="array" ref="C3">INDEX(Parametres!$A$1:$I$1,MAX(IF(Tabel1[[#This Row],[Exercice]]=Parametres!$A$2:$I$10,COLUMN(Parametres!$A$2:$I$10),0)))</f>
        <v>Jambes</v>
      </c>
      <c r="D3" s="1">
        <v>14</v>
      </c>
      <c r="E3" s="1">
        <v>14</v>
      </c>
      <c r="F3" s="1">
        <v>14</v>
      </c>
      <c r="G3" s="1">
        <v>14</v>
      </c>
      <c r="H3" s="1">
        <f t="shared" ref="H3:H59" si="0">+SUM(D3:G3)</f>
        <v>56</v>
      </c>
      <c r="I3" s="8" t="s">
        <v>34</v>
      </c>
      <c r="J3" s="1" t="str">
        <f>MOD(YEAR(Tabel1[[#This Row],[Date]]-WEEKDAY(Tabel1[[#This Row],[Date]],2)+4),100)&amp;TEXT(_xlfn.ISOWEEKNUM(Tabel1[[#This Row],[Date]]),"-00")</f>
        <v>25-04</v>
      </c>
      <c r="K3" s="1" t="str">
        <f>MOD(YEAR(Tabel1[[#This Row],[Date]]-WEEKDAY(Tabel1[[#This Row],[Date]],2)+4),100)&amp;TEXT(MONTH(Tabel1[[#This Row],[Date]]),"-00")</f>
        <v>25-01</v>
      </c>
    </row>
    <row r="4" spans="1:11" x14ac:dyDescent="0.25">
      <c r="A4" s="6">
        <v>45682</v>
      </c>
      <c r="B4" s="1" t="s">
        <v>54</v>
      </c>
      <c r="C4" s="1" t="str" cm="1">
        <f t="array" ref="C4">INDEX(Parametres!$A$1:$I$1,MAX(IF(Tabel1[[#This Row],[Exercice]]=Parametres!$A$2:$I$10,COLUMN(Parametres!$A$2:$I$10),0)))</f>
        <v>Pompes</v>
      </c>
      <c r="D4" s="1">
        <v>14</v>
      </c>
      <c r="E4" s="1">
        <v>14</v>
      </c>
      <c r="F4" s="1">
        <v>14</v>
      </c>
      <c r="G4" s="1">
        <v>14</v>
      </c>
      <c r="H4" s="1">
        <f t="shared" si="0"/>
        <v>56</v>
      </c>
      <c r="I4" s="8" t="s">
        <v>34</v>
      </c>
      <c r="J4" s="1" t="str">
        <f>MOD(YEAR(Tabel1[[#This Row],[Date]]-WEEKDAY(Tabel1[[#This Row],[Date]],2)+4),100)&amp;TEXT(_xlfn.ISOWEEKNUM(Tabel1[[#This Row],[Date]]),"-00")</f>
        <v>25-04</v>
      </c>
      <c r="K4" s="1" t="str">
        <f>MOD(YEAR(Tabel1[[#This Row],[Date]]-WEEKDAY(Tabel1[[#This Row],[Date]],2)+4),100)&amp;TEXT(MONTH(Tabel1[[#This Row],[Date]]),"-00")</f>
        <v>25-01</v>
      </c>
    </row>
    <row r="5" spans="1:11" x14ac:dyDescent="0.25">
      <c r="A5" s="6">
        <v>45682</v>
      </c>
      <c r="B5" s="1" t="s">
        <v>38</v>
      </c>
      <c r="C5" s="1" t="str" cm="1">
        <f t="array" ref="C5">INDEX(Parametres!$A$1:$I$1,MAX(IF(Tabel1[[#This Row],[Exercice]]=Parametres!$A$2:$I$10,COLUMN(Parametres!$A$2:$I$10),0)))</f>
        <v>Pompes</v>
      </c>
      <c r="D5" s="1">
        <v>20</v>
      </c>
      <c r="E5" s="1">
        <v>20</v>
      </c>
      <c r="F5" s="1">
        <v>20</v>
      </c>
      <c r="G5" s="1">
        <v>20</v>
      </c>
      <c r="H5" s="1">
        <f t="shared" si="0"/>
        <v>80</v>
      </c>
      <c r="I5" s="8" t="s">
        <v>34</v>
      </c>
      <c r="J5" s="1" t="str">
        <f>MOD(YEAR(Tabel1[[#This Row],[Date]]-WEEKDAY(Tabel1[[#This Row],[Date]],2)+4),100)&amp;TEXT(_xlfn.ISOWEEKNUM(Tabel1[[#This Row],[Date]]),"-00")</f>
        <v>25-04</v>
      </c>
      <c r="K5" s="1" t="str">
        <f>MOD(YEAR(Tabel1[[#This Row],[Date]]-WEEKDAY(Tabel1[[#This Row],[Date]],2)+4),100)&amp;TEXT(MONTH(Tabel1[[#This Row],[Date]]),"-00")</f>
        <v>25-01</v>
      </c>
    </row>
    <row r="6" spans="1:11" x14ac:dyDescent="0.25">
      <c r="A6" s="6">
        <v>45682</v>
      </c>
      <c r="B6" s="1" t="s">
        <v>58</v>
      </c>
      <c r="C6" s="1" t="str" cm="1">
        <f t="array" ref="C6">INDEX(Parametres!$A$1:$I$1,MAX(IF(Tabel1[[#This Row],[Exercice]]=Parametres!$A$2:$I$10,COLUMN(Parametres!$A$2:$I$10),0)))</f>
        <v>Pompes</v>
      </c>
      <c r="D6" s="1">
        <v>1</v>
      </c>
      <c r="E6" s="1">
        <v>1</v>
      </c>
      <c r="F6" s="1">
        <v>0</v>
      </c>
      <c r="G6" s="1">
        <v>0</v>
      </c>
      <c r="H6" s="1">
        <f t="shared" si="0"/>
        <v>2</v>
      </c>
      <c r="I6" s="8" t="s">
        <v>34</v>
      </c>
      <c r="J6" s="1" t="str">
        <f>MOD(YEAR(Tabel1[[#This Row],[Date]]-WEEKDAY(Tabel1[[#This Row],[Date]],2)+4),100)&amp;TEXT(_xlfn.ISOWEEKNUM(Tabel1[[#This Row],[Date]]),"-00")</f>
        <v>25-04</v>
      </c>
      <c r="K6" s="1" t="str">
        <f>MOD(YEAR(Tabel1[[#This Row],[Date]]-WEEKDAY(Tabel1[[#This Row],[Date]],2)+4),100)&amp;TEXT(MONTH(Tabel1[[#This Row],[Date]]),"-00")</f>
        <v>25-01</v>
      </c>
    </row>
    <row r="7" spans="1:11" x14ac:dyDescent="0.25">
      <c r="A7" s="6">
        <v>45682</v>
      </c>
      <c r="B7" s="1" t="s">
        <v>43</v>
      </c>
      <c r="C7" s="1" t="str" cm="1">
        <f t="array" ref="C7">INDEX(Parametres!$A$1:$I$1,MAX(IF(Tabel1[[#This Row],[Exercice]]=Parametres!$A$2:$I$10,COLUMN(Parametres!$A$2:$I$10),0)))</f>
        <v xml:space="preserve">Tractions </v>
      </c>
      <c r="D7" s="1">
        <v>28</v>
      </c>
      <c r="E7" s="1">
        <v>20</v>
      </c>
      <c r="F7" s="1">
        <v>0</v>
      </c>
      <c r="G7" s="1">
        <v>0</v>
      </c>
      <c r="H7" s="1">
        <f t="shared" si="0"/>
        <v>48</v>
      </c>
      <c r="I7" s="8" t="s">
        <v>34</v>
      </c>
      <c r="J7" s="1" t="str">
        <f>MOD(YEAR(Tabel1[[#This Row],[Date]]-WEEKDAY(Tabel1[[#This Row],[Date]],2)+4),100)&amp;TEXT(_xlfn.ISOWEEKNUM(Tabel1[[#This Row],[Date]]),"-00")</f>
        <v>25-04</v>
      </c>
      <c r="K7" s="1" t="str">
        <f>MOD(YEAR(Tabel1[[#This Row],[Date]]-WEEKDAY(Tabel1[[#This Row],[Date]],2)+4),100)&amp;TEXT(MONTH(Tabel1[[#This Row],[Date]]),"-00")</f>
        <v>25-01</v>
      </c>
    </row>
    <row r="8" spans="1:11" x14ac:dyDescent="0.25">
      <c r="A8" s="6">
        <v>45682</v>
      </c>
      <c r="B8" s="1" t="s">
        <v>56</v>
      </c>
      <c r="C8" s="1" t="str" cm="1">
        <f t="array" ref="C8">INDEX(Parametres!$A$1:$I$1,MAX(IF(Tabel1[[#This Row],[Exercice]]=Parametres!$A$2:$I$10,COLUMN(Parametres!$A$2:$I$10),0)))</f>
        <v>Abdominaux</v>
      </c>
      <c r="D8" s="1">
        <v>20</v>
      </c>
      <c r="E8" s="1">
        <v>14</v>
      </c>
      <c r="F8" s="1">
        <v>14</v>
      </c>
      <c r="G8" s="1">
        <v>12</v>
      </c>
      <c r="H8" s="1">
        <f t="shared" si="0"/>
        <v>60</v>
      </c>
      <c r="I8" s="8" t="s">
        <v>34</v>
      </c>
      <c r="J8" s="1" t="str">
        <f>MOD(YEAR(Tabel1[[#This Row],[Date]]-WEEKDAY(Tabel1[[#This Row],[Date]],2)+4),100)&amp;TEXT(_xlfn.ISOWEEKNUM(Tabel1[[#This Row],[Date]]),"-00")</f>
        <v>25-04</v>
      </c>
      <c r="K8" s="1" t="str">
        <f>MOD(YEAR(Tabel1[[#This Row],[Date]]-WEEKDAY(Tabel1[[#This Row],[Date]],2)+4),100)&amp;TEXT(MONTH(Tabel1[[#This Row],[Date]]),"-00")</f>
        <v>25-01</v>
      </c>
    </row>
    <row r="9" spans="1:11" x14ac:dyDescent="0.25">
      <c r="A9" s="6">
        <v>45682</v>
      </c>
      <c r="B9" s="1" t="s">
        <v>36</v>
      </c>
      <c r="C9" s="1" t="str" cm="1">
        <f t="array" ref="C9">INDEX(Parametres!$A$1:$I$1,MAX(IF(Tabel1[[#This Row],[Exercice]]=Parametres!$A$2:$I$10,COLUMN(Parametres!$A$2:$I$10),0)))</f>
        <v>Pompes</v>
      </c>
      <c r="D9" s="1">
        <v>32</v>
      </c>
      <c r="E9" s="1">
        <v>30</v>
      </c>
      <c r="F9" s="1">
        <v>30</v>
      </c>
      <c r="G9" s="1">
        <v>29</v>
      </c>
      <c r="H9" s="1">
        <f t="shared" si="0"/>
        <v>121</v>
      </c>
      <c r="I9" s="8" t="s">
        <v>34</v>
      </c>
      <c r="J9" s="1" t="str">
        <f>MOD(YEAR(Tabel1[[#This Row],[Date]]-WEEKDAY(Tabel1[[#This Row],[Date]],2)+4),100)&amp;TEXT(_xlfn.ISOWEEKNUM(Tabel1[[#This Row],[Date]]),"-00")</f>
        <v>25-04</v>
      </c>
      <c r="K9" s="1" t="str">
        <f>MOD(YEAR(Tabel1[[#This Row],[Date]]-WEEKDAY(Tabel1[[#This Row],[Date]],2)+4),100)&amp;TEXT(MONTH(Tabel1[[#This Row],[Date]]),"-00")</f>
        <v>25-01</v>
      </c>
    </row>
    <row r="10" spans="1:11" x14ac:dyDescent="0.25">
      <c r="A10" s="6">
        <v>45682</v>
      </c>
      <c r="B10" s="1" t="s">
        <v>46</v>
      </c>
      <c r="C10" s="1" t="str" cm="1">
        <f t="array" ref="C10">INDEX(Parametres!$A$1:$I$1,MAX(IF(Tabel1[[#This Row],[Exercice]]=Parametres!$A$2:$I$10,COLUMN(Parametres!$A$2:$I$10),0)))</f>
        <v xml:space="preserve">Tractions </v>
      </c>
      <c r="D10" s="1">
        <v>27</v>
      </c>
      <c r="E10" s="1">
        <v>19</v>
      </c>
      <c r="F10" s="1">
        <v>14</v>
      </c>
      <c r="G10" s="1">
        <v>15</v>
      </c>
      <c r="H10" s="1">
        <f t="shared" si="0"/>
        <v>75</v>
      </c>
      <c r="I10" s="8" t="s">
        <v>34</v>
      </c>
      <c r="J10" s="1" t="str">
        <f>MOD(YEAR(Tabel1[[#This Row],[Date]]-WEEKDAY(Tabel1[[#This Row],[Date]],2)+4),100)&amp;TEXT(_xlfn.ISOWEEKNUM(Tabel1[[#This Row],[Date]]),"-00")</f>
        <v>25-04</v>
      </c>
      <c r="K10" s="1" t="str">
        <f>MOD(YEAR(Tabel1[[#This Row],[Date]]-WEEKDAY(Tabel1[[#This Row],[Date]],2)+4),100)&amp;TEXT(MONTH(Tabel1[[#This Row],[Date]]),"-00")</f>
        <v>25-01</v>
      </c>
    </row>
    <row r="11" spans="1:11" x14ac:dyDescent="0.25">
      <c r="A11" s="6">
        <v>45682</v>
      </c>
      <c r="B11" s="1" t="s">
        <v>61</v>
      </c>
      <c r="C11" s="1" t="str" cm="1">
        <f t="array" ref="C11">INDEX(Parametres!$A$1:$I$1,MAX(IF(Tabel1[[#This Row],[Exercice]]=Parametres!$A$2:$I$10,COLUMN(Parametres!$A$2:$I$10),0)))</f>
        <v>Abdominaux</v>
      </c>
      <c r="D11" s="1">
        <v>16</v>
      </c>
      <c r="E11" s="1">
        <v>16</v>
      </c>
      <c r="F11" s="1">
        <v>15</v>
      </c>
      <c r="G11" s="1">
        <v>15</v>
      </c>
      <c r="H11" s="1">
        <f t="shared" si="0"/>
        <v>62</v>
      </c>
      <c r="I11" s="8" t="s">
        <v>34</v>
      </c>
      <c r="J11" s="1" t="str">
        <f>MOD(YEAR(Tabel1[[#This Row],[Date]]-WEEKDAY(Tabel1[[#This Row],[Date]],2)+4),100)&amp;TEXT(_xlfn.ISOWEEKNUM(Tabel1[[#This Row],[Date]]),"-00")</f>
        <v>25-04</v>
      </c>
      <c r="K11" s="1" t="str">
        <f>MOD(YEAR(Tabel1[[#This Row],[Date]]-WEEKDAY(Tabel1[[#This Row],[Date]],2)+4),100)&amp;TEXT(MONTH(Tabel1[[#This Row],[Date]]),"-00")</f>
        <v>25-01</v>
      </c>
    </row>
    <row r="12" spans="1:11" x14ac:dyDescent="0.25">
      <c r="A12" s="6">
        <v>45686</v>
      </c>
      <c r="B12" s="1" t="s">
        <v>18</v>
      </c>
      <c r="C12" s="1" t="str" cm="1">
        <f t="array" ref="C12">INDEX(Parametres!$A$1:$I$1,MAX(IF(Tabel1[[#This Row],[Exercice]]=Parametres!$A$2:$I$10,COLUMN(Parametres!$A$2:$I$10),0)))</f>
        <v>Jambes</v>
      </c>
      <c r="D12" s="10">
        <v>42</v>
      </c>
      <c r="E12" s="10">
        <v>25</v>
      </c>
      <c r="F12" s="10">
        <v>16</v>
      </c>
      <c r="G12" s="10">
        <v>13</v>
      </c>
      <c r="H12" s="1">
        <f t="shared" si="0"/>
        <v>96</v>
      </c>
      <c r="I12" s="8" t="s">
        <v>34</v>
      </c>
      <c r="J12" s="1" t="str">
        <f>MOD(YEAR(Tabel1[[#This Row],[Date]]-WEEKDAY(Tabel1[[#This Row],[Date]],2)+4),100)&amp;TEXT(_xlfn.ISOWEEKNUM(Tabel1[[#This Row],[Date]]),"-00")</f>
        <v>25-05</v>
      </c>
      <c r="K12" s="1" t="str">
        <f>MOD(YEAR(Tabel1[[#This Row],[Date]]-WEEKDAY(Tabel1[[#This Row],[Date]],2)+4),100)&amp;TEXT(MONTH(Tabel1[[#This Row],[Date]]),"-00")</f>
        <v>25-01</v>
      </c>
    </row>
    <row r="13" spans="1:11" x14ac:dyDescent="0.25">
      <c r="A13" s="6">
        <v>45686</v>
      </c>
      <c r="B13" s="1" t="s">
        <v>54</v>
      </c>
      <c r="C13" s="1" t="str" cm="1">
        <f t="array" ref="C13">INDEX(Parametres!$A$1:$I$1,MAX(IF(Tabel1[[#This Row],[Exercice]]=Parametres!$A$2:$I$10,COLUMN(Parametres!$A$2:$I$10),0)))</f>
        <v>Pompes</v>
      </c>
      <c r="D13" s="1">
        <v>11</v>
      </c>
      <c r="E13" s="1">
        <v>11</v>
      </c>
      <c r="F13" s="1">
        <v>10</v>
      </c>
      <c r="G13" s="1">
        <v>9</v>
      </c>
      <c r="H13" s="1">
        <f t="shared" si="0"/>
        <v>41</v>
      </c>
      <c r="I13" s="8" t="s">
        <v>34</v>
      </c>
      <c r="J13" s="1" t="str">
        <f>MOD(YEAR(Tabel1[[#This Row],[Date]]-WEEKDAY(Tabel1[[#This Row],[Date]],2)+4),100)&amp;TEXT(_xlfn.ISOWEEKNUM(Tabel1[[#This Row],[Date]]),"-00")</f>
        <v>25-05</v>
      </c>
      <c r="K13" s="1" t="str">
        <f>MOD(YEAR(Tabel1[[#This Row],[Date]]-WEEKDAY(Tabel1[[#This Row],[Date]],2)+4),100)&amp;TEXT(MONTH(Tabel1[[#This Row],[Date]]),"-00")</f>
        <v>25-01</v>
      </c>
    </row>
    <row r="14" spans="1:11" x14ac:dyDescent="0.25">
      <c r="A14" s="6">
        <v>45686</v>
      </c>
      <c r="B14" s="1" t="s">
        <v>38</v>
      </c>
      <c r="C14" s="1" t="str" cm="1">
        <f t="array" ref="C14">INDEX(Parametres!$A$1:$I$1,MAX(IF(Tabel1[[#This Row],[Exercice]]=Parametres!$A$2:$I$10,COLUMN(Parametres!$A$2:$I$10),0)))</f>
        <v>Pompes</v>
      </c>
      <c r="D14" s="1">
        <v>5</v>
      </c>
      <c r="E14" s="1">
        <v>5</v>
      </c>
      <c r="F14" s="1">
        <v>5</v>
      </c>
      <c r="G14" s="1">
        <v>5</v>
      </c>
      <c r="H14" s="1">
        <f t="shared" si="0"/>
        <v>20</v>
      </c>
      <c r="I14" s="8" t="s">
        <v>34</v>
      </c>
      <c r="J14" s="1" t="str">
        <f>MOD(YEAR(Tabel1[[#This Row],[Date]]-WEEKDAY(Tabel1[[#This Row],[Date]],2)+4),100)&amp;TEXT(_xlfn.ISOWEEKNUM(Tabel1[[#This Row],[Date]]),"-00")</f>
        <v>25-05</v>
      </c>
      <c r="K14" s="1" t="str">
        <f>MOD(YEAR(Tabel1[[#This Row],[Date]]-WEEKDAY(Tabel1[[#This Row],[Date]],2)+4),100)&amp;TEXT(MONTH(Tabel1[[#This Row],[Date]]),"-00")</f>
        <v>25-01</v>
      </c>
    </row>
    <row r="15" spans="1:11" x14ac:dyDescent="0.25">
      <c r="A15" s="6">
        <v>45686</v>
      </c>
      <c r="B15" s="1" t="s">
        <v>58</v>
      </c>
      <c r="C15" s="1" t="str" cm="1">
        <f t="array" ref="C15">INDEX(Parametres!$A$1:$I$1,MAX(IF(Tabel1[[#This Row],[Exercice]]=Parametres!$A$2:$I$10,COLUMN(Parametres!$A$2:$I$10),0)))</f>
        <v>Pompes</v>
      </c>
      <c r="D15" s="1">
        <v>11</v>
      </c>
      <c r="E15" s="1">
        <v>11</v>
      </c>
      <c r="F15" s="1">
        <v>11</v>
      </c>
      <c r="G15" s="1">
        <v>11</v>
      </c>
      <c r="H15" s="1">
        <f t="shared" si="0"/>
        <v>44</v>
      </c>
      <c r="I15" s="8" t="s">
        <v>34</v>
      </c>
      <c r="J15" s="1" t="str">
        <f>MOD(YEAR(Tabel1[[#This Row],[Date]]-WEEKDAY(Tabel1[[#This Row],[Date]],2)+4),100)&amp;TEXT(_xlfn.ISOWEEKNUM(Tabel1[[#This Row],[Date]]),"-00")</f>
        <v>25-05</v>
      </c>
      <c r="K15" s="1" t="str">
        <f>MOD(YEAR(Tabel1[[#This Row],[Date]]-WEEKDAY(Tabel1[[#This Row],[Date]],2)+4),100)&amp;TEXT(MONTH(Tabel1[[#This Row],[Date]]),"-00")</f>
        <v>25-01</v>
      </c>
    </row>
    <row r="16" spans="1:11" x14ac:dyDescent="0.25">
      <c r="A16" s="6">
        <v>45686</v>
      </c>
      <c r="B16" s="1" t="s">
        <v>43</v>
      </c>
      <c r="C16" s="1" t="str" cm="1">
        <f t="array" ref="C16">INDEX(Parametres!$A$1:$I$1,MAX(IF(Tabel1[[#This Row],[Exercice]]=Parametres!$A$2:$I$10,COLUMN(Parametres!$A$2:$I$10),0)))</f>
        <v xml:space="preserve">Tractions </v>
      </c>
      <c r="D16" s="1">
        <v>11</v>
      </c>
      <c r="E16" s="1">
        <v>11</v>
      </c>
      <c r="F16" s="1">
        <v>11</v>
      </c>
      <c r="G16" s="1">
        <v>10</v>
      </c>
      <c r="H16" s="1">
        <f t="shared" si="0"/>
        <v>43</v>
      </c>
      <c r="I16" s="8" t="s">
        <v>34</v>
      </c>
      <c r="J16" s="1" t="str">
        <f>MOD(YEAR(Tabel1[[#This Row],[Date]]-WEEKDAY(Tabel1[[#This Row],[Date]],2)+4),100)&amp;TEXT(_xlfn.ISOWEEKNUM(Tabel1[[#This Row],[Date]]),"-00")</f>
        <v>25-05</v>
      </c>
      <c r="K16" s="1" t="str">
        <f>MOD(YEAR(Tabel1[[#This Row],[Date]]-WEEKDAY(Tabel1[[#This Row],[Date]],2)+4),100)&amp;TEXT(MONTH(Tabel1[[#This Row],[Date]]),"-00")</f>
        <v>25-01</v>
      </c>
    </row>
    <row r="17" spans="1:11" x14ac:dyDescent="0.25">
      <c r="A17" s="6">
        <v>45686</v>
      </c>
      <c r="B17" s="1" t="s">
        <v>56</v>
      </c>
      <c r="C17" s="1" t="str" cm="1">
        <f t="array" ref="C17">INDEX(Parametres!$A$1:$I$1,MAX(IF(Tabel1[[#This Row],[Exercice]]=Parametres!$A$2:$I$10,COLUMN(Parametres!$A$2:$I$10),0)))</f>
        <v>Abdominaux</v>
      </c>
      <c r="D17" s="1">
        <v>15</v>
      </c>
      <c r="E17" s="1">
        <v>15</v>
      </c>
      <c r="F17" s="1">
        <v>11</v>
      </c>
      <c r="G17" s="1">
        <v>13</v>
      </c>
      <c r="H17" s="1">
        <f t="shared" si="0"/>
        <v>54</v>
      </c>
      <c r="I17" s="8" t="s">
        <v>34</v>
      </c>
      <c r="J17" s="1" t="str">
        <f>MOD(YEAR(Tabel1[[#This Row],[Date]]-WEEKDAY(Tabel1[[#This Row],[Date]],2)+4),100)&amp;TEXT(_xlfn.ISOWEEKNUM(Tabel1[[#This Row],[Date]]),"-00")</f>
        <v>25-05</v>
      </c>
      <c r="K17" s="1" t="str">
        <f>MOD(YEAR(Tabel1[[#This Row],[Date]]-WEEKDAY(Tabel1[[#This Row],[Date]],2)+4),100)&amp;TEXT(MONTH(Tabel1[[#This Row],[Date]]),"-00")</f>
        <v>25-01</v>
      </c>
    </row>
    <row r="18" spans="1:11" x14ac:dyDescent="0.25">
      <c r="A18" s="6">
        <v>45686</v>
      </c>
      <c r="B18" s="1" t="s">
        <v>36</v>
      </c>
      <c r="C18" s="1" t="str" cm="1">
        <f t="array" ref="C18">INDEX(Parametres!$A$1:$I$1,MAX(IF(Tabel1[[#This Row],[Exercice]]=Parametres!$A$2:$I$10,COLUMN(Parametres!$A$2:$I$10),0)))</f>
        <v>Pompes</v>
      </c>
      <c r="D18" s="1">
        <v>15</v>
      </c>
      <c r="E18" s="1">
        <v>15</v>
      </c>
      <c r="F18" s="1">
        <v>13</v>
      </c>
      <c r="G18" s="1">
        <v>12</v>
      </c>
      <c r="H18" s="1">
        <f t="shared" si="0"/>
        <v>55</v>
      </c>
      <c r="I18" s="8">
        <v>12</v>
      </c>
      <c r="J18" s="1" t="str">
        <f>MOD(YEAR(Tabel1[[#This Row],[Date]]-WEEKDAY(Tabel1[[#This Row],[Date]],2)+4),100)&amp;TEXT(_xlfn.ISOWEEKNUM(Tabel1[[#This Row],[Date]]),"-00")</f>
        <v>25-05</v>
      </c>
      <c r="K18" s="1" t="str">
        <f>MOD(YEAR(Tabel1[[#This Row],[Date]]-WEEKDAY(Tabel1[[#This Row],[Date]],2)+4),100)&amp;TEXT(MONTH(Tabel1[[#This Row],[Date]]),"-00")</f>
        <v>25-01</v>
      </c>
    </row>
    <row r="19" spans="1:11" x14ac:dyDescent="0.25">
      <c r="A19" s="6">
        <v>45686</v>
      </c>
      <c r="B19" s="1" t="s">
        <v>46</v>
      </c>
      <c r="C19" s="1" t="str" cm="1">
        <f t="array" ref="C19">INDEX(Parametres!$A$1:$I$1,MAX(IF(Tabel1[[#This Row],[Exercice]]=Parametres!$A$2:$I$10,COLUMN(Parametres!$A$2:$I$10),0)))</f>
        <v xml:space="preserve">Tractions </v>
      </c>
      <c r="D19" s="1">
        <v>8</v>
      </c>
      <c r="E19" s="1">
        <v>15</v>
      </c>
      <c r="F19" s="1">
        <v>29</v>
      </c>
      <c r="G19" s="1">
        <v>18</v>
      </c>
      <c r="H19" s="1">
        <f t="shared" si="0"/>
        <v>70</v>
      </c>
      <c r="I19" s="8">
        <v>8</v>
      </c>
      <c r="J19" s="1" t="str">
        <f>MOD(YEAR(Tabel1[[#This Row],[Date]]-WEEKDAY(Tabel1[[#This Row],[Date]],2)+4),100)&amp;TEXT(_xlfn.ISOWEEKNUM(Tabel1[[#This Row],[Date]]),"-00")</f>
        <v>25-05</v>
      </c>
      <c r="K19" s="1" t="str">
        <f>MOD(YEAR(Tabel1[[#This Row],[Date]]-WEEKDAY(Tabel1[[#This Row],[Date]],2)+4),100)&amp;TEXT(MONTH(Tabel1[[#This Row],[Date]]),"-00")</f>
        <v>25-01</v>
      </c>
    </row>
    <row r="20" spans="1:11" x14ac:dyDescent="0.25">
      <c r="A20" s="6">
        <v>45693</v>
      </c>
      <c r="B20" s="1" t="s">
        <v>18</v>
      </c>
      <c r="C20" s="1" t="str" cm="1">
        <f t="array" ref="C20">INDEX(Parametres!$A$1:$I$1,MAX(IF(Tabel1[[#This Row],[Exercice]]=Parametres!$A$2:$I$10,COLUMN(Parametres!$A$2:$I$10),0)))</f>
        <v>Jambes</v>
      </c>
      <c r="D20" s="10">
        <v>40</v>
      </c>
      <c r="E20" s="10">
        <v>25</v>
      </c>
      <c r="F20" s="10">
        <v>18</v>
      </c>
      <c r="G20" s="10">
        <v>16</v>
      </c>
      <c r="H20" s="1">
        <f t="shared" si="0"/>
        <v>99</v>
      </c>
      <c r="I20" s="8" t="s">
        <v>34</v>
      </c>
      <c r="J20" s="1" t="str">
        <f>MOD(YEAR(Tabel1[[#This Row],[Date]]-WEEKDAY(Tabel1[[#This Row],[Date]],2)+4),100)&amp;TEXT(_xlfn.ISOWEEKNUM(Tabel1[[#This Row],[Date]]),"-00")</f>
        <v>25-06</v>
      </c>
      <c r="K20" s="1" t="str">
        <f>MOD(YEAR(Tabel1[[#This Row],[Date]]-WEEKDAY(Tabel1[[#This Row],[Date]],2)+4),100)&amp;TEXT(MONTH(Tabel1[[#This Row],[Date]]),"-00")</f>
        <v>25-02</v>
      </c>
    </row>
    <row r="21" spans="1:11" x14ac:dyDescent="0.25">
      <c r="A21" s="6">
        <v>45693</v>
      </c>
      <c r="B21" s="1" t="s">
        <v>54</v>
      </c>
      <c r="C21" s="1" t="str" cm="1">
        <f t="array" ref="C21">INDEX(Parametres!$A$1:$I$1,MAX(IF(Tabel1[[#This Row],[Exercice]]=Parametres!$A$2:$I$10,COLUMN(Parametres!$A$2:$I$10),0)))</f>
        <v>Pompes</v>
      </c>
      <c r="D21" s="1">
        <v>9</v>
      </c>
      <c r="E21" s="1">
        <v>9</v>
      </c>
      <c r="F21" s="1">
        <v>9</v>
      </c>
      <c r="G21" s="1">
        <v>9</v>
      </c>
      <c r="H21" s="1">
        <f t="shared" si="0"/>
        <v>36</v>
      </c>
      <c r="I21" s="8" t="s">
        <v>34</v>
      </c>
      <c r="J21" s="1" t="str">
        <f>MOD(YEAR(Tabel1[[#This Row],[Date]]-WEEKDAY(Tabel1[[#This Row],[Date]],2)+4),100)&amp;TEXT(_xlfn.ISOWEEKNUM(Tabel1[[#This Row],[Date]]),"-00")</f>
        <v>25-06</v>
      </c>
      <c r="K21" s="1" t="str">
        <f>MOD(YEAR(Tabel1[[#This Row],[Date]]-WEEKDAY(Tabel1[[#This Row],[Date]],2)+4),100)&amp;TEXT(MONTH(Tabel1[[#This Row],[Date]]),"-00")</f>
        <v>25-02</v>
      </c>
    </row>
    <row r="22" spans="1:11" x14ac:dyDescent="0.25">
      <c r="A22" s="6">
        <v>45693</v>
      </c>
      <c r="B22" s="1" t="s">
        <v>38</v>
      </c>
      <c r="C22" s="1" t="str" cm="1">
        <f t="array" ref="C22">INDEX(Parametres!$A$1:$I$1,MAX(IF(Tabel1[[#This Row],[Exercice]]=Parametres!$A$2:$I$10,COLUMN(Parametres!$A$2:$I$10),0)))</f>
        <v>Pompes</v>
      </c>
      <c r="D22" s="1">
        <v>6</v>
      </c>
      <c r="E22" s="1">
        <v>6</v>
      </c>
      <c r="F22" s="1">
        <v>6</v>
      </c>
      <c r="G22" s="1">
        <v>6</v>
      </c>
      <c r="H22" s="1">
        <f t="shared" si="0"/>
        <v>24</v>
      </c>
      <c r="I22" s="8" t="s">
        <v>34</v>
      </c>
      <c r="J22" s="1" t="str">
        <f>MOD(YEAR(Tabel1[[#This Row],[Date]]-WEEKDAY(Tabel1[[#This Row],[Date]],2)+4),100)&amp;TEXT(_xlfn.ISOWEEKNUM(Tabel1[[#This Row],[Date]]),"-00")</f>
        <v>25-06</v>
      </c>
      <c r="K22" s="1" t="str">
        <f>MOD(YEAR(Tabel1[[#This Row],[Date]]-WEEKDAY(Tabel1[[#This Row],[Date]],2)+4),100)&amp;TEXT(MONTH(Tabel1[[#This Row],[Date]]),"-00")</f>
        <v>25-02</v>
      </c>
    </row>
    <row r="23" spans="1:11" x14ac:dyDescent="0.25">
      <c r="A23" s="6">
        <v>45693</v>
      </c>
      <c r="B23" s="1" t="s">
        <v>58</v>
      </c>
      <c r="C23" s="1" t="str" cm="1">
        <f t="array" ref="C23">INDEX(Parametres!$A$1:$I$1,MAX(IF(Tabel1[[#This Row],[Exercice]]=Parametres!$A$2:$I$10,COLUMN(Parametres!$A$2:$I$10),0)))</f>
        <v>Pompes</v>
      </c>
      <c r="D23" s="1">
        <v>12</v>
      </c>
      <c r="E23" s="1">
        <v>12</v>
      </c>
      <c r="F23" s="1">
        <v>12</v>
      </c>
      <c r="G23" s="1">
        <v>11</v>
      </c>
      <c r="H23" s="1">
        <f t="shared" si="0"/>
        <v>47</v>
      </c>
      <c r="I23" s="8" t="s">
        <v>34</v>
      </c>
      <c r="J23" s="1" t="str">
        <f>MOD(YEAR(Tabel1[[#This Row],[Date]]-WEEKDAY(Tabel1[[#This Row],[Date]],2)+4),100)&amp;TEXT(_xlfn.ISOWEEKNUM(Tabel1[[#This Row],[Date]]),"-00")</f>
        <v>25-06</v>
      </c>
      <c r="K23" s="1" t="str">
        <f>MOD(YEAR(Tabel1[[#This Row],[Date]]-WEEKDAY(Tabel1[[#This Row],[Date]],2)+4),100)&amp;TEXT(MONTH(Tabel1[[#This Row],[Date]]),"-00")</f>
        <v>25-02</v>
      </c>
    </row>
    <row r="24" spans="1:11" x14ac:dyDescent="0.25">
      <c r="A24" s="6">
        <v>45693</v>
      </c>
      <c r="B24" s="1" t="s">
        <v>43</v>
      </c>
      <c r="C24" s="1" t="str" cm="1">
        <f t="array" ref="C24">INDEX(Parametres!$A$1:$I$1,MAX(IF(Tabel1[[#This Row],[Exercice]]=Parametres!$A$2:$I$10,COLUMN(Parametres!$A$2:$I$10),0)))</f>
        <v xml:space="preserve">Tractions </v>
      </c>
      <c r="D24" s="1">
        <v>11</v>
      </c>
      <c r="E24" s="1">
        <v>11</v>
      </c>
      <c r="F24" s="1">
        <v>10</v>
      </c>
      <c r="G24" s="1">
        <v>11</v>
      </c>
      <c r="H24" s="1">
        <f t="shared" si="0"/>
        <v>43</v>
      </c>
      <c r="I24" s="8" t="s">
        <v>34</v>
      </c>
      <c r="J24" s="1" t="str">
        <f>MOD(YEAR(Tabel1[[#This Row],[Date]]-WEEKDAY(Tabel1[[#This Row],[Date]],2)+4),100)&amp;TEXT(_xlfn.ISOWEEKNUM(Tabel1[[#This Row],[Date]]),"-00")</f>
        <v>25-06</v>
      </c>
      <c r="K24" s="1" t="str">
        <f>MOD(YEAR(Tabel1[[#This Row],[Date]]-WEEKDAY(Tabel1[[#This Row],[Date]],2)+4),100)&amp;TEXT(MONTH(Tabel1[[#This Row],[Date]]),"-00")</f>
        <v>25-02</v>
      </c>
    </row>
    <row r="25" spans="1:11" x14ac:dyDescent="0.25">
      <c r="A25" s="6">
        <v>45693</v>
      </c>
      <c r="B25" s="1" t="s">
        <v>56</v>
      </c>
      <c r="C25" s="1" t="str" cm="1">
        <f t="array" ref="C25">INDEX(Parametres!$A$1:$I$1,MAX(IF(Tabel1[[#This Row],[Exercice]]=Parametres!$A$2:$I$10,COLUMN(Parametres!$A$2:$I$10),0)))</f>
        <v>Abdominaux</v>
      </c>
      <c r="D25" s="1">
        <v>15</v>
      </c>
      <c r="E25" s="1">
        <v>15</v>
      </c>
      <c r="F25" s="1">
        <v>12</v>
      </c>
      <c r="G25" s="1">
        <v>12</v>
      </c>
      <c r="H25" s="1">
        <f t="shared" si="0"/>
        <v>54</v>
      </c>
      <c r="I25" s="8" t="s">
        <v>34</v>
      </c>
      <c r="J25" s="1" t="str">
        <f>MOD(YEAR(Tabel1[[#This Row],[Date]]-WEEKDAY(Tabel1[[#This Row],[Date]],2)+4),100)&amp;TEXT(_xlfn.ISOWEEKNUM(Tabel1[[#This Row],[Date]]),"-00")</f>
        <v>25-06</v>
      </c>
      <c r="K25" s="1" t="str">
        <f>MOD(YEAR(Tabel1[[#This Row],[Date]]-WEEKDAY(Tabel1[[#This Row],[Date]],2)+4),100)&amp;TEXT(MONTH(Tabel1[[#This Row],[Date]]),"-00")</f>
        <v>25-02</v>
      </c>
    </row>
    <row r="26" spans="1:11" x14ac:dyDescent="0.25">
      <c r="A26" s="6">
        <v>45693</v>
      </c>
      <c r="B26" s="1" t="s">
        <v>36</v>
      </c>
      <c r="C26" s="1" t="str" cm="1">
        <f t="array" ref="C26">INDEX(Parametres!$A$1:$I$1,MAX(IF(Tabel1[[#This Row],[Exercice]]=Parametres!$A$2:$I$10,COLUMN(Parametres!$A$2:$I$10),0)))</f>
        <v>Pompes</v>
      </c>
      <c r="D26" s="1">
        <v>15</v>
      </c>
      <c r="E26" s="1">
        <v>15</v>
      </c>
      <c r="F26" s="1">
        <v>13</v>
      </c>
      <c r="G26" s="1">
        <v>11</v>
      </c>
      <c r="H26" s="1">
        <f t="shared" si="0"/>
        <v>54</v>
      </c>
      <c r="I26" s="8">
        <v>12</v>
      </c>
      <c r="J26" s="1" t="str">
        <f>MOD(YEAR(Tabel1[[#This Row],[Date]]-WEEKDAY(Tabel1[[#This Row],[Date]],2)+4),100)&amp;TEXT(_xlfn.ISOWEEKNUM(Tabel1[[#This Row],[Date]]),"-00")</f>
        <v>25-06</v>
      </c>
      <c r="K26" s="1" t="str">
        <f>MOD(YEAR(Tabel1[[#This Row],[Date]]-WEEKDAY(Tabel1[[#This Row],[Date]],2)+4),100)&amp;TEXT(MONTH(Tabel1[[#This Row],[Date]]),"-00")</f>
        <v>25-02</v>
      </c>
    </row>
    <row r="27" spans="1:11" x14ac:dyDescent="0.25">
      <c r="A27" s="6">
        <v>45693</v>
      </c>
      <c r="B27" s="1" t="s">
        <v>46</v>
      </c>
      <c r="C27" s="1" t="str" cm="1">
        <f t="array" ref="C27">INDEX(Parametres!$A$1:$I$1,MAX(IF(Tabel1[[#This Row],[Exercice]]=Parametres!$A$2:$I$10,COLUMN(Parametres!$A$2:$I$10),0)))</f>
        <v xml:space="preserve">Tractions </v>
      </c>
      <c r="D27" s="1">
        <v>9</v>
      </c>
      <c r="E27" s="1">
        <v>15</v>
      </c>
      <c r="F27" s="1">
        <v>32</v>
      </c>
      <c r="G27" s="1">
        <v>22</v>
      </c>
      <c r="H27" s="1">
        <f t="shared" si="0"/>
        <v>78</v>
      </c>
      <c r="I27" s="8">
        <v>8</v>
      </c>
      <c r="J27" s="1" t="str">
        <f>MOD(YEAR(Tabel1[[#This Row],[Date]]-WEEKDAY(Tabel1[[#This Row],[Date]],2)+4),100)&amp;TEXT(_xlfn.ISOWEEKNUM(Tabel1[[#This Row],[Date]]),"-00")</f>
        <v>25-06</v>
      </c>
      <c r="K27" s="1" t="str">
        <f>MOD(YEAR(Tabel1[[#This Row],[Date]]-WEEKDAY(Tabel1[[#This Row],[Date]],2)+4),100)&amp;TEXT(MONTH(Tabel1[[#This Row],[Date]]),"-00")</f>
        <v>25-02</v>
      </c>
    </row>
    <row r="28" spans="1:11" x14ac:dyDescent="0.25">
      <c r="A28" s="6">
        <v>45699</v>
      </c>
      <c r="B28" s="1" t="s">
        <v>18</v>
      </c>
      <c r="C28" s="1" t="str" cm="1">
        <f t="array" ref="C28">INDEX(Parametres!$A$1:$I$1,MAX(IF(Tabel1[[#This Row],[Exercice]]=Parametres!$A$2:$I$10,COLUMN(Parametres!$A$2:$I$10),0)))</f>
        <v>Jambes</v>
      </c>
      <c r="D28" s="10">
        <v>45</v>
      </c>
      <c r="E28" s="10">
        <v>28</v>
      </c>
      <c r="F28" s="10">
        <v>22</v>
      </c>
      <c r="G28" s="10">
        <v>16</v>
      </c>
      <c r="H28" s="1">
        <f t="shared" si="0"/>
        <v>111</v>
      </c>
      <c r="I28" s="8" t="s">
        <v>34</v>
      </c>
      <c r="J28" s="1" t="str">
        <f>MOD(YEAR(Tabel1[[#This Row],[Date]]-WEEKDAY(Tabel1[[#This Row],[Date]],2)+4),100)&amp;TEXT(_xlfn.ISOWEEKNUM(Tabel1[[#This Row],[Date]]),"-00")</f>
        <v>25-07</v>
      </c>
      <c r="K28" s="1" t="str">
        <f>MOD(YEAR(Tabel1[[#This Row],[Date]]-WEEKDAY(Tabel1[[#This Row],[Date]],2)+4),100)&amp;TEXT(MONTH(Tabel1[[#This Row],[Date]]),"-00")</f>
        <v>25-02</v>
      </c>
    </row>
    <row r="29" spans="1:11" x14ac:dyDescent="0.25">
      <c r="A29" s="6">
        <v>45699</v>
      </c>
      <c r="B29" s="1" t="s">
        <v>54</v>
      </c>
      <c r="C29" s="1" t="str" cm="1">
        <f t="array" ref="C29">INDEX(Parametres!$A$1:$I$1,MAX(IF(Tabel1[[#This Row],[Exercice]]=Parametres!$A$2:$I$10,COLUMN(Parametres!$A$2:$I$10),0)))</f>
        <v>Pompes</v>
      </c>
      <c r="D29" s="1">
        <v>10</v>
      </c>
      <c r="E29" s="1">
        <v>10</v>
      </c>
      <c r="F29" s="1">
        <v>10</v>
      </c>
      <c r="G29" s="1">
        <v>10</v>
      </c>
      <c r="H29" s="1">
        <f t="shared" si="0"/>
        <v>40</v>
      </c>
      <c r="I29" s="8" t="s">
        <v>34</v>
      </c>
      <c r="J29" s="1" t="str">
        <f>MOD(YEAR(Tabel1[[#This Row],[Date]]-WEEKDAY(Tabel1[[#This Row],[Date]],2)+4),100)&amp;TEXT(_xlfn.ISOWEEKNUM(Tabel1[[#This Row],[Date]]),"-00")</f>
        <v>25-07</v>
      </c>
      <c r="K29" s="1" t="str">
        <f>MOD(YEAR(Tabel1[[#This Row],[Date]]-WEEKDAY(Tabel1[[#This Row],[Date]],2)+4),100)&amp;TEXT(MONTH(Tabel1[[#This Row],[Date]]),"-00")</f>
        <v>25-02</v>
      </c>
    </row>
    <row r="30" spans="1:11" x14ac:dyDescent="0.25">
      <c r="A30" s="6">
        <v>45699</v>
      </c>
      <c r="B30" s="1" t="s">
        <v>38</v>
      </c>
      <c r="C30" s="1" t="str" cm="1">
        <f t="array" ref="C30">INDEX(Parametres!$A$1:$I$1,MAX(IF(Tabel1[[#This Row],[Exercice]]=Parametres!$A$2:$I$10,COLUMN(Parametres!$A$2:$I$10),0)))</f>
        <v>Pompes</v>
      </c>
      <c r="D30" s="1">
        <v>7</v>
      </c>
      <c r="E30" s="1">
        <v>7</v>
      </c>
      <c r="F30" s="1">
        <v>7</v>
      </c>
      <c r="G30" s="1">
        <v>7</v>
      </c>
      <c r="H30" s="1">
        <f t="shared" si="0"/>
        <v>28</v>
      </c>
      <c r="I30" s="8" t="s">
        <v>34</v>
      </c>
      <c r="J30" s="1" t="str">
        <f>MOD(YEAR(Tabel1[[#This Row],[Date]]-WEEKDAY(Tabel1[[#This Row],[Date]],2)+4),100)&amp;TEXT(_xlfn.ISOWEEKNUM(Tabel1[[#This Row],[Date]]),"-00")</f>
        <v>25-07</v>
      </c>
      <c r="K30" s="1" t="str">
        <f>MOD(YEAR(Tabel1[[#This Row],[Date]]-WEEKDAY(Tabel1[[#This Row],[Date]],2)+4),100)&amp;TEXT(MONTH(Tabel1[[#This Row],[Date]]),"-00")</f>
        <v>25-02</v>
      </c>
    </row>
    <row r="31" spans="1:11" x14ac:dyDescent="0.25">
      <c r="A31" s="6">
        <v>45699</v>
      </c>
      <c r="B31" s="1" t="s">
        <v>58</v>
      </c>
      <c r="C31" s="1" t="str" cm="1">
        <f t="array" ref="C31">INDEX(Parametres!$A$1:$I$1,MAX(IF(Tabel1[[#This Row],[Exercice]]=Parametres!$A$2:$I$10,COLUMN(Parametres!$A$2:$I$10),0)))</f>
        <v>Pompes</v>
      </c>
      <c r="D31" s="1">
        <v>12</v>
      </c>
      <c r="E31" s="1">
        <v>12</v>
      </c>
      <c r="F31" s="1">
        <v>12</v>
      </c>
      <c r="G31" s="1">
        <v>12</v>
      </c>
      <c r="H31" s="1">
        <f t="shared" si="0"/>
        <v>48</v>
      </c>
      <c r="I31" s="8" t="s">
        <v>34</v>
      </c>
      <c r="J31" s="1" t="str">
        <f>MOD(YEAR(Tabel1[[#This Row],[Date]]-WEEKDAY(Tabel1[[#This Row],[Date]],2)+4),100)&amp;TEXT(_xlfn.ISOWEEKNUM(Tabel1[[#This Row],[Date]]),"-00")</f>
        <v>25-07</v>
      </c>
      <c r="K31" s="1" t="str">
        <f>MOD(YEAR(Tabel1[[#This Row],[Date]]-WEEKDAY(Tabel1[[#This Row],[Date]],2)+4),100)&amp;TEXT(MONTH(Tabel1[[#This Row],[Date]]),"-00")</f>
        <v>25-02</v>
      </c>
    </row>
    <row r="32" spans="1:11" x14ac:dyDescent="0.25">
      <c r="A32" s="6">
        <v>45699</v>
      </c>
      <c r="B32" s="1" t="s">
        <v>43</v>
      </c>
      <c r="C32" s="1" t="str" cm="1">
        <f t="array" ref="C32">INDEX(Parametres!$A$1:$I$1,MAX(IF(Tabel1[[#This Row],[Exercice]]=Parametres!$A$2:$I$10,COLUMN(Parametres!$A$2:$I$10),0)))</f>
        <v xml:space="preserve">Tractions </v>
      </c>
      <c r="D32" s="1">
        <v>11</v>
      </c>
      <c r="E32" s="1">
        <v>10</v>
      </c>
      <c r="F32" s="1">
        <v>10</v>
      </c>
      <c r="G32" s="1">
        <v>10</v>
      </c>
      <c r="H32" s="1">
        <f t="shared" si="0"/>
        <v>41</v>
      </c>
      <c r="I32" s="8" t="s">
        <v>34</v>
      </c>
      <c r="J32" s="1" t="str">
        <f>MOD(YEAR(Tabel1[[#This Row],[Date]]-WEEKDAY(Tabel1[[#This Row],[Date]],2)+4),100)&amp;TEXT(_xlfn.ISOWEEKNUM(Tabel1[[#This Row],[Date]]),"-00")</f>
        <v>25-07</v>
      </c>
      <c r="K32" s="1" t="str">
        <f>MOD(YEAR(Tabel1[[#This Row],[Date]]-WEEKDAY(Tabel1[[#This Row],[Date]],2)+4),100)&amp;TEXT(MONTH(Tabel1[[#This Row],[Date]]),"-00")</f>
        <v>25-02</v>
      </c>
    </row>
    <row r="33" spans="1:11" x14ac:dyDescent="0.25">
      <c r="A33" s="6">
        <v>45699</v>
      </c>
      <c r="B33" s="1" t="s">
        <v>56</v>
      </c>
      <c r="C33" s="1" t="str" cm="1">
        <f t="array" ref="C33">INDEX(Parametres!$A$1:$I$1,MAX(IF(Tabel1[[#This Row],[Exercice]]=Parametres!$A$2:$I$10,COLUMN(Parametres!$A$2:$I$10),0)))</f>
        <v>Abdominaux</v>
      </c>
      <c r="D33" s="1">
        <v>15</v>
      </c>
      <c r="E33" s="1">
        <v>15</v>
      </c>
      <c r="F33" s="1">
        <v>13</v>
      </c>
      <c r="G33" s="1">
        <v>11</v>
      </c>
      <c r="H33" s="1">
        <f t="shared" si="0"/>
        <v>54</v>
      </c>
      <c r="I33" s="8" t="s">
        <v>34</v>
      </c>
      <c r="J33" s="1" t="str">
        <f>MOD(YEAR(Tabel1[[#This Row],[Date]]-WEEKDAY(Tabel1[[#This Row],[Date]],2)+4),100)&amp;TEXT(_xlfn.ISOWEEKNUM(Tabel1[[#This Row],[Date]]),"-00")</f>
        <v>25-07</v>
      </c>
      <c r="K33" s="1" t="str">
        <f>MOD(YEAR(Tabel1[[#This Row],[Date]]-WEEKDAY(Tabel1[[#This Row],[Date]],2)+4),100)&amp;TEXT(MONTH(Tabel1[[#This Row],[Date]]),"-00")</f>
        <v>25-02</v>
      </c>
    </row>
    <row r="34" spans="1:11" x14ac:dyDescent="0.25">
      <c r="A34" s="6">
        <v>45699</v>
      </c>
      <c r="B34" s="1" t="s">
        <v>36</v>
      </c>
      <c r="C34" s="1" t="str" cm="1">
        <f t="array" ref="C34">INDEX(Parametres!$A$1:$I$1,MAX(IF(Tabel1[[#This Row],[Exercice]]=Parametres!$A$2:$I$10,COLUMN(Parametres!$A$2:$I$10),0)))</f>
        <v>Pompes</v>
      </c>
      <c r="D34" s="1">
        <v>15</v>
      </c>
      <c r="E34" s="1">
        <v>15</v>
      </c>
      <c r="F34" s="1">
        <v>12</v>
      </c>
      <c r="G34" s="1">
        <v>10</v>
      </c>
      <c r="H34" s="1">
        <f t="shared" si="0"/>
        <v>52</v>
      </c>
      <c r="I34" s="8">
        <v>12</v>
      </c>
      <c r="J34" s="1" t="str">
        <f>MOD(YEAR(Tabel1[[#This Row],[Date]]-WEEKDAY(Tabel1[[#This Row],[Date]],2)+4),100)&amp;TEXT(_xlfn.ISOWEEKNUM(Tabel1[[#This Row],[Date]]),"-00")</f>
        <v>25-07</v>
      </c>
      <c r="K34" s="1" t="str">
        <f>MOD(YEAR(Tabel1[[#This Row],[Date]]-WEEKDAY(Tabel1[[#This Row],[Date]],2)+4),100)&amp;TEXT(MONTH(Tabel1[[#This Row],[Date]]),"-00")</f>
        <v>25-02</v>
      </c>
    </row>
    <row r="35" spans="1:11" x14ac:dyDescent="0.25">
      <c r="A35" s="6">
        <v>45699</v>
      </c>
      <c r="B35" s="1" t="s">
        <v>46</v>
      </c>
      <c r="C35" s="1" t="str" cm="1">
        <f t="array" ref="C35">INDEX(Parametres!$A$1:$I$1,MAX(IF(Tabel1[[#This Row],[Exercice]]=Parametres!$A$2:$I$10,COLUMN(Parametres!$A$2:$I$10),0)))</f>
        <v xml:space="preserve">Tractions </v>
      </c>
      <c r="D35" s="1">
        <v>10</v>
      </c>
      <c r="E35" s="1">
        <v>15</v>
      </c>
      <c r="F35" s="1">
        <v>33</v>
      </c>
      <c r="G35" s="1">
        <v>25</v>
      </c>
      <c r="H35" s="1">
        <f t="shared" si="0"/>
        <v>83</v>
      </c>
      <c r="I35" s="8">
        <v>8</v>
      </c>
      <c r="J35" s="1" t="str">
        <f>MOD(YEAR(Tabel1[[#This Row],[Date]]-WEEKDAY(Tabel1[[#This Row],[Date]],2)+4),100)&amp;TEXT(_xlfn.ISOWEEKNUM(Tabel1[[#This Row],[Date]]),"-00")</f>
        <v>25-07</v>
      </c>
      <c r="K35" s="1" t="str">
        <f>MOD(YEAR(Tabel1[[#This Row],[Date]]-WEEKDAY(Tabel1[[#This Row],[Date]],2)+4),100)&amp;TEXT(MONTH(Tabel1[[#This Row],[Date]]),"-00")</f>
        <v>25-02</v>
      </c>
    </row>
    <row r="36" spans="1:11" x14ac:dyDescent="0.25">
      <c r="A36" s="6">
        <v>45703</v>
      </c>
      <c r="B36" s="1" t="s">
        <v>18</v>
      </c>
      <c r="C36" s="1" t="str" cm="1">
        <f t="array" ref="C36">INDEX(Parametres!$A$1:$I$1,MAX(IF(Tabel1[[#This Row],[Exercice]]=Parametres!$A$2:$I$10,COLUMN(Parametres!$A$2:$I$10),0)))</f>
        <v>Jambes</v>
      </c>
      <c r="D36" s="10">
        <v>43</v>
      </c>
      <c r="E36" s="10">
        <v>25</v>
      </c>
      <c r="F36" s="10">
        <v>17</v>
      </c>
      <c r="G36" s="10">
        <v>15</v>
      </c>
      <c r="H36" s="1">
        <f t="shared" si="0"/>
        <v>100</v>
      </c>
      <c r="I36" s="8" t="s">
        <v>34</v>
      </c>
      <c r="J36" s="1" t="str">
        <f>MOD(YEAR(Tabel1[[#This Row],[Date]]-WEEKDAY(Tabel1[[#This Row],[Date]],2)+4),100)&amp;TEXT(_xlfn.ISOWEEKNUM(Tabel1[[#This Row],[Date]]),"-00")</f>
        <v>25-07</v>
      </c>
      <c r="K36" s="1" t="str">
        <f>MOD(YEAR(Tabel1[[#This Row],[Date]]-WEEKDAY(Tabel1[[#This Row],[Date]],2)+4),100)&amp;TEXT(MONTH(Tabel1[[#This Row],[Date]]),"-00")</f>
        <v>25-02</v>
      </c>
    </row>
    <row r="37" spans="1:11" x14ac:dyDescent="0.25">
      <c r="A37" s="6">
        <v>45703</v>
      </c>
      <c r="B37" s="1" t="s">
        <v>54</v>
      </c>
      <c r="C37" s="1" t="str" cm="1">
        <f t="array" ref="C37">INDEX(Parametres!$A$1:$I$1,MAX(IF(Tabel1[[#This Row],[Exercice]]=Parametres!$A$2:$I$10,COLUMN(Parametres!$A$2:$I$10),0)))</f>
        <v>Pompes</v>
      </c>
      <c r="D37" s="1">
        <v>11</v>
      </c>
      <c r="E37" s="1">
        <v>11</v>
      </c>
      <c r="F37" s="1">
        <v>11</v>
      </c>
      <c r="G37" s="1">
        <v>11</v>
      </c>
      <c r="H37" s="1">
        <f t="shared" si="0"/>
        <v>44</v>
      </c>
      <c r="I37" s="8" t="s">
        <v>34</v>
      </c>
      <c r="J37" s="1" t="str">
        <f>MOD(YEAR(Tabel1[[#This Row],[Date]]-WEEKDAY(Tabel1[[#This Row],[Date]],2)+4),100)&amp;TEXT(_xlfn.ISOWEEKNUM(Tabel1[[#This Row],[Date]]),"-00")</f>
        <v>25-07</v>
      </c>
      <c r="K37" s="1" t="str">
        <f>MOD(YEAR(Tabel1[[#This Row],[Date]]-WEEKDAY(Tabel1[[#This Row],[Date]],2)+4),100)&amp;TEXT(MONTH(Tabel1[[#This Row],[Date]]),"-00")</f>
        <v>25-02</v>
      </c>
    </row>
    <row r="38" spans="1:11" x14ac:dyDescent="0.25">
      <c r="A38" s="6">
        <v>45703</v>
      </c>
      <c r="B38" s="1" t="s">
        <v>38</v>
      </c>
      <c r="C38" s="1" t="str" cm="1">
        <f t="array" ref="C38">INDEX(Parametres!$A$1:$I$1,MAX(IF(Tabel1[[#This Row],[Exercice]]=Parametres!$A$2:$I$10,COLUMN(Parametres!$A$2:$I$10),0)))</f>
        <v>Pompes</v>
      </c>
      <c r="D38" s="1">
        <v>8</v>
      </c>
      <c r="E38" s="1">
        <v>8</v>
      </c>
      <c r="F38" s="1">
        <v>8</v>
      </c>
      <c r="G38" s="1">
        <v>8</v>
      </c>
      <c r="H38" s="1">
        <f t="shared" si="0"/>
        <v>32</v>
      </c>
      <c r="I38" s="8" t="s">
        <v>34</v>
      </c>
      <c r="J38" s="1" t="str">
        <f>MOD(YEAR(Tabel1[[#This Row],[Date]]-WEEKDAY(Tabel1[[#This Row],[Date]],2)+4),100)&amp;TEXT(_xlfn.ISOWEEKNUM(Tabel1[[#This Row],[Date]]),"-00")</f>
        <v>25-07</v>
      </c>
      <c r="K38" s="1" t="str">
        <f>MOD(YEAR(Tabel1[[#This Row],[Date]]-WEEKDAY(Tabel1[[#This Row],[Date]],2)+4),100)&amp;TEXT(MONTH(Tabel1[[#This Row],[Date]]),"-00")</f>
        <v>25-02</v>
      </c>
    </row>
    <row r="39" spans="1:11" x14ac:dyDescent="0.25">
      <c r="A39" s="6">
        <v>45703</v>
      </c>
      <c r="B39" s="1" t="s">
        <v>58</v>
      </c>
      <c r="C39" s="1" t="str" cm="1">
        <f t="array" ref="C39">INDEX(Parametres!$A$1:$I$1,MAX(IF(Tabel1[[#This Row],[Exercice]]=Parametres!$A$2:$I$10,COLUMN(Parametres!$A$2:$I$10),0)))</f>
        <v>Pompes</v>
      </c>
      <c r="D39" s="1">
        <v>12</v>
      </c>
      <c r="E39" s="1">
        <v>12</v>
      </c>
      <c r="F39" s="1">
        <v>12</v>
      </c>
      <c r="G39" s="1">
        <v>12</v>
      </c>
      <c r="H39" s="1">
        <f t="shared" si="0"/>
        <v>48</v>
      </c>
      <c r="I39" s="8" t="s">
        <v>34</v>
      </c>
      <c r="J39" s="1" t="str">
        <f>MOD(YEAR(Tabel1[[#This Row],[Date]]-WEEKDAY(Tabel1[[#This Row],[Date]],2)+4),100)&amp;TEXT(_xlfn.ISOWEEKNUM(Tabel1[[#This Row],[Date]]),"-00")</f>
        <v>25-07</v>
      </c>
      <c r="K39" s="1" t="str">
        <f>MOD(YEAR(Tabel1[[#This Row],[Date]]-WEEKDAY(Tabel1[[#This Row],[Date]],2)+4),100)&amp;TEXT(MONTH(Tabel1[[#This Row],[Date]]),"-00")</f>
        <v>25-02</v>
      </c>
    </row>
    <row r="40" spans="1:11" x14ac:dyDescent="0.25">
      <c r="A40" s="6">
        <v>45703</v>
      </c>
      <c r="B40" s="1" t="s">
        <v>43</v>
      </c>
      <c r="C40" s="1" t="str" cm="1">
        <f t="array" ref="C40">INDEX(Parametres!$A$1:$I$1,MAX(IF(Tabel1[[#This Row],[Exercice]]=Parametres!$A$2:$I$10,COLUMN(Parametres!$A$2:$I$10),0)))</f>
        <v xml:space="preserve">Tractions </v>
      </c>
      <c r="D40" s="1">
        <v>10</v>
      </c>
      <c r="E40" s="1">
        <v>10</v>
      </c>
      <c r="F40" s="1">
        <v>10</v>
      </c>
      <c r="G40" s="1">
        <v>10</v>
      </c>
      <c r="H40" s="1">
        <f t="shared" si="0"/>
        <v>40</v>
      </c>
      <c r="I40" s="8" t="s">
        <v>34</v>
      </c>
      <c r="J40" s="1" t="str">
        <f>MOD(YEAR(Tabel1[[#This Row],[Date]]-WEEKDAY(Tabel1[[#This Row],[Date]],2)+4),100)&amp;TEXT(_xlfn.ISOWEEKNUM(Tabel1[[#This Row],[Date]]),"-00")</f>
        <v>25-07</v>
      </c>
      <c r="K40" s="1" t="str">
        <f>MOD(YEAR(Tabel1[[#This Row],[Date]]-WEEKDAY(Tabel1[[#This Row],[Date]],2)+4),100)&amp;TEXT(MONTH(Tabel1[[#This Row],[Date]]),"-00")</f>
        <v>25-02</v>
      </c>
    </row>
    <row r="41" spans="1:11" x14ac:dyDescent="0.25">
      <c r="A41" s="6">
        <v>45703</v>
      </c>
      <c r="B41" s="1" t="s">
        <v>56</v>
      </c>
      <c r="C41" s="1" t="str" cm="1">
        <f t="array" ref="C41">INDEX(Parametres!$A$1:$I$1,MAX(IF(Tabel1[[#This Row],[Exercice]]=Parametres!$A$2:$I$10,COLUMN(Parametres!$A$2:$I$10),0)))</f>
        <v>Abdominaux</v>
      </c>
      <c r="D41" s="1">
        <v>15</v>
      </c>
      <c r="E41" s="1">
        <v>15</v>
      </c>
      <c r="F41" s="1">
        <v>14</v>
      </c>
      <c r="G41" s="1">
        <v>13</v>
      </c>
      <c r="H41" s="1">
        <f t="shared" si="0"/>
        <v>57</v>
      </c>
      <c r="I41" s="8" t="s">
        <v>34</v>
      </c>
      <c r="J41" s="1" t="str">
        <f>MOD(YEAR(Tabel1[[#This Row],[Date]]-WEEKDAY(Tabel1[[#This Row],[Date]],2)+4),100)&amp;TEXT(_xlfn.ISOWEEKNUM(Tabel1[[#This Row],[Date]]),"-00")</f>
        <v>25-07</v>
      </c>
      <c r="K41" s="1" t="str">
        <f>MOD(YEAR(Tabel1[[#This Row],[Date]]-WEEKDAY(Tabel1[[#This Row],[Date]],2)+4),100)&amp;TEXT(MONTH(Tabel1[[#This Row],[Date]]),"-00")</f>
        <v>25-02</v>
      </c>
    </row>
    <row r="42" spans="1:11" x14ac:dyDescent="0.25">
      <c r="A42" s="6">
        <v>45703</v>
      </c>
      <c r="B42" s="1" t="s">
        <v>36</v>
      </c>
      <c r="C42" s="1" t="str" cm="1">
        <f t="array" ref="C42">INDEX(Parametres!$A$1:$I$1,MAX(IF(Tabel1[[#This Row],[Exercice]]=Parametres!$A$2:$I$10,COLUMN(Parametres!$A$2:$I$10),0)))</f>
        <v>Pompes</v>
      </c>
      <c r="D42" s="1">
        <v>15</v>
      </c>
      <c r="E42" s="1">
        <v>15</v>
      </c>
      <c r="F42" s="1">
        <v>11</v>
      </c>
      <c r="G42" s="1">
        <v>9</v>
      </c>
      <c r="H42" s="1">
        <f t="shared" si="0"/>
        <v>50</v>
      </c>
      <c r="I42" s="8">
        <v>12</v>
      </c>
      <c r="J42" s="1" t="str">
        <f>MOD(YEAR(Tabel1[[#This Row],[Date]]-WEEKDAY(Tabel1[[#This Row],[Date]],2)+4),100)&amp;TEXT(_xlfn.ISOWEEKNUM(Tabel1[[#This Row],[Date]]),"-00")</f>
        <v>25-07</v>
      </c>
      <c r="K42" s="1" t="str">
        <f>MOD(YEAR(Tabel1[[#This Row],[Date]]-WEEKDAY(Tabel1[[#This Row],[Date]],2)+4),100)&amp;TEXT(MONTH(Tabel1[[#This Row],[Date]]),"-00")</f>
        <v>25-02</v>
      </c>
    </row>
    <row r="43" spans="1:11" x14ac:dyDescent="0.25">
      <c r="A43" s="6">
        <v>45703</v>
      </c>
      <c r="B43" s="1" t="s">
        <v>46</v>
      </c>
      <c r="C43" s="1" t="str" cm="1">
        <f t="array" ref="C43">INDEX(Parametres!$A$1:$I$1,MAX(IF(Tabel1[[#This Row],[Exercice]]=Parametres!$A$2:$I$10,COLUMN(Parametres!$A$2:$I$10),0)))</f>
        <v xml:space="preserve">Tractions </v>
      </c>
      <c r="D43" s="1">
        <v>11</v>
      </c>
      <c r="E43" s="1">
        <v>15</v>
      </c>
      <c r="F43" s="1">
        <v>33</v>
      </c>
      <c r="G43" s="1">
        <v>21</v>
      </c>
      <c r="H43" s="1">
        <f t="shared" si="0"/>
        <v>80</v>
      </c>
      <c r="I43" s="8">
        <v>8</v>
      </c>
      <c r="J43" s="1" t="str">
        <f>MOD(YEAR(Tabel1[[#This Row],[Date]]-WEEKDAY(Tabel1[[#This Row],[Date]],2)+4),100)&amp;TEXT(_xlfn.ISOWEEKNUM(Tabel1[[#This Row],[Date]]),"-00")</f>
        <v>25-07</v>
      </c>
      <c r="K43" s="1" t="str">
        <f>MOD(YEAR(Tabel1[[#This Row],[Date]]-WEEKDAY(Tabel1[[#This Row],[Date]],2)+4),100)&amp;TEXT(MONTH(Tabel1[[#This Row],[Date]]),"-00")</f>
        <v>25-02</v>
      </c>
    </row>
    <row r="44" spans="1:11" x14ac:dyDescent="0.25">
      <c r="A44" s="6">
        <v>45708</v>
      </c>
      <c r="B44" s="1" t="s">
        <v>18</v>
      </c>
      <c r="C44" s="1" t="str" cm="1">
        <f t="array" ref="C44">INDEX(Parametres!$A$1:$I$1,MAX(IF(Tabel1[[#This Row],[Exercice]]=Parametres!$A$2:$I$10,COLUMN(Parametres!$A$2:$I$10),0)))</f>
        <v>Jambes</v>
      </c>
      <c r="D44" s="10">
        <v>43</v>
      </c>
      <c r="E44" s="10">
        <v>25</v>
      </c>
      <c r="F44" s="10">
        <v>17</v>
      </c>
      <c r="G44" s="10">
        <v>15</v>
      </c>
      <c r="H44" s="1">
        <f t="shared" si="0"/>
        <v>100</v>
      </c>
      <c r="I44" s="8" t="s">
        <v>34</v>
      </c>
      <c r="J44" s="1" t="str">
        <f>MOD(YEAR(Tabel1[[#This Row],[Date]]-WEEKDAY(Tabel1[[#This Row],[Date]],2)+4),100)&amp;TEXT(_xlfn.ISOWEEKNUM(Tabel1[[#This Row],[Date]]),"-00")</f>
        <v>25-08</v>
      </c>
      <c r="K44" s="1" t="str">
        <f>MOD(YEAR(Tabel1[[#This Row],[Date]]-WEEKDAY(Tabel1[[#This Row],[Date]],2)+4),100)&amp;TEXT(MONTH(Tabel1[[#This Row],[Date]]),"-00")</f>
        <v>25-02</v>
      </c>
    </row>
    <row r="45" spans="1:11" x14ac:dyDescent="0.25">
      <c r="A45" s="6">
        <v>45708</v>
      </c>
      <c r="B45" s="1" t="s">
        <v>54</v>
      </c>
      <c r="C45" s="1" t="str" cm="1">
        <f t="array" ref="C45">INDEX(Parametres!$A$1:$I$1,MAX(IF(Tabel1[[#This Row],[Exercice]]=Parametres!$A$2:$I$10,COLUMN(Parametres!$A$2:$I$10),0)))</f>
        <v>Pompes</v>
      </c>
      <c r="D45" s="1">
        <v>11</v>
      </c>
      <c r="E45" s="1">
        <v>11</v>
      </c>
      <c r="F45" s="1">
        <v>11</v>
      </c>
      <c r="G45" s="1">
        <v>11</v>
      </c>
      <c r="H45" s="1">
        <f t="shared" si="0"/>
        <v>44</v>
      </c>
      <c r="I45" s="8" t="s">
        <v>34</v>
      </c>
      <c r="J45" s="1" t="str">
        <f>MOD(YEAR(Tabel1[[#This Row],[Date]]-WEEKDAY(Tabel1[[#This Row],[Date]],2)+4),100)&amp;TEXT(_xlfn.ISOWEEKNUM(Tabel1[[#This Row],[Date]]),"-00")</f>
        <v>25-08</v>
      </c>
      <c r="K45" s="1" t="str">
        <f>MOD(YEAR(Tabel1[[#This Row],[Date]]-WEEKDAY(Tabel1[[#This Row],[Date]],2)+4),100)&amp;TEXT(MONTH(Tabel1[[#This Row],[Date]]),"-00")</f>
        <v>25-02</v>
      </c>
    </row>
    <row r="46" spans="1:11" x14ac:dyDescent="0.25">
      <c r="A46" s="6">
        <v>45708</v>
      </c>
      <c r="B46" s="1" t="s">
        <v>38</v>
      </c>
      <c r="C46" s="1" t="str" cm="1">
        <f t="array" ref="C46">INDEX(Parametres!$A$1:$I$1,MAX(IF(Tabel1[[#This Row],[Exercice]]=Parametres!$A$2:$I$10,COLUMN(Parametres!$A$2:$I$10),0)))</f>
        <v>Pompes</v>
      </c>
      <c r="D46" s="1">
        <v>8</v>
      </c>
      <c r="E46" s="1">
        <v>8</v>
      </c>
      <c r="F46" s="1">
        <v>8</v>
      </c>
      <c r="G46" s="1">
        <v>8</v>
      </c>
      <c r="H46" s="1">
        <f t="shared" si="0"/>
        <v>32</v>
      </c>
      <c r="I46" s="8" t="s">
        <v>34</v>
      </c>
      <c r="J46" s="1" t="str">
        <f>MOD(YEAR(Tabel1[[#This Row],[Date]]-WEEKDAY(Tabel1[[#This Row],[Date]],2)+4),100)&amp;TEXT(_xlfn.ISOWEEKNUM(Tabel1[[#This Row],[Date]]),"-00")</f>
        <v>25-08</v>
      </c>
      <c r="K46" s="1" t="str">
        <f>MOD(YEAR(Tabel1[[#This Row],[Date]]-WEEKDAY(Tabel1[[#This Row],[Date]],2)+4),100)&amp;TEXT(MONTH(Tabel1[[#This Row],[Date]]),"-00")</f>
        <v>25-02</v>
      </c>
    </row>
    <row r="47" spans="1:11" x14ac:dyDescent="0.25">
      <c r="A47" s="6">
        <v>45708</v>
      </c>
      <c r="B47" s="1" t="s">
        <v>58</v>
      </c>
      <c r="C47" s="1" t="str" cm="1">
        <f t="array" ref="C47">INDEX(Parametres!$A$1:$I$1,MAX(IF(Tabel1[[#This Row],[Exercice]]=Parametres!$A$2:$I$10,COLUMN(Parametres!$A$2:$I$10),0)))</f>
        <v>Pompes</v>
      </c>
      <c r="D47" s="1">
        <v>12</v>
      </c>
      <c r="E47" s="1">
        <v>12</v>
      </c>
      <c r="F47" s="1">
        <v>12</v>
      </c>
      <c r="G47" s="1">
        <v>12</v>
      </c>
      <c r="H47" s="1">
        <f t="shared" si="0"/>
        <v>48</v>
      </c>
      <c r="I47" s="8" t="s">
        <v>34</v>
      </c>
      <c r="J47" s="1" t="str">
        <f>MOD(YEAR(Tabel1[[#This Row],[Date]]-WEEKDAY(Tabel1[[#This Row],[Date]],2)+4),100)&amp;TEXT(_xlfn.ISOWEEKNUM(Tabel1[[#This Row],[Date]]),"-00")</f>
        <v>25-08</v>
      </c>
      <c r="K47" s="1" t="str">
        <f>MOD(YEAR(Tabel1[[#This Row],[Date]]-WEEKDAY(Tabel1[[#This Row],[Date]],2)+4),100)&amp;TEXT(MONTH(Tabel1[[#This Row],[Date]]),"-00")</f>
        <v>25-02</v>
      </c>
    </row>
    <row r="48" spans="1:11" x14ac:dyDescent="0.25">
      <c r="A48" s="6">
        <v>45708</v>
      </c>
      <c r="B48" s="1" t="s">
        <v>43</v>
      </c>
      <c r="C48" s="1" t="str" cm="1">
        <f t="array" ref="C48">INDEX(Parametres!$A$1:$I$1,MAX(IF(Tabel1[[#This Row],[Exercice]]=Parametres!$A$2:$I$10,COLUMN(Parametres!$A$2:$I$10),0)))</f>
        <v xml:space="preserve">Tractions </v>
      </c>
      <c r="D48" s="1">
        <v>10</v>
      </c>
      <c r="E48" s="1">
        <v>10</v>
      </c>
      <c r="F48" s="1">
        <v>10</v>
      </c>
      <c r="G48" s="1">
        <v>10</v>
      </c>
      <c r="H48" s="1">
        <f t="shared" si="0"/>
        <v>40</v>
      </c>
      <c r="I48" s="8" t="s">
        <v>34</v>
      </c>
      <c r="J48" s="1" t="str">
        <f>MOD(YEAR(Tabel1[[#This Row],[Date]]-WEEKDAY(Tabel1[[#This Row],[Date]],2)+4),100)&amp;TEXT(_xlfn.ISOWEEKNUM(Tabel1[[#This Row],[Date]]),"-00")</f>
        <v>25-08</v>
      </c>
      <c r="K48" s="1" t="str">
        <f>MOD(YEAR(Tabel1[[#This Row],[Date]]-WEEKDAY(Tabel1[[#This Row],[Date]],2)+4),100)&amp;TEXT(MONTH(Tabel1[[#This Row],[Date]]),"-00")</f>
        <v>25-02</v>
      </c>
    </row>
    <row r="49" spans="1:11" x14ac:dyDescent="0.25">
      <c r="A49" s="6">
        <v>45708</v>
      </c>
      <c r="B49" s="1" t="s">
        <v>56</v>
      </c>
      <c r="C49" s="1" t="str" cm="1">
        <f t="array" ref="C49">INDEX(Parametres!$A$1:$I$1,MAX(IF(Tabel1[[#This Row],[Exercice]]=Parametres!$A$2:$I$10,COLUMN(Parametres!$A$2:$I$10),0)))</f>
        <v>Abdominaux</v>
      </c>
      <c r="D49" s="1">
        <v>15</v>
      </c>
      <c r="E49" s="1">
        <v>15</v>
      </c>
      <c r="F49" s="1">
        <v>14</v>
      </c>
      <c r="G49" s="1">
        <v>13</v>
      </c>
      <c r="H49" s="1">
        <f t="shared" si="0"/>
        <v>57</v>
      </c>
      <c r="I49" s="8" t="s">
        <v>34</v>
      </c>
      <c r="J49" s="1" t="str">
        <f>MOD(YEAR(Tabel1[[#This Row],[Date]]-WEEKDAY(Tabel1[[#This Row],[Date]],2)+4),100)&amp;TEXT(_xlfn.ISOWEEKNUM(Tabel1[[#This Row],[Date]]),"-00")</f>
        <v>25-08</v>
      </c>
      <c r="K49" s="1" t="str">
        <f>MOD(YEAR(Tabel1[[#This Row],[Date]]-WEEKDAY(Tabel1[[#This Row],[Date]],2)+4),100)&amp;TEXT(MONTH(Tabel1[[#This Row],[Date]]),"-00")</f>
        <v>25-02</v>
      </c>
    </row>
    <row r="50" spans="1:11" x14ac:dyDescent="0.25">
      <c r="A50" s="6">
        <v>45708</v>
      </c>
      <c r="B50" s="1" t="s">
        <v>36</v>
      </c>
      <c r="C50" s="1" t="str" cm="1">
        <f t="array" ref="C50">INDEX(Parametres!$A$1:$I$1,MAX(IF(Tabel1[[#This Row],[Exercice]]=Parametres!$A$2:$I$10,COLUMN(Parametres!$A$2:$I$10),0)))</f>
        <v>Pompes</v>
      </c>
      <c r="D50" s="1">
        <v>15</v>
      </c>
      <c r="E50" s="1">
        <v>15</v>
      </c>
      <c r="F50" s="1">
        <v>11</v>
      </c>
      <c r="G50" s="1">
        <v>9</v>
      </c>
      <c r="H50" s="1">
        <f t="shared" si="0"/>
        <v>50</v>
      </c>
      <c r="I50" s="8" t="s">
        <v>34</v>
      </c>
      <c r="J50" s="1" t="str">
        <f>MOD(YEAR(Tabel1[[#This Row],[Date]]-WEEKDAY(Tabel1[[#This Row],[Date]],2)+4),100)&amp;TEXT(_xlfn.ISOWEEKNUM(Tabel1[[#This Row],[Date]]),"-00")</f>
        <v>25-08</v>
      </c>
      <c r="K50" s="1" t="str">
        <f>MOD(YEAR(Tabel1[[#This Row],[Date]]-WEEKDAY(Tabel1[[#This Row],[Date]],2)+4),100)&amp;TEXT(MONTH(Tabel1[[#This Row],[Date]]),"-00")</f>
        <v>25-02</v>
      </c>
    </row>
    <row r="51" spans="1:11" x14ac:dyDescent="0.25">
      <c r="A51" s="6">
        <v>45708</v>
      </c>
      <c r="B51" s="1" t="s">
        <v>46</v>
      </c>
      <c r="C51" s="1" t="str" cm="1">
        <f t="array" ref="C51">INDEX(Parametres!$A$1:$I$1,MAX(IF(Tabel1[[#This Row],[Exercice]]=Parametres!$A$2:$I$10,COLUMN(Parametres!$A$2:$I$10),0)))</f>
        <v xml:space="preserve">Tractions </v>
      </c>
      <c r="D51" s="1">
        <v>11</v>
      </c>
      <c r="E51" s="1">
        <v>15</v>
      </c>
      <c r="F51" s="1">
        <v>33</v>
      </c>
      <c r="G51" s="1">
        <v>21</v>
      </c>
      <c r="H51" s="1">
        <f t="shared" si="0"/>
        <v>80</v>
      </c>
      <c r="I51" s="8" t="s">
        <v>34</v>
      </c>
      <c r="J51" s="1" t="str">
        <f>MOD(YEAR(Tabel1[[#This Row],[Date]]-WEEKDAY(Tabel1[[#This Row],[Date]],2)+4),100)&amp;TEXT(_xlfn.ISOWEEKNUM(Tabel1[[#This Row],[Date]]),"-00")</f>
        <v>25-08</v>
      </c>
      <c r="K51" s="1" t="str">
        <f>MOD(YEAR(Tabel1[[#This Row],[Date]]-WEEKDAY(Tabel1[[#This Row],[Date]],2)+4),100)&amp;TEXT(MONTH(Tabel1[[#This Row],[Date]]),"-00")</f>
        <v>25-02</v>
      </c>
    </row>
    <row r="52" spans="1:11" x14ac:dyDescent="0.25">
      <c r="A52" s="6">
        <v>45711</v>
      </c>
      <c r="B52" s="1" t="s">
        <v>18</v>
      </c>
      <c r="C52" s="1" t="str" cm="1">
        <f t="array" ref="C52">INDEX(Parametres!$A$1:$I$1,MAX(IF(Tabel1[[#This Row],[Exercice]]=Parametres!$A$2:$I$10,COLUMN(Parametres!$A$2:$I$10),0)))</f>
        <v>Jambes</v>
      </c>
      <c r="D52" s="1">
        <v>46</v>
      </c>
      <c r="E52" s="1">
        <v>26</v>
      </c>
      <c r="F52" s="1">
        <v>19</v>
      </c>
      <c r="G52" s="1">
        <v>16</v>
      </c>
      <c r="H52" s="1">
        <f t="shared" si="0"/>
        <v>107</v>
      </c>
      <c r="I52" s="8" t="s">
        <v>34</v>
      </c>
      <c r="J52" s="1" t="str">
        <f>MOD(YEAR(Tabel1[[#This Row],[Date]]-WEEKDAY(Tabel1[[#This Row],[Date]],2)+4),100)&amp;TEXT(_xlfn.ISOWEEKNUM(Tabel1[[#This Row],[Date]]),"-00")</f>
        <v>25-08</v>
      </c>
      <c r="K52" s="1" t="str">
        <f>MOD(YEAR(Tabel1[[#This Row],[Date]]-WEEKDAY(Tabel1[[#This Row],[Date]],2)+4),100)&amp;TEXT(MONTH(Tabel1[[#This Row],[Date]]),"-00")</f>
        <v>25-02</v>
      </c>
    </row>
    <row r="53" spans="1:11" x14ac:dyDescent="0.25">
      <c r="A53" s="6">
        <v>45711</v>
      </c>
      <c r="B53" s="1" t="s">
        <v>54</v>
      </c>
      <c r="C53" s="1" t="str" cm="1">
        <f t="array" ref="C53">INDEX(Parametres!$A$1:$I$1,MAX(IF(Tabel1[[#This Row],[Exercice]]=Parametres!$A$2:$I$10,COLUMN(Parametres!$A$2:$I$10),0)))</f>
        <v>Pompes</v>
      </c>
      <c r="D53" s="1">
        <v>11</v>
      </c>
      <c r="E53" s="1">
        <v>11</v>
      </c>
      <c r="F53" s="1">
        <v>11</v>
      </c>
      <c r="G53" s="1">
        <v>11</v>
      </c>
      <c r="H53" s="1">
        <f t="shared" si="0"/>
        <v>44</v>
      </c>
      <c r="I53" s="8" t="s">
        <v>34</v>
      </c>
      <c r="J53" s="1" t="str">
        <f>MOD(YEAR(Tabel1[[#This Row],[Date]]-WEEKDAY(Tabel1[[#This Row],[Date]],2)+4),100)&amp;TEXT(_xlfn.ISOWEEKNUM(Tabel1[[#This Row],[Date]]),"-00")</f>
        <v>25-08</v>
      </c>
      <c r="K53" s="1" t="str">
        <f>MOD(YEAR(Tabel1[[#This Row],[Date]]-WEEKDAY(Tabel1[[#This Row],[Date]],2)+4),100)&amp;TEXT(MONTH(Tabel1[[#This Row],[Date]]),"-00")</f>
        <v>25-02</v>
      </c>
    </row>
    <row r="54" spans="1:11" x14ac:dyDescent="0.25">
      <c r="A54" s="6">
        <v>45711</v>
      </c>
      <c r="B54" s="1" t="s">
        <v>38</v>
      </c>
      <c r="C54" s="1" t="str" cm="1">
        <f t="array" ref="C54">INDEX(Parametres!$A$1:$I$1,MAX(IF(Tabel1[[#This Row],[Exercice]]=Parametres!$A$2:$I$10,COLUMN(Parametres!$A$2:$I$10),0)))</f>
        <v>Pompes</v>
      </c>
      <c r="D54" s="1">
        <v>9</v>
      </c>
      <c r="E54" s="1">
        <v>9</v>
      </c>
      <c r="F54" s="1">
        <v>9</v>
      </c>
      <c r="G54" s="1">
        <v>9</v>
      </c>
      <c r="H54" s="1">
        <f t="shared" si="0"/>
        <v>36</v>
      </c>
      <c r="I54" s="8" t="s">
        <v>34</v>
      </c>
      <c r="J54" s="1" t="str">
        <f>MOD(YEAR(Tabel1[[#This Row],[Date]]-WEEKDAY(Tabel1[[#This Row],[Date]],2)+4),100)&amp;TEXT(_xlfn.ISOWEEKNUM(Tabel1[[#This Row],[Date]]),"-00")</f>
        <v>25-08</v>
      </c>
      <c r="K54" s="1" t="str">
        <f>MOD(YEAR(Tabel1[[#This Row],[Date]]-WEEKDAY(Tabel1[[#This Row],[Date]],2)+4),100)&amp;TEXT(MONTH(Tabel1[[#This Row],[Date]]),"-00")</f>
        <v>25-02</v>
      </c>
    </row>
    <row r="55" spans="1:11" x14ac:dyDescent="0.25">
      <c r="A55" s="6">
        <v>45711</v>
      </c>
      <c r="B55" s="1" t="s">
        <v>58</v>
      </c>
      <c r="C55" s="1" t="str" cm="1">
        <f t="array" ref="C55">INDEX(Parametres!$A$1:$I$1,MAX(IF(Tabel1[[#This Row],[Exercice]]=Parametres!$A$2:$I$10,COLUMN(Parametres!$A$2:$I$10),0)))</f>
        <v>Pompes</v>
      </c>
      <c r="D55" s="1">
        <v>12</v>
      </c>
      <c r="E55" s="1">
        <v>12</v>
      </c>
      <c r="F55" s="1">
        <v>12</v>
      </c>
      <c r="G55" s="1">
        <v>12</v>
      </c>
      <c r="H55" s="1">
        <f t="shared" si="0"/>
        <v>48</v>
      </c>
      <c r="I55" s="8" t="s">
        <v>34</v>
      </c>
      <c r="J55" s="1" t="str">
        <f>MOD(YEAR(Tabel1[[#This Row],[Date]]-WEEKDAY(Tabel1[[#This Row],[Date]],2)+4),100)&amp;TEXT(_xlfn.ISOWEEKNUM(Tabel1[[#This Row],[Date]]),"-00")</f>
        <v>25-08</v>
      </c>
      <c r="K55" s="1" t="str">
        <f>MOD(YEAR(Tabel1[[#This Row],[Date]]-WEEKDAY(Tabel1[[#This Row],[Date]],2)+4),100)&amp;TEXT(MONTH(Tabel1[[#This Row],[Date]]),"-00")</f>
        <v>25-02</v>
      </c>
    </row>
    <row r="56" spans="1:11" x14ac:dyDescent="0.25">
      <c r="A56" s="6">
        <v>45711</v>
      </c>
      <c r="B56" s="1" t="s">
        <v>43</v>
      </c>
      <c r="C56" s="1" t="str" cm="1">
        <f t="array" ref="C56">INDEX(Parametres!$A$1:$I$1,MAX(IF(Tabel1[[#This Row],[Exercice]]=Parametres!$A$2:$I$10,COLUMN(Parametres!$A$2:$I$10),0)))</f>
        <v xml:space="preserve">Tractions </v>
      </c>
      <c r="D56" s="1">
        <v>11</v>
      </c>
      <c r="E56" s="1">
        <v>11</v>
      </c>
      <c r="F56" s="1">
        <v>11</v>
      </c>
      <c r="G56" s="1">
        <v>11</v>
      </c>
      <c r="H56" s="1">
        <f t="shared" si="0"/>
        <v>44</v>
      </c>
      <c r="I56" s="8" t="s">
        <v>34</v>
      </c>
      <c r="J56" s="1" t="str">
        <f>MOD(YEAR(Tabel1[[#This Row],[Date]]-WEEKDAY(Tabel1[[#This Row],[Date]],2)+4),100)&amp;TEXT(_xlfn.ISOWEEKNUM(Tabel1[[#This Row],[Date]]),"-00")</f>
        <v>25-08</v>
      </c>
      <c r="K56" s="1" t="str">
        <f>MOD(YEAR(Tabel1[[#This Row],[Date]]-WEEKDAY(Tabel1[[#This Row],[Date]],2)+4),100)&amp;TEXT(MONTH(Tabel1[[#This Row],[Date]]),"-00")</f>
        <v>25-02</v>
      </c>
    </row>
    <row r="57" spans="1:11" x14ac:dyDescent="0.25">
      <c r="A57" s="6">
        <v>45711</v>
      </c>
      <c r="B57" s="1" t="s">
        <v>56</v>
      </c>
      <c r="C57" s="1" t="str" cm="1">
        <f t="array" ref="C57">INDEX(Parametres!$A$1:$I$1,MAX(IF(Tabel1[[#This Row],[Exercice]]=Parametres!$A$2:$I$10,COLUMN(Parametres!$A$2:$I$10),0)))</f>
        <v>Abdominaux</v>
      </c>
      <c r="D57" s="1">
        <v>15</v>
      </c>
      <c r="E57" s="1">
        <v>15</v>
      </c>
      <c r="F57" s="1">
        <v>13</v>
      </c>
      <c r="G57" s="1">
        <v>14</v>
      </c>
      <c r="H57" s="1">
        <f t="shared" si="0"/>
        <v>57</v>
      </c>
      <c r="I57" s="8" t="s">
        <v>34</v>
      </c>
      <c r="J57" s="1" t="str">
        <f>MOD(YEAR(Tabel1[[#This Row],[Date]]-WEEKDAY(Tabel1[[#This Row],[Date]],2)+4),100)&amp;TEXT(_xlfn.ISOWEEKNUM(Tabel1[[#This Row],[Date]]),"-00")</f>
        <v>25-08</v>
      </c>
      <c r="K57" s="1" t="str">
        <f>MOD(YEAR(Tabel1[[#This Row],[Date]]-WEEKDAY(Tabel1[[#This Row],[Date]],2)+4),100)&amp;TEXT(MONTH(Tabel1[[#This Row],[Date]]),"-00")</f>
        <v>25-02</v>
      </c>
    </row>
    <row r="58" spans="1:11" x14ac:dyDescent="0.25">
      <c r="A58" s="6">
        <v>45711</v>
      </c>
      <c r="B58" s="1" t="s">
        <v>36</v>
      </c>
      <c r="C58" s="1" t="str" cm="1">
        <f t="array" ref="C58">INDEX(Parametres!$A$1:$I$1,MAX(IF(Tabel1[[#This Row],[Exercice]]=Parametres!$A$2:$I$10,COLUMN(Parametres!$A$2:$I$10),0)))</f>
        <v>Pompes</v>
      </c>
      <c r="D58" s="1">
        <v>15</v>
      </c>
      <c r="E58" s="1">
        <v>15</v>
      </c>
      <c r="F58" s="1">
        <v>12</v>
      </c>
      <c r="G58" s="1">
        <v>11</v>
      </c>
      <c r="H58" s="1">
        <f t="shared" si="0"/>
        <v>53</v>
      </c>
      <c r="I58" s="8" t="s">
        <v>34</v>
      </c>
      <c r="J58" s="1" t="str">
        <f>MOD(YEAR(Tabel1[[#This Row],[Date]]-WEEKDAY(Tabel1[[#This Row],[Date]],2)+4),100)&amp;TEXT(_xlfn.ISOWEEKNUM(Tabel1[[#This Row],[Date]]),"-00")</f>
        <v>25-08</v>
      </c>
      <c r="K58" s="1" t="str">
        <f>MOD(YEAR(Tabel1[[#This Row],[Date]]-WEEKDAY(Tabel1[[#This Row],[Date]],2)+4),100)&amp;TEXT(MONTH(Tabel1[[#This Row],[Date]]),"-00")</f>
        <v>25-02</v>
      </c>
    </row>
    <row r="59" spans="1:11" x14ac:dyDescent="0.25">
      <c r="A59" s="6">
        <v>45711</v>
      </c>
      <c r="B59" s="1" t="s">
        <v>46</v>
      </c>
      <c r="C59" s="1" t="str" cm="1">
        <f t="array" ref="C59">INDEX(Parametres!$A$1:$I$1,MAX(IF(Tabel1[[#This Row],[Exercice]]=Parametres!$A$2:$I$10,COLUMN(Parametres!$A$2:$I$10),0)))</f>
        <v xml:space="preserve">Tractions </v>
      </c>
      <c r="D59" s="1">
        <v>11</v>
      </c>
      <c r="E59" s="1">
        <v>11</v>
      </c>
      <c r="F59" s="1">
        <v>11</v>
      </c>
      <c r="G59" s="1">
        <v>11</v>
      </c>
      <c r="H59" s="1">
        <f t="shared" si="0"/>
        <v>44</v>
      </c>
      <c r="I59" s="8" t="s">
        <v>34</v>
      </c>
      <c r="J59" s="1" t="str">
        <f>MOD(YEAR(Tabel1[[#This Row],[Date]]-WEEKDAY(Tabel1[[#This Row],[Date]],2)+4),100)&amp;TEXT(_xlfn.ISOWEEKNUM(Tabel1[[#This Row],[Date]]),"-00")</f>
        <v>25-08</v>
      </c>
      <c r="K59" s="1" t="str">
        <f>MOD(YEAR(Tabel1[[#This Row],[Date]]-WEEKDAY(Tabel1[[#This Row],[Date]],2)+4),100)&amp;TEXT(MONTH(Tabel1[[#This Row],[Date]]),"-00")</f>
        <v>25-02</v>
      </c>
    </row>
    <row r="60" spans="1:11" x14ac:dyDescent="0.25">
      <c r="A60" s="6">
        <v>45725</v>
      </c>
      <c r="B60" s="1" t="s">
        <v>18</v>
      </c>
      <c r="C60" s="1" t="str" cm="1">
        <f t="array" ref="C60">INDEX(Parametres!$A$1:$I$1,MAX(IF(Tabel1[[#This Row],[Exercice]]=Parametres!$A$2:$I$10,COLUMN(Parametres!$A$2:$I$10),0)))</f>
        <v>Jambes</v>
      </c>
      <c r="D60" s="1">
        <v>14</v>
      </c>
      <c r="E60" s="1">
        <v>14</v>
      </c>
      <c r="F60" s="1">
        <v>14</v>
      </c>
      <c r="G60" s="1">
        <v>14</v>
      </c>
      <c r="H60" s="1">
        <f t="shared" ref="H60:H76" si="1">+SUM(D60:G60)</f>
        <v>56</v>
      </c>
      <c r="I60" s="8" t="s">
        <v>34</v>
      </c>
      <c r="J60" s="1" t="str">
        <f>MOD(YEAR(Tabel1[[#This Row],[Date]]-WEEKDAY(Tabel1[[#This Row],[Date]],2)+4),100)&amp;TEXT(_xlfn.ISOWEEKNUM(Tabel1[[#This Row],[Date]]),"-00")</f>
        <v>25-10</v>
      </c>
      <c r="K60" s="1" t="str">
        <f>MOD(YEAR(Tabel1[[#This Row],[Date]]-WEEKDAY(Tabel1[[#This Row],[Date]],2)+4),100)&amp;TEXT(MONTH(Tabel1[[#This Row],[Date]]),"-00")</f>
        <v>25-03</v>
      </c>
    </row>
    <row r="61" spans="1:11" x14ac:dyDescent="0.25">
      <c r="A61" s="6">
        <v>45725</v>
      </c>
      <c r="B61" s="1" t="s">
        <v>54</v>
      </c>
      <c r="C61" s="1" t="str" cm="1">
        <f t="array" ref="C61">INDEX(Parametres!$A$1:$I$1,MAX(IF(Tabel1[[#This Row],[Exercice]]=Parametres!$A$2:$I$10,COLUMN(Parametres!$A$2:$I$10),0)))</f>
        <v>Pompes</v>
      </c>
      <c r="D61" s="1">
        <v>14</v>
      </c>
      <c r="E61" s="1">
        <v>14</v>
      </c>
      <c r="F61" s="1">
        <v>14</v>
      </c>
      <c r="G61" s="1">
        <v>14</v>
      </c>
      <c r="H61" s="1">
        <f t="shared" si="1"/>
        <v>56</v>
      </c>
      <c r="I61" s="8" t="s">
        <v>34</v>
      </c>
      <c r="J61" s="1" t="str">
        <f>MOD(YEAR(Tabel1[[#This Row],[Date]]-WEEKDAY(Tabel1[[#This Row],[Date]],2)+4),100)&amp;TEXT(_xlfn.ISOWEEKNUM(Tabel1[[#This Row],[Date]]),"-00")</f>
        <v>25-10</v>
      </c>
      <c r="K61" s="1" t="str">
        <f>MOD(YEAR(Tabel1[[#This Row],[Date]]-WEEKDAY(Tabel1[[#This Row],[Date]],2)+4),100)&amp;TEXT(MONTH(Tabel1[[#This Row],[Date]]),"-00")</f>
        <v>25-03</v>
      </c>
    </row>
    <row r="62" spans="1:11" x14ac:dyDescent="0.25">
      <c r="A62" s="6">
        <v>45725</v>
      </c>
      <c r="B62" s="1" t="s">
        <v>38</v>
      </c>
      <c r="C62" s="1" t="str" cm="1">
        <f t="array" ref="C62">INDEX(Parametres!$A$1:$I$1,MAX(IF(Tabel1[[#This Row],[Exercice]]=Parametres!$A$2:$I$10,COLUMN(Parametres!$A$2:$I$10),0)))</f>
        <v>Pompes</v>
      </c>
      <c r="D62" s="1">
        <v>20</v>
      </c>
      <c r="E62" s="1">
        <v>20</v>
      </c>
      <c r="F62" s="1">
        <v>20</v>
      </c>
      <c r="G62" s="1">
        <v>20</v>
      </c>
      <c r="H62" s="1">
        <f t="shared" si="1"/>
        <v>80</v>
      </c>
      <c r="I62" s="8" t="s">
        <v>34</v>
      </c>
      <c r="J62" s="1" t="str">
        <f>MOD(YEAR(Tabel1[[#This Row],[Date]]-WEEKDAY(Tabel1[[#This Row],[Date]],2)+4),100)&amp;TEXT(_xlfn.ISOWEEKNUM(Tabel1[[#This Row],[Date]]),"-00")</f>
        <v>25-10</v>
      </c>
      <c r="K62" s="1" t="str">
        <f>MOD(YEAR(Tabel1[[#This Row],[Date]]-WEEKDAY(Tabel1[[#This Row],[Date]],2)+4),100)&amp;TEXT(MONTH(Tabel1[[#This Row],[Date]]),"-00")</f>
        <v>25-03</v>
      </c>
    </row>
    <row r="63" spans="1:11" x14ac:dyDescent="0.25">
      <c r="A63" s="6">
        <v>45725</v>
      </c>
      <c r="B63" s="1" t="s">
        <v>58</v>
      </c>
      <c r="C63" s="1" t="str" cm="1">
        <f t="array" ref="C63">INDEX(Parametres!$A$1:$I$1,MAX(IF(Tabel1[[#This Row],[Exercice]]=Parametres!$A$2:$I$10,COLUMN(Parametres!$A$2:$I$10),0)))</f>
        <v>Pompes</v>
      </c>
      <c r="D63" s="1">
        <v>1</v>
      </c>
      <c r="E63" s="1">
        <v>1</v>
      </c>
      <c r="F63" s="1">
        <v>0</v>
      </c>
      <c r="G63" s="1">
        <v>0</v>
      </c>
      <c r="H63" s="1">
        <f t="shared" si="1"/>
        <v>2</v>
      </c>
      <c r="I63" s="8" t="s">
        <v>34</v>
      </c>
      <c r="J63" s="1" t="str">
        <f>MOD(YEAR(Tabel1[[#This Row],[Date]]-WEEKDAY(Tabel1[[#This Row],[Date]],2)+4),100)&amp;TEXT(_xlfn.ISOWEEKNUM(Tabel1[[#This Row],[Date]]),"-00")</f>
        <v>25-10</v>
      </c>
      <c r="K63" s="1" t="str">
        <f>MOD(YEAR(Tabel1[[#This Row],[Date]]-WEEKDAY(Tabel1[[#This Row],[Date]],2)+4),100)&amp;TEXT(MONTH(Tabel1[[#This Row],[Date]]),"-00")</f>
        <v>25-03</v>
      </c>
    </row>
    <row r="64" spans="1:11" x14ac:dyDescent="0.25">
      <c r="A64" s="6">
        <v>45725</v>
      </c>
      <c r="B64" s="1" t="s">
        <v>43</v>
      </c>
      <c r="C64" s="1" t="str" cm="1">
        <f t="array" ref="C64">INDEX(Parametres!$A$1:$I$1,MAX(IF(Tabel1[[#This Row],[Exercice]]=Parametres!$A$2:$I$10,COLUMN(Parametres!$A$2:$I$10),0)))</f>
        <v xml:space="preserve">Tractions </v>
      </c>
      <c r="D64" s="1">
        <v>28</v>
      </c>
      <c r="E64" s="1">
        <v>20</v>
      </c>
      <c r="F64" s="1">
        <v>0</v>
      </c>
      <c r="G64" s="1">
        <v>0</v>
      </c>
      <c r="H64" s="1">
        <f t="shared" si="1"/>
        <v>48</v>
      </c>
      <c r="I64" s="8" t="s">
        <v>34</v>
      </c>
      <c r="J64" s="1" t="str">
        <f>MOD(YEAR(Tabel1[[#This Row],[Date]]-WEEKDAY(Tabel1[[#This Row],[Date]],2)+4),100)&amp;TEXT(_xlfn.ISOWEEKNUM(Tabel1[[#This Row],[Date]]),"-00")</f>
        <v>25-10</v>
      </c>
      <c r="K64" s="1" t="str">
        <f>MOD(YEAR(Tabel1[[#This Row],[Date]]-WEEKDAY(Tabel1[[#This Row],[Date]],2)+4),100)&amp;TEXT(MONTH(Tabel1[[#This Row],[Date]]),"-00")</f>
        <v>25-03</v>
      </c>
    </row>
    <row r="65" spans="1:11" x14ac:dyDescent="0.25">
      <c r="A65" s="6">
        <v>45725</v>
      </c>
      <c r="B65" s="1" t="s">
        <v>56</v>
      </c>
      <c r="C65" s="1" t="str" cm="1">
        <f t="array" ref="C65">INDEX(Parametres!$A$1:$I$1,MAX(IF(Tabel1[[#This Row],[Exercice]]=Parametres!$A$2:$I$10,COLUMN(Parametres!$A$2:$I$10),0)))</f>
        <v>Abdominaux</v>
      </c>
      <c r="D65" s="1">
        <v>20</v>
      </c>
      <c r="E65" s="1">
        <v>14</v>
      </c>
      <c r="F65" s="1">
        <v>14</v>
      </c>
      <c r="G65" s="1">
        <v>12</v>
      </c>
      <c r="H65" s="1">
        <f t="shared" si="1"/>
        <v>60</v>
      </c>
      <c r="I65" s="8" t="s">
        <v>34</v>
      </c>
      <c r="J65" s="1" t="str">
        <f>MOD(YEAR(Tabel1[[#This Row],[Date]]-WEEKDAY(Tabel1[[#This Row],[Date]],2)+4),100)&amp;TEXT(_xlfn.ISOWEEKNUM(Tabel1[[#This Row],[Date]]),"-00")</f>
        <v>25-10</v>
      </c>
      <c r="K65" s="1" t="str">
        <f>MOD(YEAR(Tabel1[[#This Row],[Date]]-WEEKDAY(Tabel1[[#This Row],[Date]],2)+4),100)&amp;TEXT(MONTH(Tabel1[[#This Row],[Date]]),"-00")</f>
        <v>25-03</v>
      </c>
    </row>
    <row r="66" spans="1:11" x14ac:dyDescent="0.25">
      <c r="A66" s="6">
        <v>45725</v>
      </c>
      <c r="B66" s="1" t="s">
        <v>36</v>
      </c>
      <c r="C66" s="1" t="str" cm="1">
        <f t="array" ref="C66">INDEX(Parametres!$A$1:$I$1,MAX(IF(Tabel1[[#This Row],[Exercice]]=Parametres!$A$2:$I$10,COLUMN(Parametres!$A$2:$I$10),0)))</f>
        <v>Pompes</v>
      </c>
      <c r="D66" s="1">
        <v>32</v>
      </c>
      <c r="E66" s="1">
        <v>30</v>
      </c>
      <c r="F66" s="1">
        <v>30</v>
      </c>
      <c r="G66" s="1">
        <v>29</v>
      </c>
      <c r="H66" s="1">
        <f t="shared" si="1"/>
        <v>121</v>
      </c>
      <c r="I66" s="8" t="s">
        <v>34</v>
      </c>
      <c r="J66" s="1" t="str">
        <f>MOD(YEAR(Tabel1[[#This Row],[Date]]-WEEKDAY(Tabel1[[#This Row],[Date]],2)+4),100)&amp;TEXT(_xlfn.ISOWEEKNUM(Tabel1[[#This Row],[Date]]),"-00")</f>
        <v>25-10</v>
      </c>
      <c r="K66" s="1" t="str">
        <f>MOD(YEAR(Tabel1[[#This Row],[Date]]-WEEKDAY(Tabel1[[#This Row],[Date]],2)+4),100)&amp;TEXT(MONTH(Tabel1[[#This Row],[Date]]),"-00")</f>
        <v>25-03</v>
      </c>
    </row>
    <row r="67" spans="1:11" x14ac:dyDescent="0.25">
      <c r="A67" s="6">
        <v>45725</v>
      </c>
      <c r="B67" s="1" t="s">
        <v>46</v>
      </c>
      <c r="C67" s="1" t="str" cm="1">
        <f t="array" ref="C67">INDEX(Parametres!$A$1:$I$1,MAX(IF(Tabel1[[#This Row],[Exercice]]=Parametres!$A$2:$I$10,COLUMN(Parametres!$A$2:$I$10),0)))</f>
        <v xml:space="preserve">Tractions </v>
      </c>
      <c r="D67" s="1">
        <v>27</v>
      </c>
      <c r="E67" s="1">
        <v>19</v>
      </c>
      <c r="F67" s="1">
        <v>14</v>
      </c>
      <c r="G67" s="1">
        <v>15</v>
      </c>
      <c r="H67" s="1">
        <f t="shared" si="1"/>
        <v>75</v>
      </c>
      <c r="I67" s="8" t="s">
        <v>34</v>
      </c>
      <c r="J67" s="1" t="str">
        <f>MOD(YEAR(Tabel1[[#This Row],[Date]]-WEEKDAY(Tabel1[[#This Row],[Date]],2)+4),100)&amp;TEXT(_xlfn.ISOWEEKNUM(Tabel1[[#This Row],[Date]]),"-00")</f>
        <v>25-10</v>
      </c>
      <c r="K67" s="1" t="str">
        <f>MOD(YEAR(Tabel1[[#This Row],[Date]]-WEEKDAY(Tabel1[[#This Row],[Date]],2)+4),100)&amp;TEXT(MONTH(Tabel1[[#This Row],[Date]]),"-00")</f>
        <v>25-03</v>
      </c>
    </row>
    <row r="68" spans="1:11" x14ac:dyDescent="0.25">
      <c r="A68" s="6">
        <v>45725</v>
      </c>
      <c r="B68" s="1" t="s">
        <v>61</v>
      </c>
      <c r="C68" s="1" t="str" cm="1">
        <f t="array" ref="C68">INDEX(Parametres!$A$1:$I$1,MAX(IF(Tabel1[[#This Row],[Exercice]]=Parametres!$A$2:$I$10,COLUMN(Parametres!$A$2:$I$10),0)))</f>
        <v>Abdominaux</v>
      </c>
      <c r="D68" s="1">
        <v>16</v>
      </c>
      <c r="E68" s="1">
        <v>16</v>
      </c>
      <c r="F68" s="1">
        <v>15</v>
      </c>
      <c r="G68" s="1">
        <v>15</v>
      </c>
      <c r="H68" s="1">
        <f t="shared" si="1"/>
        <v>62</v>
      </c>
      <c r="I68" s="8" t="s">
        <v>34</v>
      </c>
      <c r="J68" s="1" t="str">
        <f>MOD(YEAR(Tabel1[[#This Row],[Date]]-WEEKDAY(Tabel1[[#This Row],[Date]],2)+4),100)&amp;TEXT(_xlfn.ISOWEEKNUM(Tabel1[[#This Row],[Date]]),"-00")</f>
        <v>25-10</v>
      </c>
      <c r="K68" s="1" t="str">
        <f>MOD(YEAR(Tabel1[[#This Row],[Date]]-WEEKDAY(Tabel1[[#This Row],[Date]],2)+4),100)&amp;TEXT(MONTH(Tabel1[[#This Row],[Date]]),"-00")</f>
        <v>25-03</v>
      </c>
    </row>
    <row r="69" spans="1:11" x14ac:dyDescent="0.25">
      <c r="A69" s="6">
        <v>45731</v>
      </c>
      <c r="B69" s="1" t="s">
        <v>18</v>
      </c>
      <c r="C69" s="1" t="str" cm="1">
        <f t="array" ref="C69">INDEX(Parametres!$A$1:$I$1,MAX(IF(Tabel1[[#This Row],[Exercice]]=Parametres!$A$2:$I$10,COLUMN(Parametres!$A$2:$I$10),0)))</f>
        <v>Jambes</v>
      </c>
      <c r="D69" s="10">
        <v>40</v>
      </c>
      <c r="E69" s="10">
        <v>25</v>
      </c>
      <c r="F69" s="10">
        <v>18</v>
      </c>
      <c r="G69" s="10">
        <v>16</v>
      </c>
      <c r="H69" s="1">
        <f t="shared" si="1"/>
        <v>99</v>
      </c>
      <c r="I69" s="8" t="s">
        <v>34</v>
      </c>
      <c r="J69" s="1" t="str">
        <f>MOD(YEAR(Tabel1[[#This Row],[Date]]-WEEKDAY(Tabel1[[#This Row],[Date]],2)+4),100)&amp;TEXT(_xlfn.ISOWEEKNUM(Tabel1[[#This Row],[Date]]),"-00")</f>
        <v>25-11</v>
      </c>
      <c r="K69" s="1" t="str">
        <f>MOD(YEAR(Tabel1[[#This Row],[Date]]-WEEKDAY(Tabel1[[#This Row],[Date]],2)+4),100)&amp;TEXT(MONTH(Tabel1[[#This Row],[Date]]),"-00")</f>
        <v>25-03</v>
      </c>
    </row>
    <row r="70" spans="1:11" x14ac:dyDescent="0.25">
      <c r="A70" s="6">
        <v>45731</v>
      </c>
      <c r="B70" s="1" t="s">
        <v>54</v>
      </c>
      <c r="C70" s="1" t="str" cm="1">
        <f t="array" ref="C70">INDEX(Parametres!$A$1:$I$1,MAX(IF(Tabel1[[#This Row],[Exercice]]=Parametres!$A$2:$I$10,COLUMN(Parametres!$A$2:$I$10),0)))</f>
        <v>Pompes</v>
      </c>
      <c r="D70" s="1">
        <v>9</v>
      </c>
      <c r="E70" s="1">
        <v>9</v>
      </c>
      <c r="F70" s="1">
        <v>9</v>
      </c>
      <c r="G70" s="1">
        <v>9</v>
      </c>
      <c r="H70" s="1">
        <f t="shared" si="1"/>
        <v>36</v>
      </c>
      <c r="I70" s="8" t="s">
        <v>34</v>
      </c>
      <c r="J70" s="1" t="str">
        <f>MOD(YEAR(Tabel1[[#This Row],[Date]]-WEEKDAY(Tabel1[[#This Row],[Date]],2)+4),100)&amp;TEXT(_xlfn.ISOWEEKNUM(Tabel1[[#This Row],[Date]]),"-00")</f>
        <v>25-11</v>
      </c>
      <c r="K70" s="1" t="str">
        <f>MOD(YEAR(Tabel1[[#This Row],[Date]]-WEEKDAY(Tabel1[[#This Row],[Date]],2)+4),100)&amp;TEXT(MONTH(Tabel1[[#This Row],[Date]]),"-00")</f>
        <v>25-03</v>
      </c>
    </row>
    <row r="71" spans="1:11" x14ac:dyDescent="0.25">
      <c r="A71" s="6">
        <v>45731</v>
      </c>
      <c r="B71" s="1" t="s">
        <v>38</v>
      </c>
      <c r="C71" s="1" t="str" cm="1">
        <f t="array" ref="C71">INDEX(Parametres!$A$1:$I$1,MAX(IF(Tabel1[[#This Row],[Exercice]]=Parametres!$A$2:$I$10,COLUMN(Parametres!$A$2:$I$10),0)))</f>
        <v>Pompes</v>
      </c>
      <c r="D71" s="1">
        <v>6</v>
      </c>
      <c r="E71" s="1">
        <v>6</v>
      </c>
      <c r="F71" s="1">
        <v>6</v>
      </c>
      <c r="G71" s="1">
        <v>6</v>
      </c>
      <c r="H71" s="1">
        <f t="shared" si="1"/>
        <v>24</v>
      </c>
      <c r="I71" s="8" t="s">
        <v>34</v>
      </c>
      <c r="J71" s="1" t="str">
        <f>MOD(YEAR(Tabel1[[#This Row],[Date]]-WEEKDAY(Tabel1[[#This Row],[Date]],2)+4),100)&amp;TEXT(_xlfn.ISOWEEKNUM(Tabel1[[#This Row],[Date]]),"-00")</f>
        <v>25-11</v>
      </c>
      <c r="K71" s="1" t="str">
        <f>MOD(YEAR(Tabel1[[#This Row],[Date]]-WEEKDAY(Tabel1[[#This Row],[Date]],2)+4),100)&amp;TEXT(MONTH(Tabel1[[#This Row],[Date]]),"-00")</f>
        <v>25-03</v>
      </c>
    </row>
    <row r="72" spans="1:11" x14ac:dyDescent="0.25">
      <c r="A72" s="6">
        <v>45731</v>
      </c>
      <c r="B72" s="1" t="s">
        <v>58</v>
      </c>
      <c r="C72" s="1" t="str" cm="1">
        <f t="array" ref="C72">INDEX(Parametres!$A$1:$I$1,MAX(IF(Tabel1[[#This Row],[Exercice]]=Parametres!$A$2:$I$10,COLUMN(Parametres!$A$2:$I$10),0)))</f>
        <v>Pompes</v>
      </c>
      <c r="D72" s="1">
        <v>12</v>
      </c>
      <c r="E72" s="1">
        <v>12</v>
      </c>
      <c r="F72" s="1">
        <v>12</v>
      </c>
      <c r="G72" s="1">
        <v>11</v>
      </c>
      <c r="H72" s="1">
        <f t="shared" si="1"/>
        <v>47</v>
      </c>
      <c r="I72" s="8" t="s">
        <v>34</v>
      </c>
      <c r="J72" s="1" t="str">
        <f>MOD(YEAR(Tabel1[[#This Row],[Date]]-WEEKDAY(Tabel1[[#This Row],[Date]],2)+4),100)&amp;TEXT(_xlfn.ISOWEEKNUM(Tabel1[[#This Row],[Date]]),"-00")</f>
        <v>25-11</v>
      </c>
      <c r="K72" s="1" t="str">
        <f>MOD(YEAR(Tabel1[[#This Row],[Date]]-WEEKDAY(Tabel1[[#This Row],[Date]],2)+4),100)&amp;TEXT(MONTH(Tabel1[[#This Row],[Date]]),"-00")</f>
        <v>25-03</v>
      </c>
    </row>
    <row r="73" spans="1:11" x14ac:dyDescent="0.25">
      <c r="A73" s="6">
        <v>45731</v>
      </c>
      <c r="B73" s="1" t="s">
        <v>43</v>
      </c>
      <c r="C73" s="1" t="str" cm="1">
        <f t="array" ref="C73">INDEX(Parametres!$A$1:$I$1,MAX(IF(Tabel1[[#This Row],[Exercice]]=Parametres!$A$2:$I$10,COLUMN(Parametres!$A$2:$I$10),0)))</f>
        <v xml:space="preserve">Tractions </v>
      </c>
      <c r="D73" s="1">
        <v>11</v>
      </c>
      <c r="E73" s="1">
        <v>11</v>
      </c>
      <c r="F73" s="1">
        <v>10</v>
      </c>
      <c r="G73" s="1">
        <v>11</v>
      </c>
      <c r="H73" s="1">
        <f t="shared" si="1"/>
        <v>43</v>
      </c>
      <c r="I73" s="8" t="s">
        <v>34</v>
      </c>
      <c r="J73" s="1" t="str">
        <f>MOD(YEAR(Tabel1[[#This Row],[Date]]-WEEKDAY(Tabel1[[#This Row],[Date]],2)+4),100)&amp;TEXT(_xlfn.ISOWEEKNUM(Tabel1[[#This Row],[Date]]),"-00")</f>
        <v>25-11</v>
      </c>
      <c r="K73" s="1" t="str">
        <f>MOD(YEAR(Tabel1[[#This Row],[Date]]-WEEKDAY(Tabel1[[#This Row],[Date]],2)+4),100)&amp;TEXT(MONTH(Tabel1[[#This Row],[Date]]),"-00")</f>
        <v>25-03</v>
      </c>
    </row>
    <row r="74" spans="1:11" x14ac:dyDescent="0.25">
      <c r="A74" s="6">
        <v>45731</v>
      </c>
      <c r="B74" s="1" t="s">
        <v>56</v>
      </c>
      <c r="C74" s="1" t="str" cm="1">
        <f t="array" ref="C74">INDEX(Parametres!$A$1:$I$1,MAX(IF(Tabel1[[#This Row],[Exercice]]=Parametres!$A$2:$I$10,COLUMN(Parametres!$A$2:$I$10),0)))</f>
        <v>Abdominaux</v>
      </c>
      <c r="D74" s="1">
        <v>15</v>
      </c>
      <c r="E74" s="1">
        <v>15</v>
      </c>
      <c r="F74" s="1">
        <v>12</v>
      </c>
      <c r="G74" s="1">
        <v>12</v>
      </c>
      <c r="H74" s="1">
        <f t="shared" si="1"/>
        <v>54</v>
      </c>
      <c r="I74" s="8" t="s">
        <v>34</v>
      </c>
      <c r="J74" s="1" t="str">
        <f>MOD(YEAR(Tabel1[[#This Row],[Date]]-WEEKDAY(Tabel1[[#This Row],[Date]],2)+4),100)&amp;TEXT(_xlfn.ISOWEEKNUM(Tabel1[[#This Row],[Date]]),"-00")</f>
        <v>25-11</v>
      </c>
      <c r="K74" s="1" t="str">
        <f>MOD(YEAR(Tabel1[[#This Row],[Date]]-WEEKDAY(Tabel1[[#This Row],[Date]],2)+4),100)&amp;TEXT(MONTH(Tabel1[[#This Row],[Date]]),"-00")</f>
        <v>25-03</v>
      </c>
    </row>
    <row r="75" spans="1:11" x14ac:dyDescent="0.25">
      <c r="A75" s="6">
        <v>45731</v>
      </c>
      <c r="B75" s="1" t="s">
        <v>36</v>
      </c>
      <c r="C75" s="1" t="str" cm="1">
        <f t="array" ref="C75">INDEX(Parametres!$A$1:$I$1,MAX(IF(Tabel1[[#This Row],[Exercice]]=Parametres!$A$2:$I$10,COLUMN(Parametres!$A$2:$I$10),0)))</f>
        <v>Pompes</v>
      </c>
      <c r="D75" s="1">
        <v>15</v>
      </c>
      <c r="E75" s="1">
        <v>15</v>
      </c>
      <c r="F75" s="1">
        <v>13</v>
      </c>
      <c r="G75" s="1">
        <v>11</v>
      </c>
      <c r="H75" s="1">
        <f t="shared" si="1"/>
        <v>54</v>
      </c>
      <c r="I75" s="8">
        <v>12</v>
      </c>
      <c r="J75" s="1" t="str">
        <f>MOD(YEAR(Tabel1[[#This Row],[Date]]-WEEKDAY(Tabel1[[#This Row],[Date]],2)+4),100)&amp;TEXT(_xlfn.ISOWEEKNUM(Tabel1[[#This Row],[Date]]),"-00")</f>
        <v>25-11</v>
      </c>
      <c r="K75" s="1" t="str">
        <f>MOD(YEAR(Tabel1[[#This Row],[Date]]-WEEKDAY(Tabel1[[#This Row],[Date]],2)+4),100)&amp;TEXT(MONTH(Tabel1[[#This Row],[Date]]),"-00")</f>
        <v>25-03</v>
      </c>
    </row>
    <row r="76" spans="1:11" x14ac:dyDescent="0.25">
      <c r="A76" s="6">
        <v>45731</v>
      </c>
      <c r="B76" s="1" t="s">
        <v>46</v>
      </c>
      <c r="C76" s="1" t="str" cm="1">
        <f t="array" ref="C76">INDEX(Parametres!$A$1:$I$1,MAX(IF(Tabel1[[#This Row],[Exercice]]=Parametres!$A$2:$I$10,COLUMN(Parametres!$A$2:$I$10),0)))</f>
        <v xml:space="preserve">Tractions </v>
      </c>
      <c r="D76" s="1">
        <v>9</v>
      </c>
      <c r="E76" s="1">
        <v>15</v>
      </c>
      <c r="F76" s="1">
        <v>32</v>
      </c>
      <c r="G76" s="1">
        <v>22</v>
      </c>
      <c r="H76" s="1">
        <f t="shared" si="1"/>
        <v>78</v>
      </c>
      <c r="I76" s="8">
        <v>8</v>
      </c>
      <c r="J76" s="1" t="str">
        <f>MOD(YEAR(Tabel1[[#This Row],[Date]]-WEEKDAY(Tabel1[[#This Row],[Date]],2)+4),100)&amp;TEXT(_xlfn.ISOWEEKNUM(Tabel1[[#This Row],[Date]]),"-00")</f>
        <v>25-11</v>
      </c>
      <c r="K76" s="1" t="str">
        <f>MOD(YEAR(Tabel1[[#This Row],[Date]]-WEEKDAY(Tabel1[[#This Row],[Date]],2)+4),100)&amp;TEXT(MONTH(Tabel1[[#This Row],[Date]]),"-00")</f>
        <v>25-03</v>
      </c>
    </row>
  </sheetData>
  <phoneticPr fontId="2" type="noConversion"/>
  <conditionalFormatting sqref="A1:I1048576 J26">
    <cfRule type="expression" dxfId="8" priority="2">
      <formula>A1&lt;&gt;""</formula>
    </cfRule>
  </conditionalFormatting>
  <dataValidations count="1">
    <dataValidation allowBlank="1" showInputMessage="1" showErrorMessage="1" error="Exercice non référencé" sqref="C3:C76" xr:uid="{411213FA-2B96-41FC-B4E7-36EDFF946369}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Exercice non référencé" xr:uid="{E6594F8A-C1D2-4AA3-976B-00318A32F17C}">
          <x14:formula1>
            <xm:f>Parametres!$A$2:$A$60</xm:f>
          </x14:formula1>
          <xm:sqref>B3:B76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01F8A-66C1-4C24-B357-8F85460898FF}">
  <dimension ref="A2:AS9"/>
  <sheetViews>
    <sheetView tabSelected="1" zoomScale="142" zoomScaleNormal="142" workbookViewId="0"/>
  </sheetViews>
  <sheetFormatPr defaultColWidth="11.42578125" defaultRowHeight="15" x14ac:dyDescent="0.25"/>
  <cols>
    <col min="1" max="1" width="12.28515625" style="16" bestFit="1" customWidth="1"/>
    <col min="2" max="2" width="25.7109375" bestFit="1" customWidth="1"/>
    <col min="3" max="3" width="5.5703125" customWidth="1"/>
    <col min="4" max="15" width="6" style="1" bestFit="1" customWidth="1"/>
    <col min="16" max="16" width="4.42578125" style="1" customWidth="1" collapsed="1"/>
    <col min="17" max="44" width="5.42578125" bestFit="1" customWidth="1"/>
    <col min="45" max="45" width="11.42578125" collapsed="1"/>
  </cols>
  <sheetData>
    <row r="2" spans="1:44" ht="61.5" x14ac:dyDescent="0.25">
      <c r="A2" s="1" t="s">
        <v>75</v>
      </c>
      <c r="B2" s="28">
        <f>MAX(Tabel1[Date])</f>
        <v>45731</v>
      </c>
      <c r="C2" s="28"/>
      <c r="D2" s="23" t="s">
        <v>76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Q2" s="23" t="s">
        <v>78</v>
      </c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1:44" s="26" customFormat="1" ht="68.25" customHeight="1" x14ac:dyDescent="0.25">
      <c r="D3" s="27">
        <f>EDATE(EOMONTH(B2,-12)+1,0)</f>
        <v>45383</v>
      </c>
      <c r="E3" s="27">
        <f>EDATE(D3,1)</f>
        <v>45413</v>
      </c>
      <c r="F3" s="27">
        <f t="shared" ref="F3:N3" si="0">EDATE(E3,1)</f>
        <v>45444</v>
      </c>
      <c r="G3" s="27">
        <f t="shared" si="0"/>
        <v>45474</v>
      </c>
      <c r="H3" s="27">
        <f t="shared" si="0"/>
        <v>45505</v>
      </c>
      <c r="I3" s="27">
        <f t="shared" si="0"/>
        <v>45536</v>
      </c>
      <c r="J3" s="27">
        <f t="shared" si="0"/>
        <v>45566</v>
      </c>
      <c r="K3" s="27">
        <f t="shared" si="0"/>
        <v>45597</v>
      </c>
      <c r="L3" s="27">
        <f t="shared" si="0"/>
        <v>45627</v>
      </c>
      <c r="M3" s="27">
        <f t="shared" si="0"/>
        <v>45658</v>
      </c>
      <c r="N3" s="27">
        <f t="shared" si="0"/>
        <v>45689</v>
      </c>
      <c r="O3" s="27">
        <f t="shared" ref="O3" si="1">EDATE(N3,1)</f>
        <v>45717</v>
      </c>
      <c r="P3" s="27"/>
      <c r="Q3" s="27">
        <f>B2-27</f>
        <v>45704</v>
      </c>
      <c r="R3" s="27">
        <f>+Q3+1</f>
        <v>45705</v>
      </c>
      <c r="S3" s="27">
        <f t="shared" ref="S3:AR3" si="2">+R3+1</f>
        <v>45706</v>
      </c>
      <c r="T3" s="27">
        <f t="shared" si="2"/>
        <v>45707</v>
      </c>
      <c r="U3" s="27">
        <f t="shared" si="2"/>
        <v>45708</v>
      </c>
      <c r="V3" s="27">
        <f t="shared" si="2"/>
        <v>45709</v>
      </c>
      <c r="W3" s="27">
        <f t="shared" si="2"/>
        <v>45710</v>
      </c>
      <c r="X3" s="27">
        <f t="shared" si="2"/>
        <v>45711</v>
      </c>
      <c r="Y3" s="27">
        <f t="shared" si="2"/>
        <v>45712</v>
      </c>
      <c r="Z3" s="27">
        <f t="shared" si="2"/>
        <v>45713</v>
      </c>
      <c r="AA3" s="27">
        <f t="shared" si="2"/>
        <v>45714</v>
      </c>
      <c r="AB3" s="27">
        <f t="shared" si="2"/>
        <v>45715</v>
      </c>
      <c r="AC3" s="27">
        <f t="shared" si="2"/>
        <v>45716</v>
      </c>
      <c r="AD3" s="27">
        <f t="shared" si="2"/>
        <v>45717</v>
      </c>
      <c r="AE3" s="27">
        <f t="shared" si="2"/>
        <v>45718</v>
      </c>
      <c r="AF3" s="27">
        <f t="shared" si="2"/>
        <v>45719</v>
      </c>
      <c r="AG3" s="27">
        <f t="shared" si="2"/>
        <v>45720</v>
      </c>
      <c r="AH3" s="27">
        <f t="shared" si="2"/>
        <v>45721</v>
      </c>
      <c r="AI3" s="27">
        <f t="shared" si="2"/>
        <v>45722</v>
      </c>
      <c r="AJ3" s="27">
        <f t="shared" si="2"/>
        <v>45723</v>
      </c>
      <c r="AK3" s="27">
        <f t="shared" si="2"/>
        <v>45724</v>
      </c>
      <c r="AL3" s="27">
        <f t="shared" si="2"/>
        <v>45725</v>
      </c>
      <c r="AM3" s="27">
        <f t="shared" si="2"/>
        <v>45726</v>
      </c>
      <c r="AN3" s="27">
        <f t="shared" si="2"/>
        <v>45727</v>
      </c>
      <c r="AO3" s="27">
        <f t="shared" si="2"/>
        <v>45728</v>
      </c>
      <c r="AP3" s="27">
        <f t="shared" si="2"/>
        <v>45729</v>
      </c>
      <c r="AQ3" s="27">
        <f t="shared" si="2"/>
        <v>45730</v>
      </c>
      <c r="AR3" s="27">
        <f t="shared" si="2"/>
        <v>45731</v>
      </c>
    </row>
    <row r="4" spans="1:44" x14ac:dyDescent="0.25">
      <c r="B4" s="3" t="s">
        <v>16</v>
      </c>
      <c r="C4" s="3"/>
      <c r="D4" s="21" t="str">
        <f>MOD(YEAR(D3-WEEKDAY(D3,2)+4),100)&amp;TEXT(MONTH(D3),"-00")</f>
        <v>24-04</v>
      </c>
      <c r="E4" s="21" t="str">
        <f t="shared" ref="E4:O4" si="3">MOD(YEAR(E3-WEEKDAY(E3,2)+4),100)&amp;TEXT(MONTH(E3),"-00")</f>
        <v>24-05</v>
      </c>
      <c r="F4" s="21" t="str">
        <f t="shared" si="3"/>
        <v>24-06</v>
      </c>
      <c r="G4" s="21" t="str">
        <f t="shared" si="3"/>
        <v>24-07</v>
      </c>
      <c r="H4" s="21" t="str">
        <f t="shared" si="3"/>
        <v>24-08</v>
      </c>
      <c r="I4" s="21" t="str">
        <f t="shared" si="3"/>
        <v>24-09</v>
      </c>
      <c r="J4" s="21" t="str">
        <f t="shared" si="3"/>
        <v>24-10</v>
      </c>
      <c r="K4" s="21" t="str">
        <f t="shared" si="3"/>
        <v>24-11</v>
      </c>
      <c r="L4" s="21" t="str">
        <f t="shared" si="3"/>
        <v>24-12</v>
      </c>
      <c r="M4" s="21" t="str">
        <f t="shared" si="3"/>
        <v>25-01</v>
      </c>
      <c r="N4" s="21" t="str">
        <f t="shared" si="3"/>
        <v>25-02</v>
      </c>
      <c r="O4" s="21" t="str">
        <f t="shared" si="3"/>
        <v>25-03</v>
      </c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</row>
    <row r="5" spans="1:44" x14ac:dyDescent="0.25">
      <c r="A5" s="4" t="s">
        <v>17</v>
      </c>
      <c r="B5" s="4" t="s">
        <v>38</v>
      </c>
      <c r="C5" s="4"/>
      <c r="D5" s="21" t="e" cm="1">
        <f t="array" ref="D5">IF(SUMPRODUCT((Exercices=$B5)*(Mois=D$4)*Repetitions)&gt;0,SUMPRODUCT((Exercices=$B5)*(Mois=D$4)*Repetitions),NA())</f>
        <v>#N/A</v>
      </c>
      <c r="E5" s="21" t="e" cm="1">
        <f t="array" ref="E5">IF(SUMPRODUCT((Exercices=$B5)*(Mois=E$4)*Repetitions)&gt;0,SUMPRODUCT((Exercices=$B5)*(Mois=E$4)*Repetitions),NA())</f>
        <v>#N/A</v>
      </c>
      <c r="F5" s="21" t="e" cm="1">
        <f t="array" ref="F5">IF(SUMPRODUCT((Exercices=$B5)*(Mois=F$4)*Repetitions)&gt;0,SUMPRODUCT((Exercices=$B5)*(Mois=F$4)*Repetitions),NA())</f>
        <v>#N/A</v>
      </c>
      <c r="G5" s="21" t="e" cm="1">
        <f t="array" ref="G5">IF(SUMPRODUCT((Exercices=$B5)*(Mois=G$4)*Repetitions)&gt;0,SUMPRODUCT((Exercices=$B5)*(Mois=G$4)*Repetitions),NA())</f>
        <v>#N/A</v>
      </c>
      <c r="H5" s="21" t="e" cm="1">
        <f t="array" ref="H5">IF(SUMPRODUCT((Exercices=$B5)*(Mois=H$4)*Repetitions)&gt;0,SUMPRODUCT((Exercices=$B5)*(Mois=H$4)*Repetitions),NA())</f>
        <v>#N/A</v>
      </c>
      <c r="I5" s="21" t="e" cm="1">
        <f t="array" ref="I5">IF(SUMPRODUCT((Exercices=$B5)*(Mois=I$4)*Repetitions)&gt;0,SUMPRODUCT((Exercices=$B5)*(Mois=I$4)*Repetitions),NA())</f>
        <v>#N/A</v>
      </c>
      <c r="J5" s="21" t="e" cm="1">
        <f t="array" ref="J5">IF(SUMPRODUCT((Exercices=$B5)*(Mois=J$4)*Repetitions)&gt;0,SUMPRODUCT((Exercices=$B5)*(Mois=J$4)*Repetitions),NA())</f>
        <v>#N/A</v>
      </c>
      <c r="K5" s="21" t="e" cm="1">
        <f t="array" ref="K5">IF(SUMPRODUCT((Exercices=$B5)*(Mois=K$4)*Repetitions)&gt;0,SUMPRODUCT((Exercices=$B5)*(Mois=K$4)*Repetitions),NA())</f>
        <v>#N/A</v>
      </c>
      <c r="L5" s="21" t="e" cm="1">
        <f t="array" ref="L5">IF(SUMPRODUCT((Exercices=$B5)*(Mois=L$4)*Repetitions)&gt;0,SUMPRODUCT((Exercices=$B5)*(Mois=L$4)*Repetitions),NA())</f>
        <v>#N/A</v>
      </c>
      <c r="M5" s="21" cm="1">
        <f t="array" ref="M5">IF(SUMPRODUCT((Exercices=$B5)*(Mois=M$4)*Repetitions)&gt;0,SUMPRODUCT((Exercices=$B5)*(Mois=M$4)*Repetitions),NA())</f>
        <v>100</v>
      </c>
      <c r="N5" s="21" cm="1">
        <f t="array" ref="N5">IF(SUMPRODUCT((Exercices=$B5)*(Mois=N$4)*Repetitions)&gt;0,SUMPRODUCT((Exercices=$B5)*(Mois=N$4)*Repetitions),NA())</f>
        <v>152</v>
      </c>
      <c r="O5" s="21" cm="1">
        <f t="array" ref="O5">IF(SUMPRODUCT((Exercices=$B5)*(Mois=O$4)*Repetitions)&gt;0,SUMPRODUCT((Exercices=$B5)*(Mois=O$4)*Repetitions),NA())</f>
        <v>104</v>
      </c>
      <c r="Q5" s="21" t="e" cm="1">
        <f t="array" ref="Q5">IF(SUMPRODUCT((Exercices=$B5)*(Dates=Q$3)*Repetitions)&gt;0,SUMPRODUCT((Exercices=$B5)*(Dates=Q$3)*Repetitions),NA())</f>
        <v>#N/A</v>
      </c>
      <c r="R5" s="21" t="e" cm="1">
        <f t="array" ref="R5">IF(SUMPRODUCT((Exercices=$B5)*(Dates=R$3)*Repetitions)&gt;0,SUMPRODUCT((Exercices=$B5)*(Dates=R$3)*Repetitions),NA())</f>
        <v>#N/A</v>
      </c>
      <c r="S5" s="21" t="e" cm="1">
        <f t="array" ref="S5">IF(SUMPRODUCT((Exercices=$B5)*(Dates=S$3)*Repetitions)&gt;0,SUMPRODUCT((Exercices=$B5)*(Dates=S$3)*Repetitions),NA())</f>
        <v>#N/A</v>
      </c>
      <c r="T5" s="21" t="e" cm="1">
        <f t="array" ref="T5">IF(SUMPRODUCT((Exercices=$B5)*(Dates=T$3)*Repetitions)&gt;0,SUMPRODUCT((Exercices=$B5)*(Dates=T$3)*Repetitions),NA())</f>
        <v>#N/A</v>
      </c>
      <c r="U5" s="21" cm="1">
        <f t="array" ref="U5">IF(SUMPRODUCT((Exercices=$B5)*(Dates=U$3)*Repetitions)&gt;0,SUMPRODUCT((Exercices=$B5)*(Dates=U$3)*Repetitions),NA())</f>
        <v>32</v>
      </c>
      <c r="V5" s="21" t="e" cm="1">
        <f t="array" ref="V5">IF(SUMPRODUCT((Exercices=$B5)*(Dates=V$3)*Repetitions)&gt;0,SUMPRODUCT((Exercices=$B5)*(Dates=V$3)*Repetitions),NA())</f>
        <v>#N/A</v>
      </c>
      <c r="W5" s="21" t="e" cm="1">
        <f t="array" ref="W5">IF(SUMPRODUCT((Exercices=$B5)*(Dates=W$3)*Repetitions)&gt;0,SUMPRODUCT((Exercices=$B5)*(Dates=W$3)*Repetitions),NA())</f>
        <v>#N/A</v>
      </c>
      <c r="X5" s="21" cm="1">
        <f t="array" ref="X5">IF(SUMPRODUCT((Exercices=$B5)*(Dates=X$3)*Repetitions)&gt;0,SUMPRODUCT((Exercices=$B5)*(Dates=X$3)*Repetitions),NA())</f>
        <v>36</v>
      </c>
      <c r="Y5" s="21" t="e" cm="1">
        <f t="array" ref="Y5">IF(SUMPRODUCT((Exercices=$B5)*(Dates=Y$3)*Repetitions)&gt;0,SUMPRODUCT((Exercices=$B5)*(Dates=Y$3)*Repetitions),NA())</f>
        <v>#N/A</v>
      </c>
      <c r="Z5" s="21" t="e" cm="1">
        <f t="array" ref="Z5">IF(SUMPRODUCT((Exercices=$B5)*(Dates=Z$3)*Repetitions)&gt;0,SUMPRODUCT((Exercices=$B5)*(Dates=Z$3)*Repetitions),NA())</f>
        <v>#N/A</v>
      </c>
      <c r="AA5" s="21" t="e" cm="1">
        <f t="array" ref="AA5">IF(SUMPRODUCT((Exercices=$B5)*(Dates=AA$3)*Repetitions)&gt;0,SUMPRODUCT((Exercices=$B5)*(Dates=AA$3)*Repetitions),NA())</f>
        <v>#N/A</v>
      </c>
      <c r="AB5" s="21" t="e" cm="1">
        <f t="array" ref="AB5">IF(SUMPRODUCT((Exercices=$B5)*(Dates=AB$3)*Repetitions)&gt;0,SUMPRODUCT((Exercices=$B5)*(Dates=AB$3)*Repetitions),NA())</f>
        <v>#N/A</v>
      </c>
      <c r="AC5" s="21" t="e" cm="1">
        <f t="array" ref="AC5">IF(SUMPRODUCT((Exercices=$B5)*(Dates=AC$3)*Repetitions)&gt;0,SUMPRODUCT((Exercices=$B5)*(Dates=AC$3)*Repetitions),NA())</f>
        <v>#N/A</v>
      </c>
      <c r="AD5" s="21" t="e" cm="1">
        <f t="array" ref="AD5">IF(SUMPRODUCT((Exercices=$B5)*(Dates=AD$3)*Repetitions)&gt;0,SUMPRODUCT((Exercices=$B5)*(Dates=AD$3)*Repetitions),NA())</f>
        <v>#N/A</v>
      </c>
      <c r="AE5" s="21" t="e" cm="1">
        <f t="array" ref="AE5">IF(SUMPRODUCT((Exercices=$B5)*(Dates=AE$3)*Repetitions)&gt;0,SUMPRODUCT((Exercices=$B5)*(Dates=AE$3)*Repetitions),NA())</f>
        <v>#N/A</v>
      </c>
      <c r="AF5" s="21" t="e" cm="1">
        <f t="array" ref="AF5">IF(SUMPRODUCT((Exercices=$B5)*(Dates=AF$3)*Repetitions)&gt;0,SUMPRODUCT((Exercices=$B5)*(Dates=AF$3)*Repetitions),NA())</f>
        <v>#N/A</v>
      </c>
      <c r="AG5" s="21" t="e" cm="1">
        <f t="array" ref="AG5">IF(SUMPRODUCT((Exercices=$B5)*(Dates=AG$3)*Repetitions)&gt;0,SUMPRODUCT((Exercices=$B5)*(Dates=AG$3)*Repetitions),NA())</f>
        <v>#N/A</v>
      </c>
      <c r="AH5" s="21" t="e" cm="1">
        <f t="array" ref="AH5">IF(SUMPRODUCT((Exercices=$B5)*(Dates=AH$3)*Repetitions)&gt;0,SUMPRODUCT((Exercices=$B5)*(Dates=AH$3)*Repetitions),NA())</f>
        <v>#N/A</v>
      </c>
      <c r="AI5" s="21" t="e" cm="1">
        <f t="array" ref="AI5">IF(SUMPRODUCT((Exercices=$B5)*(Dates=AI$3)*Repetitions)&gt;0,SUMPRODUCT((Exercices=$B5)*(Dates=AI$3)*Repetitions),NA())</f>
        <v>#N/A</v>
      </c>
      <c r="AJ5" s="21" t="e" cm="1">
        <f t="array" ref="AJ5">IF(SUMPRODUCT((Exercices=$B5)*(Dates=AJ$3)*Repetitions)&gt;0,SUMPRODUCT((Exercices=$B5)*(Dates=AJ$3)*Repetitions),NA())</f>
        <v>#N/A</v>
      </c>
      <c r="AK5" s="21" t="e" cm="1">
        <f t="array" ref="AK5">IF(SUMPRODUCT((Exercices=$B5)*(Dates=AK$3)*Repetitions)&gt;0,SUMPRODUCT((Exercices=$B5)*(Dates=AK$3)*Repetitions),NA())</f>
        <v>#N/A</v>
      </c>
      <c r="AL5" s="21" cm="1">
        <f t="array" ref="AL5">IF(SUMPRODUCT((Exercices=$B5)*(Dates=AL$3)*Repetitions)&gt;0,SUMPRODUCT((Exercices=$B5)*(Dates=AL$3)*Repetitions),NA())</f>
        <v>80</v>
      </c>
      <c r="AM5" s="21" t="e" cm="1">
        <f t="array" ref="AM5">IF(SUMPRODUCT((Exercices=$B5)*(Dates=AM$3)*Repetitions)&gt;0,SUMPRODUCT((Exercices=$B5)*(Dates=AM$3)*Repetitions),NA())</f>
        <v>#N/A</v>
      </c>
      <c r="AN5" s="21" t="e" cm="1">
        <f t="array" ref="AN5">IF(SUMPRODUCT((Exercices=$B5)*(Dates=AN$3)*Repetitions)&gt;0,SUMPRODUCT((Exercices=$B5)*(Dates=AN$3)*Repetitions),NA())</f>
        <v>#N/A</v>
      </c>
      <c r="AO5" s="21" t="e" cm="1">
        <f t="array" ref="AO5">IF(SUMPRODUCT((Exercices=$B5)*(Dates=AO$3)*Repetitions)&gt;0,SUMPRODUCT((Exercices=$B5)*(Dates=AO$3)*Repetitions),NA())</f>
        <v>#N/A</v>
      </c>
      <c r="AP5" s="21" t="e" cm="1">
        <f t="array" ref="AP5">IF(SUMPRODUCT((Exercices=$B5)*(Dates=AP$3)*Repetitions)&gt;0,SUMPRODUCT((Exercices=$B5)*(Dates=AP$3)*Repetitions),NA())</f>
        <v>#N/A</v>
      </c>
      <c r="AQ5" s="21" t="e" cm="1">
        <f t="array" ref="AQ5">IF(SUMPRODUCT((Exercices=$B5)*(Dates=AQ$3)*Repetitions)&gt;0,SUMPRODUCT((Exercices=$B5)*(Dates=AQ$3)*Repetitions),NA())</f>
        <v>#N/A</v>
      </c>
      <c r="AR5" s="21" cm="1">
        <f t="array" ref="AR5">IF(SUMPRODUCT((Exercices=$B5)*(Dates=AR$3)*Repetitions)&gt;0,SUMPRODUCT((Exercices=$B5)*(Dates=AR$3)*Repetitions),NA())</f>
        <v>24</v>
      </c>
    </row>
    <row r="6" spans="1:44" x14ac:dyDescent="0.25">
      <c r="A6" s="4" t="s">
        <v>48</v>
      </c>
      <c r="B6" s="4" t="s">
        <v>43</v>
      </c>
      <c r="C6" s="4"/>
      <c r="D6" s="21" t="e" cm="1">
        <f t="array" ref="D6">IF(SUMPRODUCT((Exercices=$B6)*(Mois=D$4)*Repetitions)&gt;0,SUMPRODUCT((Exercices=$B6)*(Mois=D$4)*Repetitions),NA())</f>
        <v>#N/A</v>
      </c>
      <c r="E6" s="21" t="e" cm="1">
        <f t="array" ref="E6">IF(SUMPRODUCT((Exercices=$B6)*(Mois=E$4)*Repetitions)&gt;0,SUMPRODUCT((Exercices=$B6)*(Mois=E$4)*Repetitions),NA())</f>
        <v>#N/A</v>
      </c>
      <c r="F6" s="21" t="e" cm="1">
        <f t="array" ref="F6">IF(SUMPRODUCT((Exercices=$B6)*(Mois=F$4)*Repetitions)&gt;0,SUMPRODUCT((Exercices=$B6)*(Mois=F$4)*Repetitions),NA())</f>
        <v>#N/A</v>
      </c>
      <c r="G6" s="21" t="e" cm="1">
        <f t="array" ref="G6">IF(SUMPRODUCT((Exercices=$B6)*(Mois=G$4)*Repetitions)&gt;0,SUMPRODUCT((Exercices=$B6)*(Mois=G$4)*Repetitions),NA())</f>
        <v>#N/A</v>
      </c>
      <c r="H6" s="21" t="e" cm="1">
        <f t="array" ref="H6">IF(SUMPRODUCT((Exercices=$B6)*(Mois=H$4)*Repetitions)&gt;0,SUMPRODUCT((Exercices=$B6)*(Mois=H$4)*Repetitions),NA())</f>
        <v>#N/A</v>
      </c>
      <c r="I6" s="21" t="e" cm="1">
        <f t="array" ref="I6">IF(SUMPRODUCT((Exercices=$B6)*(Mois=I$4)*Repetitions)&gt;0,SUMPRODUCT((Exercices=$B6)*(Mois=I$4)*Repetitions),NA())</f>
        <v>#N/A</v>
      </c>
      <c r="J6" s="21" t="e" cm="1">
        <f t="array" ref="J6">IF(SUMPRODUCT((Exercices=$B6)*(Mois=J$4)*Repetitions)&gt;0,SUMPRODUCT((Exercices=$B6)*(Mois=J$4)*Repetitions),NA())</f>
        <v>#N/A</v>
      </c>
      <c r="K6" s="21" t="e" cm="1">
        <f t="array" ref="K6">IF(SUMPRODUCT((Exercices=$B6)*(Mois=K$4)*Repetitions)&gt;0,SUMPRODUCT((Exercices=$B6)*(Mois=K$4)*Repetitions),NA())</f>
        <v>#N/A</v>
      </c>
      <c r="L6" s="21" t="e" cm="1">
        <f t="array" ref="L6">IF(SUMPRODUCT((Exercices=$B6)*(Mois=L$4)*Repetitions)&gt;0,SUMPRODUCT((Exercices=$B6)*(Mois=L$4)*Repetitions),NA())</f>
        <v>#N/A</v>
      </c>
      <c r="M6" s="21" cm="1">
        <f t="array" ref="M6">IF(SUMPRODUCT((Exercices=$B6)*(Mois=M$4)*Repetitions)&gt;0,SUMPRODUCT((Exercices=$B6)*(Mois=M$4)*Repetitions),NA())</f>
        <v>91</v>
      </c>
      <c r="N6" s="21" cm="1">
        <f t="array" ref="N6">IF(SUMPRODUCT((Exercices=$B6)*(Mois=N$4)*Repetitions)&gt;0,SUMPRODUCT((Exercices=$B6)*(Mois=N$4)*Repetitions),NA())</f>
        <v>208</v>
      </c>
      <c r="O6" s="21" cm="1">
        <f t="array" ref="O6">IF(SUMPRODUCT((Exercices=$B6)*(Mois=O$4)*Repetitions)&gt;0,SUMPRODUCT((Exercices=$B6)*(Mois=O$4)*Repetitions),NA())</f>
        <v>91</v>
      </c>
      <c r="Q6" s="21" t="e" cm="1">
        <f t="array" ref="Q6">IF(SUMPRODUCT((Exercices=$B6)*(Dates=Q$3)*Repetitions)&gt;0,SUMPRODUCT((Exercices=$B6)*(Dates=Q$3)*Repetitions),NA())</f>
        <v>#N/A</v>
      </c>
      <c r="R6" s="21" t="e" cm="1">
        <f t="array" ref="R6">IF(SUMPRODUCT((Exercices=$B6)*(Dates=R$3)*Repetitions)&gt;0,SUMPRODUCT((Exercices=$B6)*(Dates=R$3)*Repetitions),NA())</f>
        <v>#N/A</v>
      </c>
      <c r="S6" s="21" t="e" cm="1">
        <f t="array" ref="S6">IF(SUMPRODUCT((Exercices=$B6)*(Dates=S$3)*Repetitions)&gt;0,SUMPRODUCT((Exercices=$B6)*(Dates=S$3)*Repetitions),NA())</f>
        <v>#N/A</v>
      </c>
      <c r="T6" s="21" t="e" cm="1">
        <f t="array" ref="T6">IF(SUMPRODUCT((Exercices=$B6)*(Dates=T$3)*Repetitions)&gt;0,SUMPRODUCT((Exercices=$B6)*(Dates=T$3)*Repetitions),NA())</f>
        <v>#N/A</v>
      </c>
      <c r="U6" s="21" cm="1">
        <f t="array" ref="U6">IF(SUMPRODUCT((Exercices=$B6)*(Dates=U$3)*Repetitions)&gt;0,SUMPRODUCT((Exercices=$B6)*(Dates=U$3)*Repetitions),NA())</f>
        <v>40</v>
      </c>
      <c r="V6" s="21" t="e" cm="1">
        <f t="array" ref="V6">IF(SUMPRODUCT((Exercices=$B6)*(Dates=V$3)*Repetitions)&gt;0,SUMPRODUCT((Exercices=$B6)*(Dates=V$3)*Repetitions),NA())</f>
        <v>#N/A</v>
      </c>
      <c r="W6" s="21" t="e" cm="1">
        <f t="array" ref="W6">IF(SUMPRODUCT((Exercices=$B6)*(Dates=W$3)*Repetitions)&gt;0,SUMPRODUCT((Exercices=$B6)*(Dates=W$3)*Repetitions),NA())</f>
        <v>#N/A</v>
      </c>
      <c r="X6" s="21" cm="1">
        <f t="array" ref="X6">IF(SUMPRODUCT((Exercices=$B6)*(Dates=X$3)*Repetitions)&gt;0,SUMPRODUCT((Exercices=$B6)*(Dates=X$3)*Repetitions),NA())</f>
        <v>44</v>
      </c>
      <c r="Y6" s="21" t="e" cm="1">
        <f t="array" ref="Y6">IF(SUMPRODUCT((Exercices=$B6)*(Dates=Y$3)*Repetitions)&gt;0,SUMPRODUCT((Exercices=$B6)*(Dates=Y$3)*Repetitions),NA())</f>
        <v>#N/A</v>
      </c>
      <c r="Z6" s="21" t="e" cm="1">
        <f t="array" ref="Z6">IF(SUMPRODUCT((Exercices=$B6)*(Dates=Z$3)*Repetitions)&gt;0,SUMPRODUCT((Exercices=$B6)*(Dates=Z$3)*Repetitions),NA())</f>
        <v>#N/A</v>
      </c>
      <c r="AA6" s="21" t="e" cm="1">
        <f t="array" ref="AA6">IF(SUMPRODUCT((Exercices=$B6)*(Dates=AA$3)*Repetitions)&gt;0,SUMPRODUCT((Exercices=$B6)*(Dates=AA$3)*Repetitions),NA())</f>
        <v>#N/A</v>
      </c>
      <c r="AB6" s="21" t="e" cm="1">
        <f t="array" ref="AB6">IF(SUMPRODUCT((Exercices=$B6)*(Dates=AB$3)*Repetitions)&gt;0,SUMPRODUCT((Exercices=$B6)*(Dates=AB$3)*Repetitions),NA())</f>
        <v>#N/A</v>
      </c>
      <c r="AC6" s="21" t="e" cm="1">
        <f t="array" ref="AC6">IF(SUMPRODUCT((Exercices=$B6)*(Dates=AC$3)*Repetitions)&gt;0,SUMPRODUCT((Exercices=$B6)*(Dates=AC$3)*Repetitions),NA())</f>
        <v>#N/A</v>
      </c>
      <c r="AD6" s="21" t="e" cm="1">
        <f t="array" ref="AD6">IF(SUMPRODUCT((Exercices=$B6)*(Dates=AD$3)*Repetitions)&gt;0,SUMPRODUCT((Exercices=$B6)*(Dates=AD$3)*Repetitions),NA())</f>
        <v>#N/A</v>
      </c>
      <c r="AE6" s="21" t="e" cm="1">
        <f t="array" ref="AE6">IF(SUMPRODUCT((Exercices=$B6)*(Dates=AE$3)*Repetitions)&gt;0,SUMPRODUCT((Exercices=$B6)*(Dates=AE$3)*Repetitions),NA())</f>
        <v>#N/A</v>
      </c>
      <c r="AF6" s="21" t="e" cm="1">
        <f t="array" ref="AF6">IF(SUMPRODUCT((Exercices=$B6)*(Dates=AF$3)*Repetitions)&gt;0,SUMPRODUCT((Exercices=$B6)*(Dates=AF$3)*Repetitions),NA())</f>
        <v>#N/A</v>
      </c>
      <c r="AG6" s="21" t="e" cm="1">
        <f t="array" ref="AG6">IF(SUMPRODUCT((Exercices=$B6)*(Dates=AG$3)*Repetitions)&gt;0,SUMPRODUCT((Exercices=$B6)*(Dates=AG$3)*Repetitions),NA())</f>
        <v>#N/A</v>
      </c>
      <c r="AH6" s="21" t="e" cm="1">
        <f t="array" ref="AH6">IF(SUMPRODUCT((Exercices=$B6)*(Dates=AH$3)*Repetitions)&gt;0,SUMPRODUCT((Exercices=$B6)*(Dates=AH$3)*Repetitions),NA())</f>
        <v>#N/A</v>
      </c>
      <c r="AI6" s="21" t="e" cm="1">
        <f t="array" ref="AI6">IF(SUMPRODUCT((Exercices=$B6)*(Dates=AI$3)*Repetitions)&gt;0,SUMPRODUCT((Exercices=$B6)*(Dates=AI$3)*Repetitions),NA())</f>
        <v>#N/A</v>
      </c>
      <c r="AJ6" s="21" t="e" cm="1">
        <f t="array" ref="AJ6">IF(SUMPRODUCT((Exercices=$B6)*(Dates=AJ$3)*Repetitions)&gt;0,SUMPRODUCT((Exercices=$B6)*(Dates=AJ$3)*Repetitions),NA())</f>
        <v>#N/A</v>
      </c>
      <c r="AK6" s="21" t="e" cm="1">
        <f t="array" ref="AK6">IF(SUMPRODUCT((Exercices=$B6)*(Dates=AK$3)*Repetitions)&gt;0,SUMPRODUCT((Exercices=$B6)*(Dates=AK$3)*Repetitions),NA())</f>
        <v>#N/A</v>
      </c>
      <c r="AL6" s="21" cm="1">
        <f t="array" ref="AL6">IF(SUMPRODUCT((Exercices=$B6)*(Dates=AL$3)*Repetitions)&gt;0,SUMPRODUCT((Exercices=$B6)*(Dates=AL$3)*Repetitions),NA())</f>
        <v>48</v>
      </c>
      <c r="AM6" s="21" t="e" cm="1">
        <f t="array" ref="AM6">IF(SUMPRODUCT((Exercices=$B6)*(Dates=AM$3)*Repetitions)&gt;0,SUMPRODUCT((Exercices=$B6)*(Dates=AM$3)*Repetitions),NA())</f>
        <v>#N/A</v>
      </c>
      <c r="AN6" s="21" t="e" cm="1">
        <f t="array" ref="AN6">IF(SUMPRODUCT((Exercices=$B6)*(Dates=AN$3)*Repetitions)&gt;0,SUMPRODUCT((Exercices=$B6)*(Dates=AN$3)*Repetitions),NA())</f>
        <v>#N/A</v>
      </c>
      <c r="AO6" s="21" t="e" cm="1">
        <f t="array" ref="AO6">IF(SUMPRODUCT((Exercices=$B6)*(Dates=AO$3)*Repetitions)&gt;0,SUMPRODUCT((Exercices=$B6)*(Dates=AO$3)*Repetitions),NA())</f>
        <v>#N/A</v>
      </c>
      <c r="AP6" s="21" t="e" cm="1">
        <f t="array" ref="AP6">IF(SUMPRODUCT((Exercices=$B6)*(Dates=AP$3)*Repetitions)&gt;0,SUMPRODUCT((Exercices=$B6)*(Dates=AP$3)*Repetitions),NA())</f>
        <v>#N/A</v>
      </c>
      <c r="AQ6" s="21" t="e" cm="1">
        <f t="array" ref="AQ6">IF(SUMPRODUCT((Exercices=$B6)*(Dates=AQ$3)*Repetitions)&gt;0,SUMPRODUCT((Exercices=$B6)*(Dates=AQ$3)*Repetitions),NA())</f>
        <v>#N/A</v>
      </c>
      <c r="AR6" s="21" cm="1">
        <f t="array" ref="AR6">IF(SUMPRODUCT((Exercices=$B6)*(Dates=AR$3)*Repetitions)&gt;0,SUMPRODUCT((Exercices=$B6)*(Dates=AR$3)*Repetitions),NA())</f>
        <v>43</v>
      </c>
    </row>
    <row r="7" spans="1:44" x14ac:dyDescent="0.25">
      <c r="A7" s="4" t="s">
        <v>47</v>
      </c>
      <c r="B7" s="4" t="s">
        <v>18</v>
      </c>
      <c r="C7" s="4"/>
      <c r="D7" s="21" t="e" cm="1">
        <f t="array" ref="D7">IF(SUMPRODUCT((Exercices=$B7)*(Mois=D$4)*Repetitions)&gt;0,SUMPRODUCT((Exercices=$B7)*(Mois=D$4)*Repetitions),NA())</f>
        <v>#N/A</v>
      </c>
      <c r="E7" s="21" t="e" cm="1">
        <f t="array" ref="E7">IF(SUMPRODUCT((Exercices=$B7)*(Mois=E$4)*Repetitions)&gt;0,SUMPRODUCT((Exercices=$B7)*(Mois=E$4)*Repetitions),NA())</f>
        <v>#N/A</v>
      </c>
      <c r="F7" s="21" t="e" cm="1">
        <f t="array" ref="F7">IF(SUMPRODUCT((Exercices=$B7)*(Mois=F$4)*Repetitions)&gt;0,SUMPRODUCT((Exercices=$B7)*(Mois=F$4)*Repetitions),NA())</f>
        <v>#N/A</v>
      </c>
      <c r="G7" s="21" t="e" cm="1">
        <f t="array" ref="G7">IF(SUMPRODUCT((Exercices=$B7)*(Mois=G$4)*Repetitions)&gt;0,SUMPRODUCT((Exercices=$B7)*(Mois=G$4)*Repetitions),NA())</f>
        <v>#N/A</v>
      </c>
      <c r="H7" s="21" t="e" cm="1">
        <f t="array" ref="H7">IF(SUMPRODUCT((Exercices=$B7)*(Mois=H$4)*Repetitions)&gt;0,SUMPRODUCT((Exercices=$B7)*(Mois=H$4)*Repetitions),NA())</f>
        <v>#N/A</v>
      </c>
      <c r="I7" s="21" t="e" cm="1">
        <f t="array" ref="I7">IF(SUMPRODUCT((Exercices=$B7)*(Mois=I$4)*Repetitions)&gt;0,SUMPRODUCT((Exercices=$B7)*(Mois=I$4)*Repetitions),NA())</f>
        <v>#N/A</v>
      </c>
      <c r="J7" s="21" t="e" cm="1">
        <f t="array" ref="J7">IF(SUMPRODUCT((Exercices=$B7)*(Mois=J$4)*Repetitions)&gt;0,SUMPRODUCT((Exercices=$B7)*(Mois=J$4)*Repetitions),NA())</f>
        <v>#N/A</v>
      </c>
      <c r="K7" s="21" t="e" cm="1">
        <f t="array" ref="K7">IF(SUMPRODUCT((Exercices=$B7)*(Mois=K$4)*Repetitions)&gt;0,SUMPRODUCT((Exercices=$B7)*(Mois=K$4)*Repetitions),NA())</f>
        <v>#N/A</v>
      </c>
      <c r="L7" s="21" t="e" cm="1">
        <f t="array" ref="L7">IF(SUMPRODUCT((Exercices=$B7)*(Mois=L$4)*Repetitions)&gt;0,SUMPRODUCT((Exercices=$B7)*(Mois=L$4)*Repetitions),NA())</f>
        <v>#N/A</v>
      </c>
      <c r="M7" s="21" cm="1">
        <f t="array" ref="M7">IF(SUMPRODUCT((Exercices=$B7)*(Mois=M$4)*Repetitions)&gt;0,SUMPRODUCT((Exercices=$B7)*(Mois=M$4)*Repetitions),NA())</f>
        <v>152</v>
      </c>
      <c r="N7" s="21" cm="1">
        <f t="array" ref="N7">IF(SUMPRODUCT((Exercices=$B7)*(Mois=N$4)*Repetitions)&gt;0,SUMPRODUCT((Exercices=$B7)*(Mois=N$4)*Repetitions),NA())</f>
        <v>517</v>
      </c>
      <c r="O7" s="21" cm="1">
        <f t="array" ref="O7">IF(SUMPRODUCT((Exercices=$B7)*(Mois=O$4)*Repetitions)&gt;0,SUMPRODUCT((Exercices=$B7)*(Mois=O$4)*Repetitions),NA())</f>
        <v>155</v>
      </c>
      <c r="Q7" s="21" t="e" cm="1">
        <f t="array" ref="Q7">IF(SUMPRODUCT((Exercices=$B7)*(Dates=Q$3)*Repetitions)&gt;0,SUMPRODUCT((Exercices=$B7)*(Dates=Q$3)*Repetitions),NA())</f>
        <v>#N/A</v>
      </c>
      <c r="R7" s="21" t="e" cm="1">
        <f t="array" ref="R7">IF(SUMPRODUCT((Exercices=$B7)*(Dates=R$3)*Repetitions)&gt;0,SUMPRODUCT((Exercices=$B7)*(Dates=R$3)*Repetitions),NA())</f>
        <v>#N/A</v>
      </c>
      <c r="S7" s="21" t="e" cm="1">
        <f t="array" ref="S7">IF(SUMPRODUCT((Exercices=$B7)*(Dates=S$3)*Repetitions)&gt;0,SUMPRODUCT((Exercices=$B7)*(Dates=S$3)*Repetitions),NA())</f>
        <v>#N/A</v>
      </c>
      <c r="T7" s="21" t="e" cm="1">
        <f t="array" ref="T7">IF(SUMPRODUCT((Exercices=$B7)*(Dates=T$3)*Repetitions)&gt;0,SUMPRODUCT((Exercices=$B7)*(Dates=T$3)*Repetitions),NA())</f>
        <v>#N/A</v>
      </c>
      <c r="U7" s="21" cm="1">
        <f t="array" ref="U7">IF(SUMPRODUCT((Exercices=$B7)*(Dates=U$3)*Repetitions)&gt;0,SUMPRODUCT((Exercices=$B7)*(Dates=U$3)*Repetitions),NA())</f>
        <v>100</v>
      </c>
      <c r="V7" s="21" t="e" cm="1">
        <f t="array" ref="V7">IF(SUMPRODUCT((Exercices=$B7)*(Dates=V$3)*Repetitions)&gt;0,SUMPRODUCT((Exercices=$B7)*(Dates=V$3)*Repetitions),NA())</f>
        <v>#N/A</v>
      </c>
      <c r="W7" s="21" t="e" cm="1">
        <f t="array" ref="W7">IF(SUMPRODUCT((Exercices=$B7)*(Dates=W$3)*Repetitions)&gt;0,SUMPRODUCT((Exercices=$B7)*(Dates=W$3)*Repetitions),NA())</f>
        <v>#N/A</v>
      </c>
      <c r="X7" s="21" cm="1">
        <f t="array" ref="X7">IF(SUMPRODUCT((Exercices=$B7)*(Dates=X$3)*Repetitions)&gt;0,SUMPRODUCT((Exercices=$B7)*(Dates=X$3)*Repetitions),NA())</f>
        <v>107</v>
      </c>
      <c r="Y7" s="21" t="e" cm="1">
        <f t="array" ref="Y7">IF(SUMPRODUCT((Exercices=$B7)*(Dates=Y$3)*Repetitions)&gt;0,SUMPRODUCT((Exercices=$B7)*(Dates=Y$3)*Repetitions),NA())</f>
        <v>#N/A</v>
      </c>
      <c r="Z7" s="21" t="e" cm="1">
        <f t="array" ref="Z7">IF(SUMPRODUCT((Exercices=$B7)*(Dates=Z$3)*Repetitions)&gt;0,SUMPRODUCT((Exercices=$B7)*(Dates=Z$3)*Repetitions),NA())</f>
        <v>#N/A</v>
      </c>
      <c r="AA7" s="21" t="e" cm="1">
        <f t="array" ref="AA7">IF(SUMPRODUCT((Exercices=$B7)*(Dates=AA$3)*Repetitions)&gt;0,SUMPRODUCT((Exercices=$B7)*(Dates=AA$3)*Repetitions),NA())</f>
        <v>#N/A</v>
      </c>
      <c r="AB7" s="21" t="e" cm="1">
        <f t="array" ref="AB7">IF(SUMPRODUCT((Exercices=$B7)*(Dates=AB$3)*Repetitions)&gt;0,SUMPRODUCT((Exercices=$B7)*(Dates=AB$3)*Repetitions),NA())</f>
        <v>#N/A</v>
      </c>
      <c r="AC7" s="21" t="e" cm="1">
        <f t="array" ref="AC7">IF(SUMPRODUCT((Exercices=$B7)*(Dates=AC$3)*Repetitions)&gt;0,SUMPRODUCT((Exercices=$B7)*(Dates=AC$3)*Repetitions),NA())</f>
        <v>#N/A</v>
      </c>
      <c r="AD7" s="21" t="e" cm="1">
        <f t="array" ref="AD7">IF(SUMPRODUCT((Exercices=$B7)*(Dates=AD$3)*Repetitions)&gt;0,SUMPRODUCT((Exercices=$B7)*(Dates=AD$3)*Repetitions),NA())</f>
        <v>#N/A</v>
      </c>
      <c r="AE7" s="21" t="e" cm="1">
        <f t="array" ref="AE7">IF(SUMPRODUCT((Exercices=$B7)*(Dates=AE$3)*Repetitions)&gt;0,SUMPRODUCT((Exercices=$B7)*(Dates=AE$3)*Repetitions),NA())</f>
        <v>#N/A</v>
      </c>
      <c r="AF7" s="21" t="e" cm="1">
        <f t="array" ref="AF7">IF(SUMPRODUCT((Exercices=$B7)*(Dates=AF$3)*Repetitions)&gt;0,SUMPRODUCT((Exercices=$B7)*(Dates=AF$3)*Repetitions),NA())</f>
        <v>#N/A</v>
      </c>
      <c r="AG7" s="21" t="e" cm="1">
        <f t="array" ref="AG7">IF(SUMPRODUCT((Exercices=$B7)*(Dates=AG$3)*Repetitions)&gt;0,SUMPRODUCT((Exercices=$B7)*(Dates=AG$3)*Repetitions),NA())</f>
        <v>#N/A</v>
      </c>
      <c r="AH7" s="21" t="e" cm="1">
        <f t="array" ref="AH7">IF(SUMPRODUCT((Exercices=$B7)*(Dates=AH$3)*Repetitions)&gt;0,SUMPRODUCT((Exercices=$B7)*(Dates=AH$3)*Repetitions),NA())</f>
        <v>#N/A</v>
      </c>
      <c r="AI7" s="21" t="e" cm="1">
        <f t="array" ref="AI7">IF(SUMPRODUCT((Exercices=$B7)*(Dates=AI$3)*Repetitions)&gt;0,SUMPRODUCT((Exercices=$B7)*(Dates=AI$3)*Repetitions),NA())</f>
        <v>#N/A</v>
      </c>
      <c r="AJ7" s="21" t="e" cm="1">
        <f t="array" ref="AJ7">IF(SUMPRODUCT((Exercices=$B7)*(Dates=AJ$3)*Repetitions)&gt;0,SUMPRODUCT((Exercices=$B7)*(Dates=AJ$3)*Repetitions),NA())</f>
        <v>#N/A</v>
      </c>
      <c r="AK7" s="21" t="e" cm="1">
        <f t="array" ref="AK7">IF(SUMPRODUCT((Exercices=$B7)*(Dates=AK$3)*Repetitions)&gt;0,SUMPRODUCT((Exercices=$B7)*(Dates=AK$3)*Repetitions),NA())</f>
        <v>#N/A</v>
      </c>
      <c r="AL7" s="21" cm="1">
        <f t="array" ref="AL7">IF(SUMPRODUCT((Exercices=$B7)*(Dates=AL$3)*Repetitions)&gt;0,SUMPRODUCT((Exercices=$B7)*(Dates=AL$3)*Repetitions),NA())</f>
        <v>56</v>
      </c>
      <c r="AM7" s="21" t="e" cm="1">
        <f t="array" ref="AM7">IF(SUMPRODUCT((Exercices=$B7)*(Dates=AM$3)*Repetitions)&gt;0,SUMPRODUCT((Exercices=$B7)*(Dates=AM$3)*Repetitions),NA())</f>
        <v>#N/A</v>
      </c>
      <c r="AN7" s="21" t="e" cm="1">
        <f t="array" ref="AN7">IF(SUMPRODUCT((Exercices=$B7)*(Dates=AN$3)*Repetitions)&gt;0,SUMPRODUCT((Exercices=$B7)*(Dates=AN$3)*Repetitions),NA())</f>
        <v>#N/A</v>
      </c>
      <c r="AO7" s="21" t="e" cm="1">
        <f t="array" ref="AO7">IF(SUMPRODUCT((Exercices=$B7)*(Dates=AO$3)*Repetitions)&gt;0,SUMPRODUCT((Exercices=$B7)*(Dates=AO$3)*Repetitions),NA())</f>
        <v>#N/A</v>
      </c>
      <c r="AP7" s="21" t="e" cm="1">
        <f t="array" ref="AP7">IF(SUMPRODUCT((Exercices=$B7)*(Dates=AP$3)*Repetitions)&gt;0,SUMPRODUCT((Exercices=$B7)*(Dates=AP$3)*Repetitions),NA())</f>
        <v>#N/A</v>
      </c>
      <c r="AQ7" s="21" t="e" cm="1">
        <f t="array" ref="AQ7">IF(SUMPRODUCT((Exercices=$B7)*(Dates=AQ$3)*Repetitions)&gt;0,SUMPRODUCT((Exercices=$B7)*(Dates=AQ$3)*Repetitions),NA())</f>
        <v>#N/A</v>
      </c>
      <c r="AR7" s="21" cm="1">
        <f t="array" ref="AR7">IF(SUMPRODUCT((Exercices=$B7)*(Dates=AR$3)*Repetitions)&gt;0,SUMPRODUCT((Exercices=$B7)*(Dates=AR$3)*Repetitions),NA())</f>
        <v>99</v>
      </c>
    </row>
    <row r="8" spans="1:44" x14ac:dyDescent="0.25">
      <c r="A8" s="4" t="s">
        <v>19</v>
      </c>
      <c r="B8" s="4" t="s">
        <v>56</v>
      </c>
      <c r="C8" s="4"/>
      <c r="D8" s="21" t="e" cm="1">
        <f t="array" ref="D8">IF(SUMPRODUCT((Exercices=$B8)*(Mois=D$4)*Repetitions)&gt;0,SUMPRODUCT((Exercices=$B8)*(Mois=D$4)*Repetitions),NA())</f>
        <v>#N/A</v>
      </c>
      <c r="E8" s="21" t="e" cm="1">
        <f t="array" ref="E8">IF(SUMPRODUCT((Exercices=$B8)*(Mois=E$4)*Repetitions)&gt;0,SUMPRODUCT((Exercices=$B8)*(Mois=E$4)*Repetitions),NA())</f>
        <v>#N/A</v>
      </c>
      <c r="F8" s="21" t="e" cm="1">
        <f t="array" ref="F8">IF(SUMPRODUCT((Exercices=$B8)*(Mois=F$4)*Repetitions)&gt;0,SUMPRODUCT((Exercices=$B8)*(Mois=F$4)*Repetitions),NA())</f>
        <v>#N/A</v>
      </c>
      <c r="G8" s="21" t="e" cm="1">
        <f t="array" ref="G8">IF(SUMPRODUCT((Exercices=$B8)*(Mois=G$4)*Repetitions)&gt;0,SUMPRODUCT((Exercices=$B8)*(Mois=G$4)*Repetitions),NA())</f>
        <v>#N/A</v>
      </c>
      <c r="H8" s="21" t="e" cm="1">
        <f t="array" ref="H8">IF(SUMPRODUCT((Exercices=$B8)*(Mois=H$4)*Repetitions)&gt;0,SUMPRODUCT((Exercices=$B8)*(Mois=H$4)*Repetitions),NA())</f>
        <v>#N/A</v>
      </c>
      <c r="I8" s="21" t="e" cm="1">
        <f t="array" ref="I8">IF(SUMPRODUCT((Exercices=$B8)*(Mois=I$4)*Repetitions)&gt;0,SUMPRODUCT((Exercices=$B8)*(Mois=I$4)*Repetitions),NA())</f>
        <v>#N/A</v>
      </c>
      <c r="J8" s="21" t="e" cm="1">
        <f t="array" ref="J8">IF(SUMPRODUCT((Exercices=$B8)*(Mois=J$4)*Repetitions)&gt;0,SUMPRODUCT((Exercices=$B8)*(Mois=J$4)*Repetitions),NA())</f>
        <v>#N/A</v>
      </c>
      <c r="K8" s="21" t="e" cm="1">
        <f t="array" ref="K8">IF(SUMPRODUCT((Exercices=$B8)*(Mois=K$4)*Repetitions)&gt;0,SUMPRODUCT((Exercices=$B8)*(Mois=K$4)*Repetitions),NA())</f>
        <v>#N/A</v>
      </c>
      <c r="L8" s="21" t="e" cm="1">
        <f t="array" ref="L8">IF(SUMPRODUCT((Exercices=$B8)*(Mois=L$4)*Repetitions)&gt;0,SUMPRODUCT((Exercices=$B8)*(Mois=L$4)*Repetitions),NA())</f>
        <v>#N/A</v>
      </c>
      <c r="M8" s="21" cm="1">
        <f t="array" ref="M8">IF(SUMPRODUCT((Exercices=$B8)*(Mois=M$4)*Repetitions)&gt;0,SUMPRODUCT((Exercices=$B8)*(Mois=M$4)*Repetitions),NA())</f>
        <v>114</v>
      </c>
      <c r="N8" s="21" cm="1">
        <f t="array" ref="N8">IF(SUMPRODUCT((Exercices=$B8)*(Mois=N$4)*Repetitions)&gt;0,SUMPRODUCT((Exercices=$B8)*(Mois=N$4)*Repetitions),NA())</f>
        <v>279</v>
      </c>
      <c r="O8" s="21" cm="1">
        <f t="array" ref="O8">IF(SUMPRODUCT((Exercices=$B8)*(Mois=O$4)*Repetitions)&gt;0,SUMPRODUCT((Exercices=$B8)*(Mois=O$4)*Repetitions),NA())</f>
        <v>114</v>
      </c>
      <c r="Q8" s="21" t="e" cm="1">
        <f t="array" ref="Q8">IF(SUMPRODUCT((Exercices=$B8)*(Dates=Q$3)*Repetitions)&gt;0,SUMPRODUCT((Exercices=$B8)*(Dates=Q$3)*Repetitions),NA())</f>
        <v>#N/A</v>
      </c>
      <c r="R8" s="21" t="e" cm="1">
        <f t="array" ref="R8">IF(SUMPRODUCT((Exercices=$B8)*(Dates=R$3)*Repetitions)&gt;0,SUMPRODUCT((Exercices=$B8)*(Dates=R$3)*Repetitions),NA())</f>
        <v>#N/A</v>
      </c>
      <c r="S8" s="21" t="e" cm="1">
        <f t="array" ref="S8">IF(SUMPRODUCT((Exercices=$B8)*(Dates=S$3)*Repetitions)&gt;0,SUMPRODUCT((Exercices=$B8)*(Dates=S$3)*Repetitions),NA())</f>
        <v>#N/A</v>
      </c>
      <c r="T8" s="21" t="e" cm="1">
        <f t="array" ref="T8">IF(SUMPRODUCT((Exercices=$B8)*(Dates=T$3)*Repetitions)&gt;0,SUMPRODUCT((Exercices=$B8)*(Dates=T$3)*Repetitions),NA())</f>
        <v>#N/A</v>
      </c>
      <c r="U8" s="21" cm="1">
        <f t="array" ref="U8">IF(SUMPRODUCT((Exercices=$B8)*(Dates=U$3)*Repetitions)&gt;0,SUMPRODUCT((Exercices=$B8)*(Dates=U$3)*Repetitions),NA())</f>
        <v>57</v>
      </c>
      <c r="V8" s="21" t="e" cm="1">
        <f t="array" ref="V8">IF(SUMPRODUCT((Exercices=$B8)*(Dates=V$3)*Repetitions)&gt;0,SUMPRODUCT((Exercices=$B8)*(Dates=V$3)*Repetitions),NA())</f>
        <v>#N/A</v>
      </c>
      <c r="W8" s="21" t="e" cm="1">
        <f t="array" ref="W8">IF(SUMPRODUCT((Exercices=$B8)*(Dates=W$3)*Repetitions)&gt;0,SUMPRODUCT((Exercices=$B8)*(Dates=W$3)*Repetitions),NA())</f>
        <v>#N/A</v>
      </c>
      <c r="X8" s="21" cm="1">
        <f t="array" ref="X8">IF(SUMPRODUCT((Exercices=$B8)*(Dates=X$3)*Repetitions)&gt;0,SUMPRODUCT((Exercices=$B8)*(Dates=X$3)*Repetitions),NA())</f>
        <v>57</v>
      </c>
      <c r="Y8" s="21" t="e" cm="1">
        <f t="array" ref="Y8">IF(SUMPRODUCT((Exercices=$B8)*(Dates=Y$3)*Repetitions)&gt;0,SUMPRODUCT((Exercices=$B8)*(Dates=Y$3)*Repetitions),NA())</f>
        <v>#N/A</v>
      </c>
      <c r="Z8" s="21" t="e" cm="1">
        <f t="array" ref="Z8">IF(SUMPRODUCT((Exercices=$B8)*(Dates=Z$3)*Repetitions)&gt;0,SUMPRODUCT((Exercices=$B8)*(Dates=Z$3)*Repetitions),NA())</f>
        <v>#N/A</v>
      </c>
      <c r="AA8" s="21" t="e" cm="1">
        <f t="array" ref="AA8">IF(SUMPRODUCT((Exercices=$B8)*(Dates=AA$3)*Repetitions)&gt;0,SUMPRODUCT((Exercices=$B8)*(Dates=AA$3)*Repetitions),NA())</f>
        <v>#N/A</v>
      </c>
      <c r="AB8" s="21" t="e" cm="1">
        <f t="array" ref="AB8">IF(SUMPRODUCT((Exercices=$B8)*(Dates=AB$3)*Repetitions)&gt;0,SUMPRODUCT((Exercices=$B8)*(Dates=AB$3)*Repetitions),NA())</f>
        <v>#N/A</v>
      </c>
      <c r="AC8" s="21" t="e" cm="1">
        <f t="array" ref="AC8">IF(SUMPRODUCT((Exercices=$B8)*(Dates=AC$3)*Repetitions)&gt;0,SUMPRODUCT((Exercices=$B8)*(Dates=AC$3)*Repetitions),NA())</f>
        <v>#N/A</v>
      </c>
      <c r="AD8" s="21" t="e" cm="1">
        <f t="array" ref="AD8">IF(SUMPRODUCT((Exercices=$B8)*(Dates=AD$3)*Repetitions)&gt;0,SUMPRODUCT((Exercices=$B8)*(Dates=AD$3)*Repetitions),NA())</f>
        <v>#N/A</v>
      </c>
      <c r="AE8" s="21" t="e" cm="1">
        <f t="array" ref="AE8">IF(SUMPRODUCT((Exercices=$B8)*(Dates=AE$3)*Repetitions)&gt;0,SUMPRODUCT((Exercices=$B8)*(Dates=AE$3)*Repetitions),NA())</f>
        <v>#N/A</v>
      </c>
      <c r="AF8" s="21" t="e" cm="1">
        <f t="array" ref="AF8">IF(SUMPRODUCT((Exercices=$B8)*(Dates=AF$3)*Repetitions)&gt;0,SUMPRODUCT((Exercices=$B8)*(Dates=AF$3)*Repetitions),NA())</f>
        <v>#N/A</v>
      </c>
      <c r="AG8" s="21" t="e" cm="1">
        <f t="array" ref="AG8">IF(SUMPRODUCT((Exercices=$B8)*(Dates=AG$3)*Repetitions)&gt;0,SUMPRODUCT((Exercices=$B8)*(Dates=AG$3)*Repetitions),NA())</f>
        <v>#N/A</v>
      </c>
      <c r="AH8" s="21" t="e" cm="1">
        <f t="array" ref="AH8">IF(SUMPRODUCT((Exercices=$B8)*(Dates=AH$3)*Repetitions)&gt;0,SUMPRODUCT((Exercices=$B8)*(Dates=AH$3)*Repetitions),NA())</f>
        <v>#N/A</v>
      </c>
      <c r="AI8" s="21" t="e" cm="1">
        <f t="array" ref="AI8">IF(SUMPRODUCT((Exercices=$B8)*(Dates=AI$3)*Repetitions)&gt;0,SUMPRODUCT((Exercices=$B8)*(Dates=AI$3)*Repetitions),NA())</f>
        <v>#N/A</v>
      </c>
      <c r="AJ8" s="21" t="e" cm="1">
        <f t="array" ref="AJ8">IF(SUMPRODUCT((Exercices=$B8)*(Dates=AJ$3)*Repetitions)&gt;0,SUMPRODUCT((Exercices=$B8)*(Dates=AJ$3)*Repetitions),NA())</f>
        <v>#N/A</v>
      </c>
      <c r="AK8" s="21" t="e" cm="1">
        <f t="array" ref="AK8">IF(SUMPRODUCT((Exercices=$B8)*(Dates=AK$3)*Repetitions)&gt;0,SUMPRODUCT((Exercices=$B8)*(Dates=AK$3)*Repetitions),NA())</f>
        <v>#N/A</v>
      </c>
      <c r="AL8" s="21" cm="1">
        <f t="array" ref="AL8">IF(SUMPRODUCT((Exercices=$B8)*(Dates=AL$3)*Repetitions)&gt;0,SUMPRODUCT((Exercices=$B8)*(Dates=AL$3)*Repetitions),NA())</f>
        <v>60</v>
      </c>
      <c r="AM8" s="21" t="e" cm="1">
        <f t="array" ref="AM8">IF(SUMPRODUCT((Exercices=$B8)*(Dates=AM$3)*Repetitions)&gt;0,SUMPRODUCT((Exercices=$B8)*(Dates=AM$3)*Repetitions),NA())</f>
        <v>#N/A</v>
      </c>
      <c r="AN8" s="21" t="e" cm="1">
        <f t="array" ref="AN8">IF(SUMPRODUCT((Exercices=$B8)*(Dates=AN$3)*Repetitions)&gt;0,SUMPRODUCT((Exercices=$B8)*(Dates=AN$3)*Repetitions),NA())</f>
        <v>#N/A</v>
      </c>
      <c r="AO8" s="21" t="e" cm="1">
        <f t="array" ref="AO8">IF(SUMPRODUCT((Exercices=$B8)*(Dates=AO$3)*Repetitions)&gt;0,SUMPRODUCT((Exercices=$B8)*(Dates=AO$3)*Repetitions),NA())</f>
        <v>#N/A</v>
      </c>
      <c r="AP8" s="21" t="e" cm="1">
        <f t="array" ref="AP8">IF(SUMPRODUCT((Exercices=$B8)*(Dates=AP$3)*Repetitions)&gt;0,SUMPRODUCT((Exercices=$B8)*(Dates=AP$3)*Repetitions),NA())</f>
        <v>#N/A</v>
      </c>
      <c r="AQ8" s="21" t="e" cm="1">
        <f t="array" ref="AQ8">IF(SUMPRODUCT((Exercices=$B8)*(Dates=AQ$3)*Repetitions)&gt;0,SUMPRODUCT((Exercices=$B8)*(Dates=AQ$3)*Repetitions),NA())</f>
        <v>#N/A</v>
      </c>
      <c r="AR8" s="21" cm="1">
        <f t="array" ref="AR8">IF(SUMPRODUCT((Exercices=$B8)*(Dates=AR$3)*Repetitions)&gt;0,SUMPRODUCT((Exercices=$B8)*(Dates=AR$3)*Repetitions),NA())</f>
        <v>54</v>
      </c>
    </row>
    <row r="9" spans="1:44" x14ac:dyDescent="0.25">
      <c r="A9" s="4" t="s">
        <v>20</v>
      </c>
      <c r="B9" s="4" t="s">
        <v>28</v>
      </c>
      <c r="C9" s="4"/>
      <c r="D9" s="21" t="e" cm="1">
        <f t="array" ref="D9">IF(SUMPRODUCT((Exercices=$B9)*(Mois=D$4)*Repetitions)&gt;0,SUMPRODUCT((Exercices=$B9)*(Mois=D$4)*Repetitions),NA())</f>
        <v>#N/A</v>
      </c>
      <c r="E9" s="21" t="e" cm="1">
        <f t="array" ref="E9">IF(SUMPRODUCT((Exercices=$B9)*(Mois=E$4)*Repetitions)&gt;0,SUMPRODUCT((Exercices=$B9)*(Mois=E$4)*Repetitions),NA())</f>
        <v>#N/A</v>
      </c>
      <c r="F9" s="21" t="e" cm="1">
        <f t="array" ref="F9">IF(SUMPRODUCT((Exercices=$B9)*(Mois=F$4)*Repetitions)&gt;0,SUMPRODUCT((Exercices=$B9)*(Mois=F$4)*Repetitions),NA())</f>
        <v>#N/A</v>
      </c>
      <c r="G9" s="21" t="e" cm="1">
        <f t="array" ref="G9">IF(SUMPRODUCT((Exercices=$B9)*(Mois=G$4)*Repetitions)&gt;0,SUMPRODUCT((Exercices=$B9)*(Mois=G$4)*Repetitions),NA())</f>
        <v>#N/A</v>
      </c>
      <c r="H9" s="21" t="e" cm="1">
        <f t="array" ref="H9">IF(SUMPRODUCT((Exercices=$B9)*(Mois=H$4)*Repetitions)&gt;0,SUMPRODUCT((Exercices=$B9)*(Mois=H$4)*Repetitions),NA())</f>
        <v>#N/A</v>
      </c>
      <c r="I9" s="21" t="e" cm="1">
        <f t="array" ref="I9">IF(SUMPRODUCT((Exercices=$B9)*(Mois=I$4)*Repetitions)&gt;0,SUMPRODUCT((Exercices=$B9)*(Mois=I$4)*Repetitions),NA())</f>
        <v>#N/A</v>
      </c>
      <c r="J9" s="21" t="e" cm="1">
        <f t="array" ref="J9">IF(SUMPRODUCT((Exercices=$B9)*(Mois=J$4)*Repetitions)&gt;0,SUMPRODUCT((Exercices=$B9)*(Mois=J$4)*Repetitions),NA())</f>
        <v>#N/A</v>
      </c>
      <c r="K9" s="21" t="e" cm="1">
        <f t="array" ref="K9">IF(SUMPRODUCT((Exercices=$B9)*(Mois=K$4)*Repetitions)&gt;0,SUMPRODUCT((Exercices=$B9)*(Mois=K$4)*Repetitions),NA())</f>
        <v>#N/A</v>
      </c>
      <c r="L9" s="21" t="e" cm="1">
        <f t="array" ref="L9">IF(SUMPRODUCT((Exercices=$B9)*(Mois=L$4)*Repetitions)&gt;0,SUMPRODUCT((Exercices=$B9)*(Mois=L$4)*Repetitions),NA())</f>
        <v>#N/A</v>
      </c>
      <c r="M9" s="21" t="e" cm="1">
        <f t="array" ref="M9">IF(SUMPRODUCT((Exercices=$B9)*(Mois=M$4)*Repetitions)&gt;0,SUMPRODUCT((Exercices=$B9)*(Mois=M$4)*Repetitions),NA())</f>
        <v>#N/A</v>
      </c>
      <c r="N9" s="21" t="e" cm="1">
        <f t="array" ref="N9">IF(SUMPRODUCT((Exercices=$B9)*(Mois=N$4)*Repetitions)&gt;0,SUMPRODUCT((Exercices=$B9)*(Mois=N$4)*Repetitions),NA())</f>
        <v>#N/A</v>
      </c>
      <c r="O9" s="21" t="e" cm="1">
        <f t="array" ref="O9">IF(SUMPRODUCT((Exercices=$B9)*(Mois=O$4)*Repetitions)&gt;0,SUMPRODUCT((Exercices=$B9)*(Mois=O$4)*Repetitions),NA())</f>
        <v>#N/A</v>
      </c>
      <c r="Q9" s="21" t="e" cm="1">
        <f t="array" ref="Q9">IF(SUMPRODUCT((Exercices=$B9)*(Dates=Q$3)*Repetitions)&gt;0,SUMPRODUCT((Exercices=$B9)*(Dates=Q$3)*Repetitions),NA())</f>
        <v>#N/A</v>
      </c>
      <c r="R9" s="21" t="e" cm="1">
        <f t="array" ref="R9">IF(SUMPRODUCT((Exercices=$B9)*(Dates=R$3)*Repetitions)&gt;0,SUMPRODUCT((Exercices=$B9)*(Dates=R$3)*Repetitions),NA())</f>
        <v>#N/A</v>
      </c>
      <c r="S9" s="21" t="e" cm="1">
        <f t="array" ref="S9">IF(SUMPRODUCT((Exercices=$B9)*(Dates=S$3)*Repetitions)&gt;0,SUMPRODUCT((Exercices=$B9)*(Dates=S$3)*Repetitions),NA())</f>
        <v>#N/A</v>
      </c>
      <c r="T9" s="21" t="e" cm="1">
        <f t="array" ref="T9">IF(SUMPRODUCT((Exercices=$B9)*(Dates=T$3)*Repetitions)&gt;0,SUMPRODUCT((Exercices=$B9)*(Dates=T$3)*Repetitions),NA())</f>
        <v>#N/A</v>
      </c>
      <c r="U9" s="21" t="e" cm="1">
        <f t="array" ref="U9">IF(SUMPRODUCT((Exercices=$B9)*(Dates=U$3)*Repetitions)&gt;0,SUMPRODUCT((Exercices=$B9)*(Dates=U$3)*Repetitions),NA())</f>
        <v>#N/A</v>
      </c>
      <c r="V9" s="21" t="e" cm="1">
        <f t="array" ref="V9">IF(SUMPRODUCT((Exercices=$B9)*(Dates=V$3)*Repetitions)&gt;0,SUMPRODUCT((Exercices=$B9)*(Dates=V$3)*Repetitions),NA())</f>
        <v>#N/A</v>
      </c>
      <c r="W9" s="21" t="e" cm="1">
        <f t="array" ref="W9">IF(SUMPRODUCT((Exercices=$B9)*(Dates=W$3)*Repetitions)&gt;0,SUMPRODUCT((Exercices=$B9)*(Dates=W$3)*Repetitions),NA())</f>
        <v>#N/A</v>
      </c>
      <c r="X9" s="21" t="e" cm="1">
        <f t="array" ref="X9">IF(SUMPRODUCT((Exercices=$B9)*(Dates=X$3)*Repetitions)&gt;0,SUMPRODUCT((Exercices=$B9)*(Dates=X$3)*Repetitions),NA())</f>
        <v>#N/A</v>
      </c>
      <c r="Y9" s="21" t="e" cm="1">
        <f t="array" ref="Y9">IF(SUMPRODUCT((Exercices=$B9)*(Dates=Y$3)*Repetitions)&gt;0,SUMPRODUCT((Exercices=$B9)*(Dates=Y$3)*Repetitions),NA())</f>
        <v>#N/A</v>
      </c>
      <c r="Z9" s="21" t="e" cm="1">
        <f t="array" ref="Z9">IF(SUMPRODUCT((Exercices=$B9)*(Dates=Z$3)*Repetitions)&gt;0,SUMPRODUCT((Exercices=$B9)*(Dates=Z$3)*Repetitions),NA())</f>
        <v>#N/A</v>
      </c>
      <c r="AA9" s="21" t="e" cm="1">
        <f t="array" ref="AA9">IF(SUMPRODUCT((Exercices=$B9)*(Dates=AA$3)*Repetitions)&gt;0,SUMPRODUCT((Exercices=$B9)*(Dates=AA$3)*Repetitions),NA())</f>
        <v>#N/A</v>
      </c>
      <c r="AB9" s="21" t="e" cm="1">
        <f t="array" ref="AB9">IF(SUMPRODUCT((Exercices=$B9)*(Dates=AB$3)*Repetitions)&gt;0,SUMPRODUCT((Exercices=$B9)*(Dates=AB$3)*Repetitions),NA())</f>
        <v>#N/A</v>
      </c>
      <c r="AC9" s="21" t="e" cm="1">
        <f t="array" ref="AC9">IF(SUMPRODUCT((Exercices=$B9)*(Dates=AC$3)*Repetitions)&gt;0,SUMPRODUCT((Exercices=$B9)*(Dates=AC$3)*Repetitions),NA())</f>
        <v>#N/A</v>
      </c>
      <c r="AD9" s="21" t="e" cm="1">
        <f t="array" ref="AD9">IF(SUMPRODUCT((Exercices=$B9)*(Dates=AD$3)*Repetitions)&gt;0,SUMPRODUCT((Exercices=$B9)*(Dates=AD$3)*Repetitions),NA())</f>
        <v>#N/A</v>
      </c>
      <c r="AE9" s="21" t="e" cm="1">
        <f t="array" ref="AE9">IF(SUMPRODUCT((Exercices=$B9)*(Dates=AE$3)*Repetitions)&gt;0,SUMPRODUCT((Exercices=$B9)*(Dates=AE$3)*Repetitions),NA())</f>
        <v>#N/A</v>
      </c>
      <c r="AF9" s="21" t="e" cm="1">
        <f t="array" ref="AF9">IF(SUMPRODUCT((Exercices=$B9)*(Dates=AF$3)*Repetitions)&gt;0,SUMPRODUCT((Exercices=$B9)*(Dates=AF$3)*Repetitions),NA())</f>
        <v>#N/A</v>
      </c>
      <c r="AG9" s="21" t="e" cm="1">
        <f t="array" ref="AG9">IF(SUMPRODUCT((Exercices=$B9)*(Dates=AG$3)*Repetitions)&gt;0,SUMPRODUCT((Exercices=$B9)*(Dates=AG$3)*Repetitions),NA())</f>
        <v>#N/A</v>
      </c>
      <c r="AH9" s="21" t="e" cm="1">
        <f t="array" ref="AH9">IF(SUMPRODUCT((Exercices=$B9)*(Dates=AH$3)*Repetitions)&gt;0,SUMPRODUCT((Exercices=$B9)*(Dates=AH$3)*Repetitions),NA())</f>
        <v>#N/A</v>
      </c>
      <c r="AI9" s="21" t="e" cm="1">
        <f t="array" ref="AI9">IF(SUMPRODUCT((Exercices=$B9)*(Dates=AI$3)*Repetitions)&gt;0,SUMPRODUCT((Exercices=$B9)*(Dates=AI$3)*Repetitions),NA())</f>
        <v>#N/A</v>
      </c>
      <c r="AJ9" s="21" t="e" cm="1">
        <f t="array" ref="AJ9">IF(SUMPRODUCT((Exercices=$B9)*(Dates=AJ$3)*Repetitions)&gt;0,SUMPRODUCT((Exercices=$B9)*(Dates=AJ$3)*Repetitions),NA())</f>
        <v>#N/A</v>
      </c>
      <c r="AK9" s="21" t="e" cm="1">
        <f t="array" ref="AK9">IF(SUMPRODUCT((Exercices=$B9)*(Dates=AK$3)*Repetitions)&gt;0,SUMPRODUCT((Exercices=$B9)*(Dates=AK$3)*Repetitions),NA())</f>
        <v>#N/A</v>
      </c>
      <c r="AL9" s="21" t="e" cm="1">
        <f t="array" ref="AL9">IF(SUMPRODUCT((Exercices=$B9)*(Dates=AL$3)*Repetitions)&gt;0,SUMPRODUCT((Exercices=$B9)*(Dates=AL$3)*Repetitions),NA())</f>
        <v>#N/A</v>
      </c>
      <c r="AM9" s="21" t="e" cm="1">
        <f t="array" ref="AM9">IF(SUMPRODUCT((Exercices=$B9)*(Dates=AM$3)*Repetitions)&gt;0,SUMPRODUCT((Exercices=$B9)*(Dates=AM$3)*Repetitions),NA())</f>
        <v>#N/A</v>
      </c>
      <c r="AN9" s="21" t="e" cm="1">
        <f t="array" ref="AN9">IF(SUMPRODUCT((Exercices=$B9)*(Dates=AN$3)*Repetitions)&gt;0,SUMPRODUCT((Exercices=$B9)*(Dates=AN$3)*Repetitions),NA())</f>
        <v>#N/A</v>
      </c>
      <c r="AO9" s="21" t="e" cm="1">
        <f t="array" ref="AO9">IF(SUMPRODUCT((Exercices=$B9)*(Dates=AO$3)*Repetitions)&gt;0,SUMPRODUCT((Exercices=$B9)*(Dates=AO$3)*Repetitions),NA())</f>
        <v>#N/A</v>
      </c>
      <c r="AP9" s="21" t="e" cm="1">
        <f t="array" ref="AP9">IF(SUMPRODUCT((Exercices=$B9)*(Dates=AP$3)*Repetitions)&gt;0,SUMPRODUCT((Exercices=$B9)*(Dates=AP$3)*Repetitions),NA())</f>
        <v>#N/A</v>
      </c>
      <c r="AQ9" s="21" t="e" cm="1">
        <f t="array" ref="AQ9">IF(SUMPRODUCT((Exercices=$B9)*(Dates=AQ$3)*Repetitions)&gt;0,SUMPRODUCT((Exercices=$B9)*(Dates=AQ$3)*Repetitions),NA())</f>
        <v>#N/A</v>
      </c>
      <c r="AR9" s="21" t="e" cm="1">
        <f t="array" ref="AR9">IF(SUMPRODUCT((Exercices=$B9)*(Dates=AR$3)*Repetitions)&gt;0,SUMPRODUCT((Exercices=$B9)*(Dates=AR$3)*Repetitions),NA())</f>
        <v>#N/A</v>
      </c>
    </row>
  </sheetData>
  <phoneticPr fontId="2" type="noConversion"/>
  <conditionalFormatting sqref="D5:AR9">
    <cfRule type="expression" dxfId="7" priority="1">
      <formula>ISERROR(D5)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DE03AF8-1A20-45A1-9249-702CB3925DE3}">
          <x14:formula1>
            <xm:f>Parametres!$A$2:$A$11</xm:f>
          </x14:formula1>
          <xm:sqref>B5:C5</xm:sqref>
        </x14:dataValidation>
        <x14:dataValidation type="list" allowBlank="1" showInputMessage="1" showErrorMessage="1" xr:uid="{5EF5BF10-8ED9-4B6E-8602-73E365D4DD5C}">
          <x14:formula1>
            <xm:f>Parametres!$C$2:$C$12</xm:f>
          </x14:formula1>
          <xm:sqref>B6:C6</xm:sqref>
        </x14:dataValidation>
        <x14:dataValidation type="list" allowBlank="1" showInputMessage="1" showErrorMessage="1" xr:uid="{A27B5C32-2886-457C-BB05-ABAB772406CA}">
          <x14:formula1>
            <xm:f>Parametres!$E$2:$E$11</xm:f>
          </x14:formula1>
          <xm:sqref>B7:C7</xm:sqref>
        </x14:dataValidation>
        <x14:dataValidation type="list" allowBlank="1" showInputMessage="1" showErrorMessage="1" xr:uid="{D9F69C0D-7163-4A9F-A9BB-B183FD21840F}">
          <x14:formula1>
            <xm:f>Parametres!$G$2:$G$11</xm:f>
          </x14:formula1>
          <xm:sqref>B8:C8</xm:sqref>
        </x14:dataValidation>
        <x14:dataValidation type="list" allowBlank="1" showInputMessage="1" showErrorMessage="1" xr:uid="{CD5C69EA-0F5B-4AEC-B4EF-C2CE228077AE}">
          <x14:formula1>
            <xm:f>Parametres!$I$2:$I$9</xm:f>
          </x14:formula1>
          <xm:sqref>B9:C9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BE4D2-2E74-4396-A076-1D45563C7194}">
  <dimension ref="A16:I32"/>
  <sheetViews>
    <sheetView workbookViewId="0">
      <selection activeCell="L12" sqref="L12:L13"/>
    </sheetView>
  </sheetViews>
  <sheetFormatPr defaultRowHeight="15" x14ac:dyDescent="0.25"/>
  <cols>
    <col min="1" max="1" width="24.5703125" bestFit="1" customWidth="1"/>
    <col min="2" max="2" width="23" bestFit="1" customWidth="1"/>
    <col min="3" max="3" width="10.85546875" bestFit="1" customWidth="1"/>
    <col min="4" max="9" width="5.7109375" bestFit="1" customWidth="1"/>
    <col min="10" max="10" width="10" bestFit="1" customWidth="1"/>
    <col min="11" max="11" width="23" bestFit="1" customWidth="1"/>
    <col min="12" max="13" width="10" bestFit="1" customWidth="1"/>
  </cols>
  <sheetData>
    <row r="16" spans="1:3" x14ac:dyDescent="0.25">
      <c r="A16" s="14" t="s">
        <v>72</v>
      </c>
      <c r="C16" s="14" t="s">
        <v>63</v>
      </c>
    </row>
    <row r="17" spans="1:9" x14ac:dyDescent="0.25">
      <c r="A17" s="14" t="s">
        <v>73</v>
      </c>
      <c r="B17" s="14" t="s">
        <v>1</v>
      </c>
      <c r="C17" t="s">
        <v>65</v>
      </c>
      <c r="D17" t="s">
        <v>66</v>
      </c>
      <c r="E17" t="s">
        <v>67</v>
      </c>
      <c r="F17" t="s">
        <v>68</v>
      </c>
      <c r="G17" t="s">
        <v>69</v>
      </c>
      <c r="H17" t="s">
        <v>70</v>
      </c>
      <c r="I17" t="s">
        <v>71</v>
      </c>
    </row>
    <row r="18" spans="1:9" x14ac:dyDescent="0.25">
      <c r="A18" t="s">
        <v>64</v>
      </c>
      <c r="B18" t="s">
        <v>46</v>
      </c>
      <c r="C18" s="15"/>
      <c r="D18" s="15"/>
      <c r="E18" s="15"/>
      <c r="F18" s="15"/>
      <c r="G18" s="15"/>
      <c r="H18" s="15"/>
      <c r="I18" s="15">
        <v>78</v>
      </c>
    </row>
    <row r="19" spans="1:9" x14ac:dyDescent="0.25">
      <c r="C19" s="15"/>
      <c r="D19" s="15"/>
      <c r="E19" s="15"/>
      <c r="F19" s="15"/>
      <c r="G19" s="15"/>
      <c r="H19" s="15"/>
      <c r="I19" s="15"/>
    </row>
    <row r="20" spans="1:9" x14ac:dyDescent="0.25">
      <c r="A20" t="s">
        <v>19</v>
      </c>
      <c r="B20" t="s">
        <v>46</v>
      </c>
      <c r="C20" s="15">
        <v>75</v>
      </c>
      <c r="D20" s="15"/>
      <c r="E20" s="15"/>
      <c r="F20" s="15"/>
      <c r="G20" s="15"/>
      <c r="H20" s="15">
        <v>75</v>
      </c>
      <c r="I20" s="15"/>
    </row>
    <row r="21" spans="1:9" x14ac:dyDescent="0.25">
      <c r="B21" t="s">
        <v>43</v>
      </c>
      <c r="C21" s="15">
        <v>48</v>
      </c>
      <c r="D21" s="15">
        <v>43</v>
      </c>
      <c r="E21" s="15">
        <v>43</v>
      </c>
      <c r="F21" s="15">
        <v>81</v>
      </c>
      <c r="G21" s="15">
        <v>84</v>
      </c>
      <c r="H21" s="15">
        <v>48</v>
      </c>
      <c r="I21" s="15">
        <v>43</v>
      </c>
    </row>
    <row r="22" spans="1:9" x14ac:dyDescent="0.25">
      <c r="C22" s="15"/>
      <c r="D22" s="15"/>
      <c r="E22" s="15"/>
      <c r="F22" s="15"/>
      <c r="G22" s="15"/>
      <c r="H22" s="15"/>
      <c r="I22" s="15"/>
    </row>
    <row r="23" spans="1:9" x14ac:dyDescent="0.25">
      <c r="A23" t="s">
        <v>47</v>
      </c>
      <c r="B23" t="s">
        <v>61</v>
      </c>
      <c r="C23" s="15">
        <v>62</v>
      </c>
      <c r="D23" s="15"/>
      <c r="E23" s="15"/>
      <c r="F23" s="15"/>
      <c r="G23" s="15"/>
      <c r="H23" s="15">
        <v>62</v>
      </c>
      <c r="I23" s="15"/>
    </row>
    <row r="24" spans="1:9" x14ac:dyDescent="0.25">
      <c r="B24" t="s">
        <v>46</v>
      </c>
      <c r="C24" s="15"/>
      <c r="D24" s="15">
        <v>70</v>
      </c>
      <c r="E24" s="15">
        <v>78</v>
      </c>
      <c r="F24" s="15">
        <v>163</v>
      </c>
      <c r="G24" s="15">
        <v>124</v>
      </c>
      <c r="H24" s="15"/>
      <c r="I24" s="15"/>
    </row>
    <row r="25" spans="1:9" x14ac:dyDescent="0.25">
      <c r="C25" s="15"/>
      <c r="D25" s="15"/>
      <c r="E25" s="15"/>
      <c r="F25" s="15"/>
      <c r="G25" s="15"/>
      <c r="H25" s="15"/>
      <c r="I25" s="15"/>
    </row>
    <row r="26" spans="1:9" x14ac:dyDescent="0.25">
      <c r="A26" t="s">
        <v>17</v>
      </c>
      <c r="B26" t="s">
        <v>54</v>
      </c>
      <c r="C26" s="15">
        <v>56</v>
      </c>
      <c r="D26" s="15">
        <v>41</v>
      </c>
      <c r="E26" s="15">
        <v>36</v>
      </c>
      <c r="F26" s="15">
        <v>84</v>
      </c>
      <c r="G26" s="15">
        <v>88</v>
      </c>
      <c r="H26" s="15">
        <v>56</v>
      </c>
      <c r="I26" s="15">
        <v>36</v>
      </c>
    </row>
    <row r="27" spans="1:9" x14ac:dyDescent="0.25">
      <c r="B27" t="s">
        <v>38</v>
      </c>
      <c r="C27" s="15">
        <v>80</v>
      </c>
      <c r="D27" s="15">
        <v>20</v>
      </c>
      <c r="E27" s="15">
        <v>24</v>
      </c>
      <c r="F27" s="15">
        <v>60</v>
      </c>
      <c r="G27" s="15">
        <v>68</v>
      </c>
      <c r="H27" s="15">
        <v>80</v>
      </c>
      <c r="I27" s="15">
        <v>24</v>
      </c>
    </row>
    <row r="28" spans="1:9" x14ac:dyDescent="0.25">
      <c r="B28" t="s">
        <v>56</v>
      </c>
      <c r="C28" s="15">
        <v>60</v>
      </c>
      <c r="D28" s="15">
        <v>54</v>
      </c>
      <c r="E28" s="15">
        <v>54</v>
      </c>
      <c r="F28" s="15">
        <v>111</v>
      </c>
      <c r="G28" s="15">
        <v>114</v>
      </c>
      <c r="H28" s="15">
        <v>60</v>
      </c>
      <c r="I28" s="15">
        <v>54</v>
      </c>
    </row>
    <row r="29" spans="1:9" x14ac:dyDescent="0.25">
      <c r="B29" t="s">
        <v>18</v>
      </c>
      <c r="C29" s="15">
        <v>56</v>
      </c>
      <c r="D29" s="15">
        <v>96</v>
      </c>
      <c r="E29" s="15">
        <v>99</v>
      </c>
      <c r="F29" s="15">
        <v>211</v>
      </c>
      <c r="G29" s="15">
        <v>207</v>
      </c>
      <c r="H29" s="15">
        <v>56</v>
      </c>
      <c r="I29" s="15">
        <v>99</v>
      </c>
    </row>
    <row r="30" spans="1:9" x14ac:dyDescent="0.25">
      <c r="C30" s="15"/>
      <c r="D30" s="15"/>
      <c r="E30" s="15"/>
      <c r="F30" s="15"/>
      <c r="G30" s="15"/>
      <c r="H30" s="15"/>
      <c r="I30" s="15"/>
    </row>
    <row r="31" spans="1:9" x14ac:dyDescent="0.25">
      <c r="A31" t="s">
        <v>48</v>
      </c>
      <c r="B31" t="s">
        <v>58</v>
      </c>
      <c r="C31" s="15">
        <v>2</v>
      </c>
      <c r="D31" s="15">
        <v>44</v>
      </c>
      <c r="E31" s="15">
        <v>47</v>
      </c>
      <c r="F31" s="15">
        <v>96</v>
      </c>
      <c r="G31" s="15">
        <v>96</v>
      </c>
      <c r="H31" s="15">
        <v>2</v>
      </c>
      <c r="I31" s="15">
        <v>47</v>
      </c>
    </row>
    <row r="32" spans="1:9" x14ac:dyDescent="0.25">
      <c r="B32" t="s">
        <v>36</v>
      </c>
      <c r="C32" s="15">
        <v>121</v>
      </c>
      <c r="D32" s="15">
        <v>55</v>
      </c>
      <c r="E32" s="15">
        <v>54</v>
      </c>
      <c r="F32" s="15">
        <v>102</v>
      </c>
      <c r="G32" s="15">
        <v>103</v>
      </c>
      <c r="H32" s="15">
        <v>121</v>
      </c>
      <c r="I32" s="15">
        <v>54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9A237-122D-4FE9-B6EE-3D174DC757A4}">
  <dimension ref="A1:L52"/>
  <sheetViews>
    <sheetView workbookViewId="0">
      <selection activeCell="I10" sqref="I10"/>
    </sheetView>
  </sheetViews>
  <sheetFormatPr defaultRowHeight="15" x14ac:dyDescent="0.25"/>
  <cols>
    <col min="1" max="1" width="21.5703125" style="17" bestFit="1" customWidth="1"/>
    <col min="2" max="2" width="2.7109375" style="17" customWidth="1"/>
    <col min="3" max="3" width="23" style="17" bestFit="1" customWidth="1"/>
    <col min="4" max="4" width="2.85546875" style="17" customWidth="1"/>
    <col min="5" max="5" width="11.85546875" style="17" bestFit="1" customWidth="1"/>
    <col min="6" max="6" width="2.5703125" style="17" customWidth="1"/>
    <col min="7" max="7" width="14.42578125" style="17" bestFit="1" customWidth="1"/>
    <col min="8" max="8" width="4.5703125" style="17" customWidth="1"/>
    <col min="9" max="9" width="30.85546875" style="17" bestFit="1" customWidth="1"/>
    <col min="10" max="10" width="9.140625" style="17"/>
    <col min="11" max="11" width="10.85546875" style="17" bestFit="1" customWidth="1"/>
    <col min="12" max="12" width="12.85546875" style="17" bestFit="1" customWidth="1"/>
    <col min="13" max="16384" width="9.140625" style="17"/>
  </cols>
  <sheetData>
    <row r="1" spans="1:12" x14ac:dyDescent="0.25">
      <c r="A1" s="17" t="s">
        <v>74</v>
      </c>
      <c r="C1" s="18" t="s">
        <v>35</v>
      </c>
      <c r="D1" s="18"/>
      <c r="E1" s="18" t="s">
        <v>47</v>
      </c>
      <c r="F1" s="18"/>
      <c r="G1" s="18" t="s">
        <v>19</v>
      </c>
      <c r="H1" s="18"/>
      <c r="I1" s="18" t="s">
        <v>20</v>
      </c>
      <c r="K1" s="19" t="s">
        <v>2</v>
      </c>
      <c r="L1" s="20" t="s">
        <v>3</v>
      </c>
    </row>
    <row r="2" spans="1:12" x14ac:dyDescent="0.25">
      <c r="A2" s="18" t="s">
        <v>38</v>
      </c>
      <c r="B2" s="18"/>
      <c r="C2" s="18" t="s">
        <v>41</v>
      </c>
      <c r="D2" s="18"/>
      <c r="E2" s="18" t="s">
        <v>18</v>
      </c>
      <c r="F2" s="18"/>
      <c r="G2" s="18" t="s">
        <v>55</v>
      </c>
      <c r="H2" s="18"/>
      <c r="I2" s="18" t="s">
        <v>23</v>
      </c>
      <c r="K2" s="13" t="s">
        <v>4</v>
      </c>
      <c r="L2" s="12">
        <v>1</v>
      </c>
    </row>
    <row r="3" spans="1:12" x14ac:dyDescent="0.25">
      <c r="A3" s="18" t="s">
        <v>39</v>
      </c>
      <c r="B3" s="18"/>
      <c r="C3" s="18" t="s">
        <v>43</v>
      </c>
      <c r="D3" s="18"/>
      <c r="E3" s="18" t="s">
        <v>49</v>
      </c>
      <c r="F3" s="18"/>
      <c r="G3" s="18" t="s">
        <v>56</v>
      </c>
      <c r="H3" s="18"/>
      <c r="I3" s="18" t="s">
        <v>24</v>
      </c>
      <c r="K3" s="13" t="s">
        <v>5</v>
      </c>
      <c r="L3" s="12">
        <v>2</v>
      </c>
    </row>
    <row r="4" spans="1:12" x14ac:dyDescent="0.25">
      <c r="A4" s="18" t="s">
        <v>40</v>
      </c>
      <c r="B4" s="18"/>
      <c r="C4" s="18" t="s">
        <v>44</v>
      </c>
      <c r="D4" s="18"/>
      <c r="E4" s="18" t="s">
        <v>50</v>
      </c>
      <c r="F4" s="18"/>
      <c r="G4" s="18" t="s">
        <v>57</v>
      </c>
      <c r="H4" s="18"/>
      <c r="I4" s="18" t="s">
        <v>21</v>
      </c>
      <c r="K4" s="13" t="s">
        <v>6</v>
      </c>
      <c r="L4" s="12">
        <v>3</v>
      </c>
    </row>
    <row r="5" spans="1:12" x14ac:dyDescent="0.25">
      <c r="A5" s="18" t="s">
        <v>36</v>
      </c>
      <c r="B5" s="18"/>
      <c r="C5" s="18" t="s">
        <v>42</v>
      </c>
      <c r="D5" s="18"/>
      <c r="E5" s="18" t="s">
        <v>51</v>
      </c>
      <c r="F5" s="18"/>
      <c r="G5" s="18" t="s">
        <v>59</v>
      </c>
      <c r="H5" s="18"/>
      <c r="I5" s="18" t="s">
        <v>22</v>
      </c>
      <c r="K5" s="13" t="s">
        <v>7</v>
      </c>
      <c r="L5" s="12">
        <v>4</v>
      </c>
    </row>
    <row r="6" spans="1:12" x14ac:dyDescent="0.25">
      <c r="A6" s="18" t="s">
        <v>37</v>
      </c>
      <c r="B6" s="18"/>
      <c r="C6" s="18" t="s">
        <v>45</v>
      </c>
      <c r="D6" s="18"/>
      <c r="E6" s="18" t="s">
        <v>52</v>
      </c>
      <c r="F6" s="18"/>
      <c r="G6" s="18" t="s">
        <v>60</v>
      </c>
      <c r="H6" s="18"/>
      <c r="I6" s="18" t="s">
        <v>25</v>
      </c>
      <c r="K6" s="13" t="s">
        <v>8</v>
      </c>
      <c r="L6" s="12">
        <v>5</v>
      </c>
    </row>
    <row r="7" spans="1:12" x14ac:dyDescent="0.25">
      <c r="A7" s="18" t="s">
        <v>54</v>
      </c>
      <c r="B7" s="18"/>
      <c r="C7" s="18" t="s">
        <v>46</v>
      </c>
      <c r="D7" s="18"/>
      <c r="E7" s="18" t="s">
        <v>53</v>
      </c>
      <c r="F7" s="18"/>
      <c r="G7" s="18" t="s">
        <v>61</v>
      </c>
      <c r="H7" s="18"/>
      <c r="I7" s="18" t="s">
        <v>26</v>
      </c>
      <c r="K7" s="13" t="s">
        <v>9</v>
      </c>
      <c r="L7" s="12">
        <v>6</v>
      </c>
    </row>
    <row r="8" spans="1:12" x14ac:dyDescent="0.25">
      <c r="A8" s="18" t="s">
        <v>58</v>
      </c>
      <c r="B8" s="18"/>
      <c r="C8" s="18"/>
      <c r="D8" s="18"/>
      <c r="E8" s="18"/>
      <c r="F8" s="18"/>
      <c r="G8" s="18"/>
      <c r="H8" s="18"/>
      <c r="I8" s="18" t="s">
        <v>27</v>
      </c>
      <c r="K8" s="13" t="s">
        <v>10</v>
      </c>
      <c r="L8" s="12">
        <v>7</v>
      </c>
    </row>
    <row r="9" spans="1:12" x14ac:dyDescent="0.25">
      <c r="A9" s="18"/>
      <c r="B9" s="18"/>
      <c r="C9" s="18"/>
      <c r="D9" s="18"/>
      <c r="E9" s="18"/>
      <c r="F9" s="18"/>
      <c r="G9" s="18"/>
      <c r="H9" s="18"/>
      <c r="I9" s="18" t="s">
        <v>28</v>
      </c>
      <c r="K9" s="13" t="s">
        <v>11</v>
      </c>
      <c r="L9" s="12">
        <v>8</v>
      </c>
    </row>
    <row r="10" spans="1:12" x14ac:dyDescent="0.25">
      <c r="A10" s="18"/>
      <c r="B10" s="18"/>
      <c r="C10" s="18"/>
      <c r="D10" s="18"/>
      <c r="E10" s="18"/>
      <c r="F10" s="18"/>
      <c r="G10" s="18"/>
      <c r="H10" s="18"/>
      <c r="K10" s="13" t="s">
        <v>12</v>
      </c>
      <c r="L10" s="12">
        <v>9</v>
      </c>
    </row>
    <row r="11" spans="1:12" x14ac:dyDescent="0.25">
      <c r="A11" s="18"/>
      <c r="B11" s="18"/>
      <c r="C11" s="18"/>
      <c r="D11" s="18"/>
      <c r="E11" s="18"/>
      <c r="F11" s="18"/>
      <c r="G11" s="18"/>
      <c r="H11" s="18"/>
      <c r="K11" s="13" t="s">
        <v>13</v>
      </c>
      <c r="L11" s="12">
        <v>10</v>
      </c>
    </row>
    <row r="12" spans="1:12" x14ac:dyDescent="0.25">
      <c r="A12" s="18"/>
      <c r="B12" s="18"/>
      <c r="C12" s="18"/>
      <c r="D12" s="18"/>
      <c r="E12" s="18"/>
      <c r="F12" s="18"/>
      <c r="G12" s="18"/>
      <c r="H12" s="18"/>
      <c r="K12" s="13" t="s">
        <v>14</v>
      </c>
      <c r="L12" s="12">
        <v>11</v>
      </c>
    </row>
    <row r="13" spans="1:12" x14ac:dyDescent="0.25">
      <c r="A13" s="18"/>
      <c r="B13" s="18"/>
      <c r="C13" s="18"/>
      <c r="D13" s="18"/>
      <c r="G13" s="18"/>
      <c r="H13" s="18"/>
      <c r="K13" s="11" t="s">
        <v>15</v>
      </c>
      <c r="L13" s="9">
        <v>12</v>
      </c>
    </row>
    <row r="14" spans="1:12" x14ac:dyDescent="0.25">
      <c r="G14" s="18"/>
      <c r="H14" s="18"/>
    </row>
    <row r="26" spans="1:2" x14ac:dyDescent="0.25">
      <c r="A26" s="18"/>
      <c r="B26" s="18"/>
    </row>
    <row r="38" spans="1:2" x14ac:dyDescent="0.25">
      <c r="A38" s="18"/>
      <c r="B38" s="18"/>
    </row>
    <row r="52" spans="1:2" x14ac:dyDescent="0.25">
      <c r="A52" s="18"/>
      <c r="B52" s="18"/>
    </row>
  </sheetData>
  <conditionalFormatting sqref="A2:B13">
    <cfRule type="expression" dxfId="6" priority="7">
      <formula>$A$3=A2</formula>
    </cfRule>
  </conditionalFormatting>
  <conditionalFormatting sqref="A26:B26 C2:D13">
    <cfRule type="expression" dxfId="5" priority="6">
      <formula>$A$4=A2</formula>
    </cfRule>
  </conditionalFormatting>
  <conditionalFormatting sqref="E2:F11">
    <cfRule type="expression" dxfId="4" priority="5">
      <formula>$A$5=E2</formula>
    </cfRule>
  </conditionalFormatting>
  <conditionalFormatting sqref="A38:B38 E12:F12">
    <cfRule type="expression" dxfId="3" priority="4">
      <formula>#REF!=A12</formula>
    </cfRule>
  </conditionalFormatting>
  <conditionalFormatting sqref="G2:H12">
    <cfRule type="expression" dxfId="2" priority="3">
      <formula>$A$6=G2</formula>
    </cfRule>
  </conditionalFormatting>
  <conditionalFormatting sqref="A52:B52 G13:H14">
    <cfRule type="expression" dxfId="1" priority="2">
      <formula>$A$7=A13</formula>
    </cfRule>
  </conditionalFormatting>
  <conditionalFormatting sqref="I2:I9">
    <cfRule type="expression" dxfId="0" priority="1">
      <formula>$A$8=I2</formula>
    </cfRule>
  </conditionalFormatting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Werkbladen</vt:lpstr>
      </vt:variant>
      <vt:variant>
        <vt:i4>4</vt:i4>
      </vt:variant>
      <vt:variant>
        <vt:lpstr>Grafieken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11" baseType="lpstr">
      <vt:lpstr>Séance</vt:lpstr>
      <vt:lpstr>Evolution</vt:lpstr>
      <vt:lpstr>TCD semaines</vt:lpstr>
      <vt:lpstr>Parametres</vt:lpstr>
      <vt:lpstr>Graph1</vt:lpstr>
      <vt:lpstr>Graph2</vt:lpstr>
      <vt:lpstr>Dates</vt:lpstr>
      <vt:lpstr>Exercices</vt:lpstr>
      <vt:lpstr>Mois</vt:lpstr>
      <vt:lpstr>Repetitions</vt:lpstr>
      <vt:lpstr>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BSA</cp:lastModifiedBy>
  <dcterms:created xsi:type="dcterms:W3CDTF">2015-06-05T18:19:34Z</dcterms:created>
  <dcterms:modified xsi:type="dcterms:W3CDTF">2026-01-18T09:25:53Z</dcterms:modified>
</cp:coreProperties>
</file>