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E1F2CE4-C231-47EB-B18A-8DF6F7D6901D}" xr6:coauthVersionLast="47" xr6:coauthVersionMax="47" xr10:uidLastSave="{00000000-0000-0000-0000-000000000000}"/>
  <bookViews>
    <workbookView xWindow="-120" yWindow="-120" windowWidth="29040" windowHeight="15990" xr2:uid="{DDA3823B-7476-4CC3-AECC-96355DAE414C}"/>
  </bookViews>
  <sheets>
    <sheet name="Feuil1" sheetId="1" r:id="rId1"/>
    <sheet name="Détail caisse" sheetId="3" r:id="rId2"/>
    <sheet name="Configura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1" l="1"/>
  <c r="N6" i="1"/>
  <c r="O10" i="1"/>
  <c r="N1" i="1"/>
  <c r="N8" i="1" l="1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26" i="3"/>
  <c r="M27" i="3"/>
  <c r="M28" i="3"/>
  <c r="M29" i="3"/>
  <c r="M30" i="3"/>
  <c r="M31" i="3"/>
  <c r="M32" i="3"/>
  <c r="M33" i="3"/>
  <c r="M22" i="3"/>
  <c r="M23" i="3"/>
  <c r="M24" i="3"/>
  <c r="M25" i="3"/>
  <c r="H2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2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" i="1"/>
  <c r="E2" i="1"/>
  <c r="E3" i="1" l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I39" i="1"/>
  <c r="H39" i="1"/>
  <c r="J39" i="1"/>
  <c r="M12" i="3" l="1"/>
  <c r="M13" i="3"/>
  <c r="M14" i="3"/>
  <c r="M15" i="3"/>
  <c r="M16" i="3"/>
  <c r="M17" i="3"/>
  <c r="M18" i="3"/>
  <c r="M19" i="3"/>
  <c r="M20" i="3"/>
  <c r="M21" i="3"/>
  <c r="M11" i="3"/>
  <c r="M10" i="3"/>
  <c r="M9" i="3"/>
  <c r="M8" i="3"/>
  <c r="M7" i="3"/>
  <c r="M6" i="3"/>
  <c r="M5" i="3"/>
  <c r="M4" i="3"/>
  <c r="M3" i="3"/>
  <c r="M2" i="3"/>
</calcChain>
</file>

<file path=xl/sharedStrings.xml><?xml version="1.0" encoding="utf-8"?>
<sst xmlns="http://schemas.openxmlformats.org/spreadsheetml/2006/main" count="105" uniqueCount="33">
  <si>
    <t xml:space="preserve">Date </t>
  </si>
  <si>
    <t>Prix de vente</t>
  </si>
  <si>
    <t>Produits</t>
  </si>
  <si>
    <t>Qtt cuit</t>
  </si>
  <si>
    <t>Qtt de départ</t>
  </si>
  <si>
    <t>Qtt vendu</t>
  </si>
  <si>
    <t>CA</t>
  </si>
  <si>
    <t>Perte</t>
  </si>
  <si>
    <t>Bénéfice</t>
  </si>
  <si>
    <t>Prix d'achat à l'unité</t>
  </si>
  <si>
    <t>Date</t>
  </si>
  <si>
    <t>1 cent</t>
  </si>
  <si>
    <t>2 cent</t>
  </si>
  <si>
    <t>5 cent</t>
  </si>
  <si>
    <t>10 cent</t>
  </si>
  <si>
    <t>20 cent</t>
  </si>
  <si>
    <t>50 cent</t>
  </si>
  <si>
    <t>TOTAL</t>
  </si>
  <si>
    <t>Début de caisse</t>
  </si>
  <si>
    <t>fin de caisse</t>
  </si>
  <si>
    <t>Stock minimal</t>
  </si>
  <si>
    <t>Stock actuel</t>
  </si>
  <si>
    <t>Délai Livraison en jours</t>
  </si>
  <si>
    <t>Qtt de commande</t>
  </si>
  <si>
    <t>Vendeur (prénom)</t>
  </si>
  <si>
    <t>Total :</t>
  </si>
  <si>
    <t>Moyenne des ventes</t>
  </si>
  <si>
    <t>Date prochaine Commande</t>
  </si>
  <si>
    <t>Nb de vente</t>
  </si>
  <si>
    <t>TEST + TEST</t>
  </si>
  <si>
    <t>TEST</t>
  </si>
  <si>
    <t>Prélèvement (enveloppe datée + somme)</t>
  </si>
  <si>
    <t>Excel&gt;=2019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</si>
</sst>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 * #,##0.00_ ;_ * \-#,##0.00_ ;_ * &quot;-&quot;??_ ;_ @_ "/>
    <numFmt numFmtId="164" formatCode="#,##0\ &quot;€&quot;;[Red]\-#,##0\ &quot;€&quot;"/>
    <numFmt numFmtId="165" formatCode="#,##0.00\ &quot;€&quot;;[Red]\-#,##0.00\ &quot;€&quot;"/>
    <numFmt numFmtId="166" formatCode="_-* #,##0.00\ &quot;€&quot;_-;\-* #,##0.00\ &quot;€&quot;_-;_-* &quot;-&quot;??\ &quot;€&quot;_-;_-@_-"/>
    <numFmt numFmtId="167" formatCode="#,##0.00\ &quot;€&quot;"/>
    <numFmt numFmtId="168" formatCode="_-* #,##0.00\ [$€-40C]_-;\-* #,##0.00\ [$€-40C]_-;_-* &quot;-&quot;??\ [$€-40C]_-;_-@_-"/>
    <numFmt numFmtId="169" formatCode="0.0"/>
    <numFmt numFmtId="170" formatCode="[$-40C]d\-mmm;@"/>
    <numFmt numFmtId="172" formatCode="ddd\ dd/mm/yyyy"/>
    <numFmt numFmtId="173" formatCode="ddd\ dd/mm/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 style="thin">
        <color rgb="FF000000"/>
      </diagonal>
    </border>
    <border>
      <left/>
      <right style="mediumDashed">
        <color auto="1"/>
      </right>
      <top/>
      <bottom/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167" fontId="2" fillId="6" borderId="4" xfId="0" applyNumberFormat="1" applyFont="1" applyFill="1" applyBorder="1" applyAlignment="1">
      <alignment horizontal="center"/>
    </xf>
    <xf numFmtId="167" fontId="2" fillId="6" borderId="6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7" fontId="0" fillId="4" borderId="1" xfId="1" applyNumberFormat="1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68" fontId="0" fillId="4" borderId="5" xfId="0" applyNumberFormat="1" applyFill="1" applyBorder="1" applyAlignment="1">
      <alignment horizontal="center" vertical="center"/>
    </xf>
    <xf numFmtId="168" fontId="0" fillId="4" borderId="6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8" fontId="0" fillId="3" borderId="5" xfId="0" applyNumberFormat="1" applyFill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0" fontId="0" fillId="3" borderId="1" xfId="0" applyNumberFormat="1" applyFill="1" applyBorder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 vertical="center"/>
    </xf>
    <xf numFmtId="16" fontId="2" fillId="0" borderId="0" xfId="0" applyNumberFormat="1" applyFont="1"/>
    <xf numFmtId="167" fontId="2" fillId="6" borderId="5" xfId="0" applyNumberFormat="1" applyFont="1" applyFill="1" applyBorder="1" applyAlignment="1">
      <alignment horizontal="center"/>
    </xf>
    <xf numFmtId="167" fontId="2" fillId="6" borderId="8" xfId="0" applyNumberFormat="1" applyFont="1" applyFill="1" applyBorder="1" applyAlignment="1">
      <alignment horizontal="center"/>
    </xf>
    <xf numFmtId="0" fontId="0" fillId="4" borderId="8" xfId="0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168" fontId="0" fillId="4" borderId="8" xfId="0" applyNumberForma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0" fontId="0" fillId="0" borderId="10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" fontId="2" fillId="6" borderId="4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" fontId="2" fillId="6" borderId="6" xfId="0" applyNumberFormat="1" applyFont="1" applyFill="1" applyBorder="1" applyAlignment="1">
      <alignment horizontal="center"/>
    </xf>
    <xf numFmtId="16" fontId="2" fillId="6" borderId="5" xfId="0" applyNumberFormat="1" applyFont="1" applyFill="1" applyBorder="1" applyAlignment="1">
      <alignment horizontal="center"/>
    </xf>
    <xf numFmtId="16" fontId="2" fillId="6" borderId="8" xfId="0" applyNumberFormat="1" applyFont="1" applyFill="1" applyBorder="1" applyAlignment="1">
      <alignment horizontal="center"/>
    </xf>
    <xf numFmtId="172" fontId="3" fillId="3" borderId="1" xfId="0" applyNumberFormat="1" applyFont="1" applyFill="1" applyBorder="1" applyAlignment="1">
      <alignment horizontal="center" vertical="center"/>
    </xf>
    <xf numFmtId="172" fontId="3" fillId="0" borderId="0" xfId="0" applyNumberFormat="1" applyFont="1" applyAlignment="1">
      <alignment vertical="center"/>
    </xf>
    <xf numFmtId="169" fontId="3" fillId="3" borderId="1" xfId="0" applyNumberFormat="1" applyFont="1" applyFill="1" applyBorder="1" applyAlignment="1">
      <alignment horizontal="center" vertical="center"/>
    </xf>
    <xf numFmtId="43" fontId="0" fillId="0" borderId="0" xfId="2" applyFont="1"/>
    <xf numFmtId="173" fontId="0" fillId="0" borderId="0" xfId="0" applyNumberFormat="1"/>
  </cellXfs>
  <cellStyles count="3">
    <cellStyle name="Komma" xfId="2" builtinId="3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478FC-8F96-4883-97F4-E4B144D807D2}">
  <dimension ref="A1:P39"/>
  <sheetViews>
    <sheetView tabSelected="1" workbookViewId="0">
      <selection activeCell="N9" sqref="N9"/>
    </sheetView>
  </sheetViews>
  <sheetFormatPr defaultColWidth="11.42578125" defaultRowHeight="15" x14ac:dyDescent="0.25"/>
  <cols>
    <col min="1" max="1" width="11.42578125" style="1"/>
    <col min="2" max="2" width="23.85546875" style="1" customWidth="1"/>
    <col min="3" max="3" width="17.5703125" style="1" customWidth="1"/>
    <col min="4" max="4" width="22.140625" style="1" customWidth="1"/>
    <col min="5" max="5" width="18.28515625" style="1" customWidth="1"/>
    <col min="6" max="6" width="11.42578125" style="1"/>
    <col min="7" max="7" width="13.42578125" style="1" customWidth="1"/>
    <col min="8" max="8" width="9.7109375" style="1" customWidth="1"/>
    <col min="9" max="9" width="11.42578125" style="1"/>
    <col min="10" max="10" width="12" style="1" customWidth="1"/>
    <col min="11" max="11" width="2.85546875" style="48" customWidth="1"/>
    <col min="12" max="12" width="2.85546875" style="1" customWidth="1"/>
    <col min="13" max="13" width="28.140625" style="1" customWidth="1"/>
    <col min="14" max="14" width="15.85546875" customWidth="1"/>
    <col min="15" max="15" width="15.85546875" bestFit="1" customWidth="1"/>
  </cols>
  <sheetData>
    <row r="1" spans="1:16" s="2" customFormat="1" ht="18.75" x14ac:dyDescent="0.25">
      <c r="A1" s="3" t="s">
        <v>0</v>
      </c>
      <c r="B1" s="3" t="s">
        <v>24</v>
      </c>
      <c r="C1" s="3" t="s">
        <v>2</v>
      </c>
      <c r="D1" s="3" t="s">
        <v>23</v>
      </c>
      <c r="E1" s="3" t="s">
        <v>4</v>
      </c>
      <c r="F1" s="3" t="s">
        <v>3</v>
      </c>
      <c r="G1" s="3" t="s">
        <v>5</v>
      </c>
      <c r="H1" s="3" t="s">
        <v>6</v>
      </c>
      <c r="I1" s="3" t="s">
        <v>7</v>
      </c>
      <c r="J1" s="3" t="s">
        <v>8</v>
      </c>
      <c r="K1" s="45"/>
      <c r="M1" s="8" t="s">
        <v>26</v>
      </c>
      <c r="N1" s="49">
        <f>AVERAGE(G2:G38)</f>
        <v>10</v>
      </c>
      <c r="O1" s="11"/>
      <c r="P1" s="12"/>
    </row>
    <row r="2" spans="1:16" ht="15.75" x14ac:dyDescent="0.25">
      <c r="A2" s="31">
        <v>45919</v>
      </c>
      <c r="B2" s="29" t="s">
        <v>29</v>
      </c>
      <c r="C2" s="13" t="s">
        <v>30</v>
      </c>
      <c r="D2" s="13">
        <v>100</v>
      </c>
      <c r="E2" s="14">
        <f>D2</f>
        <v>100</v>
      </c>
      <c r="F2" s="13">
        <v>10</v>
      </c>
      <c r="G2" s="13">
        <v>10</v>
      </c>
      <c r="H2" s="15">
        <f>G2*Configuration!A2</f>
        <v>10</v>
      </c>
      <c r="I2" s="14">
        <f>G2-F2</f>
        <v>0</v>
      </c>
      <c r="J2" s="15">
        <f>(Configuration!A2*Feuil1!G2)-(Configuration!C2*Feuil1!F2)</f>
        <v>7.1999999999999993</v>
      </c>
      <c r="K2" s="46"/>
      <c r="L2" s="34"/>
      <c r="M2" s="8" t="s">
        <v>21</v>
      </c>
      <c r="N2" s="9">
        <v>90</v>
      </c>
      <c r="O2" s="11"/>
      <c r="P2" s="12"/>
    </row>
    <row r="3" spans="1:16" ht="15.75" x14ac:dyDescent="0.25">
      <c r="A3" s="31">
        <v>45926</v>
      </c>
      <c r="B3" s="29"/>
      <c r="C3" s="13"/>
      <c r="D3" s="13"/>
      <c r="E3" s="14">
        <f>D3+(E2-F2)</f>
        <v>90</v>
      </c>
      <c r="F3" s="13"/>
      <c r="G3" s="13"/>
      <c r="H3" s="15">
        <f>G3*Configuration!A2</f>
        <v>0</v>
      </c>
      <c r="I3" s="14">
        <f t="shared" ref="I3:I38" si="0">G3-F3</f>
        <v>0</v>
      </c>
      <c r="J3" s="15">
        <f>(Configuration!A2*Feuil1!G3)-(Configuration!C2*Feuil1!F3)</f>
        <v>0</v>
      </c>
      <c r="K3" s="47"/>
      <c r="L3" s="34"/>
      <c r="M3" s="8" t="s">
        <v>20</v>
      </c>
      <c r="N3" s="9">
        <v>12</v>
      </c>
      <c r="O3" s="11"/>
      <c r="P3" s="12"/>
    </row>
    <row r="4" spans="1:16" ht="15.75" x14ac:dyDescent="0.25">
      <c r="A4" s="31">
        <v>45933</v>
      </c>
      <c r="B4" s="29"/>
      <c r="C4" s="13"/>
      <c r="D4" s="13"/>
      <c r="E4" s="14">
        <f>D4+(E3-F3)</f>
        <v>90</v>
      </c>
      <c r="F4" s="13"/>
      <c r="G4" s="13"/>
      <c r="H4" s="15">
        <f>G4*Configuration!A4</f>
        <v>0</v>
      </c>
      <c r="I4" s="14">
        <f t="shared" si="0"/>
        <v>0</v>
      </c>
      <c r="J4" s="15">
        <f>(Configuration!A2*Feuil1!G4)-(Configuration!C2*Feuil1!F4)</f>
        <v>0</v>
      </c>
      <c r="K4" s="47"/>
      <c r="L4" s="34"/>
      <c r="M4" s="8" t="s">
        <v>22</v>
      </c>
      <c r="N4" s="9">
        <v>2</v>
      </c>
      <c r="O4" s="11"/>
      <c r="P4" s="12"/>
    </row>
    <row r="5" spans="1:16" ht="15.75" x14ac:dyDescent="0.25">
      <c r="A5" s="31">
        <v>45940</v>
      </c>
      <c r="B5" s="29"/>
      <c r="C5" s="13"/>
      <c r="D5" s="13"/>
      <c r="E5" s="14">
        <f t="shared" ref="E5:E38" si="1">D5+(E4-F4)</f>
        <v>90</v>
      </c>
      <c r="F5" s="13"/>
      <c r="G5" s="13"/>
      <c r="H5" s="15">
        <f>G5*Configuration!A4</f>
        <v>0</v>
      </c>
      <c r="I5" s="14">
        <f t="shared" si="0"/>
        <v>0</v>
      </c>
      <c r="J5" s="15">
        <f>(Configuration!A2*Feuil1!G5)-(Configuration!C2*Feuil1!F5)</f>
        <v>0</v>
      </c>
      <c r="K5" s="47"/>
      <c r="L5" s="34"/>
      <c r="M5" s="10"/>
      <c r="N5" s="12"/>
      <c r="O5" s="10"/>
      <c r="P5" s="10"/>
    </row>
    <row r="6" spans="1:16" ht="15.75" x14ac:dyDescent="0.25">
      <c r="A6" s="31">
        <v>45947</v>
      </c>
      <c r="B6" s="29"/>
      <c r="C6" s="13"/>
      <c r="D6" s="13"/>
      <c r="E6" s="14">
        <f t="shared" si="1"/>
        <v>90</v>
      </c>
      <c r="F6" s="13"/>
      <c r="G6" s="13"/>
      <c r="H6" s="15">
        <f>G6*Configuration!A6</f>
        <v>0</v>
      </c>
      <c r="I6" s="14">
        <f t="shared" si="0"/>
        <v>0</v>
      </c>
      <c r="J6" s="15">
        <f>(Configuration!A2*Feuil1!G6)-(Configuration!C2*Feuil1!F6)</f>
        <v>0</v>
      </c>
      <c r="K6" s="47"/>
      <c r="L6" s="34"/>
      <c r="M6" s="8" t="s">
        <v>28</v>
      </c>
      <c r="N6" s="57">
        <f>MAX(0,TRUNC((N2-N3)/N1))</f>
        <v>7</v>
      </c>
      <c r="O6" s="11"/>
      <c r="P6" s="32"/>
    </row>
    <row r="7" spans="1:16" ht="15.75" x14ac:dyDescent="0.25">
      <c r="A7" s="31">
        <v>45954</v>
      </c>
      <c r="B7" s="29"/>
      <c r="C7" s="13"/>
      <c r="D7" s="13"/>
      <c r="E7" s="14">
        <f t="shared" si="1"/>
        <v>90</v>
      </c>
      <c r="F7" s="13"/>
      <c r="G7" s="13"/>
      <c r="H7" s="15">
        <f>G7*Configuration!A6</f>
        <v>0</v>
      </c>
      <c r="I7" s="14">
        <f t="shared" si="0"/>
        <v>0</v>
      </c>
      <c r="J7" s="15">
        <f>(Configuration!A2*Feuil1!G7)-(Configuration!C2*Feuil1!F7)</f>
        <v>0</v>
      </c>
      <c r="K7" s="47"/>
      <c r="L7" s="34"/>
      <c r="M7" s="10"/>
      <c r="N7" s="12"/>
      <c r="O7" s="11"/>
      <c r="P7" s="32"/>
    </row>
    <row r="8" spans="1:16" ht="15.75" x14ac:dyDescent="0.25">
      <c r="A8" s="31">
        <v>45961</v>
      </c>
      <c r="B8" s="29"/>
      <c r="C8" s="13"/>
      <c r="D8" s="13"/>
      <c r="E8" s="14">
        <f t="shared" si="1"/>
        <v>90</v>
      </c>
      <c r="F8" s="13"/>
      <c r="G8" s="13"/>
      <c r="H8" s="15">
        <f>G8*Configuration!A8</f>
        <v>0</v>
      </c>
      <c r="I8" s="14">
        <f t="shared" si="0"/>
        <v>0</v>
      </c>
      <c r="J8" s="15">
        <f>(Configuration!A2*Feuil1!G8)-(Configuration!C2*Feuil1!F8)</f>
        <v>0</v>
      </c>
      <c r="K8" s="47"/>
      <c r="L8" s="34"/>
      <c r="M8" s="8" t="s">
        <v>27</v>
      </c>
      <c r="N8" s="55">
        <f ca="1">WORKDAY.INTL(TODAY()+ N6*7 - N4,IF(WEEKDAY(TODAY(),2)=7,0,-1),"1111011")</f>
        <v>45961</v>
      </c>
      <c r="O8" s="10"/>
      <c r="P8" s="10"/>
    </row>
    <row r="9" spans="1:16" ht="15.75" x14ac:dyDescent="0.25">
      <c r="A9" s="31">
        <v>45968</v>
      </c>
      <c r="B9" s="29"/>
      <c r="C9" s="13"/>
      <c r="D9" s="13"/>
      <c r="E9" s="14">
        <f t="shared" si="1"/>
        <v>90</v>
      </c>
      <c r="F9" s="13"/>
      <c r="G9" s="13"/>
      <c r="H9" s="15">
        <f>G9*Configuration!A8</f>
        <v>0</v>
      </c>
      <c r="I9" s="14">
        <f t="shared" si="0"/>
        <v>0</v>
      </c>
      <c r="J9" s="15">
        <f>(Configuration!A2*Feuil1!G9)-(Configuration!C2*Feuil1!F9)</f>
        <v>0</v>
      </c>
      <c r="K9" s="47"/>
      <c r="L9" s="34"/>
      <c r="M9" s="35" t="s">
        <v>32</v>
      </c>
      <c r="N9" s="59">
        <f ca="1">_xlfn.LET(_xlpm.jourMin,TODAY()+MAX(0,(N2-N3)/N1)*7-N4,_xlpm.bDimanche,WEEKDAY(_xlpm.jourMin,2)=7, WORKDAY.INTL(_xlpm.jourMin,IF(_xlpm.bDimanche,0,-1),"1111011"))</f>
        <v>45961</v>
      </c>
      <c r="O9" s="56"/>
      <c r="P9" s="33"/>
    </row>
    <row r="10" spans="1:16" x14ac:dyDescent="0.25">
      <c r="A10" s="31">
        <v>45975</v>
      </c>
      <c r="B10" s="29"/>
      <c r="C10" s="13"/>
      <c r="D10" s="13"/>
      <c r="E10" s="14">
        <f t="shared" si="1"/>
        <v>90</v>
      </c>
      <c r="F10" s="13"/>
      <c r="G10" s="13"/>
      <c r="H10" s="15">
        <f>G10*Configuration!A10</f>
        <v>0</v>
      </c>
      <c r="I10" s="14">
        <f t="shared" si="0"/>
        <v>0</v>
      </c>
      <c r="J10" s="15">
        <f>(Configuration!A2*Feuil1!G10)-(Configuration!C2*Feuil1!F10)</f>
        <v>0</v>
      </c>
      <c r="K10" s="47"/>
      <c r="L10" s="34"/>
      <c r="M10" s="35"/>
      <c r="O10" s="58">
        <f>+O9</f>
        <v>0</v>
      </c>
    </row>
    <row r="11" spans="1:16" x14ac:dyDescent="0.25">
      <c r="A11" s="31">
        <v>45982</v>
      </c>
      <c r="B11" s="29"/>
      <c r="C11" s="13"/>
      <c r="D11" s="13"/>
      <c r="E11" s="14">
        <f t="shared" si="1"/>
        <v>90</v>
      </c>
      <c r="F11" s="13"/>
      <c r="G11" s="13"/>
      <c r="H11" s="15">
        <f>G11*Configuration!A10</f>
        <v>0</v>
      </c>
      <c r="I11" s="14">
        <f t="shared" si="0"/>
        <v>0</v>
      </c>
      <c r="J11" s="15">
        <f>(Configuration!A2*Feuil1!G11)-(Configuration!C2*Feuil1!F11)</f>
        <v>0</v>
      </c>
      <c r="K11" s="47"/>
      <c r="L11" s="34"/>
      <c r="M11" s="35"/>
    </row>
    <row r="12" spans="1:16" x14ac:dyDescent="0.25">
      <c r="A12" s="31">
        <v>45989</v>
      </c>
      <c r="B12" s="29"/>
      <c r="C12" s="13"/>
      <c r="D12" s="13"/>
      <c r="E12" s="14">
        <f t="shared" si="1"/>
        <v>90</v>
      </c>
      <c r="F12" s="13"/>
      <c r="G12" s="13"/>
      <c r="H12" s="15">
        <f>G12*Configuration!A12</f>
        <v>0</v>
      </c>
      <c r="I12" s="14">
        <f t="shared" si="0"/>
        <v>0</v>
      </c>
      <c r="J12" s="15">
        <f>(Configuration!A2*Feuil1!G12)-(Configuration!C2*Feuil1!F12)</f>
        <v>0</v>
      </c>
      <c r="K12" s="47"/>
      <c r="L12" s="34"/>
      <c r="M12" s="35"/>
    </row>
    <row r="13" spans="1:16" x14ac:dyDescent="0.25">
      <c r="A13" s="31">
        <v>45996</v>
      </c>
      <c r="B13" s="29"/>
      <c r="C13" s="13"/>
      <c r="D13" s="13"/>
      <c r="E13" s="14">
        <f t="shared" si="1"/>
        <v>90</v>
      </c>
      <c r="F13" s="13"/>
      <c r="G13" s="13"/>
      <c r="H13" s="15">
        <f>G13*Configuration!A12</f>
        <v>0</v>
      </c>
      <c r="I13" s="14">
        <f t="shared" si="0"/>
        <v>0</v>
      </c>
      <c r="J13" s="15">
        <f>(Configuration!A2*Feuil1!G13)-(Configuration!C2*Feuil1!F13)</f>
        <v>0</v>
      </c>
      <c r="K13" s="47"/>
      <c r="L13" s="34"/>
      <c r="M13" s="35"/>
    </row>
    <row r="14" spans="1:16" x14ac:dyDescent="0.25">
      <c r="A14" s="31">
        <v>46003</v>
      </c>
      <c r="B14" s="29"/>
      <c r="C14" s="13"/>
      <c r="D14" s="13"/>
      <c r="E14" s="14">
        <f t="shared" si="1"/>
        <v>90</v>
      </c>
      <c r="F14" s="13"/>
      <c r="G14" s="13"/>
      <c r="H14" s="15">
        <f>G14*Configuration!A14</f>
        <v>0</v>
      </c>
      <c r="I14" s="14">
        <f t="shared" si="0"/>
        <v>0</v>
      </c>
      <c r="J14" s="15">
        <f>(Configuration!A2*Feuil1!G14)-(Configuration!C2*Feuil1!F14)</f>
        <v>0</v>
      </c>
      <c r="K14" s="47"/>
      <c r="L14" s="34"/>
      <c r="M14" s="35"/>
    </row>
    <row r="15" spans="1:16" x14ac:dyDescent="0.25">
      <c r="A15" s="31">
        <v>46010</v>
      </c>
      <c r="B15" s="29"/>
      <c r="C15" s="13"/>
      <c r="D15" s="13"/>
      <c r="E15" s="14">
        <f t="shared" si="1"/>
        <v>90</v>
      </c>
      <c r="F15" s="13"/>
      <c r="G15" s="13"/>
      <c r="H15" s="15">
        <f>G15*Configuration!A14</f>
        <v>0</v>
      </c>
      <c r="I15" s="14">
        <f t="shared" si="0"/>
        <v>0</v>
      </c>
      <c r="J15" s="15">
        <f>(Configuration!A2*Feuil1!G15)-(Configuration!C2*Feuil1!F15)</f>
        <v>0</v>
      </c>
      <c r="K15" s="47"/>
      <c r="L15" s="34"/>
      <c r="M15" s="35"/>
    </row>
    <row r="16" spans="1:16" x14ac:dyDescent="0.25">
      <c r="A16" s="31">
        <v>46017</v>
      </c>
      <c r="B16" s="29"/>
      <c r="C16" s="13"/>
      <c r="D16" s="13"/>
      <c r="E16" s="14">
        <f t="shared" si="1"/>
        <v>90</v>
      </c>
      <c r="F16" s="13"/>
      <c r="G16" s="13"/>
      <c r="H16" s="15">
        <f>G16*Configuration!A16</f>
        <v>0</v>
      </c>
      <c r="I16" s="14">
        <f t="shared" si="0"/>
        <v>0</v>
      </c>
      <c r="J16" s="15">
        <f>(Configuration!A2*Feuil1!G16)-(Configuration!C2*Feuil1!F16)</f>
        <v>0</v>
      </c>
      <c r="K16" s="47"/>
      <c r="L16" s="34"/>
      <c r="M16" s="35"/>
    </row>
    <row r="17" spans="1:13" x14ac:dyDescent="0.25">
      <c r="A17" s="31">
        <v>46024</v>
      </c>
      <c r="B17" s="29"/>
      <c r="C17" s="13"/>
      <c r="D17" s="13"/>
      <c r="E17" s="14">
        <f t="shared" si="1"/>
        <v>90</v>
      </c>
      <c r="F17" s="13"/>
      <c r="G17" s="13"/>
      <c r="H17" s="15">
        <f>G17*Configuration!A16</f>
        <v>0</v>
      </c>
      <c r="I17" s="14">
        <f t="shared" si="0"/>
        <v>0</v>
      </c>
      <c r="J17" s="15">
        <f>(Configuration!A2*Feuil1!G17)-(Configuration!C2*Feuil1!F17)</f>
        <v>0</v>
      </c>
      <c r="K17" s="47"/>
      <c r="L17" s="34"/>
      <c r="M17" s="35"/>
    </row>
    <row r="18" spans="1:13" x14ac:dyDescent="0.25">
      <c r="A18" s="31">
        <v>46031</v>
      </c>
      <c r="B18" s="29"/>
      <c r="C18" s="13"/>
      <c r="D18" s="13"/>
      <c r="E18" s="14">
        <f t="shared" si="1"/>
        <v>90</v>
      </c>
      <c r="F18" s="13"/>
      <c r="G18" s="13"/>
      <c r="H18" s="15">
        <f>G18*Configuration!A18</f>
        <v>0</v>
      </c>
      <c r="I18" s="14">
        <f t="shared" si="0"/>
        <v>0</v>
      </c>
      <c r="J18" s="15">
        <f>(Configuration!A2*Feuil1!G18)-(Configuration!C2*Feuil1!F18)</f>
        <v>0</v>
      </c>
      <c r="K18" s="47"/>
      <c r="L18" s="34"/>
      <c r="M18" s="35"/>
    </row>
    <row r="19" spans="1:13" x14ac:dyDescent="0.25">
      <c r="A19" s="31">
        <v>46038</v>
      </c>
      <c r="B19" s="29"/>
      <c r="C19" s="13"/>
      <c r="D19" s="13"/>
      <c r="E19" s="14">
        <f t="shared" si="1"/>
        <v>90</v>
      </c>
      <c r="F19" s="13"/>
      <c r="G19" s="13"/>
      <c r="H19" s="15">
        <f>G19*Configuration!A18</f>
        <v>0</v>
      </c>
      <c r="I19" s="14">
        <f t="shared" si="0"/>
        <v>0</v>
      </c>
      <c r="J19" s="15">
        <f>(Configuration!A2*Feuil1!G19)-(Configuration!C2*Feuil1!F19)</f>
        <v>0</v>
      </c>
      <c r="K19" s="47"/>
      <c r="L19" s="34"/>
      <c r="M19" s="35"/>
    </row>
    <row r="20" spans="1:13" x14ac:dyDescent="0.25">
      <c r="A20" s="31">
        <v>46045</v>
      </c>
      <c r="B20" s="29"/>
      <c r="C20" s="13"/>
      <c r="D20" s="13"/>
      <c r="E20" s="14">
        <f t="shared" si="1"/>
        <v>90</v>
      </c>
      <c r="F20" s="13"/>
      <c r="G20" s="13"/>
      <c r="H20" s="15">
        <f>G20*Configuration!A20</f>
        <v>0</v>
      </c>
      <c r="I20" s="14">
        <f t="shared" si="0"/>
        <v>0</v>
      </c>
      <c r="J20" s="15">
        <f>(Configuration!A2*Feuil1!G20)-(Configuration!C2*Feuil1!F20)</f>
        <v>0</v>
      </c>
      <c r="K20" s="47"/>
      <c r="L20" s="34"/>
      <c r="M20" s="35"/>
    </row>
    <row r="21" spans="1:13" x14ac:dyDescent="0.25">
      <c r="A21" s="31">
        <v>46052</v>
      </c>
      <c r="B21" s="29"/>
      <c r="C21" s="13"/>
      <c r="D21" s="13"/>
      <c r="E21" s="14">
        <f t="shared" si="1"/>
        <v>90</v>
      </c>
      <c r="F21" s="13"/>
      <c r="G21" s="13"/>
      <c r="H21" s="15">
        <f>G21*Configuration!A20</f>
        <v>0</v>
      </c>
      <c r="I21" s="14">
        <f t="shared" si="0"/>
        <v>0</v>
      </c>
      <c r="J21" s="15">
        <f>(Configuration!A2*Feuil1!G21)-(Configuration!C2*Feuil1!F21)</f>
        <v>0</v>
      </c>
      <c r="K21" s="47"/>
      <c r="L21" s="34"/>
      <c r="M21" s="35"/>
    </row>
    <row r="22" spans="1:13" x14ac:dyDescent="0.25">
      <c r="A22" s="31">
        <v>46059</v>
      </c>
      <c r="B22" s="29"/>
      <c r="C22" s="13"/>
      <c r="D22" s="13"/>
      <c r="E22" s="14">
        <f t="shared" si="1"/>
        <v>90</v>
      </c>
      <c r="F22" s="13"/>
      <c r="G22" s="13"/>
      <c r="H22" s="15">
        <f>G22*Configuration!A22</f>
        <v>0</v>
      </c>
      <c r="I22" s="14">
        <f t="shared" si="0"/>
        <v>0</v>
      </c>
      <c r="J22" s="15">
        <f>(Configuration!A2*Feuil1!G22)-(Configuration!C2*Feuil1!F22)</f>
        <v>0</v>
      </c>
      <c r="K22" s="47"/>
      <c r="L22" s="34"/>
      <c r="M22" s="35"/>
    </row>
    <row r="23" spans="1:13" x14ac:dyDescent="0.25">
      <c r="A23" s="31">
        <v>46066</v>
      </c>
      <c r="B23" s="29"/>
      <c r="C23" s="13"/>
      <c r="D23" s="13"/>
      <c r="E23" s="14">
        <f t="shared" si="1"/>
        <v>90</v>
      </c>
      <c r="F23" s="13"/>
      <c r="G23" s="13"/>
      <c r="H23" s="15">
        <f>G23*Configuration!A22</f>
        <v>0</v>
      </c>
      <c r="I23" s="14">
        <f t="shared" si="0"/>
        <v>0</v>
      </c>
      <c r="J23" s="15">
        <f>(Configuration!A2*Feuil1!G23)-(Configuration!C2*Feuil1!F23)</f>
        <v>0</v>
      </c>
      <c r="K23" s="47"/>
      <c r="L23" s="34"/>
      <c r="M23" s="35"/>
    </row>
    <row r="24" spans="1:13" x14ac:dyDescent="0.25">
      <c r="A24" s="31">
        <v>46073</v>
      </c>
      <c r="B24" s="29"/>
      <c r="C24" s="13"/>
      <c r="D24" s="13"/>
      <c r="E24" s="14">
        <f t="shared" si="1"/>
        <v>90</v>
      </c>
      <c r="F24" s="13"/>
      <c r="G24" s="13"/>
      <c r="H24" s="15">
        <f>G24*Configuration!A24</f>
        <v>0</v>
      </c>
      <c r="I24" s="14">
        <f t="shared" si="0"/>
        <v>0</v>
      </c>
      <c r="J24" s="15">
        <f>(Configuration!A2*Feuil1!G24)-(Configuration!C2*Feuil1!F24)</f>
        <v>0</v>
      </c>
      <c r="K24" s="47"/>
      <c r="L24" s="34"/>
      <c r="M24" s="35"/>
    </row>
    <row r="25" spans="1:13" x14ac:dyDescent="0.25">
      <c r="A25" s="31">
        <v>46080</v>
      </c>
      <c r="B25" s="29"/>
      <c r="C25" s="13"/>
      <c r="D25" s="13"/>
      <c r="E25" s="14">
        <f t="shared" si="1"/>
        <v>90</v>
      </c>
      <c r="F25" s="13"/>
      <c r="G25" s="13"/>
      <c r="H25" s="15">
        <f>G25*Configuration!A24</f>
        <v>0</v>
      </c>
      <c r="I25" s="14">
        <f t="shared" si="0"/>
        <v>0</v>
      </c>
      <c r="J25" s="15">
        <f>(Configuration!A2*Feuil1!G25)-(Configuration!C2*Feuil1!F25)</f>
        <v>0</v>
      </c>
      <c r="K25" s="47"/>
      <c r="L25" s="34"/>
      <c r="M25" s="35"/>
    </row>
    <row r="26" spans="1:13" x14ac:dyDescent="0.25">
      <c r="A26" s="31">
        <v>46087</v>
      </c>
      <c r="B26" s="29"/>
      <c r="C26" s="13"/>
      <c r="D26" s="13"/>
      <c r="E26" s="14">
        <f t="shared" si="1"/>
        <v>90</v>
      </c>
      <c r="F26" s="13"/>
      <c r="G26" s="13"/>
      <c r="H26" s="15">
        <f>G26*Configuration!A26</f>
        <v>0</v>
      </c>
      <c r="I26" s="14">
        <f t="shared" si="0"/>
        <v>0</v>
      </c>
      <c r="J26" s="15">
        <f>(Configuration!A2*Feuil1!G26)-(Configuration!C2*Feuil1!F26)</f>
        <v>0</v>
      </c>
      <c r="K26" s="47"/>
      <c r="L26" s="34"/>
      <c r="M26" s="35"/>
    </row>
    <row r="27" spans="1:13" x14ac:dyDescent="0.25">
      <c r="A27" s="31">
        <v>46094</v>
      </c>
      <c r="B27" s="29"/>
      <c r="C27" s="13"/>
      <c r="D27" s="13"/>
      <c r="E27" s="14">
        <f t="shared" si="1"/>
        <v>90</v>
      </c>
      <c r="F27" s="13"/>
      <c r="G27" s="13"/>
      <c r="H27" s="15">
        <f>G27*Configuration!A26</f>
        <v>0</v>
      </c>
      <c r="I27" s="14">
        <f t="shared" si="0"/>
        <v>0</v>
      </c>
      <c r="J27" s="15">
        <f>(Configuration!A2*Feuil1!G27)-(Configuration!C2*Feuil1!F27)</f>
        <v>0</v>
      </c>
      <c r="K27" s="47"/>
      <c r="L27" s="34"/>
      <c r="M27" s="35"/>
    </row>
    <row r="28" spans="1:13" x14ac:dyDescent="0.25">
      <c r="A28" s="31">
        <v>46101</v>
      </c>
      <c r="B28" s="29"/>
      <c r="C28" s="13"/>
      <c r="D28" s="13"/>
      <c r="E28" s="14">
        <f t="shared" si="1"/>
        <v>90</v>
      </c>
      <c r="F28" s="13"/>
      <c r="G28" s="13"/>
      <c r="H28" s="15">
        <f>G28*Configuration!A28</f>
        <v>0</v>
      </c>
      <c r="I28" s="14">
        <f t="shared" si="0"/>
        <v>0</v>
      </c>
      <c r="J28" s="15">
        <f>(Configuration!A2*Feuil1!G28)-(Configuration!C2*Feuil1!F28)</f>
        <v>0</v>
      </c>
      <c r="K28" s="47"/>
      <c r="L28" s="34"/>
      <c r="M28" s="35"/>
    </row>
    <row r="29" spans="1:13" x14ac:dyDescent="0.25">
      <c r="A29" s="31">
        <v>46108</v>
      </c>
      <c r="B29" s="29"/>
      <c r="C29" s="13"/>
      <c r="D29" s="13"/>
      <c r="E29" s="14">
        <f t="shared" si="1"/>
        <v>90</v>
      </c>
      <c r="F29" s="13"/>
      <c r="G29" s="13"/>
      <c r="H29" s="15">
        <f>G29*Configuration!A28</f>
        <v>0</v>
      </c>
      <c r="I29" s="14">
        <f t="shared" si="0"/>
        <v>0</v>
      </c>
      <c r="J29" s="15">
        <f>(Configuration!A2*Feuil1!G29)-(Configuration!C2*Feuil1!F29)</f>
        <v>0</v>
      </c>
      <c r="K29" s="47"/>
      <c r="L29" s="34"/>
      <c r="M29" s="35"/>
    </row>
    <row r="30" spans="1:13" x14ac:dyDescent="0.25">
      <c r="A30" s="31">
        <v>46115</v>
      </c>
      <c r="B30" s="29"/>
      <c r="C30" s="13"/>
      <c r="D30" s="13"/>
      <c r="E30" s="14">
        <f t="shared" si="1"/>
        <v>90</v>
      </c>
      <c r="F30" s="13"/>
      <c r="G30" s="13"/>
      <c r="H30" s="15">
        <f>G30*Configuration!A30</f>
        <v>0</v>
      </c>
      <c r="I30" s="14">
        <f t="shared" si="0"/>
        <v>0</v>
      </c>
      <c r="J30" s="15">
        <f>(Configuration!A2*Feuil1!G30)-(Configuration!C2*Feuil1!F30)</f>
        <v>0</v>
      </c>
      <c r="K30" s="47"/>
      <c r="L30" s="34"/>
      <c r="M30" s="35"/>
    </row>
    <row r="31" spans="1:13" x14ac:dyDescent="0.25">
      <c r="A31" s="31">
        <v>46122</v>
      </c>
      <c r="B31" s="29"/>
      <c r="C31" s="13"/>
      <c r="D31" s="13"/>
      <c r="E31" s="14">
        <f t="shared" si="1"/>
        <v>90</v>
      </c>
      <c r="F31" s="13"/>
      <c r="G31" s="13"/>
      <c r="H31" s="15">
        <f>G31*Configuration!A30</f>
        <v>0</v>
      </c>
      <c r="I31" s="14">
        <f t="shared" si="0"/>
        <v>0</v>
      </c>
      <c r="J31" s="15">
        <f>(Configuration!A2*Feuil1!G31)-(Configuration!C2*Feuil1!F31)</f>
        <v>0</v>
      </c>
      <c r="K31" s="47"/>
      <c r="L31" s="34"/>
      <c r="M31" s="35"/>
    </row>
    <row r="32" spans="1:13" x14ac:dyDescent="0.25">
      <c r="A32" s="31">
        <v>46129</v>
      </c>
      <c r="B32" s="29"/>
      <c r="C32" s="13"/>
      <c r="D32" s="13"/>
      <c r="E32" s="14">
        <f t="shared" si="1"/>
        <v>90</v>
      </c>
      <c r="F32" s="13"/>
      <c r="G32" s="13"/>
      <c r="H32" s="15">
        <f>G32*Configuration!A32</f>
        <v>0</v>
      </c>
      <c r="I32" s="14">
        <f t="shared" si="0"/>
        <v>0</v>
      </c>
      <c r="J32" s="15">
        <f>(Configuration!A2*Feuil1!G32)-(Configuration!C2*Feuil1!F32)</f>
        <v>0</v>
      </c>
      <c r="K32" s="47"/>
      <c r="L32" s="34"/>
      <c r="M32" s="35"/>
    </row>
    <row r="33" spans="1:13" x14ac:dyDescent="0.25">
      <c r="A33" s="31">
        <v>46136</v>
      </c>
      <c r="B33" s="29"/>
      <c r="C33" s="13"/>
      <c r="D33" s="13"/>
      <c r="E33" s="14">
        <f t="shared" si="1"/>
        <v>90</v>
      </c>
      <c r="F33" s="13"/>
      <c r="G33" s="13"/>
      <c r="H33" s="15">
        <f>G33*Configuration!A32</f>
        <v>0</v>
      </c>
      <c r="I33" s="14">
        <f t="shared" si="0"/>
        <v>0</v>
      </c>
      <c r="J33" s="15">
        <f>(Configuration!A2*Feuil1!G33)-(Configuration!C2*Feuil1!F33)</f>
        <v>0</v>
      </c>
      <c r="K33" s="47"/>
      <c r="L33" s="34"/>
      <c r="M33" s="35"/>
    </row>
    <row r="34" spans="1:13" x14ac:dyDescent="0.25">
      <c r="A34" s="31">
        <v>46143</v>
      </c>
      <c r="B34" s="29"/>
      <c r="C34" s="13"/>
      <c r="D34" s="13"/>
      <c r="E34" s="14">
        <f t="shared" si="1"/>
        <v>90</v>
      </c>
      <c r="F34" s="13"/>
      <c r="G34" s="13"/>
      <c r="H34" s="15">
        <f>G34*Configuration!A34</f>
        <v>0</v>
      </c>
      <c r="I34" s="14">
        <f t="shared" si="0"/>
        <v>0</v>
      </c>
      <c r="J34" s="15">
        <f>(Configuration!A2*Feuil1!G34)-(Configuration!C2*Feuil1!F34)</f>
        <v>0</v>
      </c>
      <c r="K34" s="47"/>
      <c r="L34" s="34"/>
      <c r="M34" s="35"/>
    </row>
    <row r="35" spans="1:13" x14ac:dyDescent="0.25">
      <c r="A35" s="31">
        <v>46150</v>
      </c>
      <c r="B35" s="29"/>
      <c r="C35" s="13"/>
      <c r="D35" s="13"/>
      <c r="E35" s="14">
        <f t="shared" si="1"/>
        <v>90</v>
      </c>
      <c r="F35" s="13"/>
      <c r="G35" s="13"/>
      <c r="H35" s="15">
        <f>G35*Configuration!A34</f>
        <v>0</v>
      </c>
      <c r="I35" s="14">
        <f t="shared" si="0"/>
        <v>0</v>
      </c>
      <c r="J35" s="15">
        <f>(Configuration!A2*Feuil1!G35)-(Configuration!C2*Feuil1!F35)</f>
        <v>0</v>
      </c>
      <c r="K35" s="47"/>
      <c r="L35" s="34"/>
      <c r="M35" s="35"/>
    </row>
    <row r="36" spans="1:13" x14ac:dyDescent="0.25">
      <c r="A36" s="31">
        <v>46157</v>
      </c>
      <c r="B36" s="29"/>
      <c r="C36" s="13"/>
      <c r="D36" s="13"/>
      <c r="E36" s="14">
        <f t="shared" si="1"/>
        <v>90</v>
      </c>
      <c r="F36" s="13"/>
      <c r="G36" s="13"/>
      <c r="H36" s="15">
        <f>G36*Configuration!A36</f>
        <v>0</v>
      </c>
      <c r="I36" s="14">
        <f t="shared" si="0"/>
        <v>0</v>
      </c>
      <c r="J36" s="15">
        <f>(Configuration!A2*Feuil1!G36)-(Configuration!C2*Feuil1!F36)</f>
        <v>0</v>
      </c>
      <c r="K36" s="47"/>
      <c r="L36" s="34"/>
      <c r="M36" s="35"/>
    </row>
    <row r="37" spans="1:13" x14ac:dyDescent="0.25">
      <c r="A37" s="31">
        <v>46164</v>
      </c>
      <c r="B37" s="29"/>
      <c r="C37" s="13"/>
      <c r="D37" s="13"/>
      <c r="E37" s="14">
        <f t="shared" si="1"/>
        <v>90</v>
      </c>
      <c r="F37" s="13"/>
      <c r="G37" s="13"/>
      <c r="H37" s="15">
        <f>G37*Configuration!A36</f>
        <v>0</v>
      </c>
      <c r="I37" s="14">
        <f t="shared" si="0"/>
        <v>0</v>
      </c>
      <c r="J37" s="15">
        <f>(Configuration!A2*Feuil1!G37)-(Configuration!C2*Feuil1!F37)</f>
        <v>0</v>
      </c>
      <c r="K37" s="47"/>
      <c r="L37" s="34"/>
      <c r="M37" s="35"/>
    </row>
    <row r="38" spans="1:13" x14ac:dyDescent="0.25">
      <c r="A38" s="31">
        <v>46171</v>
      </c>
      <c r="B38" s="29"/>
      <c r="C38" s="13"/>
      <c r="D38" s="13"/>
      <c r="E38" s="14">
        <f t="shared" si="1"/>
        <v>90</v>
      </c>
      <c r="F38" s="13"/>
      <c r="G38" s="13"/>
      <c r="H38" s="15">
        <f>G38*Configuration!A38</f>
        <v>0</v>
      </c>
      <c r="I38" s="14">
        <f t="shared" si="0"/>
        <v>0</v>
      </c>
      <c r="J38" s="15">
        <f>(Configuration!A2*Feuil1!G38)-(Configuration!C2*Feuil1!F38)</f>
        <v>0</v>
      </c>
      <c r="K38" s="47"/>
      <c r="L38" s="34"/>
      <c r="M38" s="35"/>
    </row>
    <row r="39" spans="1:13" x14ac:dyDescent="0.25">
      <c r="G39" s="30" t="s">
        <v>25</v>
      </c>
      <c r="H39" s="15">
        <f>SUM(H2:H38)</f>
        <v>10</v>
      </c>
      <c r="I39" s="15">
        <f t="shared" ref="I39:J39" si="2">SUM(I2:I38)</f>
        <v>0</v>
      </c>
      <c r="J39" s="15">
        <f t="shared" si="2"/>
        <v>7.1999999999999993</v>
      </c>
      <c r="K39" s="47"/>
      <c r="L39" s="34"/>
      <c r="M39" s="35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4750F-BDA3-4FE1-8044-6E35A53751C3}">
  <dimension ref="A1:N81"/>
  <sheetViews>
    <sheetView workbookViewId="0"/>
  </sheetViews>
  <sheetFormatPr defaultColWidth="8.7109375" defaultRowHeight="29.25" customHeight="1" x14ac:dyDescent="0.25"/>
  <cols>
    <col min="1" max="1" width="9.42578125" customWidth="1"/>
    <col min="2" max="2" width="17.42578125" customWidth="1"/>
    <col min="3" max="12" width="7.85546875" customWidth="1"/>
    <col min="13" max="13" width="10.140625" customWidth="1"/>
    <col min="14" max="14" width="12.85546875" customWidth="1"/>
  </cols>
  <sheetData>
    <row r="1" spans="1:14" ht="77.25" customHeight="1" thickBot="1" x14ac:dyDescent="0.3">
      <c r="A1" s="22" t="s">
        <v>10</v>
      </c>
      <c r="B1" s="44"/>
      <c r="C1" s="24" t="s">
        <v>11</v>
      </c>
      <c r="D1" s="24" t="s">
        <v>12</v>
      </c>
      <c r="E1" s="24" t="s">
        <v>13</v>
      </c>
      <c r="F1" s="24" t="s">
        <v>14</v>
      </c>
      <c r="G1" s="24" t="s">
        <v>15</v>
      </c>
      <c r="H1" s="24" t="s">
        <v>16</v>
      </c>
      <c r="I1" s="25">
        <v>1</v>
      </c>
      <c r="J1" s="25">
        <v>2</v>
      </c>
      <c r="K1" s="25">
        <v>5</v>
      </c>
      <c r="L1" s="26">
        <v>10</v>
      </c>
      <c r="M1" s="23" t="s">
        <v>17</v>
      </c>
      <c r="N1" s="7" t="s">
        <v>31</v>
      </c>
    </row>
    <row r="2" spans="1:14" ht="24.75" customHeight="1" x14ac:dyDescent="0.25">
      <c r="A2" s="50">
        <v>45919</v>
      </c>
      <c r="B2" s="5" t="s">
        <v>18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27">
        <f>C2*0.01+D2*0.02+E2*0.05+F2*0.1+G2*0.2+H2*0.5+I2*1+J2*2+K2*5+L2*10</f>
        <v>0</v>
      </c>
      <c r="N2" s="20"/>
    </row>
    <row r="3" spans="1:14" ht="24.75" customHeight="1" thickBot="1" x14ac:dyDescent="0.3">
      <c r="A3" s="51"/>
      <c r="B3" s="6" t="s">
        <v>19</v>
      </c>
      <c r="C3" s="19"/>
      <c r="D3" s="19"/>
      <c r="E3" s="19"/>
      <c r="F3" s="19"/>
      <c r="G3" s="19">
        <v>11</v>
      </c>
      <c r="H3" s="19"/>
      <c r="I3" s="19"/>
      <c r="J3" s="19"/>
      <c r="K3" s="19"/>
      <c r="L3" s="19"/>
      <c r="M3" s="28">
        <f t="shared" ref="M3" si="0">C3*0.01+D3*0.02+E3*0.05+F3*0.1+G3*0.2+H3*0.5+I3*1+J3*2+K3*5+L3*10</f>
        <v>2.2000000000000002</v>
      </c>
      <c r="N3" s="21"/>
    </row>
    <row r="4" spans="1:14" ht="24.75" customHeight="1" x14ac:dyDescent="0.25">
      <c r="A4" s="50">
        <v>45926</v>
      </c>
      <c r="B4" s="5" t="s">
        <v>18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27">
        <f>C4*0.01+D4*0.02+E4*0.05+F4*0.1+G4*0.2+H4*0.5+I4*1+J4*2+K4*5+L4*10</f>
        <v>0</v>
      </c>
      <c r="N4" s="20"/>
    </row>
    <row r="5" spans="1:14" ht="24.75" customHeight="1" thickBot="1" x14ac:dyDescent="0.3">
      <c r="A5" s="51"/>
      <c r="B5" s="6" t="s">
        <v>19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28">
        <f t="shared" ref="M5" si="1">C5*0.01+D5*0.02+E5*0.05+F5*0.1+G5*0.2+H5*0.5+I5*1+J5*2+K5*5+L5*10</f>
        <v>0</v>
      </c>
      <c r="N5" s="21"/>
    </row>
    <row r="6" spans="1:14" ht="24.75" customHeight="1" x14ac:dyDescent="0.25">
      <c r="A6" s="50">
        <v>45933</v>
      </c>
      <c r="B6" s="5" t="s">
        <v>18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27">
        <f>C6*0.01+D6*0.02+E6*0.05+F6*0.1+G6*0.2+H6*0.5+I6*1+J6*2+K6*5+L6*10</f>
        <v>0</v>
      </c>
      <c r="N6" s="20"/>
    </row>
    <row r="7" spans="1:14" ht="24.75" customHeight="1" thickBot="1" x14ac:dyDescent="0.3">
      <c r="A7" s="51"/>
      <c r="B7" s="6" t="s">
        <v>19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28">
        <f t="shared" ref="M7" si="2">C7*0.01+D7*0.02+E7*0.05+F7*0.1+G7*0.2+H7*0.5+I7*1+J7*2+K7*5+L7*10</f>
        <v>0</v>
      </c>
      <c r="N7" s="21"/>
    </row>
    <row r="8" spans="1:14" ht="24.75" customHeight="1" x14ac:dyDescent="0.25">
      <c r="A8" s="50">
        <v>45940</v>
      </c>
      <c r="B8" s="5" t="s">
        <v>18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27">
        <f>C8*0.01+D8*0.02+E8*0.05+F8*0.1+G8*0.2+H8*0.5+I8*1+J8*2+K8*5+L8*10</f>
        <v>0</v>
      </c>
      <c r="N8" s="20"/>
    </row>
    <row r="9" spans="1:14" ht="24.75" customHeight="1" thickBot="1" x14ac:dyDescent="0.3">
      <c r="A9" s="51"/>
      <c r="B9" s="6" t="s">
        <v>19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28">
        <f t="shared" ref="M9" si="3">C9*0.01+D9*0.02+E9*0.05+F9*0.1+G9*0.2+H9*0.5+I9*1+J9*2+K9*5+L9*10</f>
        <v>0</v>
      </c>
      <c r="N9" s="21"/>
    </row>
    <row r="10" spans="1:14" ht="24.75" customHeight="1" x14ac:dyDescent="0.25">
      <c r="A10" s="50">
        <v>45947</v>
      </c>
      <c r="B10" s="5" t="s">
        <v>18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27">
        <f>C10*0.01+D10*0.02+E10*0.05+F10*0.1+G10*0.2+H10*0.5+I10*1+J10*2+K10*5+L10*10</f>
        <v>0</v>
      </c>
      <c r="N10" s="20"/>
    </row>
    <row r="11" spans="1:14" ht="24.75" customHeight="1" thickBot="1" x14ac:dyDescent="0.3">
      <c r="A11" s="51"/>
      <c r="B11" s="6" t="s">
        <v>19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28">
        <f t="shared" ref="M11" si="4">C11*0.01+D11*0.02+E11*0.05+F11*0.1+G11*0.2+H11*0.5+I11*1+J11*2+K11*5+L11*10</f>
        <v>0</v>
      </c>
      <c r="N11" s="21"/>
    </row>
    <row r="12" spans="1:14" ht="24.75" customHeight="1" x14ac:dyDescent="0.25">
      <c r="A12" s="50">
        <v>45954</v>
      </c>
      <c r="B12" s="5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27">
        <f>C12*0.01+D12*0.02+E12*0.05+F12*0.1+G12*0.2+H12*0.5+I12*1+J12*2+K12*5+L12*10</f>
        <v>0</v>
      </c>
      <c r="N12" s="20"/>
    </row>
    <row r="13" spans="1:14" ht="24.75" customHeight="1" thickBot="1" x14ac:dyDescent="0.3">
      <c r="A13" s="51"/>
      <c r="B13" s="6" t="s">
        <v>19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28">
        <f t="shared" ref="M13" si="5">C13*0.01+D13*0.02+E13*0.05+F13*0.1+G13*0.2+H13*0.5+I13*1+J13*2+K13*5+L13*10</f>
        <v>0</v>
      </c>
      <c r="N13" s="21"/>
    </row>
    <row r="14" spans="1:14" ht="24.75" customHeight="1" x14ac:dyDescent="0.25">
      <c r="A14" s="50">
        <v>45961</v>
      </c>
      <c r="B14" s="5" t="s">
        <v>18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27">
        <f>C14*0.01+D14*0.02+E14*0.05+F14*0.1+G14*0.2+H14*0.5+I14*1+J14*2+K14*5+L14*10</f>
        <v>0</v>
      </c>
      <c r="N14" s="20"/>
    </row>
    <row r="15" spans="1:14" ht="24.75" customHeight="1" thickBot="1" x14ac:dyDescent="0.3">
      <c r="A15" s="51"/>
      <c r="B15" s="6" t="s">
        <v>19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28">
        <f t="shared" ref="M15" si="6">C15*0.01+D15*0.02+E15*0.05+F15*0.1+G15*0.2+H15*0.5+I15*1+J15*2+K15*5+L15*10</f>
        <v>0</v>
      </c>
      <c r="N15" s="21"/>
    </row>
    <row r="16" spans="1:14" ht="24.75" customHeight="1" x14ac:dyDescent="0.25">
      <c r="A16" s="50">
        <v>45968</v>
      </c>
      <c r="B16" s="5" t="s">
        <v>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7">
        <f>C16*0.01+D16*0.02+E16*0.05+F16*0.1+G16*0.2+H16*0.5+I16*1+J16*2+K16*5+L16*10</f>
        <v>0</v>
      </c>
      <c r="N16" s="20"/>
    </row>
    <row r="17" spans="1:14" ht="24.75" customHeight="1" thickBot="1" x14ac:dyDescent="0.3">
      <c r="A17" s="51"/>
      <c r="B17" s="6" t="s">
        <v>19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28">
        <f t="shared" ref="M17:M21" si="7">C17*0.01+D17*0.02+E17*0.05+F17*0.1+G17*0.2+H17*0.5+I17*1+J17*2+K17*5+L17*10</f>
        <v>0</v>
      </c>
      <c r="N17" s="21"/>
    </row>
    <row r="18" spans="1:14" ht="24.75" customHeight="1" x14ac:dyDescent="0.25">
      <c r="A18" s="50">
        <v>45975</v>
      </c>
      <c r="B18" s="5" t="s">
        <v>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7">
        <f t="shared" si="7"/>
        <v>0</v>
      </c>
      <c r="N18" s="20"/>
    </row>
    <row r="19" spans="1:14" ht="24.75" customHeight="1" thickBot="1" x14ac:dyDescent="0.3">
      <c r="A19" s="51"/>
      <c r="B19" s="6" t="s">
        <v>19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28">
        <f t="shared" si="7"/>
        <v>0</v>
      </c>
      <c r="N19" s="21"/>
    </row>
    <row r="20" spans="1:14" ht="24.75" customHeight="1" x14ac:dyDescent="0.25">
      <c r="A20" s="50">
        <v>45982</v>
      </c>
      <c r="B20" s="5" t="s">
        <v>18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7">
        <f t="shared" si="7"/>
        <v>0</v>
      </c>
      <c r="N20" s="20"/>
    </row>
    <row r="21" spans="1:14" ht="24.75" customHeight="1" thickBot="1" x14ac:dyDescent="0.3">
      <c r="A21" s="51"/>
      <c r="B21" s="6" t="s">
        <v>19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28">
        <f t="shared" si="7"/>
        <v>0</v>
      </c>
      <c r="N21" s="21"/>
    </row>
    <row r="22" spans="1:14" ht="29.25" customHeight="1" x14ac:dyDescent="0.25">
      <c r="A22" s="50">
        <v>45989</v>
      </c>
      <c r="B22" s="5" t="s">
        <v>18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27">
        <f t="shared" ref="M22:M29" si="8">C22*0.01+D22*0.02+E22*0.05+F22*0.1+G22*0.2+H22*0.5+I22*1+J22*2+K22*5+L22*10</f>
        <v>0</v>
      </c>
      <c r="N22" s="20"/>
    </row>
    <row r="23" spans="1:14" ht="29.25" customHeight="1" thickBot="1" x14ac:dyDescent="0.3">
      <c r="A23" s="51"/>
      <c r="B23" s="6" t="s">
        <v>19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28">
        <f t="shared" si="8"/>
        <v>0</v>
      </c>
      <c r="N23" s="21"/>
    </row>
    <row r="24" spans="1:14" ht="29.25" customHeight="1" x14ac:dyDescent="0.25">
      <c r="A24" s="50">
        <v>45996</v>
      </c>
      <c r="B24" s="5" t="s">
        <v>18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27">
        <f t="shared" si="8"/>
        <v>0</v>
      </c>
      <c r="N24" s="20"/>
    </row>
    <row r="25" spans="1:14" ht="29.25" customHeight="1" thickBot="1" x14ac:dyDescent="0.3">
      <c r="A25" s="51"/>
      <c r="B25" s="6" t="s">
        <v>19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8">
        <f t="shared" si="8"/>
        <v>0</v>
      </c>
      <c r="N25" s="21"/>
    </row>
    <row r="26" spans="1:14" ht="29.25" customHeight="1" x14ac:dyDescent="0.25">
      <c r="A26" s="50">
        <v>46003</v>
      </c>
      <c r="B26" s="5" t="s">
        <v>18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27">
        <f t="shared" si="8"/>
        <v>0</v>
      </c>
      <c r="N26" s="20"/>
    </row>
    <row r="27" spans="1:14" ht="29.25" customHeight="1" thickBot="1" x14ac:dyDescent="0.3">
      <c r="A27" s="51"/>
      <c r="B27" s="6" t="s">
        <v>19</v>
      </c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28">
        <f t="shared" si="8"/>
        <v>0</v>
      </c>
      <c r="N27" s="21"/>
    </row>
    <row r="28" spans="1:14" ht="29.25" customHeight="1" x14ac:dyDescent="0.25">
      <c r="A28" s="50">
        <v>46010</v>
      </c>
      <c r="B28" s="5" t="s">
        <v>18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27">
        <f t="shared" si="8"/>
        <v>0</v>
      </c>
      <c r="N28" s="20"/>
    </row>
    <row r="29" spans="1:14" ht="29.25" customHeight="1" thickBot="1" x14ac:dyDescent="0.3">
      <c r="A29" s="51"/>
      <c r="B29" s="6" t="s">
        <v>19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28">
        <f t="shared" si="8"/>
        <v>0</v>
      </c>
      <c r="N29" s="21"/>
    </row>
    <row r="30" spans="1:14" ht="29.25" customHeight="1" x14ac:dyDescent="0.25">
      <c r="A30" s="50">
        <v>46017</v>
      </c>
      <c r="B30" s="5" t="s">
        <v>18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27">
        <f t="shared" ref="M30:M45" si="9">C30*0.01+D30*0.02+E30*0.05+F30*0.1+G30*0.2+H30*0.5+I30*1+J30*2+K30*5+L30*10</f>
        <v>0</v>
      </c>
      <c r="N30" s="20"/>
    </row>
    <row r="31" spans="1:14" ht="29.25" customHeight="1" thickBot="1" x14ac:dyDescent="0.3">
      <c r="A31" s="51"/>
      <c r="B31" s="6" t="s">
        <v>19</v>
      </c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28">
        <f t="shared" si="9"/>
        <v>0</v>
      </c>
      <c r="N31" s="21"/>
    </row>
    <row r="32" spans="1:14" ht="29.25" customHeight="1" x14ac:dyDescent="0.25">
      <c r="A32" s="50">
        <v>46024</v>
      </c>
      <c r="B32" s="5" t="s">
        <v>18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27">
        <f t="shared" si="9"/>
        <v>0</v>
      </c>
      <c r="N32" s="20"/>
    </row>
    <row r="33" spans="1:14" ht="29.25" customHeight="1" thickBot="1" x14ac:dyDescent="0.3">
      <c r="A33" s="51"/>
      <c r="B33" s="6" t="s">
        <v>19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28">
        <f t="shared" si="9"/>
        <v>0</v>
      </c>
      <c r="N33" s="21"/>
    </row>
    <row r="34" spans="1:14" ht="29.25" customHeight="1" x14ac:dyDescent="0.25">
      <c r="A34" s="50">
        <v>46031</v>
      </c>
      <c r="B34" s="5" t="s">
        <v>18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27">
        <f t="shared" si="9"/>
        <v>0</v>
      </c>
      <c r="N34" s="20"/>
    </row>
    <row r="35" spans="1:14" ht="29.25" customHeight="1" thickBot="1" x14ac:dyDescent="0.3">
      <c r="A35" s="51"/>
      <c r="B35" s="6" t="s">
        <v>19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28">
        <f t="shared" si="9"/>
        <v>0</v>
      </c>
      <c r="N35" s="21"/>
    </row>
    <row r="36" spans="1:14" ht="29.25" customHeight="1" x14ac:dyDescent="0.25">
      <c r="A36" s="50">
        <v>46038</v>
      </c>
      <c r="B36" s="5" t="s">
        <v>18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27">
        <f t="shared" si="9"/>
        <v>0</v>
      </c>
      <c r="N36" s="20"/>
    </row>
    <row r="37" spans="1:14" ht="29.25" customHeight="1" thickBot="1" x14ac:dyDescent="0.3">
      <c r="A37" s="51"/>
      <c r="B37" s="6" t="s">
        <v>19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28">
        <f t="shared" si="9"/>
        <v>0</v>
      </c>
      <c r="N37" s="21"/>
    </row>
    <row r="38" spans="1:14" ht="29.25" customHeight="1" x14ac:dyDescent="0.25">
      <c r="A38" s="50">
        <v>46045</v>
      </c>
      <c r="B38" s="5" t="s">
        <v>18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27">
        <f t="shared" si="9"/>
        <v>0</v>
      </c>
      <c r="N38" s="20"/>
    </row>
    <row r="39" spans="1:14" ht="29.25" customHeight="1" thickBot="1" x14ac:dyDescent="0.3">
      <c r="A39" s="51"/>
      <c r="B39" s="6" t="s">
        <v>19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28">
        <f t="shared" si="9"/>
        <v>0</v>
      </c>
      <c r="N39" s="21"/>
    </row>
    <row r="40" spans="1:14" ht="29.25" customHeight="1" x14ac:dyDescent="0.25">
      <c r="A40" s="50">
        <v>46052</v>
      </c>
      <c r="B40" s="5" t="s">
        <v>18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27">
        <f t="shared" si="9"/>
        <v>0</v>
      </c>
      <c r="N40" s="20"/>
    </row>
    <row r="41" spans="1:14" ht="29.25" customHeight="1" thickBot="1" x14ac:dyDescent="0.3">
      <c r="A41" s="51"/>
      <c r="B41" s="6" t="s">
        <v>19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28">
        <f t="shared" si="9"/>
        <v>0</v>
      </c>
      <c r="N41" s="21"/>
    </row>
    <row r="42" spans="1:14" ht="29.25" customHeight="1" x14ac:dyDescent="0.25">
      <c r="A42" s="50">
        <v>46059</v>
      </c>
      <c r="B42" s="5" t="s">
        <v>18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27">
        <f t="shared" si="9"/>
        <v>0</v>
      </c>
      <c r="N42" s="20"/>
    </row>
    <row r="43" spans="1:14" ht="29.25" customHeight="1" thickBot="1" x14ac:dyDescent="0.3">
      <c r="A43" s="51"/>
      <c r="B43" s="6" t="s">
        <v>19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28">
        <f t="shared" si="9"/>
        <v>0</v>
      </c>
      <c r="N43" s="21"/>
    </row>
    <row r="44" spans="1:14" ht="29.25" customHeight="1" x14ac:dyDescent="0.25">
      <c r="A44" s="50">
        <v>46066</v>
      </c>
      <c r="B44" s="5" t="s">
        <v>18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27">
        <f t="shared" si="9"/>
        <v>0</v>
      </c>
      <c r="N44" s="20"/>
    </row>
    <row r="45" spans="1:14" ht="29.25" customHeight="1" thickBot="1" x14ac:dyDescent="0.3">
      <c r="A45" s="51"/>
      <c r="B45" s="6" t="s">
        <v>19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28">
        <f t="shared" si="9"/>
        <v>0</v>
      </c>
      <c r="N45" s="21"/>
    </row>
    <row r="46" spans="1:14" ht="29.25" customHeight="1" x14ac:dyDescent="0.25">
      <c r="A46" s="50">
        <v>46073</v>
      </c>
      <c r="B46" s="5" t="s">
        <v>18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27">
        <f t="shared" ref="M46:M75" si="10">C46*0.01+D46*0.02+E46*0.05+F46*0.1+G46*0.2+H46*0.5+I46*1+J46*2+K46*5+L46*10</f>
        <v>0</v>
      </c>
      <c r="N46" s="20"/>
    </row>
    <row r="47" spans="1:14" ht="29.25" customHeight="1" thickBot="1" x14ac:dyDescent="0.3">
      <c r="A47" s="51"/>
      <c r="B47" s="6" t="s">
        <v>19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28">
        <f t="shared" si="10"/>
        <v>0</v>
      </c>
      <c r="N47" s="21"/>
    </row>
    <row r="48" spans="1:14" ht="29.25" customHeight="1" x14ac:dyDescent="0.25">
      <c r="A48" s="50">
        <v>46080</v>
      </c>
      <c r="B48" s="5" t="s">
        <v>18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27">
        <f t="shared" si="10"/>
        <v>0</v>
      </c>
      <c r="N48" s="20"/>
    </row>
    <row r="49" spans="1:14" ht="29.25" customHeight="1" thickBot="1" x14ac:dyDescent="0.3">
      <c r="A49" s="51"/>
      <c r="B49" s="6" t="s">
        <v>19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28">
        <f t="shared" si="10"/>
        <v>0</v>
      </c>
      <c r="N49" s="21"/>
    </row>
    <row r="50" spans="1:14" ht="29.25" customHeight="1" x14ac:dyDescent="0.25">
      <c r="A50" s="50">
        <v>46087</v>
      </c>
      <c r="B50" s="5" t="s">
        <v>18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27">
        <f t="shared" si="10"/>
        <v>0</v>
      </c>
      <c r="N50" s="20"/>
    </row>
    <row r="51" spans="1:14" ht="29.25" customHeight="1" thickBot="1" x14ac:dyDescent="0.3">
      <c r="A51" s="52"/>
      <c r="B51" s="6" t="s">
        <v>19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28">
        <f t="shared" si="10"/>
        <v>0</v>
      </c>
      <c r="N51" s="21"/>
    </row>
    <row r="52" spans="1:14" ht="29.25" customHeight="1" x14ac:dyDescent="0.25">
      <c r="A52" s="50">
        <v>46094</v>
      </c>
      <c r="B52" s="5" t="s">
        <v>18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27">
        <f t="shared" si="10"/>
        <v>0</v>
      </c>
      <c r="N52" s="20"/>
    </row>
    <row r="53" spans="1:14" ht="29.25" customHeight="1" thickBot="1" x14ac:dyDescent="0.3">
      <c r="A53" s="52"/>
      <c r="B53" s="6" t="s">
        <v>19</v>
      </c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28">
        <f t="shared" si="10"/>
        <v>0</v>
      </c>
      <c r="N53" s="21"/>
    </row>
    <row r="54" spans="1:14" ht="29.25" customHeight="1" x14ac:dyDescent="0.25">
      <c r="A54" s="50">
        <v>46101</v>
      </c>
      <c r="B54" s="5" t="s">
        <v>18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27">
        <f t="shared" si="10"/>
        <v>0</v>
      </c>
      <c r="N54" s="20"/>
    </row>
    <row r="55" spans="1:14" ht="29.25" customHeight="1" thickBot="1" x14ac:dyDescent="0.3">
      <c r="A55" s="52"/>
      <c r="B55" s="6" t="s">
        <v>19</v>
      </c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28">
        <f t="shared" si="10"/>
        <v>0</v>
      </c>
      <c r="N55" s="21"/>
    </row>
    <row r="56" spans="1:14" ht="29.25" customHeight="1" x14ac:dyDescent="0.25">
      <c r="A56" s="50">
        <v>46108</v>
      </c>
      <c r="B56" s="5" t="s">
        <v>18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27">
        <f t="shared" si="10"/>
        <v>0</v>
      </c>
      <c r="N56" s="20"/>
    </row>
    <row r="57" spans="1:14" ht="29.25" customHeight="1" thickBot="1" x14ac:dyDescent="0.3">
      <c r="A57" s="52"/>
      <c r="B57" s="6" t="s">
        <v>19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28">
        <f t="shared" si="10"/>
        <v>0</v>
      </c>
      <c r="N57" s="21"/>
    </row>
    <row r="58" spans="1:14" ht="29.25" customHeight="1" x14ac:dyDescent="0.25">
      <c r="A58" s="50">
        <v>46115</v>
      </c>
      <c r="B58" s="5" t="s">
        <v>18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27">
        <f t="shared" si="10"/>
        <v>0</v>
      </c>
      <c r="N58" s="20"/>
    </row>
    <row r="59" spans="1:14" ht="29.25" customHeight="1" thickBot="1" x14ac:dyDescent="0.3">
      <c r="A59" s="52"/>
      <c r="B59" s="6" t="s">
        <v>19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28">
        <f t="shared" si="10"/>
        <v>0</v>
      </c>
      <c r="N59" s="21"/>
    </row>
    <row r="60" spans="1:14" ht="29.25" customHeight="1" x14ac:dyDescent="0.25">
      <c r="A60" s="50">
        <v>46122</v>
      </c>
      <c r="B60" s="5" t="s">
        <v>18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27">
        <f t="shared" si="10"/>
        <v>0</v>
      </c>
      <c r="N60" s="20"/>
    </row>
    <row r="61" spans="1:14" ht="29.25" customHeight="1" thickBot="1" x14ac:dyDescent="0.3">
      <c r="A61" s="52"/>
      <c r="B61" s="6" t="s">
        <v>19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28">
        <f t="shared" si="10"/>
        <v>0</v>
      </c>
      <c r="N61" s="21"/>
    </row>
    <row r="62" spans="1:14" ht="29.25" customHeight="1" x14ac:dyDescent="0.25">
      <c r="A62" s="50">
        <v>46129</v>
      </c>
      <c r="B62" s="5" t="s">
        <v>18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27">
        <f t="shared" si="10"/>
        <v>0</v>
      </c>
      <c r="N62" s="20"/>
    </row>
    <row r="63" spans="1:14" ht="29.25" customHeight="1" thickBot="1" x14ac:dyDescent="0.3">
      <c r="A63" s="52"/>
      <c r="B63" s="6" t="s">
        <v>19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28">
        <f t="shared" si="10"/>
        <v>0</v>
      </c>
      <c r="N63" s="21"/>
    </row>
    <row r="64" spans="1:14" ht="29.25" customHeight="1" x14ac:dyDescent="0.25">
      <c r="A64" s="50">
        <v>46136</v>
      </c>
      <c r="B64" s="5" t="s">
        <v>18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27">
        <f t="shared" si="10"/>
        <v>0</v>
      </c>
      <c r="N64" s="20"/>
    </row>
    <row r="65" spans="1:14" ht="29.25" customHeight="1" thickBot="1" x14ac:dyDescent="0.3">
      <c r="A65" s="52"/>
      <c r="B65" s="6" t="s">
        <v>19</v>
      </c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28">
        <f t="shared" si="10"/>
        <v>0</v>
      </c>
      <c r="N65" s="21"/>
    </row>
    <row r="66" spans="1:14" ht="29.25" customHeight="1" x14ac:dyDescent="0.25">
      <c r="A66" s="50">
        <v>46143</v>
      </c>
      <c r="B66" s="5" t="s">
        <v>18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27">
        <f t="shared" si="10"/>
        <v>0</v>
      </c>
      <c r="N66" s="20"/>
    </row>
    <row r="67" spans="1:14" ht="29.25" customHeight="1" thickBot="1" x14ac:dyDescent="0.3">
      <c r="A67" s="52"/>
      <c r="B67" s="6" t="s">
        <v>19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28">
        <f t="shared" si="10"/>
        <v>0</v>
      </c>
      <c r="N67" s="21"/>
    </row>
    <row r="68" spans="1:14" ht="29.25" customHeight="1" x14ac:dyDescent="0.25">
      <c r="A68" s="50">
        <v>46150</v>
      </c>
      <c r="B68" s="5" t="s">
        <v>18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27">
        <f t="shared" si="10"/>
        <v>0</v>
      </c>
      <c r="N68" s="20"/>
    </row>
    <row r="69" spans="1:14" ht="29.25" customHeight="1" thickBot="1" x14ac:dyDescent="0.3">
      <c r="A69" s="52"/>
      <c r="B69" s="6" t="s">
        <v>19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28">
        <f t="shared" si="10"/>
        <v>0</v>
      </c>
      <c r="N69" s="21"/>
    </row>
    <row r="70" spans="1:14" ht="29.25" customHeight="1" x14ac:dyDescent="0.25">
      <c r="A70" s="50">
        <v>46157</v>
      </c>
      <c r="B70" s="5" t="s">
        <v>18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27">
        <f t="shared" si="10"/>
        <v>0</v>
      </c>
      <c r="N70" s="20"/>
    </row>
    <row r="71" spans="1:14" ht="29.25" customHeight="1" thickBot="1" x14ac:dyDescent="0.3">
      <c r="A71" s="52"/>
      <c r="B71" s="6" t="s">
        <v>19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28">
        <f t="shared" si="10"/>
        <v>0</v>
      </c>
      <c r="N71" s="21"/>
    </row>
    <row r="72" spans="1:14" ht="29.25" customHeight="1" x14ac:dyDescent="0.25">
      <c r="A72" s="50">
        <v>46164</v>
      </c>
      <c r="B72" s="5" t="s">
        <v>18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27">
        <f t="shared" si="10"/>
        <v>0</v>
      </c>
      <c r="N72" s="20"/>
    </row>
    <row r="73" spans="1:14" ht="29.25" customHeight="1" thickBot="1" x14ac:dyDescent="0.3">
      <c r="A73" s="52"/>
      <c r="B73" s="6" t="s">
        <v>19</v>
      </c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28">
        <f t="shared" si="10"/>
        <v>0</v>
      </c>
      <c r="N73" s="21"/>
    </row>
    <row r="74" spans="1:14" ht="29.25" customHeight="1" x14ac:dyDescent="0.25">
      <c r="A74" s="53">
        <v>46171</v>
      </c>
      <c r="B74" s="39" t="s">
        <v>18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27">
        <f t="shared" si="10"/>
        <v>0</v>
      </c>
      <c r="N74" s="20"/>
    </row>
    <row r="75" spans="1:14" ht="29.25" customHeight="1" x14ac:dyDescent="0.25">
      <c r="A75" s="54"/>
      <c r="B75" s="40" t="s">
        <v>19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2">
        <f t="shared" si="10"/>
        <v>0</v>
      </c>
      <c r="N75" s="43"/>
    </row>
    <row r="76" spans="1:14" ht="29.25" customHeight="1" x14ac:dyDescent="0.25">
      <c r="A76" s="38"/>
      <c r="B76" s="36"/>
      <c r="C76" s="1"/>
      <c r="D76" s="1"/>
      <c r="E76" s="1"/>
      <c r="F76" s="1"/>
      <c r="G76" s="1"/>
      <c r="H76" s="1"/>
      <c r="I76" s="1"/>
      <c r="J76" s="1"/>
      <c r="K76" s="1"/>
      <c r="L76" s="1"/>
      <c r="M76" s="37"/>
      <c r="N76" s="37"/>
    </row>
    <row r="77" spans="1:14" ht="29.25" customHeight="1" x14ac:dyDescent="0.25">
      <c r="A77" s="38"/>
      <c r="B77" s="36"/>
      <c r="C77" s="1"/>
      <c r="D77" s="1"/>
      <c r="E77" s="1"/>
      <c r="F77" s="1"/>
      <c r="G77" s="1"/>
      <c r="H77" s="1"/>
      <c r="I77" s="1"/>
      <c r="J77" s="1"/>
      <c r="K77" s="1"/>
      <c r="L77" s="1"/>
      <c r="M77" s="37"/>
      <c r="N77" s="37"/>
    </row>
    <row r="78" spans="1:14" ht="29.25" customHeight="1" x14ac:dyDescent="0.25">
      <c r="A78" s="38"/>
      <c r="B78" s="36"/>
      <c r="C78" s="1"/>
      <c r="D78" s="1"/>
      <c r="E78" s="1"/>
      <c r="F78" s="1"/>
      <c r="G78" s="1"/>
      <c r="H78" s="1"/>
      <c r="I78" s="1"/>
      <c r="J78" s="1"/>
      <c r="K78" s="1"/>
      <c r="L78" s="1"/>
      <c r="M78" s="37"/>
      <c r="N78" s="37"/>
    </row>
    <row r="79" spans="1:14" ht="29.25" customHeight="1" x14ac:dyDescent="0.25">
      <c r="A79" s="38"/>
      <c r="B79" s="36"/>
      <c r="C79" s="1"/>
      <c r="D79" s="1"/>
      <c r="E79" s="1"/>
      <c r="F79" s="1"/>
      <c r="G79" s="1"/>
      <c r="H79" s="1"/>
      <c r="I79" s="1"/>
      <c r="J79" s="1"/>
      <c r="K79" s="1"/>
      <c r="L79" s="1"/>
      <c r="M79" s="37"/>
      <c r="N79" s="37"/>
    </row>
    <row r="80" spans="1:14" ht="29.25" customHeight="1" x14ac:dyDescent="0.25">
      <c r="A80" s="38"/>
      <c r="B80" s="36"/>
      <c r="C80" s="1"/>
      <c r="D80" s="1"/>
      <c r="E80" s="1"/>
      <c r="F80" s="1"/>
      <c r="G80" s="1"/>
      <c r="H80" s="1"/>
      <c r="I80" s="1"/>
      <c r="J80" s="1"/>
      <c r="K80" s="1"/>
      <c r="L80" s="1"/>
      <c r="M80" s="37"/>
      <c r="N80" s="37"/>
    </row>
    <row r="81" spans="1:14" ht="29.25" customHeight="1" x14ac:dyDescent="0.25">
      <c r="A81" s="38"/>
      <c r="B81" s="36"/>
      <c r="C81" s="1"/>
      <c r="D81" s="1"/>
      <c r="E81" s="1"/>
      <c r="F81" s="1"/>
      <c r="G81" s="1"/>
      <c r="H81" s="1"/>
      <c r="I81" s="1"/>
      <c r="J81" s="1"/>
      <c r="K81" s="1"/>
      <c r="L81" s="1"/>
      <c r="M81" s="37"/>
      <c r="N81" s="37"/>
    </row>
  </sheetData>
  <mergeCells count="37">
    <mergeCell ref="A72:A73"/>
    <mergeCell ref="A74:A75"/>
    <mergeCell ref="A62:A63"/>
    <mergeCell ref="A64:A65"/>
    <mergeCell ref="A66:A67"/>
    <mergeCell ref="A68:A69"/>
    <mergeCell ref="A70:A71"/>
    <mergeCell ref="A52:A53"/>
    <mergeCell ref="A54:A55"/>
    <mergeCell ref="A56:A57"/>
    <mergeCell ref="A58:A59"/>
    <mergeCell ref="A60:A61"/>
    <mergeCell ref="A42:A43"/>
    <mergeCell ref="A44:A45"/>
    <mergeCell ref="A46:A47"/>
    <mergeCell ref="A48:A49"/>
    <mergeCell ref="A50:A51"/>
    <mergeCell ref="A32:A33"/>
    <mergeCell ref="A34:A35"/>
    <mergeCell ref="A36:A37"/>
    <mergeCell ref="A38:A39"/>
    <mergeCell ref="A40:A41"/>
    <mergeCell ref="A22:A23"/>
    <mergeCell ref="A24:A25"/>
    <mergeCell ref="A26:A27"/>
    <mergeCell ref="A28:A29"/>
    <mergeCell ref="A30:A31"/>
    <mergeCell ref="A2:A3"/>
    <mergeCell ref="A4:A5"/>
    <mergeCell ref="A6:A7"/>
    <mergeCell ref="A8:A9"/>
    <mergeCell ref="A10:A11"/>
    <mergeCell ref="A16:A17"/>
    <mergeCell ref="A18:A19"/>
    <mergeCell ref="A20:A21"/>
    <mergeCell ref="A12:A13"/>
    <mergeCell ref="A14:A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04A8-5C0B-4D79-9E35-A3FB733F0FEB}">
  <dimension ref="A1:G2"/>
  <sheetViews>
    <sheetView workbookViewId="0"/>
  </sheetViews>
  <sheetFormatPr defaultColWidth="11.42578125" defaultRowHeight="15" x14ac:dyDescent="0.25"/>
  <cols>
    <col min="1" max="1" width="15.42578125" customWidth="1"/>
    <col min="3" max="3" width="24" customWidth="1"/>
    <col min="5" max="5" width="17.42578125" customWidth="1"/>
    <col min="7" max="7" width="26.5703125" customWidth="1"/>
  </cols>
  <sheetData>
    <row r="1" spans="1:7" ht="18.75" x14ac:dyDescent="0.3">
      <c r="A1" s="3" t="s">
        <v>1</v>
      </c>
      <c r="C1" s="4" t="s">
        <v>9</v>
      </c>
      <c r="E1" s="2"/>
      <c r="G1" s="2"/>
    </row>
    <row r="2" spans="1:7" x14ac:dyDescent="0.25">
      <c r="A2" s="16">
        <v>1</v>
      </c>
      <c r="C2" s="17">
        <v>0.28000000000000003</v>
      </c>
      <c r="E2" s="1"/>
      <c r="G2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Détail caisse</vt:lpstr>
      <vt:lpstr>Configuration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BSA</cp:lastModifiedBy>
  <dcterms:created xsi:type="dcterms:W3CDTF">2025-09-13T15:45:14Z</dcterms:created>
  <dcterms:modified xsi:type="dcterms:W3CDTF">2025-09-14T15:30:17Z</dcterms:modified>
</cp:coreProperties>
</file>