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 codeName="{DD97A8EA-9A9A-E61F-A557-7D5A7D7259C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C1C1DC25-94DF-4E21-A8B8-2286F7A2D7A2}" xr6:coauthVersionLast="47" xr6:coauthVersionMax="47" xr10:uidLastSave="{00000000-0000-0000-0000-000000000000}"/>
  <bookViews>
    <workbookView xWindow="-120" yWindow="-120" windowWidth="29040" windowHeight="15990" activeTab="3" xr2:uid="{5C6E186F-1E89-49D5-A13D-5576DCEC51AC}"/>
  </bookViews>
  <sheets>
    <sheet name="Poules Finales (2)" sheetId="5" r:id="rId1"/>
    <sheet name="Blad1" sheetId="6" state="hidden" r:id="rId2"/>
    <sheet name="Accueil" sheetId="2" r:id="rId3"/>
    <sheet name="Poules 2x7" sheetId="3" r:id="rId4"/>
    <sheet name="Poules Finales" sheetId="4" r:id="rId5"/>
  </sheets>
  <functionGroups builtInGroupCount="19"/>
  <definedNames>
    <definedName name="_xlnm._FilterDatabase" localSheetId="2" hidden="1">Accueil!$A$1:$B$17</definedName>
    <definedName name="Debut">Accueil!$D$4</definedName>
    <definedName name="Duree">Accueil!$D$2</definedName>
    <definedName name="Penalites">Blad1!$M$8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4" i="6" l="1"/>
  <c r="L10" i="6" a="1"/>
  <c r="L10" i="6" s="1"/>
  <c r="K10" i="6" a="1"/>
  <c r="K10" i="6" s="1"/>
  <c r="F10" i="6" a="1"/>
  <c r="F10" i="6" s="1"/>
  <c r="G10" i="6" a="1"/>
  <c r="G10" i="6" s="1"/>
  <c r="H10" i="6" a="1"/>
  <c r="H10" i="6" s="1"/>
  <c r="I10" i="6" a="1"/>
  <c r="I10" i="6" s="1"/>
  <c r="J10" i="6" a="1"/>
  <c r="J10" i="6" s="1"/>
  <c r="F9" i="6" a="1"/>
  <c r="F9" i="6" s="1"/>
  <c r="K15" i="5"/>
  <c r="K1" i="5"/>
  <c r="K15" i="4"/>
  <c r="K1" i="4"/>
  <c r="Y34" i="3"/>
  <c r="Y35" i="3"/>
  <c r="Y36" i="3"/>
  <c r="Y37" i="3"/>
  <c r="Y33" i="3"/>
  <c r="Y7" i="3"/>
  <c r="K31" i="3"/>
  <c r="K1" i="3"/>
  <c r="K2" i="3" a="1"/>
  <c r="F8" i="6" a="1"/>
  <c r="G8" i="6" a="1"/>
  <c r="I8" i="6" a="1"/>
  <c r="K8" i="6" a="1"/>
  <c r="J8" i="6" a="1"/>
  <c r="L8" i="6" a="1"/>
  <c r="H8" i="6" a="1"/>
  <c r="K2" i="3" l="1"/>
  <c r="F8" i="6"/>
  <c r="H8" i="6"/>
  <c r="L8" i="6"/>
  <c r="J8" i="6"/>
  <c r="K8" i="6"/>
  <c r="I8" i="6"/>
  <c r="G8" i="6"/>
  <c r="Y4" i="3"/>
  <c r="Y5" i="3"/>
  <c r="Y6" i="3"/>
  <c r="Y3" i="3"/>
  <c r="K32" i="3" a="1"/>
  <c r="K32" i="3" l="1"/>
  <c r="M8" i="6"/>
  <c r="B3" i="5" l="1"/>
  <c r="B4" i="5" l="1"/>
  <c r="B17" i="5"/>
  <c r="B3" i="4"/>
  <c r="B5" i="5" l="1"/>
  <c r="B18" i="5"/>
  <c r="B4" i="4"/>
  <c r="B17" i="4"/>
  <c r="B6" i="5" l="1"/>
  <c r="B19" i="5"/>
  <c r="B18" i="4"/>
  <c r="B5" i="4"/>
  <c r="B7" i="5" l="1"/>
  <c r="B20" i="5"/>
  <c r="B19" i="4"/>
  <c r="B6" i="4"/>
  <c r="B8" i="5" l="1"/>
  <c r="B21" i="5"/>
  <c r="B20" i="4"/>
  <c r="B7" i="4"/>
  <c r="B9" i="5" l="1"/>
  <c r="B22" i="5"/>
  <c r="B21" i="4"/>
  <c r="B8" i="4"/>
  <c r="B23" i="5" l="1"/>
  <c r="B10" i="5"/>
  <c r="B9" i="4"/>
  <c r="B22" i="4"/>
  <c r="B24" i="5" l="1"/>
  <c r="B11" i="5"/>
  <c r="B10" i="4"/>
  <c r="B23" i="4"/>
  <c r="B25" i="5" l="1"/>
  <c r="B12" i="5"/>
  <c r="B26" i="5" s="1"/>
  <c r="B11" i="4"/>
  <c r="B24" i="4"/>
  <c r="B25" i="4" l="1"/>
  <c r="B12" i="4"/>
  <c r="B26" i="4" s="1"/>
  <c r="Y18" i="4" l="1"/>
  <c r="F17" i="4" s="1"/>
  <c r="Y18" i="5"/>
  <c r="Y4" i="4"/>
  <c r="C9" i="4" s="1"/>
  <c r="Y4" i="5"/>
  <c r="Y21" i="4"/>
  <c r="F19" i="4" s="1"/>
  <c r="Y21" i="5"/>
  <c r="Y19" i="4"/>
  <c r="C18" i="4" s="1"/>
  <c r="Y19" i="5"/>
  <c r="Y5" i="4"/>
  <c r="F8" i="4" s="1"/>
  <c r="Y5" i="5"/>
  <c r="Y3" i="4"/>
  <c r="C8" i="4" s="1"/>
  <c r="Y3" i="5"/>
  <c r="Y20" i="4"/>
  <c r="C21" i="4" s="1"/>
  <c r="Y20" i="5"/>
  <c r="Y6" i="4"/>
  <c r="C7" i="4" s="1"/>
  <c r="Y6" i="5"/>
  <c r="Y30" i="3"/>
  <c r="Y29" i="3"/>
  <c r="F21" i="4" l="1"/>
  <c r="C26" i="4"/>
  <c r="C10" i="4"/>
  <c r="C20" i="4"/>
  <c r="F26" i="4"/>
  <c r="F4" i="4"/>
  <c r="C4" i="4"/>
  <c r="F18" i="4"/>
  <c r="F23" i="4"/>
  <c r="C5" i="4"/>
  <c r="F22" i="4"/>
  <c r="C11" i="4"/>
  <c r="F6" i="4"/>
  <c r="C23" i="4"/>
  <c r="F25" i="4"/>
  <c r="C6" i="4"/>
  <c r="C24" i="4"/>
  <c r="F24" i="4"/>
  <c r="C12" i="4"/>
  <c r="F11" i="4"/>
  <c r="F9" i="5"/>
  <c r="C7" i="5"/>
  <c r="F11" i="5"/>
  <c r="F4" i="5"/>
  <c r="C8" i="5"/>
  <c r="C5" i="5"/>
  <c r="C3" i="5"/>
  <c r="C11" i="5"/>
  <c r="F22" i="5"/>
  <c r="F20" i="5"/>
  <c r="C18" i="5"/>
  <c r="C24" i="5"/>
  <c r="C12" i="5"/>
  <c r="C6" i="5"/>
  <c r="C9" i="5"/>
  <c r="F3" i="5"/>
  <c r="Y7" i="4"/>
  <c r="F7" i="4" s="1"/>
  <c r="Y7" i="5"/>
  <c r="C3" i="4"/>
  <c r="F9" i="4"/>
  <c r="F20" i="4"/>
  <c r="F3" i="4"/>
  <c r="F18" i="5"/>
  <c r="F23" i="5"/>
  <c r="C21" i="5"/>
  <c r="F25" i="5"/>
  <c r="C4" i="5"/>
  <c r="C10" i="5"/>
  <c r="F6" i="5"/>
  <c r="F8" i="5"/>
  <c r="F26" i="5"/>
  <c r="F21" i="5"/>
  <c r="F19" i="5"/>
  <c r="F24" i="5"/>
  <c r="F17" i="5"/>
  <c r="C26" i="5"/>
  <c r="C20" i="5"/>
  <c r="C23" i="5"/>
  <c r="Y17" i="4"/>
  <c r="C25" i="4" s="1"/>
  <c r="Y17" i="5"/>
  <c r="F5" i="4" l="1"/>
  <c r="F12" i="4"/>
  <c r="F10" i="4"/>
  <c r="C22" i="4"/>
  <c r="C17" i="4"/>
  <c r="C25" i="5"/>
  <c r="C22" i="5"/>
  <c r="C19" i="5"/>
  <c r="C17" i="5"/>
  <c r="C19" i="4"/>
  <c r="F10" i="5"/>
  <c r="F12" i="5"/>
  <c r="F7" i="5"/>
  <c r="F5" i="5"/>
  <c r="K2" i="4" a="1"/>
  <c r="K2" i="5" a="1"/>
  <c r="K16" i="5" a="1"/>
  <c r="K16" i="4" a="1"/>
  <c r="K2" i="4" l="1"/>
  <c r="K2" i="5"/>
  <c r="K16" i="4"/>
  <c r="K16" i="5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<sst xmlns="http://schemas.openxmlformats.org/spreadsheetml/2006/main" count="312" uniqueCount="82">
  <si>
    <t>Poule 1</t>
  </si>
  <si>
    <t>terrain</t>
  </si>
  <si>
    <t>heure</t>
  </si>
  <si>
    <t>equipe a</t>
  </si>
  <si>
    <t>equipe b</t>
  </si>
  <si>
    <t>score a</t>
  </si>
  <si>
    <t>score b</t>
  </si>
  <si>
    <t>Poule 2</t>
  </si>
  <si>
    <t>durée de la rencontre</t>
  </si>
  <si>
    <t>heure de début</t>
  </si>
  <si>
    <t>équipes</t>
  </si>
  <si>
    <t>B/M a</t>
  </si>
  <si>
    <t>B/M b</t>
  </si>
  <si>
    <t>départage</t>
  </si>
  <si>
    <t>Bonus</t>
  </si>
  <si>
    <t>Poule finale 1</t>
  </si>
  <si>
    <t>Poule finale 2</t>
  </si>
  <si>
    <t>Poule Finale 2</t>
  </si>
  <si>
    <t>Poule Finale 1</t>
  </si>
  <si>
    <t>pont dore 1</t>
  </si>
  <si>
    <t>pont dore 2</t>
  </si>
  <si>
    <t>ceyrat 1</t>
  </si>
  <si>
    <t>bois noirs 1</t>
  </si>
  <si>
    <t>bois noirs 2</t>
  </si>
  <si>
    <t>ceyrat 2</t>
  </si>
  <si>
    <t xml:space="preserve">durolles </t>
  </si>
  <si>
    <t>perignat</t>
  </si>
  <si>
    <t>joze</t>
  </si>
  <si>
    <t>moissat</t>
  </si>
  <si>
    <t>1-2</t>
  </si>
  <si>
    <t>1-3</t>
  </si>
  <si>
    <t>1-4</t>
  </si>
  <si>
    <t>1-5</t>
  </si>
  <si>
    <t>1-6</t>
  </si>
  <si>
    <t>1-7</t>
  </si>
  <si>
    <t>2-3</t>
  </si>
  <si>
    <t>2-4</t>
  </si>
  <si>
    <t>2-5</t>
  </si>
  <si>
    <t>2-6</t>
  </si>
  <si>
    <t>2-7</t>
  </si>
  <si>
    <t>3-4</t>
  </si>
  <si>
    <t>3-5</t>
  </si>
  <si>
    <t>3-6</t>
  </si>
  <si>
    <t>3-7</t>
  </si>
  <si>
    <t>4-5</t>
  </si>
  <si>
    <t>4-6</t>
  </si>
  <si>
    <t>4-7</t>
  </si>
  <si>
    <t>5-6</t>
  </si>
  <si>
    <t>5-7</t>
  </si>
  <si>
    <t>6-7</t>
  </si>
  <si>
    <t>match</t>
  </si>
  <si>
    <t>plein</t>
  </si>
  <si>
    <t>01A</t>
  </si>
  <si>
    <t>01B</t>
  </si>
  <si>
    <t>02A</t>
  </si>
  <si>
    <t>02B</t>
  </si>
  <si>
    <t>03A</t>
  </si>
  <si>
    <t>03B</t>
  </si>
  <si>
    <t>04A</t>
  </si>
  <si>
    <t>04B</t>
  </si>
  <si>
    <t>05A</t>
  </si>
  <si>
    <t>05B</t>
  </si>
  <si>
    <t>06A</t>
  </si>
  <si>
    <t>06B</t>
  </si>
  <si>
    <t>07A</t>
  </si>
  <si>
    <t>07B</t>
  </si>
  <si>
    <t>08A</t>
  </si>
  <si>
    <t>08B</t>
  </si>
  <si>
    <t>09A</t>
  </si>
  <si>
    <t>09B</t>
  </si>
  <si>
    <t>10A</t>
  </si>
  <si>
    <t>10B</t>
  </si>
  <si>
    <t>11A</t>
  </si>
  <si>
    <t>equipe1</t>
  </si>
  <si>
    <t>equipe2</t>
  </si>
  <si>
    <t>equipe3</t>
  </si>
  <si>
    <t>equipe4</t>
  </si>
  <si>
    <t>A</t>
  </si>
  <si>
    <t>B</t>
  </si>
  <si>
    <t>0,591666667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</si>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</sst>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22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21" fontId="0" fillId="0" borderId="1" xfId="0" applyNumberFormat="1" applyBorder="1"/>
    <xf numFmtId="0" fontId="0" fillId="2" borderId="1" xfId="0" applyFill="1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3" borderId="1" xfId="0" applyFill="1" applyBorder="1" applyAlignment="1">
      <alignment horizontal="center"/>
    </xf>
    <xf numFmtId="21" fontId="0" fillId="0" borderId="1" xfId="0" applyNumberFormat="1" applyBorder="1" applyAlignment="1">
      <alignment horizontal="center"/>
    </xf>
    <xf numFmtId="0" fontId="2" fillId="4" borderId="0" xfId="0" applyFont="1" applyFill="1"/>
    <xf numFmtId="0" fontId="0" fillId="4" borderId="0" xfId="0" applyFill="1"/>
    <xf numFmtId="0" fontId="2" fillId="4" borderId="0" xfId="0" applyFont="1" applyFill="1" applyAlignment="1">
      <alignment horizontal="centerContinuous"/>
    </xf>
    <xf numFmtId="0" fontId="0" fillId="4" borderId="0" xfId="0" applyFill="1" applyAlignment="1">
      <alignment horizontal="centerContinuous"/>
    </xf>
    <xf numFmtId="0" fontId="0" fillId="9" borderId="1" xfId="0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0" fillId="10" borderId="1" xfId="0" applyFill="1" applyBorder="1" applyAlignment="1">
      <alignment horizontal="center"/>
    </xf>
    <xf numFmtId="0" fontId="0" fillId="0" borderId="0" xfId="0" quotePrefix="1"/>
    <xf numFmtId="0" fontId="0" fillId="0" borderId="0" xfId="0" applyNumberFormat="1"/>
    <xf numFmtId="0" fontId="0" fillId="0" borderId="7" xfId="0" applyBorder="1"/>
    <xf numFmtId="0" fontId="2" fillId="0" borderId="0" xfId="0" applyFont="1" applyFill="1" applyAlignment="1">
      <alignment horizontal="centerContinuous"/>
    </xf>
    <xf numFmtId="0" fontId="0" fillId="0" borderId="0" xfId="0" applyFill="1" applyAlignment="1">
      <alignment horizontal="centerContinuous"/>
    </xf>
    <xf numFmtId="0" fontId="0" fillId="0" borderId="0" xfId="0" applyFill="1"/>
    <xf numFmtId="0" fontId="0" fillId="0" borderId="4" xfId="0" applyFill="1" applyBorder="1"/>
    <xf numFmtId="0" fontId="0" fillId="0" borderId="5" xfId="0" applyFill="1" applyBorder="1"/>
    <xf numFmtId="0" fontId="0" fillId="0" borderId="5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2" xfId="0" applyFill="1" applyBorder="1" applyAlignment="1">
      <alignment horizontal="center" vertical="center"/>
    </xf>
    <xf numFmtId="21" fontId="0" fillId="0" borderId="1" xfId="0" applyNumberFormat="1" applyFill="1" applyBorder="1"/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21" fontId="0" fillId="0" borderId="0" xfId="0" applyNumberFormat="1" applyFill="1" applyBorder="1"/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0" fillId="0" borderId="9" xfId="0" applyBorder="1"/>
    <xf numFmtId="0" fontId="0" fillId="8" borderId="9" xfId="0" applyFill="1" applyBorder="1"/>
    <xf numFmtId="0" fontId="0" fillId="7" borderId="9" xfId="0" applyFill="1" applyBorder="1"/>
    <xf numFmtId="0" fontId="0" fillId="5" borderId="9" xfId="0" applyFill="1" applyBorder="1"/>
    <xf numFmtId="0" fontId="0" fillId="6" borderId="9" xfId="0" applyFill="1" applyBorder="1"/>
    <xf numFmtId="0" fontId="0" fillId="2" borderId="8" xfId="0" applyFill="1" applyBorder="1"/>
  </cellXfs>
  <cellStyles count="1">
    <cellStyle name="Standaard" xfId="0" builtinId="0"/>
  </cellStyles>
  <dxfs count="31">
    <dxf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2" tint="-9.9978637043366805E-2"/>
        </patternFill>
      </fill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auto="1"/>
        </patternFill>
      </fill>
    </dxf>
    <dxf>
      <numFmt numFmtId="26" formatCode="h:mm:ss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numFmt numFmtId="26" formatCode="h:mm:ss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523875</xdr:colOff>
      <xdr:row>1</xdr:row>
      <xdr:rowOff>9526</xdr:rowOff>
    </xdr:from>
    <xdr:to>
      <xdr:col>25</xdr:col>
      <xdr:colOff>352425</xdr:colOff>
      <xdr:row>34</xdr:row>
      <xdr:rowOff>180975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61BF394F-B831-D4C2-E029-278D796724D7}"/>
            </a:ext>
          </a:extLst>
        </xdr:cNvPr>
        <xdr:cNvSpPr txBox="1"/>
      </xdr:nvSpPr>
      <xdr:spPr>
        <a:xfrm>
          <a:off x="8058150" y="200026"/>
          <a:ext cx="8972550" cy="645794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 b="1" kern="1200"/>
            <a:t>INSTRUCTIONS</a:t>
          </a:r>
        </a:p>
        <a:p>
          <a:endParaRPr lang="en-GB" sz="1100" b="1" kern="1200"/>
        </a:p>
        <a:p>
          <a:r>
            <a:rPr lang="en-GB" sz="1100" b="1" kern="1200"/>
            <a:t>compléter la Feuille Accueil</a:t>
          </a:r>
        </a:p>
        <a:p>
          <a:r>
            <a:rPr lang="en-GB" sz="1100" kern="1200"/>
            <a:t>- compléter</a:t>
          </a:r>
          <a:r>
            <a:rPr lang="en-GB" sz="1100" kern="1200" baseline="0"/>
            <a:t> la liste des 10 équipes de A2 en A11. Les Poules sont constituées en prenant les équipes par groupe de 5 selon leur position dans la liste.</a:t>
          </a:r>
        </a:p>
        <a:p>
          <a:r>
            <a:rPr lang="en-GB" sz="1100" kern="1200" baseline="0"/>
            <a:t>- pour mélanger les équipes, </a:t>
          </a:r>
          <a:r>
            <a:rPr lang="en-GB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cliquer sur tirage au sort </a:t>
          </a:r>
          <a:endParaRPr lang="en-GB" sz="1100" kern="1200" baseline="0"/>
        </a:p>
        <a:p>
          <a:r>
            <a:rPr lang="en-GB" sz="1100" kern="1200" baseline="0"/>
            <a:t>- indiquer la durée d'une rencontre (y inclure le temps nécessaire pour démarrer la rencontre suivante)</a:t>
          </a:r>
        </a:p>
        <a:p>
          <a:r>
            <a:rPr lang="en-GB" sz="1100" kern="1200" baseline="0"/>
            <a:t>- indiquer l'heure de début</a:t>
          </a:r>
        </a:p>
        <a:p>
          <a:r>
            <a:rPr lang="en-GB" sz="1100" kern="1200" baseline="0"/>
            <a:t>- indiquer si les points de départage sont à ajouter(Bonus) ou à retirer(Malus)</a:t>
          </a:r>
        </a:p>
        <a:p>
          <a:r>
            <a:rPr lang="en-GB" sz="1100" kern="1200" baseline="0"/>
            <a:t>- pour effacer les scores dans tous les tableaux, cliquer sur effacer score.</a:t>
          </a:r>
        </a:p>
        <a:p>
          <a:endParaRPr lang="en-GB" sz="1100" kern="1200" baseline="0"/>
        </a:p>
        <a:p>
          <a:r>
            <a:rPr lang="en-GB" sz="1100" kern="1200" baseline="0"/>
            <a:t>les poules sont générées en feuille Poules.</a:t>
          </a:r>
        </a:p>
        <a:p>
          <a:r>
            <a:rPr lang="en-GB" sz="1100" u="sng" kern="1200" baseline="0"/>
            <a:t>attention :</a:t>
          </a:r>
          <a:r>
            <a:rPr lang="en-GB" sz="1100" kern="1200" baseline="0"/>
            <a:t> ne plus modifer la feuille accueil dès que le tournoi a commencé.</a:t>
          </a:r>
        </a:p>
        <a:p>
          <a:endParaRPr lang="en-GB" sz="1100" kern="1200" baseline="0"/>
        </a:p>
        <a:p>
          <a:r>
            <a:rPr lang="en-GB" sz="1100" b="1" kern="1200" baseline="0"/>
            <a:t>le tournoi peut commencer</a:t>
          </a:r>
        </a:p>
        <a:p>
          <a:endParaRPr lang="en-GB" sz="1100" kern="1200" baseline="0"/>
        </a:p>
        <a:p>
          <a:r>
            <a:rPr lang="en-GB" sz="1100" kern="1200" baseline="0"/>
            <a:t>- compléter les score a et score b et (Bonus/Malus) B/M a et B/M b pour chaque rencontre de poule (feuille poules)</a:t>
          </a:r>
        </a:p>
        <a:p>
          <a:r>
            <a:rPr lang="en-GB" sz="1100" kern="1200" baseline="0"/>
            <a:t>- s'il reste malgré tout des ex-aequos il faut les départager, dans ce cas utiliser les possibilités des colonnes B/M pour les équipes à départager.</a:t>
          </a:r>
        </a:p>
        <a:p>
          <a:endParaRPr lang="en-GB" sz="1100" kern="1200" baseline="0"/>
        </a:p>
        <a:p>
          <a:endParaRPr lang="en-GB" sz="1100" kern="1200" baseline="0"/>
        </a:p>
        <a:p>
          <a:r>
            <a:rPr lang="en-GB" sz="1100" b="1" kern="1200" baseline="0"/>
            <a:t>les poules finales peuvent commencer</a:t>
          </a:r>
        </a:p>
        <a:p>
          <a:endParaRPr lang="en-GB" sz="1100" b="1" kern="1200" baseline="0"/>
        </a:p>
        <a:p>
          <a:r>
            <a:rPr lang="en-GB" sz="1100" kern="1200" baseline="0"/>
            <a:t>- compléter les score a et score b </a:t>
          </a:r>
          <a:r>
            <a:rPr lang="en-GB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et (Bonus/Malus) B/M a et B/M b pour chaque rencontre de poule </a:t>
          </a:r>
          <a:r>
            <a:rPr lang="en-GB" sz="1100" kern="1200" baseline="0"/>
            <a:t>(feuille Poules Finales)</a:t>
          </a:r>
        </a:p>
        <a:p>
          <a:endParaRPr lang="en-GB" sz="1100" kern="1200" baseline="0"/>
        </a:p>
        <a:p>
          <a:endParaRPr lang="en-GB" sz="1100" kern="1200" baseline="0"/>
        </a:p>
        <a:p>
          <a:endParaRPr lang="en-GB" sz="1100" kern="1200" baseline="0"/>
        </a:p>
        <a:p>
          <a:r>
            <a:rPr lang="en-GB" sz="1100" kern="1200" baseline="0"/>
            <a:t>les classements sont générés par une fonction personnalisée et ceci nécessite donc l'activation des macros.</a:t>
          </a:r>
        </a:p>
        <a:p>
          <a:endParaRPr lang="en-GB" sz="1100" kern="1200" baseline="0"/>
        </a:p>
        <a:p>
          <a:r>
            <a:rPr lang="en-GB" sz="1100" b="1" u="sng" kern="1200" baseline="0"/>
            <a:t>le classement de chacun des tableaux </a:t>
          </a:r>
          <a:r>
            <a:rPr lang="en-GB" sz="1100" kern="1200" baseline="0"/>
            <a:t>se fait en fonction du nombre de points.</a:t>
          </a:r>
        </a:p>
        <a:p>
          <a:endParaRPr lang="en-GB" sz="1100" kern="1200" baseline="0"/>
        </a:p>
        <a:p>
          <a:r>
            <a:rPr lang="en-GB" sz="1100" kern="1200" baseline="0"/>
            <a:t>    Dans un groupe, lorsque des équipes se retrouvent à égalité de points, elles sont classées et départagées suivant :</a:t>
          </a:r>
        </a:p>
        <a:p>
          <a:r>
            <a:rPr lang="en-GB" sz="1100" kern="1200" baseline="0"/>
            <a:t>    </a:t>
          </a:r>
        </a:p>
        <a:p>
          <a:r>
            <a:rPr lang="en-GB" sz="1100" kern="1200" baseline="0"/>
            <a:t>    1.la meilleure différence de buts ;</a:t>
          </a:r>
        </a:p>
        <a:p>
          <a:r>
            <a:rPr lang="en-GB" sz="1100" kern="1200" baseline="0"/>
            <a:t>    2.le plus grand nombre de buts marqués ;</a:t>
          </a:r>
        </a:p>
        <a:p>
          <a:r>
            <a:rPr lang="en-GB" sz="1100" kern="1200" baseline="0"/>
            <a:t>    3.le plus grand nombre de points obtenus dans les matchs entre équipes concernées ;</a:t>
          </a:r>
        </a:p>
        <a:p>
          <a:r>
            <a:rPr lang="en-GB" sz="1100" kern="1200" baseline="0"/>
            <a:t>    4.la meilleure différence de buts dans les matchs entre équipes concernées ;</a:t>
          </a:r>
        </a:p>
        <a:p>
          <a:r>
            <a:rPr lang="en-GB" sz="1100" kern="1200" baseline="0"/>
            <a:t>    5.le plus grand nombre de buts marqués dans les matchs entre équipes concernées ;</a:t>
          </a:r>
        </a:p>
        <a:p>
          <a:r>
            <a:rPr lang="en-GB" sz="1100" kern="1200" baseline="0"/>
            <a:t>    6.le meilleur score au bonus/malus</a:t>
          </a:r>
        </a:p>
        <a:p>
          <a:endParaRPr lang="en-GB" sz="1100" kern="1200" baseline="0"/>
        </a:p>
        <a:p>
          <a:endParaRPr lang="en-GB" sz="1100" kern="1200" baseline="0"/>
        </a:p>
        <a:p>
          <a:endParaRPr lang="en-GB" sz="1100" kern="1200"/>
        </a:p>
      </xdr:txBody>
    </xdr:sp>
    <xdr:clientData/>
  </xdr:twoCellAnchor>
  <xdr:twoCellAnchor>
    <xdr:from>
      <xdr:col>7</xdr:col>
      <xdr:colOff>38100</xdr:colOff>
      <xdr:row>0</xdr:row>
      <xdr:rowOff>114300</xdr:rowOff>
    </xdr:from>
    <xdr:to>
      <xdr:col>9</xdr:col>
      <xdr:colOff>180975</xdr:colOff>
      <xdr:row>3</xdr:row>
      <xdr:rowOff>161925</xdr:rowOff>
    </xdr:to>
    <xdr:sp macro="[0]!tirage" textlink="">
      <xdr:nvSpPr>
        <xdr:cNvPr id="3" name="Rectangle: Rounded Corners 2">
          <a:extLst>
            <a:ext uri="{FF2B5EF4-FFF2-40B4-BE49-F238E27FC236}">
              <a16:creationId xmlns:a16="http://schemas.microsoft.com/office/drawing/2014/main" id="{A70470D8-1F70-7E2C-44E1-D370EF4431D7}"/>
            </a:ext>
          </a:extLst>
        </xdr:cNvPr>
        <xdr:cNvSpPr/>
      </xdr:nvSpPr>
      <xdr:spPr>
        <a:xfrm>
          <a:off x="5114925" y="114300"/>
          <a:ext cx="1362075" cy="619125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 kern="1200"/>
            <a:t>Tirage au sort</a:t>
          </a:r>
        </a:p>
      </xdr:txBody>
    </xdr:sp>
    <xdr:clientData/>
  </xdr:twoCellAnchor>
  <xdr:twoCellAnchor>
    <xdr:from>
      <xdr:col>7</xdr:col>
      <xdr:colOff>28575</xdr:colOff>
      <xdr:row>4</xdr:row>
      <xdr:rowOff>161925</xdr:rowOff>
    </xdr:from>
    <xdr:to>
      <xdr:col>9</xdr:col>
      <xdr:colOff>171450</xdr:colOff>
      <xdr:row>8</xdr:row>
      <xdr:rowOff>19050</xdr:rowOff>
    </xdr:to>
    <xdr:sp macro="[0]!effacerscore" textlink="">
      <xdr:nvSpPr>
        <xdr:cNvPr id="5" name="Rectangle: Rounded Corners 4">
          <a:extLst>
            <a:ext uri="{FF2B5EF4-FFF2-40B4-BE49-F238E27FC236}">
              <a16:creationId xmlns:a16="http://schemas.microsoft.com/office/drawing/2014/main" id="{B0F4845F-B53B-4FDF-A9CA-4607DB1F3F16}"/>
            </a:ext>
          </a:extLst>
        </xdr:cNvPr>
        <xdr:cNvSpPr/>
      </xdr:nvSpPr>
      <xdr:spPr>
        <a:xfrm>
          <a:off x="5105400" y="923925"/>
          <a:ext cx="1362075" cy="619125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 kern="1200"/>
            <a:t>Effacer</a:t>
          </a:r>
          <a:r>
            <a:rPr lang="en-GB" sz="1100" kern="1200" baseline="0"/>
            <a:t> scores</a:t>
          </a:r>
          <a:endParaRPr lang="en-GB" sz="1100" kern="12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571500</xdr:colOff>
      <xdr:row>14</xdr:row>
      <xdr:rowOff>114300</xdr:rowOff>
    </xdr:from>
    <xdr:to>
      <xdr:col>14</xdr:col>
      <xdr:colOff>409575</xdr:colOff>
      <xdr:row>18</xdr:row>
      <xdr:rowOff>28575</xdr:rowOff>
    </xdr:to>
    <xdr:sp macro="[0]!M_2x7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553B1F9B-23F1-10E4-C9D9-DC4D34ACEB06}"/>
            </a:ext>
          </a:extLst>
        </xdr:cNvPr>
        <xdr:cNvSpPr/>
      </xdr:nvSpPr>
      <xdr:spPr>
        <a:xfrm>
          <a:off x="7381875" y="2952750"/>
          <a:ext cx="2828925" cy="676275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2800"/>
            <a:t>Nouveau Tirage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F593FA2-0417-4F3E-9281-F72CA3554EEA}" name="TBL_14" displayName="TBL_14" ref="A1:B22" totalsRowShown="0">
  <autoFilter ref="A1:B22" xr:uid="{4F593FA2-0417-4F3E-9281-F72CA3554EEA}"/>
  <tableColumns count="2">
    <tableColumn id="1" xr3:uid="{A76D86B6-0F82-4FF6-8DE7-07E33B8F6A4A}" name="match"/>
    <tableColumn id="2" xr3:uid="{2B6660B6-8352-4D38-B2B9-2AC6BD50D3C7}" name="plein" dataDxfId="3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8CC70442-73B3-4D65-9ADD-0E318E6F5B8C}" name="TBL_Equipes" displayName="TBL_Equipes" ref="A1:A15" totalsRowShown="0" headerRowDxfId="2" headerRowBorderDxfId="4" tableBorderDxfId="5" totalsRowBorderDxfId="3">
  <autoFilter ref="A1:A15" xr:uid="{8CC70442-73B3-4D65-9ADD-0E318E6F5B8C}"/>
  <tableColumns count="1">
    <tableColumn id="1" xr3:uid="{E2E5E524-30F8-4AB9-9A77-4C13BB46D960}" name="équipes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0AD985A-E399-48B7-A601-ECFFF47EB17D}" name="Tabel2" displayName="Tabel2" ref="A2:H23" totalsRowShown="0" headerRowDxfId="17" dataDxfId="16" headerRowBorderDxfId="28" tableBorderDxfId="29" totalsRowBorderDxfId="27">
  <autoFilter ref="A2:H23" xr:uid="{80AD985A-E399-48B7-A601-ECFFF47EB17D}"/>
  <tableColumns count="8">
    <tableColumn id="1" xr3:uid="{239B66C2-AC53-455A-80DD-27D0703EC630}" name="terrain" dataDxfId="23"/>
    <tableColumn id="2" xr3:uid="{013C2B0A-84B1-4DA9-BA01-AF1EBD9C559C}" name="heure" dataDxfId="22"/>
    <tableColumn id="3" xr3:uid="{83C1DB83-D58E-419E-9B7D-C6202CFC8F34}" name="equipe a" dataDxfId="21"/>
    <tableColumn id="4" xr3:uid="{CDA54AB2-E665-4F2F-8E77-2F46708C1782}" name="score a" dataDxfId="1"/>
    <tableColumn id="5" xr3:uid="{8DB80C54-F1FD-44B0-B3D6-34BBD43DAED7}" name="score b" dataDxfId="0"/>
    <tableColumn id="6" xr3:uid="{D7304151-60D5-4526-9157-1A67688E2F47}" name="equipe b" dataDxfId="20"/>
    <tableColumn id="7" xr3:uid="{9ACB2BB4-FAA3-481B-BE86-2F0920BB291F}" name="B/M a" dataDxfId="19"/>
    <tableColumn id="8" xr3:uid="{3E98A8DC-90E4-472C-BBE0-4B2DA3E04682}" name="B/M b" dataDxfId="18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62D253A-CC49-422A-B521-B230E2CA5617}" name="Tabel3" displayName="Tabel3" ref="A32:H53" totalsRowShown="0" headerRowDxfId="7" dataDxfId="6" headerRowBorderDxfId="25" tableBorderDxfId="26" totalsRowBorderDxfId="24">
  <autoFilter ref="A32:H53" xr:uid="{262D253A-CC49-422A-B521-B230E2CA5617}"/>
  <tableColumns count="8">
    <tableColumn id="1" xr3:uid="{C9A7CE31-E4D1-40E3-932A-F191CCFE5D31}" name="A" dataDxfId="15"/>
    <tableColumn id="2" xr3:uid="{1EA8B82E-11B5-46B1-8145-EEACB95ECB72}" name="0,591666667" dataDxfId="14"/>
    <tableColumn id="3" xr3:uid="{7C483316-301A-423B-A172-C0E6041C540B}" name="durolles " dataDxfId="13"/>
    <tableColumn id="4" xr3:uid="{E4D02CCC-0BEA-4CA7-A829-309CD041C72D}" name="score a" dataDxfId="12"/>
    <tableColumn id="5" xr3:uid="{9AE60783-F102-4487-A77D-D2F6376BBFC7}" name="score b" dataDxfId="11"/>
    <tableColumn id="6" xr3:uid="{299FA2FF-937E-4571-AC55-2944B431883A}" name="moissat" dataDxfId="10"/>
    <tableColumn id="7" xr3:uid="{516F868B-D9B5-4EB8-BC9C-43384307A736}" name="B/M a" dataDxfId="9"/>
    <tableColumn id="8" xr3:uid="{B4870288-FD5A-40AF-91D6-538EA7567657}" name="B/M b" dataDxfId="8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2DFAB5-683D-4635-B4F6-592B86930513}">
  <sheetPr codeName="Sheet5"/>
  <dimension ref="A1:Y26"/>
  <sheetViews>
    <sheetView showGridLines="0" zoomScale="130" zoomScaleNormal="130" workbookViewId="0">
      <selection activeCell="A11" sqref="A11"/>
    </sheetView>
  </sheetViews>
  <sheetFormatPr defaultColWidth="9.140625" defaultRowHeight="15" x14ac:dyDescent="0.25"/>
  <cols>
    <col min="3" max="3" width="11.42578125" customWidth="1"/>
    <col min="6" max="6" width="12.7109375" customWidth="1"/>
    <col min="12" max="12" width="18.140625" customWidth="1"/>
    <col min="24" max="24" width="23.7109375" customWidth="1"/>
    <col min="25" max="25" width="9.140625" hidden="1" customWidth="1"/>
  </cols>
  <sheetData>
    <row r="1" spans="1:25" ht="28.5" x14ac:dyDescent="0.45">
      <c r="A1" s="12" t="s">
        <v>18</v>
      </c>
      <c r="B1" s="13"/>
      <c r="C1" s="13"/>
      <c r="D1" s="13"/>
      <c r="E1" s="13"/>
      <c r="F1" s="13"/>
      <c r="G1" s="13"/>
      <c r="H1" s="13"/>
      <c r="I1" s="11"/>
      <c r="J1" s="11"/>
      <c r="K1" s="10" t="str">
        <f>"Classement "&amp;A1</f>
        <v>Classement Poule Finale 1</v>
      </c>
      <c r="L1" s="11"/>
      <c r="M1" s="11"/>
      <c r="N1" s="11"/>
      <c r="O1" s="11"/>
      <c r="P1" s="11"/>
      <c r="Q1" s="11"/>
      <c r="R1" s="11"/>
      <c r="S1" s="11"/>
      <c r="T1" s="11"/>
      <c r="U1" s="11"/>
    </row>
    <row r="2" spans="1:25" x14ac:dyDescent="0.25">
      <c r="A2" s="3" t="s">
        <v>1</v>
      </c>
      <c r="B2" s="3" t="s">
        <v>2</v>
      </c>
      <c r="C2" s="3" t="s">
        <v>3</v>
      </c>
      <c r="D2" s="3" t="s">
        <v>5</v>
      </c>
      <c r="E2" s="3" t="s">
        <v>6</v>
      </c>
      <c r="F2" s="3" t="s">
        <v>4</v>
      </c>
      <c r="G2" s="6" t="s">
        <v>11</v>
      </c>
      <c r="H2" s="6" t="s">
        <v>12</v>
      </c>
      <c r="K2" s="6" t="str" cm="1">
        <f t="array" ref="K2:U7">classequipes(C3:H12,Accueil!$D$6)</f>
        <v>POS</v>
      </c>
      <c r="L2" s="6" t="str">
        <v>EQUIPE</v>
      </c>
      <c r="M2" s="6" t="str">
        <v>J</v>
      </c>
      <c r="N2" s="6" t="str">
        <v>G</v>
      </c>
      <c r="O2" s="6" t="str">
        <v>N</v>
      </c>
      <c r="P2" s="6" t="str">
        <v>BP</v>
      </c>
      <c r="Q2" s="6" t="str">
        <v>BC</v>
      </c>
      <c r="R2" s="6" t="str">
        <v>DB</v>
      </c>
      <c r="S2" s="6" t="str">
        <v>PTS</v>
      </c>
      <c r="T2" s="6" t="str">
        <v>SC</v>
      </c>
      <c r="U2" s="6" t="str">
        <v>B/M</v>
      </c>
      <c r="Y2" t="s">
        <v>15</v>
      </c>
    </row>
    <row r="3" spans="1:25" x14ac:dyDescent="0.25">
      <c r="A3" s="14">
        <v>1</v>
      </c>
      <c r="B3" s="2">
        <f>'Poules 2x7'!B12+Accueil!$D$2</f>
        <v>0.625</v>
      </c>
      <c r="C3" s="1" t="str">
        <f>$Y3</f>
        <v>bois noirs 1</v>
      </c>
      <c r="D3" s="5">
        <v>1</v>
      </c>
      <c r="E3" s="5">
        <v>6</v>
      </c>
      <c r="F3" s="1" t="str">
        <f>$Y4</f>
        <v>equipe3</v>
      </c>
      <c r="G3" s="5"/>
      <c r="H3" s="5"/>
      <c r="I3">
        <v>10</v>
      </c>
      <c r="J3">
        <v>1</v>
      </c>
      <c r="K3" s="5">
        <v>1</v>
      </c>
      <c r="L3" s="5" t="str">
        <v>ceyrat 2</v>
      </c>
      <c r="M3" s="5">
        <v>4</v>
      </c>
      <c r="N3" s="5">
        <v>3</v>
      </c>
      <c r="O3" s="5">
        <v>1</v>
      </c>
      <c r="P3" s="5">
        <v>12</v>
      </c>
      <c r="Q3" s="5">
        <v>3</v>
      </c>
      <c r="R3" s="5">
        <v>9</v>
      </c>
      <c r="S3" s="5">
        <v>10</v>
      </c>
      <c r="T3" s="5">
        <v>100912</v>
      </c>
      <c r="U3" s="5">
        <v>0</v>
      </c>
      <c r="Y3" t="str">
        <f>'Poules 2x7'!L3</f>
        <v>bois noirs 1</v>
      </c>
    </row>
    <row r="4" spans="1:25" x14ac:dyDescent="0.25">
      <c r="A4" s="14">
        <v>1</v>
      </c>
      <c r="B4" s="2">
        <f>B3+Accueil!$D$2</f>
        <v>0.6333333333333333</v>
      </c>
      <c r="C4" s="1" t="str">
        <f>$Y5</f>
        <v>ceyrat 2</v>
      </c>
      <c r="D4" s="5">
        <v>3</v>
      </c>
      <c r="E4" s="5">
        <v>2</v>
      </c>
      <c r="F4" s="1" t="str">
        <f>$Y6</f>
        <v>equipe1</v>
      </c>
      <c r="G4" s="5"/>
      <c r="H4" s="5"/>
      <c r="I4">
        <v>9</v>
      </c>
      <c r="J4">
        <v>6</v>
      </c>
      <c r="K4" s="5">
        <v>2</v>
      </c>
      <c r="L4" s="5" t="str">
        <v>equipe3</v>
      </c>
      <c r="M4" s="5">
        <v>4</v>
      </c>
      <c r="N4" s="5">
        <v>3</v>
      </c>
      <c r="O4" s="5">
        <v>0</v>
      </c>
      <c r="P4" s="5">
        <v>16</v>
      </c>
      <c r="Q4" s="5">
        <v>8</v>
      </c>
      <c r="R4" s="5">
        <v>8</v>
      </c>
      <c r="S4" s="5">
        <v>9</v>
      </c>
      <c r="T4" s="5">
        <v>90816</v>
      </c>
      <c r="U4" s="5">
        <v>0</v>
      </c>
      <c r="Y4" t="str">
        <f>'Poules 2x7'!L33</f>
        <v>equipe3</v>
      </c>
    </row>
    <row r="5" spans="1:25" x14ac:dyDescent="0.25">
      <c r="A5" s="14">
        <v>1</v>
      </c>
      <c r="B5" s="2">
        <f>B4+Accueil!$D$2</f>
        <v>0.64166666666666661</v>
      </c>
      <c r="C5" s="1" t="str">
        <f>$Y3</f>
        <v>bois noirs 1</v>
      </c>
      <c r="D5" s="5">
        <v>6</v>
      </c>
      <c r="E5" s="5">
        <v>2</v>
      </c>
      <c r="F5" s="1" t="str">
        <f>$Y7</f>
        <v>ceyrat 1</v>
      </c>
      <c r="G5" s="5"/>
      <c r="H5" s="5"/>
      <c r="I5">
        <v>6</v>
      </c>
      <c r="J5">
        <v>3</v>
      </c>
      <c r="K5" s="5">
        <v>3</v>
      </c>
      <c r="L5" s="5" t="str">
        <v>equipe1</v>
      </c>
      <c r="M5" s="5">
        <v>4</v>
      </c>
      <c r="N5" s="5">
        <v>2</v>
      </c>
      <c r="O5" s="5">
        <v>0</v>
      </c>
      <c r="P5" s="5">
        <v>9</v>
      </c>
      <c r="Q5" s="5">
        <v>12</v>
      </c>
      <c r="R5" s="5">
        <v>-3</v>
      </c>
      <c r="S5" s="5">
        <v>6</v>
      </c>
      <c r="T5" s="5">
        <v>59709</v>
      </c>
      <c r="U5" s="5">
        <v>0</v>
      </c>
      <c r="Y5" t="str">
        <f>'Poules 2x7'!L4</f>
        <v>ceyrat 2</v>
      </c>
    </row>
    <row r="6" spans="1:25" x14ac:dyDescent="0.25">
      <c r="A6" s="14">
        <v>1</v>
      </c>
      <c r="B6" s="2">
        <f>B5+Accueil!$D$2</f>
        <v>0.64999999999999991</v>
      </c>
      <c r="C6" s="1" t="str">
        <f>$Y4</f>
        <v>equipe3</v>
      </c>
      <c r="D6" s="5">
        <v>0</v>
      </c>
      <c r="E6" s="5">
        <v>5</v>
      </c>
      <c r="F6" s="1" t="str">
        <f>$Y5</f>
        <v>ceyrat 2</v>
      </c>
      <c r="G6" s="5"/>
      <c r="H6" s="5"/>
      <c r="I6">
        <v>3</v>
      </c>
      <c r="J6">
        <v>0</v>
      </c>
      <c r="K6" s="5">
        <v>4</v>
      </c>
      <c r="L6" s="5" t="str">
        <v>bois noirs 1</v>
      </c>
      <c r="M6" s="5">
        <v>4</v>
      </c>
      <c r="N6" s="5">
        <v>1</v>
      </c>
      <c r="O6" s="5">
        <v>0</v>
      </c>
      <c r="P6" s="5">
        <v>8</v>
      </c>
      <c r="Q6" s="5">
        <v>13</v>
      </c>
      <c r="R6" s="5">
        <v>-5</v>
      </c>
      <c r="S6" s="5">
        <v>3</v>
      </c>
      <c r="T6" s="5">
        <v>29508</v>
      </c>
      <c r="U6" s="5">
        <v>0</v>
      </c>
      <c r="Y6" t="str">
        <f>'Poules 2x7'!L34</f>
        <v>equipe1</v>
      </c>
    </row>
    <row r="7" spans="1:25" x14ac:dyDescent="0.25">
      <c r="A7" s="14">
        <v>1</v>
      </c>
      <c r="B7" s="2">
        <f>B6+Accueil!$D$2</f>
        <v>0.65833333333333321</v>
      </c>
      <c r="C7" s="1" t="str">
        <f>$Y6</f>
        <v>equipe1</v>
      </c>
      <c r="D7" s="5">
        <v>3</v>
      </c>
      <c r="E7" s="5">
        <v>2</v>
      </c>
      <c r="F7" s="1" t="str">
        <f>$Y7</f>
        <v>ceyrat 1</v>
      </c>
      <c r="G7" s="5"/>
      <c r="H7" s="5"/>
      <c r="I7">
        <v>1</v>
      </c>
      <c r="J7">
        <v>1</v>
      </c>
      <c r="K7" s="5">
        <v>5</v>
      </c>
      <c r="L7" s="5" t="str">
        <v>ceyrat 1</v>
      </c>
      <c r="M7" s="5">
        <v>4</v>
      </c>
      <c r="N7" s="5">
        <v>0</v>
      </c>
      <c r="O7" s="5">
        <v>1</v>
      </c>
      <c r="P7" s="5">
        <v>5</v>
      </c>
      <c r="Q7" s="5">
        <v>14</v>
      </c>
      <c r="R7" s="5">
        <v>-9</v>
      </c>
      <c r="S7" s="5">
        <v>1</v>
      </c>
      <c r="T7" s="5">
        <v>9105</v>
      </c>
      <c r="U7" s="5">
        <v>0</v>
      </c>
      <c r="Y7" t="str">
        <f>'Poules 2x7'!Y29</f>
        <v>ceyrat 1</v>
      </c>
    </row>
    <row r="8" spans="1:25" x14ac:dyDescent="0.25">
      <c r="A8" s="14">
        <v>1</v>
      </c>
      <c r="B8" s="2">
        <f>B7+Accueil!$D$2</f>
        <v>0.66666666666666652</v>
      </c>
      <c r="C8" s="1" t="str">
        <f>$Y3</f>
        <v>bois noirs 1</v>
      </c>
      <c r="D8" s="5">
        <v>0</v>
      </c>
      <c r="E8" s="5">
        <v>3</v>
      </c>
      <c r="F8" s="1" t="str">
        <f>$Y5</f>
        <v>ceyrat 2</v>
      </c>
      <c r="G8" s="5"/>
      <c r="H8" s="5"/>
      <c r="K8" s="7"/>
      <c r="L8" s="7"/>
      <c r="M8" s="7"/>
      <c r="N8" s="7"/>
      <c r="O8" s="7"/>
      <c r="P8" s="7"/>
      <c r="Q8" s="7"/>
      <c r="R8" s="7"/>
      <c r="S8" s="7"/>
      <c r="T8" s="7"/>
    </row>
    <row r="9" spans="1:25" x14ac:dyDescent="0.25">
      <c r="A9" s="14">
        <v>1</v>
      </c>
      <c r="B9" s="2">
        <f>B8+Accueil!$D$2</f>
        <v>0.67499999999999982</v>
      </c>
      <c r="C9" s="1" t="str">
        <f t="shared" ref="C9:C10" si="0">$Y4</f>
        <v>equipe3</v>
      </c>
      <c r="D9" s="5">
        <v>6</v>
      </c>
      <c r="E9" s="5">
        <v>2</v>
      </c>
      <c r="F9" s="1" t="str">
        <f t="shared" ref="F9:F10" si="1">$Y6</f>
        <v>equipe1</v>
      </c>
      <c r="G9" s="5"/>
      <c r="H9" s="5"/>
    </row>
    <row r="10" spans="1:25" x14ac:dyDescent="0.25">
      <c r="A10" s="14">
        <v>1</v>
      </c>
      <c r="B10" s="2">
        <f>B9+Accueil!$D$2</f>
        <v>0.68333333333333313</v>
      </c>
      <c r="C10" s="1" t="str">
        <f t="shared" si="0"/>
        <v>ceyrat 2</v>
      </c>
      <c r="D10" s="5">
        <v>1</v>
      </c>
      <c r="E10" s="5">
        <v>1</v>
      </c>
      <c r="F10" s="1" t="str">
        <f t="shared" si="1"/>
        <v>ceyrat 1</v>
      </c>
      <c r="G10" s="5"/>
      <c r="H10" s="5"/>
    </row>
    <row r="11" spans="1:25" x14ac:dyDescent="0.25">
      <c r="A11" s="15">
        <v>1</v>
      </c>
      <c r="B11" s="2">
        <f>B10+Accueil!$D$2</f>
        <v>0.69166666666666643</v>
      </c>
      <c r="C11" s="1" t="str">
        <f>$Y3</f>
        <v>bois noirs 1</v>
      </c>
      <c r="D11" s="5">
        <v>1</v>
      </c>
      <c r="E11" s="5">
        <v>2</v>
      </c>
      <c r="F11" s="1" t="str">
        <f>$Y6</f>
        <v>equipe1</v>
      </c>
      <c r="G11" s="5"/>
      <c r="H11" s="5"/>
    </row>
    <row r="12" spans="1:25" x14ac:dyDescent="0.25">
      <c r="A12" s="4">
        <v>1</v>
      </c>
      <c r="B12" s="2">
        <f>B11+Accueil!$D$2</f>
        <v>0.69999999999999973</v>
      </c>
      <c r="C12" s="1" t="str">
        <f t="shared" ref="C12" si="2">$Y4</f>
        <v>equipe3</v>
      </c>
      <c r="D12" s="5">
        <v>4</v>
      </c>
      <c r="E12" s="5">
        <v>0</v>
      </c>
      <c r="F12" s="1" t="str">
        <f t="shared" ref="F12" si="3">$Y7</f>
        <v>ceyrat 1</v>
      </c>
      <c r="G12" s="5"/>
      <c r="H12" s="5"/>
    </row>
    <row r="15" spans="1:25" ht="28.5" x14ac:dyDescent="0.45">
      <c r="A15" s="12" t="s">
        <v>17</v>
      </c>
      <c r="B15" s="13"/>
      <c r="C15" s="13"/>
      <c r="D15" s="13"/>
      <c r="E15" s="13"/>
      <c r="F15" s="13"/>
      <c r="G15" s="13"/>
      <c r="H15" s="13"/>
      <c r="I15" s="11"/>
      <c r="J15" s="11"/>
      <c r="K15" s="10" t="str">
        <f>"Classement "&amp;A15</f>
        <v>Classement Poule Finale 2</v>
      </c>
      <c r="L15" s="11"/>
      <c r="M15" s="11"/>
      <c r="N15" s="11"/>
      <c r="O15" s="11"/>
      <c r="P15" s="11"/>
      <c r="Q15" s="11"/>
      <c r="R15" s="11"/>
      <c r="S15" s="11"/>
      <c r="T15" s="11"/>
      <c r="U15" s="11"/>
    </row>
    <row r="16" spans="1:25" x14ac:dyDescent="0.25">
      <c r="A16" s="3" t="s">
        <v>1</v>
      </c>
      <c r="B16" s="3" t="s">
        <v>2</v>
      </c>
      <c r="C16" s="3" t="s">
        <v>3</v>
      </c>
      <c r="D16" s="3" t="s">
        <v>5</v>
      </c>
      <c r="E16" s="3" t="s">
        <v>6</v>
      </c>
      <c r="F16" s="3" t="s">
        <v>4</v>
      </c>
      <c r="G16" s="6" t="s">
        <v>11</v>
      </c>
      <c r="H16" s="6" t="s">
        <v>12</v>
      </c>
      <c r="K16" s="6" t="str" cm="1">
        <f t="array" ref="K16:U21">classequipes(C17:H26,Accueil!$D$6)</f>
        <v>POS</v>
      </c>
      <c r="L16" s="6" t="str">
        <v>EQUIPE</v>
      </c>
      <c r="M16" s="6" t="str">
        <v>J</v>
      </c>
      <c r="N16" s="6" t="str">
        <v>G</v>
      </c>
      <c r="O16" s="6" t="str">
        <v>N</v>
      </c>
      <c r="P16" s="6" t="str">
        <v>BP</v>
      </c>
      <c r="Q16" s="6" t="str">
        <v>BC</v>
      </c>
      <c r="R16" s="6" t="str">
        <v>DB</v>
      </c>
      <c r="S16" s="6" t="str">
        <v>PTS</v>
      </c>
      <c r="T16" s="6" t="str">
        <v>SC</v>
      </c>
      <c r="U16" s="6" t="str">
        <v>B/M</v>
      </c>
      <c r="Y16" t="s">
        <v>16</v>
      </c>
    </row>
    <row r="17" spans="1:25" x14ac:dyDescent="0.25">
      <c r="A17" s="14">
        <v>2</v>
      </c>
      <c r="B17" s="2">
        <f>B3</f>
        <v>0.625</v>
      </c>
      <c r="C17" s="1" t="str">
        <f>$Y17</f>
        <v>pont dore 2</v>
      </c>
      <c r="D17" s="5">
        <v>3</v>
      </c>
      <c r="E17" s="5">
        <v>3</v>
      </c>
      <c r="F17" s="1" t="str">
        <f>$Y18</f>
        <v>joze</v>
      </c>
      <c r="G17" s="5"/>
      <c r="H17" s="5"/>
      <c r="J17">
        <v>6</v>
      </c>
      <c r="K17" s="5">
        <v>1</v>
      </c>
      <c r="L17" s="5" t="str">
        <v>pont dore 2</v>
      </c>
      <c r="M17" s="5">
        <v>4</v>
      </c>
      <c r="N17" s="5">
        <v>3</v>
      </c>
      <c r="O17" s="5">
        <v>1</v>
      </c>
      <c r="P17" s="5">
        <v>15</v>
      </c>
      <c r="Q17" s="5">
        <v>5</v>
      </c>
      <c r="R17" s="5">
        <v>10</v>
      </c>
      <c r="S17" s="5">
        <v>10</v>
      </c>
      <c r="T17" s="5">
        <v>101015</v>
      </c>
      <c r="U17" s="5">
        <v>0</v>
      </c>
      <c r="Y17" t="str">
        <f>'Poules 2x7'!$Y$30</f>
        <v>pont dore 2</v>
      </c>
    </row>
    <row r="18" spans="1:25" x14ac:dyDescent="0.25">
      <c r="A18" s="14">
        <v>2</v>
      </c>
      <c r="B18" s="2">
        <f t="shared" ref="B18:B26" si="4">B4</f>
        <v>0.6333333333333333</v>
      </c>
      <c r="C18" s="1" t="str">
        <f>$Y19</f>
        <v>bois noirs 2</v>
      </c>
      <c r="D18" s="5">
        <v>0</v>
      </c>
      <c r="E18" s="5">
        <v>1</v>
      </c>
      <c r="F18" s="1" t="str">
        <f>$Y20</f>
        <v>pont dore 1</v>
      </c>
      <c r="G18" s="5"/>
      <c r="H18" s="5"/>
      <c r="J18">
        <v>7</v>
      </c>
      <c r="K18" s="5">
        <v>2</v>
      </c>
      <c r="L18" s="5" t="str">
        <v>joze</v>
      </c>
      <c r="M18" s="5">
        <v>4</v>
      </c>
      <c r="N18" s="5">
        <v>2</v>
      </c>
      <c r="O18" s="5">
        <v>2</v>
      </c>
      <c r="P18" s="5">
        <v>13</v>
      </c>
      <c r="Q18" s="5">
        <v>4</v>
      </c>
      <c r="R18" s="5">
        <v>9</v>
      </c>
      <c r="S18" s="5">
        <v>8</v>
      </c>
      <c r="T18" s="5">
        <v>80913</v>
      </c>
      <c r="U18" s="5">
        <v>0</v>
      </c>
      <c r="Y18" t="str">
        <f>'Poules 2x7'!L6</f>
        <v>joze</v>
      </c>
    </row>
    <row r="19" spans="1:25" x14ac:dyDescent="0.25">
      <c r="A19" s="14">
        <v>2</v>
      </c>
      <c r="B19" s="2">
        <f t="shared" si="4"/>
        <v>0.64166666666666661</v>
      </c>
      <c r="C19" s="1" t="str">
        <f>$Y17</f>
        <v>pont dore 2</v>
      </c>
      <c r="D19" s="5">
        <v>3</v>
      </c>
      <c r="E19" s="5">
        <v>2</v>
      </c>
      <c r="F19" s="1" t="str">
        <f>$Y21</f>
        <v xml:space="preserve">durolles </v>
      </c>
      <c r="G19" s="5"/>
      <c r="H19" s="5"/>
      <c r="J19">
        <v>8</v>
      </c>
      <c r="K19" s="5">
        <v>3</v>
      </c>
      <c r="L19" s="5" t="str">
        <v xml:space="preserve">durolles </v>
      </c>
      <c r="M19" s="5">
        <v>4</v>
      </c>
      <c r="N19" s="5">
        <v>2</v>
      </c>
      <c r="O19" s="5">
        <v>0</v>
      </c>
      <c r="P19" s="5">
        <v>11</v>
      </c>
      <c r="Q19" s="5">
        <v>10</v>
      </c>
      <c r="R19" s="5">
        <v>1</v>
      </c>
      <c r="S19" s="5">
        <v>6</v>
      </c>
      <c r="T19" s="5">
        <v>60111</v>
      </c>
      <c r="U19" s="5">
        <v>0</v>
      </c>
      <c r="Y19" t="str">
        <f>'Poules 2x7'!L36</f>
        <v>bois noirs 2</v>
      </c>
    </row>
    <row r="20" spans="1:25" x14ac:dyDescent="0.25">
      <c r="A20" s="14">
        <v>2</v>
      </c>
      <c r="B20" s="2">
        <f t="shared" si="4"/>
        <v>0.64999999999999991</v>
      </c>
      <c r="C20" s="1" t="str">
        <f>$Y18</f>
        <v>joze</v>
      </c>
      <c r="D20" s="5">
        <v>3</v>
      </c>
      <c r="E20" s="5">
        <v>0</v>
      </c>
      <c r="F20" s="1" t="str">
        <f>$Y19</f>
        <v>bois noirs 2</v>
      </c>
      <c r="G20" s="5"/>
      <c r="H20" s="5"/>
      <c r="J20">
        <v>9</v>
      </c>
      <c r="K20" s="5">
        <v>4</v>
      </c>
      <c r="L20" s="5" t="str">
        <v>pont dore 1</v>
      </c>
      <c r="M20" s="5">
        <v>4</v>
      </c>
      <c r="N20" s="5">
        <v>1</v>
      </c>
      <c r="O20" s="5">
        <v>1</v>
      </c>
      <c r="P20" s="5">
        <v>3</v>
      </c>
      <c r="Q20" s="5">
        <v>7</v>
      </c>
      <c r="R20" s="5">
        <v>-4</v>
      </c>
      <c r="S20" s="5">
        <v>4</v>
      </c>
      <c r="T20" s="5">
        <v>39603</v>
      </c>
      <c r="U20" s="5">
        <v>0</v>
      </c>
      <c r="Y20" t="str">
        <f>'Poules 2x7'!L7</f>
        <v>pont dore 1</v>
      </c>
    </row>
    <row r="21" spans="1:25" x14ac:dyDescent="0.25">
      <c r="A21" s="14">
        <v>2</v>
      </c>
      <c r="B21" s="2">
        <f t="shared" si="4"/>
        <v>0.65833333333333321</v>
      </c>
      <c r="C21" s="1" t="str">
        <f>$Y20</f>
        <v>pont dore 1</v>
      </c>
      <c r="D21" s="5">
        <v>1</v>
      </c>
      <c r="E21" s="5">
        <v>3</v>
      </c>
      <c r="F21" s="1" t="str">
        <f>$Y21</f>
        <v xml:space="preserve">durolles </v>
      </c>
      <c r="G21" s="5"/>
      <c r="H21" s="5"/>
      <c r="J21">
        <v>10</v>
      </c>
      <c r="K21" s="5">
        <v>5</v>
      </c>
      <c r="L21" s="5" t="str">
        <v>bois noirs 2</v>
      </c>
      <c r="M21" s="5">
        <v>4</v>
      </c>
      <c r="N21" s="5">
        <v>0</v>
      </c>
      <c r="O21" s="5">
        <v>0</v>
      </c>
      <c r="P21" s="5">
        <v>0</v>
      </c>
      <c r="Q21" s="5">
        <v>16</v>
      </c>
      <c r="R21" s="5">
        <v>-16</v>
      </c>
      <c r="S21" s="5">
        <v>0</v>
      </c>
      <c r="T21" s="5">
        <v>-1600</v>
      </c>
      <c r="U21" s="5">
        <v>0</v>
      </c>
      <c r="Y21" t="str">
        <f>'Poules 2x7'!L37</f>
        <v xml:space="preserve">durolles </v>
      </c>
    </row>
    <row r="22" spans="1:25" x14ac:dyDescent="0.25">
      <c r="A22" s="14">
        <v>2</v>
      </c>
      <c r="B22" s="2">
        <f t="shared" si="4"/>
        <v>0.66666666666666652</v>
      </c>
      <c r="C22" s="1" t="str">
        <f>$Y17</f>
        <v>pont dore 2</v>
      </c>
      <c r="D22" s="5">
        <v>6</v>
      </c>
      <c r="E22" s="5">
        <v>0</v>
      </c>
      <c r="F22" s="1" t="str">
        <f>$Y19</f>
        <v>bois noirs 2</v>
      </c>
      <c r="G22" s="5"/>
      <c r="H22" s="5"/>
      <c r="K22" s="7"/>
      <c r="L22" s="7"/>
      <c r="M22" s="7"/>
      <c r="N22" s="7"/>
      <c r="O22" s="7"/>
      <c r="P22" s="7"/>
      <c r="Q22" s="7"/>
      <c r="R22" s="7"/>
      <c r="S22" s="7"/>
      <c r="T22" s="7"/>
    </row>
    <row r="23" spans="1:25" x14ac:dyDescent="0.25">
      <c r="A23" s="14">
        <v>2</v>
      </c>
      <c r="B23" s="2">
        <f t="shared" si="4"/>
        <v>0.67499999999999982</v>
      </c>
      <c r="C23" s="1" t="str">
        <f t="shared" ref="C23:C24" si="5">$Y18</f>
        <v>joze</v>
      </c>
      <c r="D23" s="5">
        <v>1</v>
      </c>
      <c r="E23" s="5">
        <v>1</v>
      </c>
      <c r="F23" s="1" t="str">
        <f t="shared" ref="F23:F24" si="6">$Y20</f>
        <v>pont dore 1</v>
      </c>
      <c r="G23" s="5"/>
      <c r="H23" s="5"/>
    </row>
    <row r="24" spans="1:25" x14ac:dyDescent="0.25">
      <c r="A24" s="14">
        <v>2</v>
      </c>
      <c r="B24" s="2">
        <f t="shared" si="4"/>
        <v>0.68333333333333313</v>
      </c>
      <c r="C24" s="1" t="str">
        <f t="shared" si="5"/>
        <v>bois noirs 2</v>
      </c>
      <c r="D24" s="5">
        <v>0</v>
      </c>
      <c r="E24" s="5">
        <v>6</v>
      </c>
      <c r="F24" s="1" t="str">
        <f t="shared" si="6"/>
        <v xml:space="preserve">durolles </v>
      </c>
      <c r="G24" s="5"/>
      <c r="H24" s="5"/>
    </row>
    <row r="25" spans="1:25" x14ac:dyDescent="0.25">
      <c r="A25" s="15">
        <v>2</v>
      </c>
      <c r="B25" s="2">
        <f t="shared" si="4"/>
        <v>0.69166666666666643</v>
      </c>
      <c r="C25" s="1" t="str">
        <f>$Y17</f>
        <v>pont dore 2</v>
      </c>
      <c r="D25" s="5">
        <v>3</v>
      </c>
      <c r="E25" s="5">
        <v>0</v>
      </c>
      <c r="F25" s="1" t="str">
        <f>$Y20</f>
        <v>pont dore 1</v>
      </c>
      <c r="G25" s="5"/>
      <c r="H25" s="5"/>
    </row>
    <row r="26" spans="1:25" x14ac:dyDescent="0.25">
      <c r="A26" s="4">
        <v>2</v>
      </c>
      <c r="B26" s="2">
        <f t="shared" si="4"/>
        <v>0.69999999999999973</v>
      </c>
      <c r="C26" s="1" t="str">
        <f t="shared" ref="C26" si="7">$Y18</f>
        <v>joze</v>
      </c>
      <c r="D26" s="5">
        <v>6</v>
      </c>
      <c r="E26" s="5">
        <v>0</v>
      </c>
      <c r="F26" s="1" t="str">
        <f t="shared" ref="F26" si="8">$Y21</f>
        <v xml:space="preserve">durolles </v>
      </c>
      <c r="G26" s="5"/>
      <c r="H26" s="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2EBCFB-6E94-4A62-94EB-43B5C613360C}">
  <sheetPr codeName="Blad1"/>
  <dimension ref="A1:M50"/>
  <sheetViews>
    <sheetView topLeftCell="A22" workbookViewId="0">
      <selection activeCell="A3" sqref="A3"/>
    </sheetView>
  </sheetViews>
  <sheetFormatPr defaultRowHeight="15" x14ac:dyDescent="0.25"/>
  <cols>
    <col min="2" max="2" width="9.140625" style="18"/>
    <col min="6" max="12" width="4.28515625" bestFit="1" customWidth="1"/>
    <col min="13" max="13" width="3" bestFit="1" customWidth="1"/>
  </cols>
  <sheetData>
    <row r="1" spans="1:13" x14ac:dyDescent="0.25">
      <c r="A1" t="s">
        <v>50</v>
      </c>
      <c r="B1" s="18" t="s">
        <v>51</v>
      </c>
    </row>
    <row r="2" spans="1:13" x14ac:dyDescent="0.25">
      <c r="A2" s="17" t="s">
        <v>29</v>
      </c>
      <c r="B2" s="18" t="s">
        <v>70</v>
      </c>
    </row>
    <row r="3" spans="1:13" x14ac:dyDescent="0.25">
      <c r="A3" s="17" t="s">
        <v>30</v>
      </c>
      <c r="B3" s="18" t="s">
        <v>53</v>
      </c>
    </row>
    <row r="4" spans="1:13" x14ac:dyDescent="0.25">
      <c r="A4" s="17" t="s">
        <v>31</v>
      </c>
      <c r="B4" s="18" t="s">
        <v>68</v>
      </c>
    </row>
    <row r="5" spans="1:13" x14ac:dyDescent="0.25">
      <c r="A5" s="17" t="s">
        <v>32</v>
      </c>
      <c r="B5" s="18" t="s">
        <v>60</v>
      </c>
    </row>
    <row r="6" spans="1:13" x14ac:dyDescent="0.25">
      <c r="A6" s="17" t="s">
        <v>33</v>
      </c>
      <c r="B6" s="18" t="s">
        <v>57</v>
      </c>
    </row>
    <row r="7" spans="1:13" x14ac:dyDescent="0.25">
      <c r="A7" s="17" t="s">
        <v>34</v>
      </c>
      <c r="B7" s="18" t="s">
        <v>64</v>
      </c>
    </row>
    <row r="8" spans="1:13" x14ac:dyDescent="0.25">
      <c r="A8" s="17" t="s">
        <v>35</v>
      </c>
      <c r="B8" s="18" t="s">
        <v>59</v>
      </c>
      <c r="F8" cm="1">
        <f t="array" ref="F8">strafpunten(_xlfn.ANCHORARRAY(F10))</f>
        <v>2</v>
      </c>
      <c r="G8" cm="1">
        <f t="array" ref="G8">strafpunten(_xlfn.ANCHORARRAY(G10))</f>
        <v>2</v>
      </c>
      <c r="H8" cm="1">
        <f t="array" ref="H8">strafpunten(_xlfn.ANCHORARRAY(H10))</f>
        <v>5</v>
      </c>
      <c r="I8" cm="1">
        <f t="array" ref="I8">strafpunten(_xlfn.ANCHORARRAY(I10))</f>
        <v>2</v>
      </c>
      <c r="J8" cm="1">
        <f t="array" ref="J8">strafpunten(_xlfn.ANCHORARRAY(J10))</f>
        <v>5</v>
      </c>
      <c r="K8" cm="1">
        <f t="array" ref="K8">strafpunten(_xlfn.ANCHORARRAY(K10))</f>
        <v>5</v>
      </c>
      <c r="L8" cm="1">
        <f t="array" ref="L8">strafpunten(_xlfn.ANCHORARRAY(L10))</f>
        <v>2</v>
      </c>
      <c r="M8">
        <f>SUM(F8:L8)</f>
        <v>23</v>
      </c>
    </row>
    <row r="9" spans="1:13" x14ac:dyDescent="0.25">
      <c r="A9" s="17" t="s">
        <v>36</v>
      </c>
      <c r="B9" s="18" t="s">
        <v>52</v>
      </c>
      <c r="F9" cm="1">
        <f t="array" ref="F9:L9">_xlfn.SEQUENCE(,7)</f>
        <v>1</v>
      </c>
      <c r="G9">
        <v>2</v>
      </c>
      <c r="H9">
        <v>3</v>
      </c>
      <c r="I9">
        <v>4</v>
      </c>
      <c r="J9">
        <v>5</v>
      </c>
      <c r="K9">
        <v>6</v>
      </c>
      <c r="L9">
        <v>7</v>
      </c>
    </row>
    <row r="10" spans="1:13" x14ac:dyDescent="0.25">
      <c r="A10" s="17" t="s">
        <v>37</v>
      </c>
      <c r="B10" s="18" t="s">
        <v>66</v>
      </c>
      <c r="F10" s="17" t="str" cm="1">
        <f t="array" ref="F10:F15">_xlfn._xlws.SORT(_xlfn._xlws.FILTER(TBL_14[plein],ISNUMBER(SEARCH(F$9,TBL_14[match]))))</f>
        <v>01B</v>
      </c>
      <c r="G10" s="17" t="str" cm="1">
        <f t="array" ref="G10:G15">_xlfn._xlws.SORT(_xlfn._xlws.FILTER(TBL_14[plein],ISNUMBER(SEARCH(G$9,TBL_14[match]))))</f>
        <v>01A</v>
      </c>
      <c r="H10" s="17" t="str" cm="1">
        <f t="array" ref="H10:H15">_xlfn._xlws.SORT(_xlfn._xlws.FILTER(TBL_14[plein],ISNUMBER(SEARCH(H$9,TBL_14[match]))))</f>
        <v>01B</v>
      </c>
      <c r="I10" s="17" t="str" cm="1">
        <f t="array" ref="I10:I15">_xlfn._xlws.SORT(_xlfn._xlws.FILTER(TBL_14[plein],ISNUMBER(SEARCH(I$9,TBL_14[match]))))</f>
        <v>01A</v>
      </c>
      <c r="J10" s="17" t="str" cm="1">
        <f t="array" ref="J10:J15">_xlfn._xlws.SORT(_xlfn._xlws.FILTER(TBL_14[plein],ISNUMBER(SEARCH(J$9,TBL_14[match]))))</f>
        <v>02A</v>
      </c>
      <c r="K10" s="17" t="str" cm="1">
        <f t="array" ref="K10:K15">_xlfn._xlws.SORT(_xlfn._xlws.FILTER(TBL_14[plein],ISNUMBER(SEARCH(K$9,TBL_14[match]))))</f>
        <v>02B</v>
      </c>
      <c r="L10" s="17" t="str" cm="1">
        <f t="array" ref="L10:L15">_xlfn._xlws.SORT(_xlfn._xlws.FILTER(TBL_14[plein],ISNUMBER(SEARCH(L$9,TBL_14[match]))))</f>
        <v>02A</v>
      </c>
    </row>
    <row r="11" spans="1:13" x14ac:dyDescent="0.25">
      <c r="A11" s="17" t="s">
        <v>38</v>
      </c>
      <c r="B11" s="18" t="s">
        <v>62</v>
      </c>
      <c r="F11" t="str">
        <v>03B</v>
      </c>
      <c r="G11" t="str">
        <v>03A</v>
      </c>
      <c r="H11" t="str">
        <v>02B</v>
      </c>
      <c r="I11" t="str">
        <v>04A</v>
      </c>
      <c r="J11" t="str">
        <v>04A</v>
      </c>
      <c r="K11" t="str">
        <v>03B</v>
      </c>
      <c r="L11" t="str">
        <v>03A</v>
      </c>
    </row>
    <row r="12" spans="1:13" x14ac:dyDescent="0.25">
      <c r="A12" s="17" t="s">
        <v>39</v>
      </c>
      <c r="B12" s="18" t="s">
        <v>56</v>
      </c>
      <c r="F12" t="str">
        <v>05A</v>
      </c>
      <c r="G12" t="str">
        <v>04B</v>
      </c>
      <c r="H12" t="str">
        <v>04B</v>
      </c>
      <c r="I12" t="str">
        <v>06B</v>
      </c>
      <c r="J12" t="str">
        <v>05A</v>
      </c>
      <c r="K12" t="str">
        <v>05B</v>
      </c>
      <c r="L12" t="str">
        <v>05B</v>
      </c>
    </row>
    <row r="13" spans="1:13" x14ac:dyDescent="0.25">
      <c r="A13" s="17" t="s">
        <v>40</v>
      </c>
      <c r="B13" s="18" t="s">
        <v>63</v>
      </c>
      <c r="F13" t="str">
        <v>07A</v>
      </c>
      <c r="G13" t="str">
        <v>06A</v>
      </c>
      <c r="H13" t="str">
        <v>06B</v>
      </c>
      <c r="I13" t="str">
        <v>08B</v>
      </c>
      <c r="J13" t="str">
        <v>07B</v>
      </c>
      <c r="K13" t="str">
        <v>06A</v>
      </c>
      <c r="L13" t="str">
        <v>07A</v>
      </c>
    </row>
    <row r="14" spans="1:13" x14ac:dyDescent="0.25">
      <c r="A14" s="17" t="s">
        <v>41</v>
      </c>
      <c r="B14" s="18" t="s">
        <v>65</v>
      </c>
      <c r="F14" t="str">
        <v>09A</v>
      </c>
      <c r="G14" t="str">
        <v>08A</v>
      </c>
      <c r="H14" t="str">
        <v>07B</v>
      </c>
      <c r="I14" t="str">
        <v>09A</v>
      </c>
      <c r="J14" t="str">
        <v>08A</v>
      </c>
      <c r="K14" t="str">
        <v>08B</v>
      </c>
      <c r="L14" t="str">
        <v>09B</v>
      </c>
    </row>
    <row r="15" spans="1:13" x14ac:dyDescent="0.25">
      <c r="A15" s="17" t="s">
        <v>42</v>
      </c>
      <c r="B15" s="18" t="s">
        <v>55</v>
      </c>
      <c r="F15" t="str">
        <v>10A</v>
      </c>
      <c r="G15" t="str">
        <v>10A</v>
      </c>
      <c r="H15" t="str">
        <v>09B</v>
      </c>
      <c r="I15" t="str">
        <v>11A</v>
      </c>
      <c r="J15" t="str">
        <v>10B</v>
      </c>
      <c r="K15" t="str">
        <v>10B</v>
      </c>
      <c r="L15" t="str">
        <v>11A</v>
      </c>
    </row>
    <row r="16" spans="1:13" x14ac:dyDescent="0.25">
      <c r="A16" s="17" t="s">
        <v>43</v>
      </c>
      <c r="B16" s="18" t="s">
        <v>69</v>
      </c>
    </row>
    <row r="17" spans="1:10" x14ac:dyDescent="0.25">
      <c r="A17" s="17" t="s">
        <v>44</v>
      </c>
      <c r="B17" s="18" t="s">
        <v>58</v>
      </c>
    </row>
    <row r="18" spans="1:10" x14ac:dyDescent="0.25">
      <c r="A18" s="17" t="s">
        <v>45</v>
      </c>
      <c r="B18" s="18" t="s">
        <v>67</v>
      </c>
    </row>
    <row r="19" spans="1:10" x14ac:dyDescent="0.25">
      <c r="A19" s="17" t="s">
        <v>46</v>
      </c>
      <c r="B19" s="18" t="s">
        <v>72</v>
      </c>
    </row>
    <row r="20" spans="1:10" x14ac:dyDescent="0.25">
      <c r="A20" s="17" t="s">
        <v>47</v>
      </c>
      <c r="B20" s="18" t="s">
        <v>71</v>
      </c>
    </row>
    <row r="21" spans="1:10" x14ac:dyDescent="0.25">
      <c r="A21" s="17" t="s">
        <v>48</v>
      </c>
      <c r="B21" s="18" t="s">
        <v>54</v>
      </c>
    </row>
    <row r="22" spans="1:10" x14ac:dyDescent="0.25">
      <c r="A22" s="17" t="s">
        <v>49</v>
      </c>
      <c r="B22" s="18" t="s">
        <v>61</v>
      </c>
    </row>
    <row r="24" spans="1:10" x14ac:dyDescent="0.25">
      <c r="J24">
        <f>24*12/2</f>
        <v>144</v>
      </c>
    </row>
    <row r="30" spans="1:10" x14ac:dyDescent="0.25">
      <c r="B30" s="18" t="s">
        <v>77</v>
      </c>
      <c r="C30">
        <v>10</v>
      </c>
      <c r="D30" t="s">
        <v>74</v>
      </c>
      <c r="E30" t="s">
        <v>25</v>
      </c>
    </row>
    <row r="31" spans="1:10" x14ac:dyDescent="0.25">
      <c r="B31" s="18" t="s">
        <v>78</v>
      </c>
      <c r="C31">
        <v>1</v>
      </c>
      <c r="D31" t="s">
        <v>25</v>
      </c>
      <c r="E31" t="s">
        <v>22</v>
      </c>
    </row>
    <row r="32" spans="1:10" x14ac:dyDescent="0.25">
      <c r="B32" s="18" t="s">
        <v>77</v>
      </c>
      <c r="C32">
        <v>9</v>
      </c>
      <c r="D32" t="s">
        <v>19</v>
      </c>
      <c r="E32" t="s">
        <v>25</v>
      </c>
    </row>
    <row r="33" spans="2:5" x14ac:dyDescent="0.25">
      <c r="B33" s="18" t="s">
        <v>77</v>
      </c>
      <c r="C33">
        <v>5</v>
      </c>
      <c r="D33" t="s">
        <v>25</v>
      </c>
      <c r="E33" t="s">
        <v>73</v>
      </c>
    </row>
    <row r="34" spans="2:5" x14ac:dyDescent="0.25">
      <c r="B34" s="18" t="s">
        <v>78</v>
      </c>
      <c r="C34">
        <v>3</v>
      </c>
      <c r="D34" t="s">
        <v>25</v>
      </c>
      <c r="E34" t="s">
        <v>23</v>
      </c>
    </row>
    <row r="35" spans="2:5" x14ac:dyDescent="0.25">
      <c r="B35" s="18" t="s">
        <v>77</v>
      </c>
      <c r="C35">
        <v>7</v>
      </c>
      <c r="D35" t="s">
        <v>26</v>
      </c>
      <c r="E35" t="s">
        <v>25</v>
      </c>
    </row>
    <row r="36" spans="2:5" x14ac:dyDescent="0.25">
      <c r="B36" s="18" t="s">
        <v>78</v>
      </c>
      <c r="C36">
        <v>4</v>
      </c>
      <c r="D36" t="s">
        <v>22</v>
      </c>
      <c r="E36" t="s">
        <v>74</v>
      </c>
    </row>
    <row r="37" spans="2:5" x14ac:dyDescent="0.25">
      <c r="B37" s="18" t="s">
        <v>77</v>
      </c>
      <c r="C37">
        <v>1</v>
      </c>
      <c r="D37" t="s">
        <v>74</v>
      </c>
      <c r="E37" t="s">
        <v>19</v>
      </c>
    </row>
    <row r="38" spans="2:5" x14ac:dyDescent="0.25">
      <c r="B38" s="18" t="s">
        <v>77</v>
      </c>
      <c r="C38">
        <v>8</v>
      </c>
      <c r="D38" t="s">
        <v>74</v>
      </c>
      <c r="E38" t="s">
        <v>73</v>
      </c>
    </row>
    <row r="39" spans="2:5" x14ac:dyDescent="0.25">
      <c r="B39" s="18" t="s">
        <v>77</v>
      </c>
      <c r="C39">
        <v>6</v>
      </c>
      <c r="D39" t="s">
        <v>23</v>
      </c>
      <c r="E39" t="s">
        <v>74</v>
      </c>
    </row>
    <row r="40" spans="2:5" x14ac:dyDescent="0.25">
      <c r="B40" s="18" t="s">
        <v>77</v>
      </c>
      <c r="C40">
        <v>3</v>
      </c>
      <c r="D40" t="s">
        <v>26</v>
      </c>
      <c r="E40" t="s">
        <v>74</v>
      </c>
    </row>
    <row r="41" spans="2:5" x14ac:dyDescent="0.25">
      <c r="B41" s="18" t="s">
        <v>78</v>
      </c>
      <c r="C41">
        <v>6</v>
      </c>
      <c r="D41" t="s">
        <v>19</v>
      </c>
      <c r="E41" t="s">
        <v>22</v>
      </c>
    </row>
    <row r="42" spans="2:5" x14ac:dyDescent="0.25">
      <c r="B42" s="18" t="s">
        <v>78</v>
      </c>
      <c r="C42">
        <v>7</v>
      </c>
      <c r="D42" t="s">
        <v>73</v>
      </c>
      <c r="E42" t="s">
        <v>22</v>
      </c>
    </row>
    <row r="43" spans="2:5" x14ac:dyDescent="0.25">
      <c r="B43" s="18" t="s">
        <v>78</v>
      </c>
      <c r="C43">
        <v>2</v>
      </c>
      <c r="D43" t="s">
        <v>23</v>
      </c>
      <c r="E43" t="s">
        <v>22</v>
      </c>
    </row>
    <row r="44" spans="2:5" x14ac:dyDescent="0.25">
      <c r="B44" s="18" t="s">
        <v>78</v>
      </c>
      <c r="C44">
        <v>9</v>
      </c>
      <c r="D44" t="s">
        <v>22</v>
      </c>
      <c r="E44" t="s">
        <v>26</v>
      </c>
    </row>
    <row r="45" spans="2:5" x14ac:dyDescent="0.25">
      <c r="B45" s="18" t="s">
        <v>77</v>
      </c>
      <c r="C45">
        <v>4</v>
      </c>
      <c r="D45" t="s">
        <v>73</v>
      </c>
      <c r="E45" t="s">
        <v>19</v>
      </c>
    </row>
    <row r="46" spans="2:5" x14ac:dyDescent="0.25">
      <c r="B46" s="18" t="s">
        <v>78</v>
      </c>
      <c r="C46">
        <v>8</v>
      </c>
      <c r="D46" t="s">
        <v>23</v>
      </c>
      <c r="E46" t="s">
        <v>19</v>
      </c>
    </row>
    <row r="47" spans="2:5" x14ac:dyDescent="0.25">
      <c r="B47" s="18" t="s">
        <v>77</v>
      </c>
      <c r="C47">
        <v>11</v>
      </c>
      <c r="D47" t="s">
        <v>19</v>
      </c>
      <c r="E47" t="s">
        <v>26</v>
      </c>
    </row>
    <row r="48" spans="2:5" x14ac:dyDescent="0.25">
      <c r="B48" s="18" t="s">
        <v>78</v>
      </c>
      <c r="C48">
        <v>10</v>
      </c>
      <c r="D48" t="s">
        <v>23</v>
      </c>
      <c r="E48" t="s">
        <v>73</v>
      </c>
    </row>
    <row r="49" spans="2:5" x14ac:dyDescent="0.25">
      <c r="B49" s="18" t="s">
        <v>77</v>
      </c>
      <c r="C49">
        <v>2</v>
      </c>
      <c r="D49" t="s">
        <v>73</v>
      </c>
      <c r="E49" t="s">
        <v>26</v>
      </c>
    </row>
    <row r="50" spans="2:5" x14ac:dyDescent="0.25">
      <c r="B50" s="18" t="s">
        <v>78</v>
      </c>
      <c r="C50">
        <v>5</v>
      </c>
      <c r="D50" t="s">
        <v>26</v>
      </c>
      <c r="E50" t="s">
        <v>23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A49F2B-F90C-4B9A-A122-33648F9847F7}">
  <sheetPr codeName="Sheet2"/>
  <dimension ref="A1:D15"/>
  <sheetViews>
    <sheetView workbookViewId="0">
      <selection activeCell="D6" sqref="D6"/>
    </sheetView>
  </sheetViews>
  <sheetFormatPr defaultColWidth="9.140625" defaultRowHeight="15" x14ac:dyDescent="0.25"/>
  <cols>
    <col min="1" max="1" width="18.85546875" customWidth="1"/>
    <col min="2" max="2" width="11.5703125" customWidth="1"/>
    <col min="4" max="4" width="18.5703125" customWidth="1"/>
  </cols>
  <sheetData>
    <row r="1" spans="1:4" x14ac:dyDescent="0.25">
      <c r="A1" s="41" t="s">
        <v>10</v>
      </c>
      <c r="D1" s="8" t="s">
        <v>8</v>
      </c>
    </row>
    <row r="2" spans="1:4" x14ac:dyDescent="0.25">
      <c r="A2" s="36" t="s">
        <v>27</v>
      </c>
      <c r="D2" s="9">
        <v>8.3333333333333332E-3</v>
      </c>
    </row>
    <row r="3" spans="1:4" x14ac:dyDescent="0.25">
      <c r="A3" s="37" t="s">
        <v>21</v>
      </c>
      <c r="D3" s="8" t="s">
        <v>9</v>
      </c>
    </row>
    <row r="4" spans="1:4" x14ac:dyDescent="0.25">
      <c r="A4" s="38" t="s">
        <v>22</v>
      </c>
      <c r="D4" s="9">
        <v>0.58333333333333337</v>
      </c>
    </row>
    <row r="5" spans="1:4" x14ac:dyDescent="0.25">
      <c r="A5" s="36" t="s">
        <v>26</v>
      </c>
      <c r="D5" s="8" t="s">
        <v>13</v>
      </c>
    </row>
    <row r="6" spans="1:4" x14ac:dyDescent="0.25">
      <c r="A6" s="39" t="s">
        <v>20</v>
      </c>
      <c r="D6" s="9" t="s">
        <v>14</v>
      </c>
    </row>
    <row r="7" spans="1:4" x14ac:dyDescent="0.25">
      <c r="A7" s="38" t="s">
        <v>23</v>
      </c>
    </row>
    <row r="8" spans="1:4" x14ac:dyDescent="0.25">
      <c r="A8" s="39" t="s">
        <v>19</v>
      </c>
    </row>
    <row r="9" spans="1:4" x14ac:dyDescent="0.25">
      <c r="A9" s="40" t="s">
        <v>28</v>
      </c>
    </row>
    <row r="10" spans="1:4" x14ac:dyDescent="0.25">
      <c r="A10" s="37" t="s">
        <v>24</v>
      </c>
    </row>
    <row r="11" spans="1:4" x14ac:dyDescent="0.25">
      <c r="A11" s="19" t="s">
        <v>25</v>
      </c>
    </row>
    <row r="12" spans="1:4" x14ac:dyDescent="0.25">
      <c r="A12" t="s">
        <v>73</v>
      </c>
    </row>
    <row r="13" spans="1:4" x14ac:dyDescent="0.25">
      <c r="A13" t="s">
        <v>74</v>
      </c>
    </row>
    <row r="14" spans="1:4" x14ac:dyDescent="0.25">
      <c r="A14" t="s">
        <v>75</v>
      </c>
    </row>
    <row r="15" spans="1:4" x14ac:dyDescent="0.25">
      <c r="A15" t="s">
        <v>76</v>
      </c>
    </row>
  </sheetData>
  <phoneticPr fontId="1" type="noConversion"/>
  <dataValidations count="1">
    <dataValidation type="list" allowBlank="1" showInputMessage="1" showErrorMessage="1" sqref="D6" xr:uid="{CF3A6E04-67C4-4B49-8152-61FA4CE3737A}">
      <formula1>"Bonus,Malus"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ECC019-B064-47B9-9CC3-975CD9CA8633}">
  <sheetPr codeName="Sheet3">
    <tabColor theme="9" tint="0.39997558519241921"/>
  </sheetPr>
  <dimension ref="A1:Y53"/>
  <sheetViews>
    <sheetView showGridLines="0" tabSelected="1" zoomScaleNormal="100" workbookViewId="0">
      <selection activeCell="H58" sqref="H58"/>
    </sheetView>
  </sheetViews>
  <sheetFormatPr defaultColWidth="9.140625" defaultRowHeight="15" x14ac:dyDescent="0.25"/>
  <cols>
    <col min="1" max="2" width="9.140625" style="22"/>
    <col min="3" max="3" width="13.5703125" style="22" customWidth="1"/>
    <col min="4" max="4" width="9.28515625" style="22" customWidth="1"/>
    <col min="5" max="5" width="9.42578125" style="22" customWidth="1"/>
    <col min="6" max="6" width="15" style="22" customWidth="1"/>
    <col min="7" max="9" width="9.140625" style="22"/>
    <col min="11" max="11" width="10.5703125" bestFit="1" customWidth="1"/>
    <col min="12" max="12" width="16" customWidth="1"/>
    <col min="20" max="20" width="7.85546875" customWidth="1"/>
    <col min="23" max="23" width="13" customWidth="1"/>
    <col min="25" max="25" width="9.140625" hidden="1" customWidth="1"/>
  </cols>
  <sheetData>
    <row r="1" spans="1:25" ht="28.5" x14ac:dyDescent="0.45">
      <c r="A1" s="20" t="s">
        <v>0</v>
      </c>
      <c r="B1" s="21"/>
      <c r="C1" s="21"/>
      <c r="D1" s="21"/>
      <c r="E1" s="21"/>
      <c r="F1" s="21"/>
      <c r="G1" s="21"/>
      <c r="H1" s="21"/>
      <c r="J1" s="11"/>
      <c r="K1" s="10" t="str">
        <f>"Classement "&amp;A1</f>
        <v>Classement Poule 1</v>
      </c>
      <c r="L1" s="11"/>
      <c r="M1" s="11"/>
      <c r="N1" s="11"/>
      <c r="O1" s="11"/>
      <c r="P1" s="11"/>
      <c r="Q1" s="11"/>
      <c r="R1" s="11"/>
      <c r="S1" s="11"/>
      <c r="T1" s="11"/>
      <c r="U1" s="11"/>
    </row>
    <row r="2" spans="1:25" x14ac:dyDescent="0.25">
      <c r="A2" s="23" t="s">
        <v>1</v>
      </c>
      <c r="B2" s="24" t="s">
        <v>2</v>
      </c>
      <c r="C2" s="24" t="s">
        <v>3</v>
      </c>
      <c r="D2" s="24" t="s">
        <v>5</v>
      </c>
      <c r="E2" s="24" t="s">
        <v>6</v>
      </c>
      <c r="F2" s="24" t="s">
        <v>4</v>
      </c>
      <c r="G2" s="25" t="s">
        <v>11</v>
      </c>
      <c r="H2" s="26" t="s">
        <v>12</v>
      </c>
      <c r="K2" s="6" t="str" cm="1">
        <f t="array" ref="K2:U9">classequipes(Tabel2[[equipe a]:[B/M b]],Accueil!$D$6)</f>
        <v>POS</v>
      </c>
      <c r="L2" s="6" t="str">
        <v>EQUIPE</v>
      </c>
      <c r="M2" s="6" t="str">
        <v>J</v>
      </c>
      <c r="N2" s="6" t="str">
        <v>G</v>
      </c>
      <c r="O2" s="6" t="str">
        <v>N</v>
      </c>
      <c r="P2" s="6" t="str">
        <v>BP</v>
      </c>
      <c r="Q2" s="6" t="str">
        <v>BC</v>
      </c>
      <c r="R2" s="6" t="str">
        <v>DB</v>
      </c>
      <c r="S2" s="6" t="str">
        <v>PTS</v>
      </c>
      <c r="T2" s="6" t="str">
        <v>SC</v>
      </c>
      <c r="U2" s="6" t="str">
        <v>B/M</v>
      </c>
      <c r="Y2" t="s">
        <v>0</v>
      </c>
    </row>
    <row r="3" spans="1:25" x14ac:dyDescent="0.25">
      <c r="A3" s="27" t="s">
        <v>77</v>
      </c>
      <c r="B3" s="28">
        <v>0.58333333333333337</v>
      </c>
      <c r="C3" s="29" t="s">
        <v>22</v>
      </c>
      <c r="D3" s="30"/>
      <c r="E3" s="30"/>
      <c r="F3" s="29" t="s">
        <v>24</v>
      </c>
      <c r="G3" s="30"/>
      <c r="H3" s="31"/>
      <c r="K3" s="5">
        <v>1</v>
      </c>
      <c r="L3" s="5" t="str">
        <v>bois noirs 1</v>
      </c>
      <c r="M3" s="5">
        <v>0</v>
      </c>
      <c r="N3" s="5">
        <v>0</v>
      </c>
      <c r="O3" s="5">
        <v>0</v>
      </c>
      <c r="P3" s="5">
        <v>0</v>
      </c>
      <c r="Q3" s="5">
        <v>0</v>
      </c>
      <c r="R3" s="5">
        <v>0</v>
      </c>
      <c r="S3" s="5">
        <v>0</v>
      </c>
      <c r="T3" s="5">
        <v>0</v>
      </c>
      <c r="U3" s="5">
        <v>0</v>
      </c>
      <c r="Y3" t="str">
        <f>Accueil!A2</f>
        <v>joze</v>
      </c>
    </row>
    <row r="4" spans="1:25" x14ac:dyDescent="0.25">
      <c r="A4" s="27" t="s">
        <v>78</v>
      </c>
      <c r="B4" s="28">
        <v>0.58333333333333337</v>
      </c>
      <c r="C4" s="29" t="s">
        <v>20</v>
      </c>
      <c r="D4" s="30"/>
      <c r="E4" s="30"/>
      <c r="F4" s="29" t="s">
        <v>27</v>
      </c>
      <c r="G4" s="30"/>
      <c r="H4" s="31"/>
      <c r="K4" s="5">
        <v>1</v>
      </c>
      <c r="L4" s="5" t="str">
        <v>ceyrat 2</v>
      </c>
      <c r="M4" s="5">
        <v>0</v>
      </c>
      <c r="N4" s="5">
        <v>0</v>
      </c>
      <c r="O4" s="5">
        <v>0</v>
      </c>
      <c r="P4" s="5">
        <v>0</v>
      </c>
      <c r="Q4" s="5">
        <v>0</v>
      </c>
      <c r="R4" s="5">
        <v>0</v>
      </c>
      <c r="S4" s="5">
        <v>0</v>
      </c>
      <c r="T4" s="5">
        <v>0</v>
      </c>
      <c r="U4" s="5">
        <v>0</v>
      </c>
      <c r="Y4" t="str">
        <f>Accueil!A3</f>
        <v>ceyrat 1</v>
      </c>
    </row>
    <row r="5" spans="1:25" x14ac:dyDescent="0.25">
      <c r="A5" s="27" t="s">
        <v>77</v>
      </c>
      <c r="B5" s="28">
        <v>0.59166666666666667</v>
      </c>
      <c r="C5" s="29" t="s">
        <v>19</v>
      </c>
      <c r="D5" s="30"/>
      <c r="E5" s="30"/>
      <c r="F5" s="29" t="s">
        <v>74</v>
      </c>
      <c r="G5" s="30"/>
      <c r="H5" s="31"/>
      <c r="K5" s="5">
        <v>1</v>
      </c>
      <c r="L5" s="5" t="str">
        <v>pont dore 2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Y5" t="str">
        <f>Accueil!A4</f>
        <v>bois noirs 1</v>
      </c>
    </row>
    <row r="6" spans="1:25" x14ac:dyDescent="0.25">
      <c r="A6" s="27" t="s">
        <v>78</v>
      </c>
      <c r="B6" s="28">
        <v>0.59166666666666667</v>
      </c>
      <c r="C6" s="29" t="s">
        <v>27</v>
      </c>
      <c r="D6" s="30"/>
      <c r="E6" s="30"/>
      <c r="F6" s="29" t="s">
        <v>28</v>
      </c>
      <c r="G6" s="30"/>
      <c r="H6" s="31"/>
      <c r="K6" s="5">
        <v>1</v>
      </c>
      <c r="L6" s="5" t="str">
        <v>joze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Y6" t="str">
        <f>Accueil!A5</f>
        <v>perignat</v>
      </c>
    </row>
    <row r="7" spans="1:25" x14ac:dyDescent="0.25">
      <c r="A7" s="27" t="s">
        <v>77</v>
      </c>
      <c r="B7" s="28">
        <v>0.60000000000000009</v>
      </c>
      <c r="C7" s="29" t="s">
        <v>19</v>
      </c>
      <c r="D7" s="30"/>
      <c r="E7" s="30"/>
      <c r="F7" s="29" t="s">
        <v>24</v>
      </c>
      <c r="G7" s="30"/>
      <c r="H7" s="31"/>
      <c r="K7" s="5">
        <v>1</v>
      </c>
      <c r="L7" s="5" t="str">
        <v>pont dore 1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Y7" t="str">
        <f>Accueil!A6</f>
        <v>pont dore 2</v>
      </c>
    </row>
    <row r="8" spans="1:25" x14ac:dyDescent="0.25">
      <c r="A8" s="27" t="s">
        <v>78</v>
      </c>
      <c r="B8" s="28">
        <v>0.60000000000000009</v>
      </c>
      <c r="C8" s="29" t="s">
        <v>20</v>
      </c>
      <c r="D8" s="30"/>
      <c r="E8" s="30"/>
      <c r="F8" s="29" t="s">
        <v>28</v>
      </c>
      <c r="G8" s="30"/>
      <c r="H8" s="31"/>
      <c r="K8" s="5">
        <v>1</v>
      </c>
      <c r="L8" s="5" t="str">
        <v>equipe2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</row>
    <row r="9" spans="1:25" x14ac:dyDescent="0.25">
      <c r="A9" s="27" t="s">
        <v>77</v>
      </c>
      <c r="B9" s="28">
        <v>0.60833333333333339</v>
      </c>
      <c r="C9" s="29" t="s">
        <v>22</v>
      </c>
      <c r="D9" s="30"/>
      <c r="E9" s="30"/>
      <c r="F9" s="29" t="s">
        <v>74</v>
      </c>
      <c r="G9" s="30"/>
      <c r="H9" s="31"/>
      <c r="K9" s="5">
        <v>1</v>
      </c>
      <c r="L9" s="5" t="str">
        <v>moissat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</row>
    <row r="10" spans="1:25" x14ac:dyDescent="0.25">
      <c r="A10" s="27" t="s">
        <v>78</v>
      </c>
      <c r="B10" s="28">
        <v>0.60833333333333339</v>
      </c>
      <c r="C10" s="29" t="s">
        <v>27</v>
      </c>
      <c r="D10" s="30"/>
      <c r="E10" s="30"/>
      <c r="F10" s="29" t="s">
        <v>24</v>
      </c>
      <c r="G10" s="30"/>
      <c r="H10" s="31"/>
    </row>
    <row r="11" spans="1:25" x14ac:dyDescent="0.25">
      <c r="A11" s="27" t="s">
        <v>77</v>
      </c>
      <c r="B11" s="28">
        <v>0.6166666666666667</v>
      </c>
      <c r="C11" s="29" t="s">
        <v>74</v>
      </c>
      <c r="D11" s="30"/>
      <c r="E11" s="30"/>
      <c r="F11" s="29" t="s">
        <v>20</v>
      </c>
      <c r="G11" s="30"/>
      <c r="H11" s="31"/>
    </row>
    <row r="12" spans="1:25" x14ac:dyDescent="0.25">
      <c r="A12" s="27" t="s">
        <v>78</v>
      </c>
      <c r="B12" s="28">
        <v>0.6166666666666667</v>
      </c>
      <c r="C12" s="29" t="s">
        <v>28</v>
      </c>
      <c r="D12" s="30"/>
      <c r="E12" s="30"/>
      <c r="F12" s="29" t="s">
        <v>19</v>
      </c>
      <c r="G12" s="30"/>
      <c r="H12" s="31"/>
    </row>
    <row r="13" spans="1:25" x14ac:dyDescent="0.25">
      <c r="A13" s="27" t="s">
        <v>77</v>
      </c>
      <c r="B13" s="28">
        <v>0.625</v>
      </c>
      <c r="C13" s="29" t="s">
        <v>28</v>
      </c>
      <c r="D13" s="30"/>
      <c r="E13" s="30"/>
      <c r="F13" s="29" t="s">
        <v>24</v>
      </c>
      <c r="G13" s="30"/>
      <c r="H13" s="31"/>
    </row>
    <row r="14" spans="1:25" x14ac:dyDescent="0.25">
      <c r="A14" s="27" t="s">
        <v>78</v>
      </c>
      <c r="B14" s="28">
        <v>0.625</v>
      </c>
      <c r="C14" s="29" t="s">
        <v>27</v>
      </c>
      <c r="D14" s="30"/>
      <c r="E14" s="30"/>
      <c r="F14" s="29" t="s">
        <v>22</v>
      </c>
      <c r="G14" s="30"/>
      <c r="H14" s="31"/>
    </row>
    <row r="15" spans="1:25" x14ac:dyDescent="0.25">
      <c r="A15" s="27" t="s">
        <v>77</v>
      </c>
      <c r="B15" s="28">
        <v>0.63333333333333341</v>
      </c>
      <c r="C15" s="29" t="s">
        <v>20</v>
      </c>
      <c r="D15" s="30"/>
      <c r="E15" s="30"/>
      <c r="F15" s="29" t="s">
        <v>19</v>
      </c>
      <c r="G15" s="30"/>
      <c r="H15" s="31"/>
    </row>
    <row r="16" spans="1:25" x14ac:dyDescent="0.25">
      <c r="A16" s="27" t="s">
        <v>78</v>
      </c>
      <c r="B16" s="28">
        <v>0.63333333333333341</v>
      </c>
      <c r="C16" s="29" t="s">
        <v>27</v>
      </c>
      <c r="D16" s="30"/>
      <c r="E16" s="30"/>
      <c r="F16" s="29" t="s">
        <v>74</v>
      </c>
      <c r="G16" s="30"/>
      <c r="H16" s="31"/>
    </row>
    <row r="17" spans="1:25" x14ac:dyDescent="0.25">
      <c r="A17" s="27" t="s">
        <v>77</v>
      </c>
      <c r="B17" s="28">
        <v>0.64166666666666672</v>
      </c>
      <c r="C17" s="29" t="s">
        <v>74</v>
      </c>
      <c r="D17" s="30"/>
      <c r="E17" s="30"/>
      <c r="F17" s="29" t="s">
        <v>24</v>
      </c>
      <c r="G17" s="30"/>
      <c r="H17" s="31"/>
    </row>
    <row r="18" spans="1:25" x14ac:dyDescent="0.25">
      <c r="A18" s="27" t="s">
        <v>78</v>
      </c>
      <c r="B18" s="28">
        <v>0.64166666666666672</v>
      </c>
      <c r="C18" s="29" t="s">
        <v>22</v>
      </c>
      <c r="D18" s="30"/>
      <c r="E18" s="30"/>
      <c r="F18" s="29" t="s">
        <v>28</v>
      </c>
      <c r="G18" s="30"/>
      <c r="H18" s="31"/>
    </row>
    <row r="19" spans="1:25" x14ac:dyDescent="0.25">
      <c r="A19" s="27" t="s">
        <v>77</v>
      </c>
      <c r="B19" s="28">
        <v>0.65</v>
      </c>
      <c r="C19" s="29" t="s">
        <v>20</v>
      </c>
      <c r="D19" s="30"/>
      <c r="E19" s="30"/>
      <c r="F19" s="29" t="s">
        <v>22</v>
      </c>
      <c r="G19" s="30"/>
      <c r="H19" s="31"/>
    </row>
    <row r="20" spans="1:25" x14ac:dyDescent="0.25">
      <c r="A20" s="27" t="s">
        <v>78</v>
      </c>
      <c r="B20" s="28">
        <v>0.65</v>
      </c>
      <c r="C20" s="29" t="s">
        <v>27</v>
      </c>
      <c r="D20" s="30"/>
      <c r="E20" s="30"/>
      <c r="F20" s="29" t="s">
        <v>19</v>
      </c>
      <c r="G20" s="30"/>
      <c r="H20" s="31"/>
    </row>
    <row r="21" spans="1:25" x14ac:dyDescent="0.25">
      <c r="A21" s="27" t="s">
        <v>77</v>
      </c>
      <c r="B21" s="28">
        <v>0.65833333333333333</v>
      </c>
      <c r="C21" s="29" t="s">
        <v>20</v>
      </c>
      <c r="D21" s="30"/>
      <c r="E21" s="30"/>
      <c r="F21" s="29" t="s">
        <v>24</v>
      </c>
      <c r="G21" s="30"/>
      <c r="H21" s="31"/>
    </row>
    <row r="22" spans="1:25" x14ac:dyDescent="0.25">
      <c r="A22" s="27" t="s">
        <v>78</v>
      </c>
      <c r="B22" s="28">
        <v>0.65833333333333333</v>
      </c>
      <c r="C22" s="29" t="s">
        <v>28</v>
      </c>
      <c r="D22" s="30"/>
      <c r="E22" s="30"/>
      <c r="F22" s="29" t="s">
        <v>74</v>
      </c>
      <c r="G22" s="30"/>
      <c r="H22" s="31"/>
    </row>
    <row r="23" spans="1:25" x14ac:dyDescent="0.25">
      <c r="A23" s="27" t="s">
        <v>77</v>
      </c>
      <c r="B23" s="28">
        <v>0.66666666666666674</v>
      </c>
      <c r="C23" s="29" t="s">
        <v>19</v>
      </c>
      <c r="D23" s="30"/>
      <c r="E23" s="30"/>
      <c r="F23" s="29" t="s">
        <v>22</v>
      </c>
      <c r="G23" s="30"/>
      <c r="H23" s="31"/>
    </row>
    <row r="24" spans="1:25" x14ac:dyDescent="0.25">
      <c r="A24" s="32"/>
      <c r="B24" s="33"/>
      <c r="C24" s="34"/>
      <c r="D24" s="35"/>
      <c r="E24" s="35"/>
      <c r="F24" s="34"/>
      <c r="G24" s="35"/>
      <c r="H24" s="35"/>
    </row>
    <row r="25" spans="1:25" hidden="1" x14ac:dyDescent="0.25">
      <c r="A25" s="32"/>
      <c r="B25" s="33"/>
      <c r="C25" s="34"/>
      <c r="D25" s="35"/>
      <c r="E25" s="35"/>
      <c r="F25" s="34"/>
      <c r="G25" s="35"/>
      <c r="H25" s="35"/>
    </row>
    <row r="26" spans="1:25" hidden="1" x14ac:dyDescent="0.25">
      <c r="A26" s="32"/>
      <c r="B26" s="33"/>
      <c r="C26" s="34"/>
      <c r="D26" s="35"/>
      <c r="E26" s="35"/>
      <c r="F26" s="34"/>
      <c r="G26" s="35"/>
      <c r="H26" s="35"/>
    </row>
    <row r="27" spans="1:25" hidden="1" x14ac:dyDescent="0.25">
      <c r="A27" s="32"/>
      <c r="B27" s="33"/>
      <c r="C27" s="34"/>
      <c r="D27" s="35"/>
      <c r="E27" s="35"/>
      <c r="F27" s="34"/>
      <c r="G27" s="35"/>
      <c r="H27" s="35"/>
    </row>
    <row r="28" spans="1:25" hidden="1" x14ac:dyDescent="0.25">
      <c r="A28" s="32"/>
      <c r="B28" s="33"/>
      <c r="C28" s="34"/>
      <c r="D28" s="35"/>
      <c r="E28" s="35"/>
      <c r="F28" s="34"/>
      <c r="G28" s="35"/>
      <c r="H28" s="35"/>
    </row>
    <row r="29" spans="1:25" hidden="1" x14ac:dyDescent="0.25">
      <c r="Y29" t="str">
        <f>IF($T$5&gt;$T$35,$L$5,$L$35)</f>
        <v>ceyrat 1</v>
      </c>
    </row>
    <row r="30" spans="1:25" hidden="1" x14ac:dyDescent="0.25">
      <c r="Y30" t="str">
        <f>IF($T$5&gt;$T$35,$L$35,$L$5)</f>
        <v>pont dore 2</v>
      </c>
    </row>
    <row r="31" spans="1:25" ht="28.5" x14ac:dyDescent="0.45">
      <c r="A31" s="20" t="s">
        <v>7</v>
      </c>
      <c r="B31" s="21"/>
      <c r="C31" s="21"/>
      <c r="D31" s="21"/>
      <c r="E31" s="21"/>
      <c r="F31" s="21"/>
      <c r="G31" s="21"/>
      <c r="H31" s="21"/>
      <c r="J31" s="11"/>
      <c r="K31" s="10" t="str">
        <f>"Classement "&amp;A31</f>
        <v>Classement Poule 2</v>
      </c>
      <c r="L31" s="11"/>
      <c r="M31" s="11"/>
      <c r="N31" s="11"/>
      <c r="O31" s="11"/>
      <c r="P31" s="11"/>
      <c r="Q31" s="11"/>
      <c r="R31" s="11"/>
      <c r="S31" s="11"/>
      <c r="T31" s="11"/>
      <c r="U31" s="11"/>
    </row>
    <row r="32" spans="1:25" x14ac:dyDescent="0.25">
      <c r="A32" s="23" t="s">
        <v>77</v>
      </c>
      <c r="B32" s="24" t="s">
        <v>79</v>
      </c>
      <c r="C32" s="24" t="s">
        <v>25</v>
      </c>
      <c r="D32" s="24" t="s">
        <v>5</v>
      </c>
      <c r="E32" s="24" t="s">
        <v>6</v>
      </c>
      <c r="F32" s="24" t="s">
        <v>28</v>
      </c>
      <c r="G32" s="25" t="s">
        <v>11</v>
      </c>
      <c r="H32" s="26" t="s">
        <v>12</v>
      </c>
      <c r="K32" s="6" t="str" cm="1">
        <f t="array" ref="K32:U39">classequipes(Tabel3[[durolles ]:[B/M b]],Accueil!$D$6)</f>
        <v>POS</v>
      </c>
      <c r="L32" s="6" t="str">
        <v>EQUIPE</v>
      </c>
      <c r="M32" s="6" t="str">
        <v>J</v>
      </c>
      <c r="N32" s="6" t="str">
        <v>G</v>
      </c>
      <c r="O32" s="6" t="str">
        <v>N</v>
      </c>
      <c r="P32" s="6" t="str">
        <v>BP</v>
      </c>
      <c r="Q32" s="6" t="str">
        <v>BC</v>
      </c>
      <c r="R32" s="6" t="str">
        <v>DB</v>
      </c>
      <c r="S32" s="6" t="str">
        <v>PTS</v>
      </c>
      <c r="T32" s="6" t="str">
        <v>SC</v>
      </c>
      <c r="U32" s="6" t="str">
        <v>B/M</v>
      </c>
      <c r="Y32" t="s">
        <v>0</v>
      </c>
    </row>
    <row r="33" spans="1:25" x14ac:dyDescent="0.25">
      <c r="A33" s="27" t="s">
        <v>80</v>
      </c>
      <c r="B33" s="28">
        <v>0.58333333333333337</v>
      </c>
      <c r="C33" s="29" t="s">
        <v>75</v>
      </c>
      <c r="D33" s="30"/>
      <c r="E33" s="30"/>
      <c r="F33" s="29" t="s">
        <v>73</v>
      </c>
      <c r="G33" s="30"/>
      <c r="H33" s="31"/>
      <c r="K33" s="5">
        <v>1</v>
      </c>
      <c r="L33" s="5" t="str">
        <v>equipe3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Y33" t="str">
        <f>Accueil!A7</f>
        <v>bois noirs 2</v>
      </c>
    </row>
    <row r="34" spans="1:25" x14ac:dyDescent="0.25">
      <c r="A34" s="27" t="s">
        <v>81</v>
      </c>
      <c r="B34" s="28">
        <v>0.58333333333333337</v>
      </c>
      <c r="C34" s="29" t="s">
        <v>21</v>
      </c>
      <c r="D34" s="30"/>
      <c r="E34" s="30"/>
      <c r="F34" s="29" t="s">
        <v>23</v>
      </c>
      <c r="G34" s="30"/>
      <c r="H34" s="31"/>
      <c r="K34" s="5">
        <v>1</v>
      </c>
      <c r="L34" s="5" t="str">
        <v>equipe1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Y34" t="str">
        <f>Accueil!A8</f>
        <v>pont dore 1</v>
      </c>
    </row>
    <row r="35" spans="1:25" x14ac:dyDescent="0.25">
      <c r="A35" s="27" t="s">
        <v>80</v>
      </c>
      <c r="B35" s="28">
        <v>0.59166666666666667</v>
      </c>
      <c r="C35" s="29" t="s">
        <v>25</v>
      </c>
      <c r="D35" s="30"/>
      <c r="E35" s="30"/>
      <c r="F35" s="29" t="s">
        <v>76</v>
      </c>
      <c r="G35" s="30"/>
      <c r="H35" s="31"/>
      <c r="K35" s="5">
        <v>1</v>
      </c>
      <c r="L35" s="5" t="str">
        <v>ceyrat 1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Y35" t="str">
        <f>Accueil!A9</f>
        <v>moissat</v>
      </c>
    </row>
    <row r="36" spans="1:25" x14ac:dyDescent="0.25">
      <c r="A36" s="27" t="s">
        <v>81</v>
      </c>
      <c r="B36" s="28">
        <v>0.59166666666666667</v>
      </c>
      <c r="C36" s="29" t="s">
        <v>23</v>
      </c>
      <c r="D36" s="30"/>
      <c r="E36" s="30"/>
      <c r="F36" s="29" t="s">
        <v>26</v>
      </c>
      <c r="G36" s="30"/>
      <c r="H36" s="31"/>
      <c r="K36" s="5">
        <v>1</v>
      </c>
      <c r="L36" s="5" t="str">
        <v>bois noirs 2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Y36" t="str">
        <f>Accueil!A10</f>
        <v>ceyrat 2</v>
      </c>
    </row>
    <row r="37" spans="1:25" x14ac:dyDescent="0.25">
      <c r="A37" s="27" t="s">
        <v>80</v>
      </c>
      <c r="B37" s="28">
        <v>0.60000000000000009</v>
      </c>
      <c r="C37" s="29" t="s">
        <v>73</v>
      </c>
      <c r="D37" s="30"/>
      <c r="E37" s="30"/>
      <c r="F37" s="29" t="s">
        <v>25</v>
      </c>
      <c r="G37" s="30"/>
      <c r="H37" s="31"/>
      <c r="K37" s="5">
        <v>1</v>
      </c>
      <c r="L37" s="5" t="str">
        <v xml:space="preserve">durolles 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Y37" t="str">
        <f>Accueil!A11</f>
        <v xml:space="preserve">durolles </v>
      </c>
    </row>
    <row r="38" spans="1:25" x14ac:dyDescent="0.25">
      <c r="A38" s="27" t="s">
        <v>81</v>
      </c>
      <c r="B38" s="28">
        <v>0.60000000000000009</v>
      </c>
      <c r="C38" s="29" t="s">
        <v>26</v>
      </c>
      <c r="D38" s="30"/>
      <c r="E38" s="30"/>
      <c r="F38" s="29" t="s">
        <v>21</v>
      </c>
      <c r="G38" s="30"/>
      <c r="H38" s="31"/>
      <c r="K38" s="5">
        <v>1</v>
      </c>
      <c r="L38" s="5" t="str">
        <v>equipe4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</row>
    <row r="39" spans="1:25" x14ac:dyDescent="0.25">
      <c r="A39" s="27" t="s">
        <v>80</v>
      </c>
      <c r="B39" s="28">
        <v>0.60833333333333339</v>
      </c>
      <c r="C39" s="29" t="s">
        <v>76</v>
      </c>
      <c r="D39" s="30"/>
      <c r="E39" s="30"/>
      <c r="F39" s="29" t="s">
        <v>75</v>
      </c>
      <c r="G39" s="30"/>
      <c r="H39" s="31"/>
      <c r="K39" s="5">
        <v>1</v>
      </c>
      <c r="L39" s="5" t="str">
        <v>perignat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</row>
    <row r="40" spans="1:25" x14ac:dyDescent="0.25">
      <c r="A40" s="27" t="s">
        <v>81</v>
      </c>
      <c r="B40" s="28">
        <v>0.60833333333333339</v>
      </c>
      <c r="C40" s="29" t="s">
        <v>73</v>
      </c>
      <c r="D40" s="30"/>
      <c r="E40" s="30"/>
      <c r="F40" s="29" t="s">
        <v>23</v>
      </c>
      <c r="G40" s="30"/>
      <c r="H40" s="31"/>
    </row>
    <row r="41" spans="1:25" x14ac:dyDescent="0.25">
      <c r="A41" s="27" t="s">
        <v>80</v>
      </c>
      <c r="B41" s="28">
        <v>0.6166666666666667</v>
      </c>
      <c r="C41" s="29" t="s">
        <v>76</v>
      </c>
      <c r="D41" s="30"/>
      <c r="E41" s="30"/>
      <c r="F41" s="29" t="s">
        <v>21</v>
      </c>
      <c r="G41" s="30"/>
      <c r="H41" s="31"/>
    </row>
    <row r="42" spans="1:25" x14ac:dyDescent="0.25">
      <c r="A42" s="27" t="s">
        <v>81</v>
      </c>
      <c r="B42" s="28">
        <v>0.6166666666666667</v>
      </c>
      <c r="C42" s="29" t="s">
        <v>26</v>
      </c>
      <c r="D42" s="30"/>
      <c r="E42" s="30"/>
      <c r="F42" s="29" t="s">
        <v>25</v>
      </c>
      <c r="G42" s="30"/>
      <c r="H42" s="31"/>
    </row>
    <row r="43" spans="1:25" x14ac:dyDescent="0.25">
      <c r="A43" s="27" t="s">
        <v>80</v>
      </c>
      <c r="B43" s="28">
        <v>0.625</v>
      </c>
      <c r="C43" s="29" t="s">
        <v>26</v>
      </c>
      <c r="D43" s="30"/>
      <c r="E43" s="30"/>
      <c r="F43" s="29" t="s">
        <v>73</v>
      </c>
      <c r="G43" s="30"/>
      <c r="H43" s="31"/>
    </row>
    <row r="44" spans="1:25" x14ac:dyDescent="0.25">
      <c r="A44" s="27" t="s">
        <v>81</v>
      </c>
      <c r="B44" s="28">
        <v>0.625</v>
      </c>
      <c r="C44" s="29" t="s">
        <v>75</v>
      </c>
      <c r="D44" s="30"/>
      <c r="E44" s="30"/>
      <c r="F44" s="29" t="s">
        <v>23</v>
      </c>
      <c r="G44" s="30"/>
      <c r="H44" s="31"/>
    </row>
    <row r="45" spans="1:25" x14ac:dyDescent="0.25">
      <c r="A45" s="27" t="s">
        <v>80</v>
      </c>
      <c r="B45" s="28">
        <v>0.63333333333333341</v>
      </c>
      <c r="C45" s="29" t="s">
        <v>25</v>
      </c>
      <c r="D45" s="30"/>
      <c r="E45" s="30"/>
      <c r="F45" s="29" t="s">
        <v>21</v>
      </c>
      <c r="G45" s="30"/>
      <c r="H45" s="31"/>
    </row>
    <row r="46" spans="1:25" x14ac:dyDescent="0.25">
      <c r="A46" s="27" t="s">
        <v>81</v>
      </c>
      <c r="B46" s="28">
        <v>0.63333333333333341</v>
      </c>
      <c r="C46" s="29" t="s">
        <v>23</v>
      </c>
      <c r="D46" s="30"/>
      <c r="E46" s="30"/>
      <c r="F46" s="29" t="s">
        <v>76</v>
      </c>
      <c r="G46" s="30"/>
      <c r="H46" s="31"/>
    </row>
    <row r="47" spans="1:25" x14ac:dyDescent="0.25">
      <c r="A47" s="27" t="s">
        <v>80</v>
      </c>
      <c r="B47" s="28">
        <v>0.64166666666666672</v>
      </c>
      <c r="C47" s="29" t="s">
        <v>76</v>
      </c>
      <c r="D47" s="30"/>
      <c r="E47" s="30"/>
      <c r="F47" s="29" t="s">
        <v>73</v>
      </c>
      <c r="G47" s="30"/>
      <c r="H47" s="31"/>
    </row>
    <row r="48" spans="1:25" x14ac:dyDescent="0.25">
      <c r="A48" s="27" t="s">
        <v>81</v>
      </c>
      <c r="B48" s="28">
        <v>0.64166666666666672</v>
      </c>
      <c r="C48" s="29" t="s">
        <v>26</v>
      </c>
      <c r="D48" s="30"/>
      <c r="E48" s="30"/>
      <c r="F48" s="29" t="s">
        <v>75</v>
      </c>
      <c r="G48" s="30"/>
      <c r="H48" s="31"/>
    </row>
    <row r="49" spans="1:8" x14ac:dyDescent="0.25">
      <c r="A49" s="27" t="s">
        <v>80</v>
      </c>
      <c r="B49" s="28">
        <v>0.65</v>
      </c>
      <c r="C49" s="29" t="s">
        <v>21</v>
      </c>
      <c r="D49" s="30"/>
      <c r="E49" s="30"/>
      <c r="F49" s="29" t="s">
        <v>75</v>
      </c>
      <c r="G49" s="30"/>
      <c r="H49" s="31"/>
    </row>
    <row r="50" spans="1:8" x14ac:dyDescent="0.25">
      <c r="A50" s="27" t="s">
        <v>81</v>
      </c>
      <c r="B50" s="28">
        <v>0.65</v>
      </c>
      <c r="C50" s="29" t="s">
        <v>23</v>
      </c>
      <c r="D50" s="30"/>
      <c r="E50" s="30"/>
      <c r="F50" s="29" t="s">
        <v>25</v>
      </c>
      <c r="G50" s="30"/>
      <c r="H50" s="31"/>
    </row>
    <row r="51" spans="1:8" x14ac:dyDescent="0.25">
      <c r="A51" s="27" t="s">
        <v>80</v>
      </c>
      <c r="B51" s="28">
        <v>0.65833333333333333</v>
      </c>
      <c r="C51" s="29" t="s">
        <v>21</v>
      </c>
      <c r="D51" s="30"/>
      <c r="E51" s="30"/>
      <c r="F51" s="29" t="s">
        <v>73</v>
      </c>
      <c r="G51" s="30"/>
      <c r="H51" s="31"/>
    </row>
    <row r="52" spans="1:8" x14ac:dyDescent="0.25">
      <c r="A52" s="27" t="s">
        <v>81</v>
      </c>
      <c r="B52" s="28">
        <v>0.65833333333333333</v>
      </c>
      <c r="C52" s="29" t="s">
        <v>26</v>
      </c>
      <c r="D52" s="30"/>
      <c r="E52" s="30"/>
      <c r="F52" s="29" t="s">
        <v>76</v>
      </c>
      <c r="G52" s="30"/>
      <c r="H52" s="31"/>
    </row>
    <row r="53" spans="1:8" x14ac:dyDescent="0.25">
      <c r="A53" s="27" t="s">
        <v>80</v>
      </c>
      <c r="B53" s="28">
        <v>0.66666666666666674</v>
      </c>
      <c r="C53" s="29" t="s">
        <v>75</v>
      </c>
      <c r="D53" s="30"/>
      <c r="E53" s="30"/>
      <c r="F53" s="29" t="s">
        <v>25</v>
      </c>
      <c r="G53" s="30"/>
      <c r="H53" s="31"/>
    </row>
  </sheetData>
  <sortState xmlns:xlrd2="http://schemas.microsoft.com/office/spreadsheetml/2017/richdata2" ref="A33:H53">
    <sortCondition ref="B32"/>
    <sortCondition ref="A32"/>
  </sortState>
  <phoneticPr fontId="1" type="noConversion"/>
  <pageMargins left="0.7" right="0.7" top="0.75" bottom="0.75" header="0.3" footer="0.3"/>
  <pageSetup paperSize="9" orientation="portrait" verticalDpi="0" r:id="rId1"/>
  <drawing r:id="rId2"/>
  <tableParts count="2">
    <tablePart r:id="rId3"/>
    <tablePart r:id="rId4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C07FF2-D670-4C38-9CF4-EB1AA32EA33D}">
  <sheetPr codeName="Sheet4"/>
  <dimension ref="A1:Y26"/>
  <sheetViews>
    <sheetView showGridLines="0" workbookViewId="0">
      <selection activeCell="B3" sqref="B3"/>
    </sheetView>
  </sheetViews>
  <sheetFormatPr defaultColWidth="9.140625" defaultRowHeight="15" x14ac:dyDescent="0.25"/>
  <cols>
    <col min="3" max="3" width="11.42578125" customWidth="1"/>
    <col min="6" max="6" width="12.7109375" customWidth="1"/>
    <col min="12" max="12" width="18.140625" customWidth="1"/>
    <col min="24" max="24" width="23.7109375" customWidth="1"/>
    <col min="25" max="25" width="9.140625" hidden="1" customWidth="1"/>
  </cols>
  <sheetData>
    <row r="1" spans="1:25" ht="28.5" x14ac:dyDescent="0.45">
      <c r="A1" s="12" t="s">
        <v>18</v>
      </c>
      <c r="B1" s="13"/>
      <c r="C1" s="13"/>
      <c r="D1" s="13"/>
      <c r="E1" s="13"/>
      <c r="F1" s="13"/>
      <c r="G1" s="13"/>
      <c r="H1" s="13"/>
      <c r="I1" s="11"/>
      <c r="J1" s="11"/>
      <c r="K1" s="10" t="str">
        <f>"Classement "&amp;A1</f>
        <v>Classement Poule Finale 1</v>
      </c>
      <c r="L1" s="11"/>
      <c r="M1" s="11"/>
      <c r="N1" s="11"/>
      <c r="O1" s="11"/>
      <c r="P1" s="11"/>
      <c r="Q1" s="11"/>
      <c r="R1" s="11"/>
      <c r="S1" s="11"/>
      <c r="T1" s="11"/>
      <c r="U1" s="11"/>
    </row>
    <row r="2" spans="1:25" x14ac:dyDescent="0.25">
      <c r="A2" s="3" t="s">
        <v>1</v>
      </c>
      <c r="B2" s="3" t="s">
        <v>2</v>
      </c>
      <c r="C2" s="3" t="s">
        <v>3</v>
      </c>
      <c r="D2" s="3" t="s">
        <v>5</v>
      </c>
      <c r="E2" s="3" t="s">
        <v>6</v>
      </c>
      <c r="F2" s="3" t="s">
        <v>4</v>
      </c>
      <c r="G2" s="6" t="s">
        <v>11</v>
      </c>
      <c r="H2" s="6" t="s">
        <v>12</v>
      </c>
      <c r="K2" s="6" t="str" cm="1">
        <f t="array" ref="K2:U7">classequipes(C3:H8,Accueil!$D$6)</f>
        <v>POS</v>
      </c>
      <c r="L2" s="6" t="str">
        <v>EQUIPE</v>
      </c>
      <c r="M2" s="6" t="str">
        <v>J</v>
      </c>
      <c r="N2" s="6" t="str">
        <v>G</v>
      </c>
      <c r="O2" s="6" t="str">
        <v>N</v>
      </c>
      <c r="P2" s="6" t="str">
        <v>BP</v>
      </c>
      <c r="Q2" s="6" t="str">
        <v>BC</v>
      </c>
      <c r="R2" s="6" t="str">
        <v>DB</v>
      </c>
      <c r="S2" s="6" t="str">
        <v>PTS</v>
      </c>
      <c r="T2" s="6" t="str">
        <v>SC</v>
      </c>
      <c r="U2" s="6" t="str">
        <v>B/M</v>
      </c>
      <c r="Y2" t="s">
        <v>15</v>
      </c>
    </row>
    <row r="3" spans="1:25" x14ac:dyDescent="0.25">
      <c r="A3" s="14">
        <v>1</v>
      </c>
      <c r="B3" s="2">
        <f>'Poules 2x7'!B12+Accueil!$D$2</f>
        <v>0.625</v>
      </c>
      <c r="C3" s="1" t="str">
        <f>$Y3</f>
        <v>bois noirs 1</v>
      </c>
      <c r="D3" s="5">
        <v>1</v>
      </c>
      <c r="E3" s="5">
        <v>6</v>
      </c>
      <c r="F3" s="1" t="str">
        <f>$Y4</f>
        <v>equipe3</v>
      </c>
      <c r="G3" s="5"/>
      <c r="H3" s="5"/>
      <c r="K3" s="5">
        <v>1</v>
      </c>
      <c r="L3" s="5" t="str">
        <v>ceyrat 2</v>
      </c>
      <c r="M3" s="5">
        <v>3</v>
      </c>
      <c r="N3" s="5">
        <v>3</v>
      </c>
      <c r="O3" s="5">
        <v>0</v>
      </c>
      <c r="P3" s="5">
        <v>11</v>
      </c>
      <c r="Q3" s="5">
        <v>2</v>
      </c>
      <c r="R3" s="5">
        <v>9</v>
      </c>
      <c r="S3" s="5">
        <v>9</v>
      </c>
      <c r="T3" s="5">
        <v>90911</v>
      </c>
      <c r="U3" s="5">
        <v>0</v>
      </c>
      <c r="Y3" t="str">
        <f>'Poules 2x7'!L3</f>
        <v>bois noirs 1</v>
      </c>
    </row>
    <row r="4" spans="1:25" x14ac:dyDescent="0.25">
      <c r="A4" s="14">
        <v>1</v>
      </c>
      <c r="B4" s="2">
        <f>B3+Accueil!$D$2</f>
        <v>0.6333333333333333</v>
      </c>
      <c r="C4" s="1" t="str">
        <f>$Y5</f>
        <v>ceyrat 2</v>
      </c>
      <c r="D4" s="5">
        <v>3</v>
      </c>
      <c r="E4" s="5">
        <v>2</v>
      </c>
      <c r="F4" s="1" t="str">
        <f>$Y6</f>
        <v>equipe1</v>
      </c>
      <c r="G4" s="5"/>
      <c r="H4" s="5"/>
      <c r="K4" s="5">
        <v>2</v>
      </c>
      <c r="L4" s="5" t="str">
        <v>equipe3</v>
      </c>
      <c r="M4" s="5">
        <v>2</v>
      </c>
      <c r="N4" s="5">
        <v>1</v>
      </c>
      <c r="O4" s="5">
        <v>0</v>
      </c>
      <c r="P4" s="5">
        <v>6</v>
      </c>
      <c r="Q4" s="5">
        <v>6</v>
      </c>
      <c r="R4" s="5">
        <v>0</v>
      </c>
      <c r="S4" s="5">
        <v>3</v>
      </c>
      <c r="T4" s="5">
        <v>30006</v>
      </c>
      <c r="U4" s="5">
        <v>0</v>
      </c>
      <c r="Y4" t="str">
        <f>'Poules 2x7'!L33</f>
        <v>equipe3</v>
      </c>
    </row>
    <row r="5" spans="1:25" x14ac:dyDescent="0.25">
      <c r="A5" s="14">
        <v>1</v>
      </c>
      <c r="B5" s="2">
        <f>B4+Accueil!$D$2</f>
        <v>0.64166666666666661</v>
      </c>
      <c r="C5" s="1" t="str">
        <f>$Y3</f>
        <v>bois noirs 1</v>
      </c>
      <c r="D5" s="5">
        <v>6</v>
      </c>
      <c r="E5" s="5">
        <v>2</v>
      </c>
      <c r="F5" s="1" t="str">
        <f>$Y7</f>
        <v>ceyrat 1</v>
      </c>
      <c r="G5" s="5"/>
      <c r="H5" s="5"/>
      <c r="K5" s="5">
        <v>3</v>
      </c>
      <c r="L5" s="5" t="str">
        <v>equipe1</v>
      </c>
      <c r="M5" s="5">
        <v>2</v>
      </c>
      <c r="N5" s="5">
        <v>1</v>
      </c>
      <c r="O5" s="5">
        <v>0</v>
      </c>
      <c r="P5" s="5">
        <v>5</v>
      </c>
      <c r="Q5" s="5">
        <v>5</v>
      </c>
      <c r="R5" s="5">
        <v>0</v>
      </c>
      <c r="S5" s="5">
        <v>3</v>
      </c>
      <c r="T5" s="5">
        <v>30005</v>
      </c>
      <c r="U5" s="5">
        <v>0</v>
      </c>
      <c r="Y5" t="str">
        <f>'Poules 2x7'!L4</f>
        <v>ceyrat 2</v>
      </c>
    </row>
    <row r="6" spans="1:25" x14ac:dyDescent="0.25">
      <c r="A6" s="14">
        <v>1</v>
      </c>
      <c r="B6" s="2">
        <f>B5+Accueil!$D$2</f>
        <v>0.64999999999999991</v>
      </c>
      <c r="C6" s="1" t="str">
        <f>$Y4</f>
        <v>equipe3</v>
      </c>
      <c r="D6" s="5">
        <v>0</v>
      </c>
      <c r="E6" s="5">
        <v>5</v>
      </c>
      <c r="F6" s="1" t="str">
        <f>$Y5</f>
        <v>ceyrat 2</v>
      </c>
      <c r="G6" s="5"/>
      <c r="H6" s="5"/>
      <c r="K6" s="5">
        <v>4</v>
      </c>
      <c r="L6" s="5" t="str">
        <v>bois noirs 1</v>
      </c>
      <c r="M6" s="5">
        <v>3</v>
      </c>
      <c r="N6" s="5">
        <v>1</v>
      </c>
      <c r="O6" s="5">
        <v>0</v>
      </c>
      <c r="P6" s="5">
        <v>7</v>
      </c>
      <c r="Q6" s="5">
        <v>11</v>
      </c>
      <c r="R6" s="5">
        <v>-4</v>
      </c>
      <c r="S6" s="5">
        <v>3</v>
      </c>
      <c r="T6" s="5">
        <v>29607</v>
      </c>
      <c r="U6" s="5">
        <v>0</v>
      </c>
      <c r="Y6" t="str">
        <f>'Poules 2x7'!L34</f>
        <v>equipe1</v>
      </c>
    </row>
    <row r="7" spans="1:25" x14ac:dyDescent="0.25">
      <c r="A7" s="14">
        <v>1</v>
      </c>
      <c r="B7" s="2">
        <f>B6+Accueil!$D$2</f>
        <v>0.65833333333333321</v>
      </c>
      <c r="C7" s="1" t="str">
        <f>$Y6</f>
        <v>equipe1</v>
      </c>
      <c r="D7" s="5">
        <v>3</v>
      </c>
      <c r="E7" s="5">
        <v>2</v>
      </c>
      <c r="F7" s="1" t="str">
        <f>$Y7</f>
        <v>ceyrat 1</v>
      </c>
      <c r="G7" s="5"/>
      <c r="H7" s="5"/>
      <c r="K7" s="5">
        <v>5</v>
      </c>
      <c r="L7" s="5" t="str">
        <v>ceyrat 1</v>
      </c>
      <c r="M7" s="5">
        <v>2</v>
      </c>
      <c r="N7" s="5">
        <v>0</v>
      </c>
      <c r="O7" s="5">
        <v>0</v>
      </c>
      <c r="P7" s="5">
        <v>4</v>
      </c>
      <c r="Q7" s="5">
        <v>9</v>
      </c>
      <c r="R7" s="5">
        <v>-5</v>
      </c>
      <c r="S7" s="5">
        <v>0</v>
      </c>
      <c r="T7" s="5">
        <v>-496</v>
      </c>
      <c r="U7" s="5">
        <v>0</v>
      </c>
      <c r="Y7" t="str">
        <f>'Poules 2x7'!Y29</f>
        <v>ceyrat 1</v>
      </c>
    </row>
    <row r="8" spans="1:25" x14ac:dyDescent="0.25">
      <c r="A8" s="14">
        <v>1</v>
      </c>
      <c r="B8" s="2">
        <f>B7+Accueil!$D$2</f>
        <v>0.66666666666666652</v>
      </c>
      <c r="C8" s="1" t="str">
        <f>$Y3</f>
        <v>bois noirs 1</v>
      </c>
      <c r="D8" s="5">
        <v>0</v>
      </c>
      <c r="E8" s="5">
        <v>3</v>
      </c>
      <c r="F8" s="1" t="str">
        <f>$Y5</f>
        <v>ceyrat 2</v>
      </c>
      <c r="G8" s="5"/>
      <c r="H8" s="5"/>
      <c r="K8" s="7"/>
      <c r="L8" s="7"/>
      <c r="M8" s="7"/>
      <c r="N8" s="7"/>
      <c r="O8" s="7"/>
      <c r="P8" s="7"/>
      <c r="Q8" s="7"/>
      <c r="R8" s="7"/>
      <c r="S8" s="7"/>
      <c r="T8" s="7"/>
    </row>
    <row r="9" spans="1:25" x14ac:dyDescent="0.25">
      <c r="A9" s="14">
        <v>1</v>
      </c>
      <c r="B9" s="2">
        <f>B8+Accueil!$D$2</f>
        <v>0.67499999999999982</v>
      </c>
      <c r="C9" s="1" t="str">
        <f t="shared" ref="C9:C10" si="0">$Y4</f>
        <v>equipe3</v>
      </c>
      <c r="D9" s="5">
        <v>6</v>
      </c>
      <c r="E9" s="5">
        <v>2</v>
      </c>
      <c r="F9" s="1" t="str">
        <f t="shared" ref="F9:F10" si="1">$Y6</f>
        <v>equipe1</v>
      </c>
      <c r="G9" s="5"/>
      <c r="H9" s="5"/>
    </row>
    <row r="10" spans="1:25" x14ac:dyDescent="0.25">
      <c r="A10" s="14">
        <v>1</v>
      </c>
      <c r="B10" s="2">
        <f>B9+Accueil!$D$2</f>
        <v>0.68333333333333313</v>
      </c>
      <c r="C10" s="1" t="str">
        <f t="shared" si="0"/>
        <v>ceyrat 2</v>
      </c>
      <c r="D10" s="16">
        <v>1</v>
      </c>
      <c r="E10" s="16">
        <v>1</v>
      </c>
      <c r="F10" s="1" t="str">
        <f t="shared" si="1"/>
        <v>ceyrat 1</v>
      </c>
      <c r="G10" s="5"/>
      <c r="H10" s="5"/>
    </row>
    <row r="11" spans="1:25" x14ac:dyDescent="0.25">
      <c r="A11" s="15">
        <v>1</v>
      </c>
      <c r="B11" s="2">
        <f>B10+Accueil!$D$2</f>
        <v>0.69166666666666643</v>
      </c>
      <c r="C11" s="1" t="str">
        <f>$Y3</f>
        <v>bois noirs 1</v>
      </c>
      <c r="D11" s="5"/>
      <c r="E11" s="5"/>
      <c r="F11" s="1" t="str">
        <f>$Y6</f>
        <v>equipe1</v>
      </c>
      <c r="G11" s="5"/>
      <c r="H11" s="5"/>
    </row>
    <row r="12" spans="1:25" x14ac:dyDescent="0.25">
      <c r="A12" s="4">
        <v>1</v>
      </c>
      <c r="B12" s="2">
        <f>B11+Accueil!$D$2</f>
        <v>0.69999999999999973</v>
      </c>
      <c r="C12" s="1" t="str">
        <f t="shared" ref="C12" si="2">$Y4</f>
        <v>equipe3</v>
      </c>
      <c r="D12" s="5"/>
      <c r="E12" s="5"/>
      <c r="F12" s="1" t="str">
        <f t="shared" ref="F12" si="3">$Y7</f>
        <v>ceyrat 1</v>
      </c>
      <c r="G12" s="5"/>
      <c r="H12" s="5"/>
    </row>
    <row r="15" spans="1:25" ht="28.5" x14ac:dyDescent="0.45">
      <c r="A15" s="12" t="s">
        <v>17</v>
      </c>
      <c r="B15" s="13"/>
      <c r="C15" s="13"/>
      <c r="D15" s="13"/>
      <c r="E15" s="13"/>
      <c r="F15" s="13"/>
      <c r="G15" s="13"/>
      <c r="H15" s="13"/>
      <c r="I15" s="11"/>
      <c r="J15" s="11"/>
      <c r="K15" s="10" t="str">
        <f>"Classement "&amp;A15</f>
        <v>Classement Poule Finale 2</v>
      </c>
      <c r="L15" s="11"/>
      <c r="M15" s="11"/>
      <c r="N15" s="11"/>
      <c r="O15" s="11"/>
      <c r="P15" s="11"/>
      <c r="Q15" s="11"/>
      <c r="R15" s="11"/>
      <c r="S15" s="11"/>
      <c r="T15" s="11"/>
      <c r="U15" s="11"/>
    </row>
    <row r="16" spans="1:25" x14ac:dyDescent="0.25">
      <c r="A16" s="3" t="s">
        <v>1</v>
      </c>
      <c r="B16" s="3" t="s">
        <v>2</v>
      </c>
      <c r="C16" s="3" t="s">
        <v>3</v>
      </c>
      <c r="D16" s="3" t="s">
        <v>5</v>
      </c>
      <c r="E16" s="3" t="s">
        <v>6</v>
      </c>
      <c r="F16" s="3" t="s">
        <v>4</v>
      </c>
      <c r="G16" s="6" t="s">
        <v>11</v>
      </c>
      <c r="H16" s="6" t="s">
        <v>12</v>
      </c>
      <c r="K16" s="6" t="str" cm="1">
        <f t="array" ref="K16:U21">classequipes(C17:H26,Accueil!$D$6)</f>
        <v>POS</v>
      </c>
      <c r="L16" s="6" t="str">
        <v>EQUIPE</v>
      </c>
      <c r="M16" s="6" t="str">
        <v>J</v>
      </c>
      <c r="N16" s="6" t="str">
        <v>G</v>
      </c>
      <c r="O16" s="6" t="str">
        <v>N</v>
      </c>
      <c r="P16" s="6" t="str">
        <v>BP</v>
      </c>
      <c r="Q16" s="6" t="str">
        <v>BC</v>
      </c>
      <c r="R16" s="6" t="str">
        <v>DB</v>
      </c>
      <c r="S16" s="6" t="str">
        <v>PTS</v>
      </c>
      <c r="T16" s="6" t="str">
        <v>SC</v>
      </c>
      <c r="U16" s="6" t="str">
        <v>B/M</v>
      </c>
      <c r="Y16" t="s">
        <v>16</v>
      </c>
    </row>
    <row r="17" spans="1:25" x14ac:dyDescent="0.25">
      <c r="A17" s="14">
        <v>2</v>
      </c>
      <c r="B17" s="2">
        <f>B3</f>
        <v>0.625</v>
      </c>
      <c r="C17" s="1" t="str">
        <f>$Y17</f>
        <v>pont dore 2</v>
      </c>
      <c r="D17" s="5">
        <v>3</v>
      </c>
      <c r="E17" s="5">
        <v>3</v>
      </c>
      <c r="F17" s="1" t="str">
        <f>$Y18</f>
        <v>joze</v>
      </c>
      <c r="G17" s="5"/>
      <c r="H17" s="5"/>
      <c r="K17" s="5">
        <v>1</v>
      </c>
      <c r="L17" s="5" t="str">
        <v>pont dore 2</v>
      </c>
      <c r="M17" s="5">
        <v>3</v>
      </c>
      <c r="N17" s="5">
        <v>2</v>
      </c>
      <c r="O17" s="5">
        <v>1</v>
      </c>
      <c r="P17" s="5">
        <v>12</v>
      </c>
      <c r="Q17" s="5">
        <v>5</v>
      </c>
      <c r="R17" s="5">
        <v>7</v>
      </c>
      <c r="S17" s="5">
        <v>7</v>
      </c>
      <c r="T17" s="5">
        <v>70712</v>
      </c>
      <c r="U17" s="5">
        <v>0</v>
      </c>
      <c r="Y17" t="str">
        <f>'Poules 2x7'!$Y$30</f>
        <v>pont dore 2</v>
      </c>
    </row>
    <row r="18" spans="1:25" x14ac:dyDescent="0.25">
      <c r="A18" s="14">
        <v>2</v>
      </c>
      <c r="B18" s="2">
        <f t="shared" ref="B18:B26" si="4">B4</f>
        <v>0.6333333333333333</v>
      </c>
      <c r="C18" s="1" t="str">
        <f>$Y19</f>
        <v>bois noirs 2</v>
      </c>
      <c r="D18" s="5">
        <v>0</v>
      </c>
      <c r="E18" s="5">
        <v>1</v>
      </c>
      <c r="F18" s="1" t="str">
        <f>$Y20</f>
        <v>pont dore 1</v>
      </c>
      <c r="G18" s="5"/>
      <c r="H18" s="5"/>
      <c r="K18" s="5">
        <v>2</v>
      </c>
      <c r="L18" s="5" t="str">
        <v xml:space="preserve">durolles </v>
      </c>
      <c r="M18" s="5">
        <v>3</v>
      </c>
      <c r="N18" s="5">
        <v>2</v>
      </c>
      <c r="O18" s="5">
        <v>0</v>
      </c>
      <c r="P18" s="5">
        <v>11</v>
      </c>
      <c r="Q18" s="5">
        <v>4</v>
      </c>
      <c r="R18" s="5">
        <v>7</v>
      </c>
      <c r="S18" s="5">
        <v>6</v>
      </c>
      <c r="T18" s="5">
        <v>60711</v>
      </c>
      <c r="U18" s="5">
        <v>0</v>
      </c>
      <c r="Y18" t="str">
        <f>'Poules 2x7'!L6</f>
        <v>joze</v>
      </c>
    </row>
    <row r="19" spans="1:25" x14ac:dyDescent="0.25">
      <c r="A19" s="14">
        <v>2</v>
      </c>
      <c r="B19" s="2">
        <f t="shared" si="4"/>
        <v>0.64166666666666661</v>
      </c>
      <c r="C19" s="1" t="str">
        <f>$Y17</f>
        <v>pont dore 2</v>
      </c>
      <c r="D19" s="5">
        <v>3</v>
      </c>
      <c r="E19" s="5">
        <v>2</v>
      </c>
      <c r="F19" s="1" t="str">
        <f>$Y21</f>
        <v xml:space="preserve">durolles </v>
      </c>
      <c r="G19" s="5"/>
      <c r="H19" s="5"/>
      <c r="K19" s="5">
        <v>3</v>
      </c>
      <c r="L19" s="5" t="str">
        <v>joze</v>
      </c>
      <c r="M19" s="5">
        <v>3</v>
      </c>
      <c r="N19" s="5">
        <v>1</v>
      </c>
      <c r="O19" s="5">
        <v>2</v>
      </c>
      <c r="P19" s="5">
        <v>7</v>
      </c>
      <c r="Q19" s="5">
        <v>4</v>
      </c>
      <c r="R19" s="5">
        <v>3</v>
      </c>
      <c r="S19" s="5">
        <v>5</v>
      </c>
      <c r="T19" s="5">
        <v>50307</v>
      </c>
      <c r="U19" s="5">
        <v>0</v>
      </c>
      <c r="Y19" t="str">
        <f>'Poules 2x7'!L36</f>
        <v>bois noirs 2</v>
      </c>
    </row>
    <row r="20" spans="1:25" x14ac:dyDescent="0.25">
      <c r="A20" s="14">
        <v>2</v>
      </c>
      <c r="B20" s="2">
        <f t="shared" si="4"/>
        <v>0.64999999999999991</v>
      </c>
      <c r="C20" s="1" t="str">
        <f>$Y18</f>
        <v>joze</v>
      </c>
      <c r="D20" s="5">
        <v>3</v>
      </c>
      <c r="E20" s="5">
        <v>0</v>
      </c>
      <c r="F20" s="1" t="str">
        <f>$Y19</f>
        <v>bois noirs 2</v>
      </c>
      <c r="G20" s="5"/>
      <c r="H20" s="5"/>
      <c r="K20" s="5">
        <v>4</v>
      </c>
      <c r="L20" s="5" t="str">
        <v>pont dore 1</v>
      </c>
      <c r="M20" s="5">
        <v>3</v>
      </c>
      <c r="N20" s="5">
        <v>1</v>
      </c>
      <c r="O20" s="5">
        <v>1</v>
      </c>
      <c r="P20" s="5">
        <v>3</v>
      </c>
      <c r="Q20" s="5">
        <v>4</v>
      </c>
      <c r="R20" s="5">
        <v>-1</v>
      </c>
      <c r="S20" s="5">
        <v>4</v>
      </c>
      <c r="T20" s="5">
        <v>39903</v>
      </c>
      <c r="U20" s="5">
        <v>0</v>
      </c>
      <c r="Y20" t="str">
        <f>'Poules 2x7'!L7</f>
        <v>pont dore 1</v>
      </c>
    </row>
    <row r="21" spans="1:25" x14ac:dyDescent="0.25">
      <c r="A21" s="14">
        <v>2</v>
      </c>
      <c r="B21" s="2">
        <f t="shared" si="4"/>
        <v>0.65833333333333321</v>
      </c>
      <c r="C21" s="1" t="str">
        <f>$Y20</f>
        <v>pont dore 1</v>
      </c>
      <c r="D21" s="5">
        <v>1</v>
      </c>
      <c r="E21" s="5">
        <v>3</v>
      </c>
      <c r="F21" s="1" t="str">
        <f>$Y21</f>
        <v xml:space="preserve">durolles </v>
      </c>
      <c r="G21" s="5"/>
      <c r="H21" s="5"/>
      <c r="K21" s="5">
        <v>5</v>
      </c>
      <c r="L21" s="5" t="str">
        <v>bois noirs 2</v>
      </c>
      <c r="M21" s="5">
        <v>4</v>
      </c>
      <c r="N21" s="5">
        <v>0</v>
      </c>
      <c r="O21" s="5">
        <v>0</v>
      </c>
      <c r="P21" s="5">
        <v>0</v>
      </c>
      <c r="Q21" s="5">
        <v>16</v>
      </c>
      <c r="R21" s="5">
        <v>-16</v>
      </c>
      <c r="S21" s="5">
        <v>0</v>
      </c>
      <c r="T21" s="5">
        <v>-1600</v>
      </c>
      <c r="U21" s="5">
        <v>0</v>
      </c>
      <c r="Y21" t="str">
        <f>'Poules 2x7'!L37</f>
        <v xml:space="preserve">durolles </v>
      </c>
    </row>
    <row r="22" spans="1:25" x14ac:dyDescent="0.25">
      <c r="A22" s="14">
        <v>2</v>
      </c>
      <c r="B22" s="2">
        <f t="shared" si="4"/>
        <v>0.66666666666666652</v>
      </c>
      <c r="C22" s="1" t="str">
        <f>$Y17</f>
        <v>pont dore 2</v>
      </c>
      <c r="D22" s="5">
        <v>6</v>
      </c>
      <c r="E22" s="5">
        <v>0</v>
      </c>
      <c r="F22" s="1" t="str">
        <f>$Y19</f>
        <v>bois noirs 2</v>
      </c>
      <c r="G22" s="5"/>
      <c r="H22" s="5"/>
      <c r="K22" s="7"/>
      <c r="L22" s="7"/>
      <c r="M22" s="7"/>
      <c r="N22" s="7"/>
      <c r="O22" s="7"/>
      <c r="P22" s="7"/>
      <c r="Q22" s="7"/>
      <c r="R22" s="7"/>
      <c r="S22" s="7"/>
      <c r="T22" s="7"/>
    </row>
    <row r="23" spans="1:25" x14ac:dyDescent="0.25">
      <c r="A23" s="14">
        <v>2</v>
      </c>
      <c r="B23" s="2">
        <f t="shared" si="4"/>
        <v>0.67499999999999982</v>
      </c>
      <c r="C23" s="1" t="str">
        <f t="shared" ref="C23:C24" si="5">$Y18</f>
        <v>joze</v>
      </c>
      <c r="D23" s="5">
        <v>1</v>
      </c>
      <c r="E23" s="5">
        <v>1</v>
      </c>
      <c r="F23" s="1" t="str">
        <f t="shared" ref="F23:F24" si="6">$Y20</f>
        <v>pont dore 1</v>
      </c>
      <c r="G23" s="5"/>
      <c r="H23" s="5"/>
    </row>
    <row r="24" spans="1:25" x14ac:dyDescent="0.25">
      <c r="A24" s="14">
        <v>2</v>
      </c>
      <c r="B24" s="2">
        <f t="shared" si="4"/>
        <v>0.68333333333333313</v>
      </c>
      <c r="C24" s="1" t="str">
        <f t="shared" si="5"/>
        <v>bois noirs 2</v>
      </c>
      <c r="D24" s="5">
        <v>0</v>
      </c>
      <c r="E24" s="5">
        <v>6</v>
      </c>
      <c r="F24" s="1" t="str">
        <f t="shared" si="6"/>
        <v xml:space="preserve">durolles </v>
      </c>
      <c r="G24" s="5"/>
      <c r="H24" s="5"/>
    </row>
    <row r="25" spans="1:25" x14ac:dyDescent="0.25">
      <c r="A25" s="15">
        <v>2</v>
      </c>
      <c r="B25" s="2">
        <f t="shared" si="4"/>
        <v>0.69166666666666643</v>
      </c>
      <c r="C25" s="1" t="str">
        <f>$Y17</f>
        <v>pont dore 2</v>
      </c>
      <c r="D25" s="5"/>
      <c r="E25" s="5"/>
      <c r="F25" s="1" t="str">
        <f>$Y20</f>
        <v>pont dore 1</v>
      </c>
      <c r="G25" s="5"/>
      <c r="H25" s="5"/>
    </row>
    <row r="26" spans="1:25" x14ac:dyDescent="0.25">
      <c r="A26" s="4">
        <v>2</v>
      </c>
      <c r="B26" s="2">
        <f t="shared" si="4"/>
        <v>0.69999999999999973</v>
      </c>
      <c r="C26" s="1" t="str">
        <f t="shared" ref="C26" si="7">$Y18</f>
        <v>joze</v>
      </c>
      <c r="D26" s="5"/>
      <c r="E26" s="5"/>
      <c r="F26" s="1" t="str">
        <f t="shared" ref="F26" si="8">$Y21</f>
        <v xml:space="preserve">durolles </v>
      </c>
      <c r="G26" s="5"/>
      <c r="H26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5</vt:i4>
      </vt:variant>
      <vt:variant>
        <vt:lpstr>Benoemde bereiken</vt:lpstr>
      </vt:variant>
      <vt:variant>
        <vt:i4>3</vt:i4>
      </vt:variant>
    </vt:vector>
  </HeadingPairs>
  <TitlesOfParts>
    <vt:vector size="8" baseType="lpstr">
      <vt:lpstr>Poules Finales (2)</vt:lpstr>
      <vt:lpstr>Blad1</vt:lpstr>
      <vt:lpstr>Accueil</vt:lpstr>
      <vt:lpstr>Poules 2x7</vt:lpstr>
      <vt:lpstr>Poules Finales</vt:lpstr>
      <vt:lpstr>Debut</vt:lpstr>
      <vt:lpstr>Duree</vt:lpstr>
      <vt:lpstr>Penalites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BSA</cp:lastModifiedBy>
  <cp:lastPrinted>2025-02-20T06:51:51Z</cp:lastPrinted>
  <dcterms:created xsi:type="dcterms:W3CDTF">2022-04-08T13:15:10Z</dcterms:created>
  <dcterms:modified xsi:type="dcterms:W3CDTF">2025-08-16T12:01:32Z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9e9a456-2778-4ca9-be06-1190b1e1118a_Enabled">
    <vt:lpwstr>true</vt:lpwstr>
  </property>
  <property fmtid="{D5CDD505-2E9C-101B-9397-08002B2CF9AE}" pid="3" name="MSIP_Label_09e9a456-2778-4ca9-be06-1190b1e1118a_SetDate">
    <vt:lpwstr>2025-02-17T10:44:26Z</vt:lpwstr>
  </property>
  <property fmtid="{D5CDD505-2E9C-101B-9397-08002B2CF9AE}" pid="4" name="MSIP_Label_09e9a456-2778-4ca9-be06-1190b1e1118a_Method">
    <vt:lpwstr>Standard</vt:lpwstr>
  </property>
  <property fmtid="{D5CDD505-2E9C-101B-9397-08002B2CF9AE}" pid="5" name="MSIP_Label_09e9a456-2778-4ca9-be06-1190b1e1118a_Name">
    <vt:lpwstr>D3</vt:lpwstr>
  </property>
  <property fmtid="{D5CDD505-2E9C-101B-9397-08002B2CF9AE}" pid="6" name="MSIP_Label_09e9a456-2778-4ca9-be06-1190b1e1118a_SiteId">
    <vt:lpwstr>658ba197-6c73-4fea-91bd-1c7d8de6bf2c</vt:lpwstr>
  </property>
  <property fmtid="{D5CDD505-2E9C-101B-9397-08002B2CF9AE}" pid="7" name="MSIP_Label_09e9a456-2778-4ca9-be06-1190b1e1118a_ActionId">
    <vt:lpwstr>3492c8dd-2b61-48fd-bc9f-590dd257f1e8</vt:lpwstr>
  </property>
  <property fmtid="{D5CDD505-2E9C-101B-9397-08002B2CF9AE}" pid="8" name="MSIP_Label_09e9a456-2778-4ca9-be06-1190b1e1118a_ContentBits">
    <vt:lpwstr>0</vt:lpwstr>
  </property>
</Properties>
</file>