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D9AD43E-8873-427B-AC52-567695AB68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VALUATION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EVALUATION!$D$1:$Q$3</definedName>
    <definedName name="actif_circulant_1">'[1]Bilan initial'!#REF!</definedName>
    <definedName name="actif_immobilise_1">'[1]Bilan initial'!#REF!</definedName>
    <definedName name="_xlnm.Print_Titles" localSheetId="0">EVALUATION!$2:$3</definedName>
    <definedName name="ASSOUMI">#REF!</definedName>
    <definedName name="capital_1">'[1]Bilan initial'!#REF!</definedName>
    <definedName name="Categories">[2]Feuil2!$B$3:$B$65</definedName>
    <definedName name="Décaissement">[3]!Depenses[#Data]</definedName>
    <definedName name="dette_1">'[1]Bilan initial'!#REF!</definedName>
    <definedName name="dettes_1">'[1]Bilan initial'!#REF!</definedName>
    <definedName name="jaune">EVALUATION!$U$6:$AA$17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F8" i="1"/>
  <c r="E9" i="1"/>
  <c r="K5" i="1" l="1"/>
  <c r="K6" i="1"/>
  <c r="K7" i="1"/>
  <c r="K8" i="1"/>
  <c r="P36" i="1"/>
  <c r="E27" i="1" l="1"/>
  <c r="H28" i="1" s="1"/>
  <c r="Q24" i="1"/>
  <c r="D24" i="1"/>
  <c r="P39" i="1" s="1"/>
  <c r="C24" i="1"/>
  <c r="J8" i="1"/>
  <c r="J7" i="1"/>
  <c r="J6" i="1"/>
  <c r="J5" i="1"/>
  <c r="A5" i="1"/>
  <c r="A6" i="1" s="1"/>
  <c r="A7" i="1" s="1"/>
  <c r="A8" i="1" s="1"/>
  <c r="J28" i="1" l="1"/>
  <c r="L2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BSA</author>
  </authors>
  <commentList>
    <comment ref="U6" authorId="0" shapeId="0" xr:uid="{A85BD19A-46BB-437C-8A08-FA2BF84D17BC}">
      <text>
        <r>
          <rPr>
            <sz val="9"/>
            <color indexed="81"/>
            <rFont val="Tahoma"/>
            <family val="2"/>
          </rPr>
          <t>1/5</t>
        </r>
      </text>
    </comment>
    <comment ref="V6" authorId="0" shapeId="0" xr:uid="{47A7D3F2-CE55-4EC5-A409-5549648703DC}">
      <text>
        <r>
          <rPr>
            <sz val="9"/>
            <color indexed="81"/>
            <rFont val="Tahoma"/>
            <family val="2"/>
          </rPr>
          <t>1/4</t>
        </r>
      </text>
    </comment>
    <comment ref="W6" authorId="0" shapeId="0" xr:uid="{0EBDABBC-97FF-47E3-8AE4-2113E474CF38}">
      <text>
        <r>
          <rPr>
            <sz val="9"/>
            <color indexed="81"/>
            <rFont val="Tahoma"/>
            <family val="2"/>
          </rPr>
          <t>1/8</t>
        </r>
      </text>
    </comment>
    <comment ref="X6" authorId="0" shapeId="0" xr:uid="{65BB1632-39C0-4212-A4A2-7025F0E04DF3}">
      <text>
        <r>
          <rPr>
            <sz val="9"/>
            <color indexed="81"/>
            <rFont val="Tahoma"/>
            <family val="2"/>
          </rPr>
          <t>1/4</t>
        </r>
      </text>
    </comment>
    <comment ref="Y6" authorId="0" shapeId="0" xr:uid="{35137DA9-6C49-438E-8C50-9BB2C56871CB}">
      <text>
        <r>
          <rPr>
            <sz val="9"/>
            <color indexed="81"/>
            <rFont val="Tahoma"/>
            <family val="2"/>
          </rPr>
          <t>1/5</t>
        </r>
      </text>
    </comment>
    <comment ref="Z6" authorId="0" shapeId="0" xr:uid="{FAB1E4E0-E6A7-485C-8262-E95E1E8AEB5A}">
      <text>
        <r>
          <rPr>
            <sz val="9"/>
            <color indexed="81"/>
            <rFont val="Tahoma"/>
            <family val="2"/>
          </rPr>
          <t>1/8</t>
        </r>
      </text>
    </comment>
    <comment ref="AA6" authorId="0" shapeId="0" xr:uid="{1799BF26-A3BF-46E8-A428-C312BAA1A98D}">
      <text>
        <r>
          <rPr>
            <sz val="9"/>
            <color indexed="81"/>
            <rFont val="Tahoma"/>
            <family val="2"/>
          </rPr>
          <t>1/8</t>
        </r>
      </text>
    </comment>
    <comment ref="U7" authorId="0" shapeId="0" xr:uid="{00BEBD2B-4E74-4E27-86AF-787DDEC6DC73}">
      <text>
        <r>
          <rPr>
            <sz val="9"/>
            <color indexed="81"/>
            <rFont val="Tahoma"/>
            <family val="2"/>
          </rPr>
          <t>1/6</t>
        </r>
      </text>
    </comment>
    <comment ref="V7" authorId="0" shapeId="0" xr:uid="{0A8FA22F-EB2B-49DA-B2CC-814786C4E0C2}">
      <text>
        <r>
          <rPr>
            <sz val="9"/>
            <color indexed="81"/>
            <rFont val="Tahoma"/>
            <family val="2"/>
          </rPr>
          <t>1/4</t>
        </r>
      </text>
    </comment>
    <comment ref="W7" authorId="0" shapeId="0" xr:uid="{0A56F698-0E11-4F73-B06B-E438F1E2AC8A}">
      <text>
        <r>
          <rPr>
            <sz val="9"/>
            <color indexed="81"/>
            <rFont val="Tahoma"/>
            <family val="2"/>
          </rPr>
          <t>1/4</t>
        </r>
      </text>
    </comment>
    <comment ref="X7" authorId="0" shapeId="0" xr:uid="{995373BE-7D52-4195-ADDF-5D24A102F883}">
      <text>
        <r>
          <rPr>
            <sz val="9"/>
            <color indexed="81"/>
            <rFont val="Tahoma"/>
            <family val="2"/>
          </rPr>
          <t>1/6</t>
        </r>
      </text>
    </comment>
    <comment ref="Y7" authorId="0" shapeId="0" xr:uid="{14DDB049-A010-4D3D-ABDF-57F9CE022C48}">
      <text>
        <r>
          <rPr>
            <sz val="9"/>
            <color indexed="81"/>
            <rFont val="Tahoma"/>
            <family val="2"/>
          </rPr>
          <t>1/3</t>
        </r>
      </text>
    </comment>
    <comment ref="Z7" authorId="0" shapeId="0" xr:uid="{BAB968AC-D760-4A13-96AA-985FA344DC27}">
      <text>
        <r>
          <rPr>
            <sz val="9"/>
            <color indexed="81"/>
            <rFont val="Tahoma"/>
            <family val="2"/>
          </rPr>
          <t>1/5</t>
        </r>
      </text>
    </comment>
    <comment ref="AA7" authorId="0" shapeId="0" xr:uid="{4D55CBC8-1B01-4AF0-9A28-A2A3F89C66F4}">
      <text>
        <r>
          <rPr>
            <sz val="9"/>
            <color indexed="81"/>
            <rFont val="Tahoma"/>
            <family val="2"/>
          </rPr>
          <t>1/4</t>
        </r>
      </text>
    </comment>
    <comment ref="U8" authorId="0" shapeId="0" xr:uid="{522937AD-8DD3-4919-82E3-436BFDAC75BB}">
      <text>
        <r>
          <rPr>
            <sz val="9"/>
            <color indexed="81"/>
            <rFont val="Tahoma"/>
            <family val="2"/>
          </rPr>
          <t>1/5</t>
        </r>
      </text>
    </comment>
    <comment ref="V8" authorId="0" shapeId="0" xr:uid="{0D489393-5F97-4628-A63F-96E5965CEDA2}">
      <text>
        <r>
          <rPr>
            <sz val="9"/>
            <color indexed="81"/>
            <rFont val="Tahoma"/>
            <family val="2"/>
          </rPr>
          <t>1/8</t>
        </r>
      </text>
    </comment>
    <comment ref="W8" authorId="0" shapeId="0" xr:uid="{739A1980-16B0-48CC-97B0-AB5707E7B903}">
      <text>
        <r>
          <rPr>
            <sz val="9"/>
            <color indexed="81"/>
            <rFont val="Tahoma"/>
            <family val="2"/>
          </rPr>
          <t>1/5</t>
        </r>
      </text>
    </comment>
    <comment ref="X8" authorId="0" shapeId="0" xr:uid="{36EBD8EB-A4D9-487F-9E39-75B37432C353}">
      <text>
        <r>
          <rPr>
            <sz val="9"/>
            <color indexed="81"/>
            <rFont val="Tahoma"/>
            <family val="2"/>
          </rPr>
          <t>1/7</t>
        </r>
      </text>
    </comment>
    <comment ref="Y8" authorId="0" shapeId="0" xr:uid="{E75B6F13-FA29-4377-AC04-CAE958336BD1}">
      <text>
        <r>
          <rPr>
            <sz val="9"/>
            <color indexed="81"/>
            <rFont val="Tahoma"/>
            <family val="2"/>
          </rPr>
          <t>1/8</t>
        </r>
      </text>
    </comment>
    <comment ref="Z8" authorId="0" shapeId="0" xr:uid="{B0F8DADD-57A4-4B51-B40B-550F6D14137F}">
      <text>
        <r>
          <rPr>
            <sz val="9"/>
            <color indexed="81"/>
            <rFont val="Tahoma"/>
            <family val="2"/>
          </rPr>
          <t>1/7</t>
        </r>
      </text>
    </comment>
    <comment ref="AA8" authorId="0" shapeId="0" xr:uid="{D5533FF9-8BB2-4CAE-A3C2-72296B3C7FE9}">
      <text>
        <r>
          <rPr>
            <sz val="9"/>
            <color indexed="81"/>
            <rFont val="Tahoma"/>
            <family val="2"/>
          </rPr>
          <t>1/7</t>
        </r>
      </text>
    </comment>
    <comment ref="U9" authorId="0" shapeId="0" xr:uid="{48077670-C22B-4BF1-B1A9-2E91268A3DD0}">
      <text>
        <r>
          <rPr>
            <sz val="9"/>
            <color indexed="81"/>
            <rFont val="Tahoma"/>
            <family val="2"/>
          </rPr>
          <t>1/7</t>
        </r>
      </text>
    </comment>
    <comment ref="V9" authorId="0" shapeId="0" xr:uid="{5360A026-AAF7-4ABD-9B80-EB627F367213}">
      <text>
        <r>
          <rPr>
            <sz val="9"/>
            <color indexed="81"/>
            <rFont val="Tahoma"/>
            <family val="2"/>
          </rPr>
          <t>1/9</t>
        </r>
      </text>
    </comment>
    <comment ref="W9" authorId="0" shapeId="0" xr:uid="{02FFC651-1CD0-47A0-9BA0-8DCE1BEE4CE6}">
      <text>
        <r>
          <rPr>
            <sz val="9"/>
            <color indexed="81"/>
            <rFont val="Tahoma"/>
            <family val="2"/>
          </rPr>
          <t>1/6</t>
        </r>
      </text>
    </comment>
    <comment ref="X9" authorId="0" shapeId="0" xr:uid="{315E32F8-AACA-4A9A-B49B-11761F92F296}">
      <text>
        <r>
          <rPr>
            <sz val="9"/>
            <color indexed="81"/>
            <rFont val="Tahoma"/>
            <family val="2"/>
          </rPr>
          <t>1/4</t>
        </r>
      </text>
    </comment>
    <comment ref="Y9" authorId="0" shapeId="0" xr:uid="{15D90CDE-9D1A-4EB8-AD72-896777917803}">
      <text>
        <r>
          <rPr>
            <sz val="9"/>
            <color indexed="81"/>
            <rFont val="Tahoma"/>
            <family val="2"/>
          </rPr>
          <t>1/6</t>
        </r>
      </text>
    </comment>
    <comment ref="Z9" authorId="0" shapeId="0" xr:uid="{921B8E27-0B89-4D47-AF11-27BAF7FE41BB}">
      <text>
        <r>
          <rPr>
            <sz val="9"/>
            <color indexed="81"/>
            <rFont val="Tahoma"/>
            <family val="2"/>
          </rPr>
          <t>1/3</t>
        </r>
      </text>
    </comment>
    <comment ref="AA9" authorId="0" shapeId="0" xr:uid="{F924500E-6DDD-474C-A8CC-787C4F9C5C97}">
      <text>
        <r>
          <rPr>
            <sz val="9"/>
            <color indexed="81"/>
            <rFont val="Tahoma"/>
            <family val="2"/>
          </rPr>
          <t>1/4</t>
        </r>
      </text>
    </comment>
    <comment ref="U10" authorId="0" shapeId="0" xr:uid="{49868080-DDDB-4F9C-AB27-3CC7EDAE17B6}">
      <text>
        <r>
          <rPr>
            <sz val="9"/>
            <color indexed="81"/>
            <rFont val="Tahoma"/>
            <family val="2"/>
          </rPr>
          <t>1/3</t>
        </r>
      </text>
    </comment>
    <comment ref="V10" authorId="0" shapeId="0" xr:uid="{1298EAEA-45B3-4076-9DBC-2DD8B145F1B6}">
      <text>
        <r>
          <rPr>
            <sz val="9"/>
            <color indexed="81"/>
            <rFont val="Tahoma"/>
            <family val="2"/>
          </rPr>
          <t>1/5</t>
        </r>
      </text>
    </comment>
    <comment ref="W10" authorId="0" shapeId="0" xr:uid="{C3CA31BA-46BE-4F69-899D-A59A71BAD218}">
      <text>
        <r>
          <rPr>
            <sz val="9"/>
            <color indexed="81"/>
            <rFont val="Tahoma"/>
            <family val="2"/>
          </rPr>
          <t>1/7</t>
        </r>
      </text>
    </comment>
    <comment ref="X10" authorId="0" shapeId="0" xr:uid="{7B0FAC7E-8DB5-4B42-BB5F-C17C9965D4F0}">
      <text>
        <r>
          <rPr>
            <sz val="9"/>
            <color indexed="81"/>
            <rFont val="Tahoma"/>
            <family val="2"/>
          </rPr>
          <t>1/9</t>
        </r>
      </text>
    </comment>
    <comment ref="Y10" authorId="0" shapeId="0" xr:uid="{AEB95A4F-0987-417A-93E4-B8174123E16C}">
      <text>
        <r>
          <rPr>
            <sz val="9"/>
            <color indexed="81"/>
            <rFont val="Tahoma"/>
            <family val="2"/>
          </rPr>
          <t>1/8</t>
        </r>
      </text>
    </comment>
    <comment ref="Z10" authorId="0" shapeId="0" xr:uid="{FBF9A5EE-DEC4-4A5C-A720-E178562B45FC}">
      <text>
        <r>
          <rPr>
            <sz val="9"/>
            <color indexed="81"/>
            <rFont val="Tahoma"/>
            <family val="2"/>
          </rPr>
          <t>1/4</t>
        </r>
      </text>
    </comment>
    <comment ref="AA10" authorId="0" shapeId="0" xr:uid="{A9F07542-67EE-4C44-B5B6-85C495D5D070}">
      <text>
        <r>
          <rPr>
            <sz val="9"/>
            <color indexed="81"/>
            <rFont val="Tahoma"/>
            <family val="2"/>
          </rPr>
          <t>1/3</t>
        </r>
      </text>
    </comment>
    <comment ref="U11" authorId="0" shapeId="0" xr:uid="{C94CAC67-56CF-485F-8ED4-C5D633EEF747}">
      <text>
        <r>
          <rPr>
            <sz val="9"/>
            <color indexed="81"/>
            <rFont val="Tahoma"/>
            <family val="2"/>
          </rPr>
          <t>1/7</t>
        </r>
      </text>
    </comment>
    <comment ref="V11" authorId="0" shapeId="0" xr:uid="{3E5158E8-0752-49DA-BA14-E0EC29EF5BDF}">
      <text>
        <r>
          <rPr>
            <sz val="9"/>
            <color indexed="81"/>
            <rFont val="Tahoma"/>
            <family val="2"/>
          </rPr>
          <t>1/5</t>
        </r>
      </text>
    </comment>
    <comment ref="W11" authorId="0" shapeId="0" xr:uid="{D98CBDED-9D03-438E-8D9F-535DD36DE396}">
      <text>
        <r>
          <rPr>
            <sz val="9"/>
            <color indexed="81"/>
            <rFont val="Tahoma"/>
            <family val="2"/>
          </rPr>
          <t>1/4</t>
        </r>
      </text>
    </comment>
    <comment ref="X11" authorId="0" shapeId="0" xr:uid="{C0434384-C500-4D5B-8D27-C6EA75E0478D}">
      <text>
        <r>
          <rPr>
            <sz val="9"/>
            <color indexed="81"/>
            <rFont val="Tahoma"/>
            <family val="2"/>
          </rPr>
          <t>1/4</t>
        </r>
      </text>
    </comment>
    <comment ref="Y11" authorId="0" shapeId="0" xr:uid="{21D72844-CC3A-4BB7-86EA-05E8C23A5D86}">
      <text>
        <r>
          <rPr>
            <sz val="9"/>
            <color indexed="81"/>
            <rFont val="Tahoma"/>
            <family val="2"/>
          </rPr>
          <t>1/5</t>
        </r>
      </text>
    </comment>
    <comment ref="Z11" authorId="0" shapeId="0" xr:uid="{E266AB79-F2C7-49A4-9957-9497D44F9C39}">
      <text>
        <r>
          <rPr>
            <sz val="9"/>
            <color indexed="81"/>
            <rFont val="Tahoma"/>
            <family val="2"/>
          </rPr>
          <t>1/6</t>
        </r>
      </text>
    </comment>
    <comment ref="AA11" authorId="0" shapeId="0" xr:uid="{1731AA34-A9F3-4EF3-B03F-E6727A694743}">
      <text>
        <r>
          <rPr>
            <sz val="9"/>
            <color indexed="81"/>
            <rFont val="Tahoma"/>
            <family val="2"/>
          </rPr>
          <t>1/5</t>
        </r>
      </text>
    </comment>
    <comment ref="U12" authorId="0" shapeId="0" xr:uid="{BE872E83-8713-4B17-94A8-8553088E0103}">
      <text>
        <r>
          <rPr>
            <sz val="9"/>
            <color indexed="81"/>
            <rFont val="Tahoma"/>
            <family val="2"/>
          </rPr>
          <t>1/7</t>
        </r>
      </text>
    </comment>
    <comment ref="V12" authorId="0" shapeId="0" xr:uid="{8FEFCC56-2873-43BF-8D3B-54AFB0FF9647}">
      <text>
        <r>
          <rPr>
            <sz val="9"/>
            <color indexed="81"/>
            <rFont val="Tahoma"/>
            <family val="2"/>
          </rPr>
          <t>1/5</t>
        </r>
      </text>
    </comment>
    <comment ref="W12" authorId="0" shapeId="0" xr:uid="{1B703179-BA1C-45B0-9379-170CDECD08F7}">
      <text>
        <r>
          <rPr>
            <sz val="9"/>
            <color indexed="81"/>
            <rFont val="Tahoma"/>
            <family val="2"/>
          </rPr>
          <t>1/5</t>
        </r>
      </text>
    </comment>
    <comment ref="X12" authorId="0" shapeId="0" xr:uid="{D91EE5CF-FBFF-456B-B4A0-59CB660877BC}">
      <text>
        <r>
          <rPr>
            <sz val="9"/>
            <color indexed="81"/>
            <rFont val="Tahoma"/>
            <family val="2"/>
          </rPr>
          <t>1/6</t>
        </r>
      </text>
    </comment>
    <comment ref="Y12" authorId="0" shapeId="0" xr:uid="{57D4B764-3DB8-431F-9FFD-55BBC2E64EE1}">
      <text>
        <r>
          <rPr>
            <sz val="9"/>
            <color indexed="81"/>
            <rFont val="Tahoma"/>
            <family val="2"/>
          </rPr>
          <t>1/6</t>
        </r>
      </text>
    </comment>
    <comment ref="Z12" authorId="0" shapeId="0" xr:uid="{A939A872-7867-4A3B-A4EC-27CFB73F3F22}">
      <text>
        <r>
          <rPr>
            <sz val="9"/>
            <color indexed="81"/>
            <rFont val="Tahoma"/>
            <family val="2"/>
          </rPr>
          <t>1/7</t>
        </r>
      </text>
    </comment>
    <comment ref="AA12" authorId="0" shapeId="0" xr:uid="{DE223056-EE99-48A8-B9B7-2DC2707191C8}">
      <text>
        <r>
          <rPr>
            <sz val="9"/>
            <color indexed="81"/>
            <rFont val="Tahoma"/>
            <family val="2"/>
          </rPr>
          <t>1/7</t>
        </r>
      </text>
    </comment>
    <comment ref="U13" authorId="0" shapeId="0" xr:uid="{4DAE9800-3B13-42B9-A478-E817CFA60398}">
      <text>
        <r>
          <rPr>
            <sz val="9"/>
            <color indexed="81"/>
            <rFont val="Tahoma"/>
            <family val="2"/>
          </rPr>
          <t>1/5</t>
        </r>
      </text>
    </comment>
    <comment ref="V13" authorId="0" shapeId="0" xr:uid="{914E811C-5D1C-43E5-9AC0-FCEDA4E200CB}">
      <text>
        <r>
          <rPr>
            <sz val="9"/>
            <color indexed="81"/>
            <rFont val="Tahoma"/>
            <family val="2"/>
          </rPr>
          <t>1/9</t>
        </r>
      </text>
    </comment>
    <comment ref="W13" authorId="0" shapeId="0" xr:uid="{90435FEE-304A-4E4D-A694-0799EA7D0B6D}">
      <text>
        <r>
          <rPr>
            <sz val="9"/>
            <color indexed="81"/>
            <rFont val="Tahoma"/>
            <family val="2"/>
          </rPr>
          <t>1/3</t>
        </r>
      </text>
    </comment>
    <comment ref="X13" authorId="0" shapeId="0" xr:uid="{3B693937-2381-4792-A7ED-D191FA94639D}">
      <text>
        <r>
          <rPr>
            <sz val="9"/>
            <color indexed="81"/>
            <rFont val="Tahoma"/>
            <family val="2"/>
          </rPr>
          <t>1/3</t>
        </r>
      </text>
    </comment>
    <comment ref="Y13" authorId="0" shapeId="0" xr:uid="{42859E70-A853-428E-B40E-56F911F952BD}">
      <text>
        <r>
          <rPr>
            <sz val="9"/>
            <color indexed="81"/>
            <rFont val="Tahoma"/>
            <family val="2"/>
          </rPr>
          <t>1/6</t>
        </r>
      </text>
    </comment>
    <comment ref="Z13" authorId="0" shapeId="0" xr:uid="{5603EF0B-1D22-4D99-B497-443D42D47BD4}">
      <text>
        <r>
          <rPr>
            <sz val="9"/>
            <color indexed="81"/>
            <rFont val="Tahoma"/>
            <family val="2"/>
          </rPr>
          <t>1/7</t>
        </r>
      </text>
    </comment>
    <comment ref="AA13" authorId="0" shapeId="0" xr:uid="{CF00E271-47CF-421D-A52C-578F66D174B9}">
      <text>
        <r>
          <rPr>
            <sz val="9"/>
            <color indexed="81"/>
            <rFont val="Tahoma"/>
            <family val="2"/>
          </rPr>
          <t>1/7</t>
        </r>
      </text>
    </comment>
    <comment ref="U14" authorId="0" shapeId="0" xr:uid="{EAAF6050-AA0D-4042-A30E-D679E876F23C}">
      <text>
        <r>
          <rPr>
            <sz val="9"/>
            <color indexed="81"/>
            <rFont val="Tahoma"/>
            <family val="2"/>
          </rPr>
          <t>1/4</t>
        </r>
      </text>
    </comment>
    <comment ref="V14" authorId="0" shapeId="0" xr:uid="{F3116261-657F-4166-8336-00CC60549E0B}">
      <text>
        <r>
          <rPr>
            <sz val="9"/>
            <color indexed="81"/>
            <rFont val="Tahoma"/>
            <family val="2"/>
          </rPr>
          <t>1/3</t>
        </r>
      </text>
    </comment>
    <comment ref="W14" authorId="0" shapeId="0" xr:uid="{5E4710E6-A01A-4EFA-84BC-3132CDF61F76}">
      <text>
        <r>
          <rPr>
            <sz val="9"/>
            <color indexed="81"/>
            <rFont val="Tahoma"/>
            <family val="2"/>
          </rPr>
          <t>1/7</t>
        </r>
      </text>
    </comment>
    <comment ref="X14" authorId="0" shapeId="0" xr:uid="{A1594DD2-6346-4357-826A-19E9F32293BC}">
      <text>
        <r>
          <rPr>
            <sz val="9"/>
            <color indexed="81"/>
            <rFont val="Tahoma"/>
            <family val="2"/>
          </rPr>
          <t>1/7</t>
        </r>
      </text>
    </comment>
    <comment ref="Y14" authorId="0" shapeId="0" xr:uid="{7BE17732-5616-40CE-96D8-E5B8E809BD0E}">
      <text>
        <r>
          <rPr>
            <sz val="9"/>
            <color indexed="81"/>
            <rFont val="Tahoma"/>
            <family val="2"/>
          </rPr>
          <t>1/6</t>
        </r>
      </text>
    </comment>
    <comment ref="Z14" authorId="0" shapeId="0" xr:uid="{C5D5B29B-4F81-4EC8-B2D9-0C1C3A5D7F6B}">
      <text>
        <r>
          <rPr>
            <sz val="9"/>
            <color indexed="81"/>
            <rFont val="Tahoma"/>
            <family val="2"/>
          </rPr>
          <t>1/4</t>
        </r>
      </text>
    </comment>
    <comment ref="AA14" authorId="0" shapeId="0" xr:uid="{A8213977-68C3-4DD3-BE20-8A45F4E652C3}">
      <text>
        <r>
          <rPr>
            <sz val="9"/>
            <color indexed="81"/>
            <rFont val="Tahoma"/>
            <family val="2"/>
          </rPr>
          <t>1/7</t>
        </r>
      </text>
    </comment>
    <comment ref="U15" authorId="0" shapeId="0" xr:uid="{7B8D3C77-F8EE-4C5C-B208-F506B1AD33D5}">
      <text>
        <r>
          <rPr>
            <sz val="9"/>
            <color indexed="81"/>
            <rFont val="Tahoma"/>
            <family val="2"/>
          </rPr>
          <t>1/9</t>
        </r>
      </text>
    </comment>
    <comment ref="V15" authorId="0" shapeId="0" xr:uid="{C85ABAD1-F8B7-4723-91D5-14C10EE7EA64}">
      <text>
        <r>
          <rPr>
            <sz val="9"/>
            <color indexed="81"/>
            <rFont val="Tahoma"/>
            <family val="2"/>
          </rPr>
          <t>1/7</t>
        </r>
      </text>
    </comment>
    <comment ref="W15" authorId="0" shapeId="0" xr:uid="{1C2DCE5E-DC3E-48F8-BFC3-32E659EA8FBD}">
      <text>
        <r>
          <rPr>
            <sz val="9"/>
            <color indexed="81"/>
            <rFont val="Tahoma"/>
            <family val="2"/>
          </rPr>
          <t>1/6</t>
        </r>
      </text>
    </comment>
    <comment ref="X15" authorId="0" shapeId="0" xr:uid="{EF0CA38C-5244-4F95-84F2-E3226023384F}">
      <text>
        <r>
          <rPr>
            <sz val="9"/>
            <color indexed="81"/>
            <rFont val="Tahoma"/>
            <family val="2"/>
          </rPr>
          <t>1/7</t>
        </r>
      </text>
    </comment>
    <comment ref="Y15" authorId="0" shapeId="0" xr:uid="{8BE3C1F8-C0F9-4C8C-B6CA-BC2BEC3012D6}">
      <text>
        <r>
          <rPr>
            <sz val="9"/>
            <color indexed="81"/>
            <rFont val="Tahoma"/>
            <family val="2"/>
          </rPr>
          <t>1/6</t>
        </r>
      </text>
    </comment>
    <comment ref="Z15" authorId="0" shapeId="0" xr:uid="{E00BDDFF-AEA2-48D4-9097-5E617DE458BA}">
      <text>
        <r>
          <rPr>
            <sz val="9"/>
            <color indexed="81"/>
            <rFont val="Tahoma"/>
            <family val="2"/>
          </rPr>
          <t>1/4</t>
        </r>
      </text>
    </comment>
    <comment ref="AA15" authorId="0" shapeId="0" xr:uid="{8F8D68CF-4D95-4845-A0D9-E1D3D5D3E6E5}">
      <text>
        <r>
          <rPr>
            <sz val="9"/>
            <color indexed="81"/>
            <rFont val="Tahoma"/>
            <family val="2"/>
          </rPr>
          <t>1/7</t>
        </r>
      </text>
    </comment>
    <comment ref="U16" authorId="0" shapeId="0" xr:uid="{4B167F57-0F50-4EC0-8CEE-01EAC90459BF}">
      <text>
        <r>
          <rPr>
            <sz val="9"/>
            <color indexed="81"/>
            <rFont val="Tahoma"/>
            <family val="2"/>
          </rPr>
          <t>1/9</t>
        </r>
      </text>
    </comment>
    <comment ref="V16" authorId="0" shapeId="0" xr:uid="{2A3C83BE-5E97-4477-99C7-BAF62216A666}">
      <text>
        <r>
          <rPr>
            <sz val="9"/>
            <color indexed="81"/>
            <rFont val="Tahoma"/>
            <family val="2"/>
          </rPr>
          <t>1/9</t>
        </r>
      </text>
    </comment>
    <comment ref="W16" authorId="0" shapeId="0" xr:uid="{0C642497-D41E-4F64-AB9A-EE656B1ECAF8}">
      <text>
        <r>
          <rPr>
            <sz val="9"/>
            <color indexed="81"/>
            <rFont val="Tahoma"/>
            <family val="2"/>
          </rPr>
          <t>1/9</t>
        </r>
      </text>
    </comment>
    <comment ref="X16" authorId="0" shapeId="0" xr:uid="{09BC09C0-D575-4786-866E-B3C4859FEA56}">
      <text>
        <r>
          <rPr>
            <sz val="9"/>
            <color indexed="81"/>
            <rFont val="Tahoma"/>
            <family val="2"/>
          </rPr>
          <t>1/9</t>
        </r>
      </text>
    </comment>
    <comment ref="Y16" authorId="0" shapeId="0" xr:uid="{049F7908-5F47-4B0A-896F-5C61F5C2433D}">
      <text>
        <r>
          <rPr>
            <sz val="9"/>
            <color indexed="81"/>
            <rFont val="Tahoma"/>
            <family val="2"/>
          </rPr>
          <t>1/8</t>
        </r>
      </text>
    </comment>
    <comment ref="Z16" authorId="0" shapeId="0" xr:uid="{A1948977-2C1E-48A4-BC31-976CCD0AAA68}">
      <text>
        <r>
          <rPr>
            <sz val="9"/>
            <color indexed="81"/>
            <rFont val="Tahoma"/>
            <family val="2"/>
          </rPr>
          <t>1/9</t>
        </r>
      </text>
    </comment>
    <comment ref="AA16" authorId="0" shapeId="0" xr:uid="{F0778727-4519-4357-AE00-C7DF2A482DF0}">
      <text>
        <r>
          <rPr>
            <sz val="9"/>
            <color indexed="81"/>
            <rFont val="Tahoma"/>
            <family val="2"/>
          </rPr>
          <t>1/8</t>
        </r>
      </text>
    </comment>
    <comment ref="U17" authorId="0" shapeId="0" xr:uid="{C0BCA325-D667-4ADA-86F1-E12CED75D9D8}">
      <text>
        <r>
          <rPr>
            <sz val="9"/>
            <color indexed="81"/>
            <rFont val="Tahoma"/>
            <family val="2"/>
          </rPr>
          <t>1/9</t>
        </r>
      </text>
    </comment>
    <comment ref="V17" authorId="0" shapeId="0" xr:uid="{CD1E47D7-F92C-4432-B47D-C3442F64CB93}">
      <text>
        <r>
          <rPr>
            <sz val="9"/>
            <color indexed="81"/>
            <rFont val="Tahoma"/>
            <family val="2"/>
          </rPr>
          <t>1/4</t>
        </r>
      </text>
    </comment>
    <comment ref="W17" authorId="0" shapeId="0" xr:uid="{12940B72-E399-44DC-BFB3-E9B5187C1DCE}">
      <text>
        <r>
          <rPr>
            <sz val="9"/>
            <color indexed="81"/>
            <rFont val="Tahoma"/>
            <family val="2"/>
          </rPr>
          <t>1/6</t>
        </r>
      </text>
    </comment>
    <comment ref="X17" authorId="0" shapeId="0" xr:uid="{FF000F8C-3DBB-4EF4-9F57-81D94FF04B30}">
      <text>
        <r>
          <rPr>
            <sz val="9"/>
            <color indexed="81"/>
            <rFont val="Tahoma"/>
            <family val="2"/>
          </rPr>
          <t>1/9</t>
        </r>
      </text>
    </comment>
    <comment ref="Y17" authorId="0" shapeId="0" xr:uid="{F716BE84-2434-411C-9D39-E7E547C953B6}">
      <text>
        <r>
          <rPr>
            <sz val="9"/>
            <color indexed="81"/>
            <rFont val="Tahoma"/>
            <family val="2"/>
          </rPr>
          <t>1/5</t>
        </r>
      </text>
    </comment>
    <comment ref="Z17" authorId="0" shapeId="0" xr:uid="{314415CA-8DD4-4A18-9A57-AF39B954934D}">
      <text>
        <r>
          <rPr>
            <sz val="9"/>
            <color indexed="81"/>
            <rFont val="Tahoma"/>
            <family val="2"/>
          </rPr>
          <t>1/3</t>
        </r>
      </text>
    </comment>
    <comment ref="AA17" authorId="0" shapeId="0" xr:uid="{7C461161-97D9-4124-8E3C-50EECF61834B}">
      <text>
        <r>
          <rPr>
            <sz val="9"/>
            <color indexed="81"/>
            <rFont val="Tahoma"/>
            <family val="2"/>
          </rPr>
          <t>1/8</t>
        </r>
      </text>
    </comment>
  </commentList>
</comments>
</file>

<file path=xl/sharedStrings.xml><?xml version="1.0" encoding="utf-8"?>
<sst xmlns="http://schemas.openxmlformats.org/spreadsheetml/2006/main" count="73" uniqueCount="64">
  <si>
    <t>ANNEE SCOLAIRE</t>
  </si>
  <si>
    <t>2024 - 2025</t>
  </si>
  <si>
    <t>RESULTAT ANNUEL PAR ORDRE DE MERITE</t>
  </si>
  <si>
    <t>cours</t>
  </si>
  <si>
    <t>CI/A</t>
  </si>
  <si>
    <t>N°</t>
  </si>
  <si>
    <t>Nom et Prenoms</t>
  </si>
  <si>
    <t>SEXE</t>
  </si>
  <si>
    <t>EVALUATIONS MENSUELLES (EM)</t>
  </si>
  <si>
    <t>EVALUATION DE PASSAGE</t>
  </si>
  <si>
    <t>TOTAL GENERAL</t>
  </si>
  <si>
    <t>MOYENNE GENERALLE</t>
  </si>
  <si>
    <t>RANG            ANNUEL</t>
  </si>
  <si>
    <t>OBSERVATION</t>
  </si>
  <si>
    <t>0</t>
  </si>
  <si>
    <t>Nom et Prénoms</t>
  </si>
  <si>
    <t>CLASSE</t>
  </si>
  <si>
    <t>1ère EM</t>
  </si>
  <si>
    <t>2è EM</t>
  </si>
  <si>
    <t>3è EM</t>
  </si>
  <si>
    <t>5è EM</t>
  </si>
  <si>
    <t>NB_EVAL</t>
  </si>
  <si>
    <t>seuil_atteint</t>
  </si>
  <si>
    <t>TATAL</t>
  </si>
  <si>
    <t xml:space="preserve"> MOYENNE</t>
  </si>
  <si>
    <t>Colonne1</t>
  </si>
  <si>
    <t>Colonne14</t>
  </si>
  <si>
    <t>Colonne15</t>
  </si>
  <si>
    <t>Colonne16</t>
  </si>
  <si>
    <t>CP/A</t>
  </si>
  <si>
    <t>M</t>
  </si>
  <si>
    <t>CI/B</t>
  </si>
  <si>
    <t>F</t>
  </si>
  <si>
    <t>CE1/C</t>
  </si>
  <si>
    <t>CI/C</t>
  </si>
  <si>
    <t>CM1/A</t>
  </si>
  <si>
    <t>CE1/B</t>
  </si>
  <si>
    <t>CP/B</t>
  </si>
  <si>
    <t>CE2/B</t>
  </si>
  <si>
    <t>CP/C</t>
  </si>
  <si>
    <t>CM2/B</t>
  </si>
  <si>
    <t>CE1/A</t>
  </si>
  <si>
    <t>CE2/A</t>
  </si>
  <si>
    <t>CM1/B</t>
  </si>
  <si>
    <t>CM2/A</t>
  </si>
  <si>
    <t>Total</t>
  </si>
  <si>
    <t>LE TITULAIRE DE LA CLASSE</t>
  </si>
  <si>
    <t>Garçons</t>
  </si>
  <si>
    <t>Filles</t>
  </si>
  <si>
    <t>LA DIRECTRICE</t>
  </si>
  <si>
    <t>EFFECTIF</t>
  </si>
  <si>
    <t>ONT COMPOSE</t>
  </si>
  <si>
    <t>N'ONT PAS COMPOSE</t>
  </si>
  <si>
    <t>ONT PASSE</t>
  </si>
  <si>
    <t>ONT REDOUBLE</t>
  </si>
  <si>
    <t>% DE PASSAGE</t>
  </si>
  <si>
    <t>% D'ECHEC</t>
  </si>
  <si>
    <t>FGGDJKDH</t>
  </si>
  <si>
    <t>HJGCJHJFJDS</t>
  </si>
  <si>
    <t>GDGEDIRKL HJFDGJJ</t>
  </si>
  <si>
    <t>URROROIF FDJRUTI</t>
  </si>
  <si>
    <t>4e EM</t>
  </si>
  <si>
    <t>0/6</t>
  </si>
  <si>
    <t>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</si>
</sst>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yyyy"/>
    <numFmt numFmtId="165" formatCode="0.00\F"/>
    <numFmt numFmtId="166" formatCode="?/9"/>
    <numFmt numFmtId="167" formatCode="0&quot;/5&quot;"/>
    <numFmt numFmtId="168" formatCode="&quot;9/9&quot;"/>
    <numFmt numFmtId="169" formatCode="&quot; &quot;?/?"/>
    <numFmt numFmtId="170" formatCode="_(* #,##0.00_);_(* \(#,##0.00\);_(* &quot;-&quot;??_);_(@_)"/>
    <numFmt numFmtId="171" formatCode="#/5"/>
    <numFmt numFmtId="172" formatCode="#/1"/>
    <numFmt numFmtId="173" formatCode="#/8"/>
    <numFmt numFmtId="174" formatCode="#/3"/>
    <numFmt numFmtId="175" formatCode="#/7"/>
    <numFmt numFmtId="176" formatCode="#/9"/>
    <numFmt numFmtId="177" formatCode="#/6"/>
  </numFmts>
  <fonts count="4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sz val="24"/>
      <color rgb="FFFF0000"/>
      <name val="Algerian"/>
      <family val="5"/>
    </font>
    <font>
      <sz val="24"/>
      <color theme="1"/>
      <name val="Algerian"/>
      <family val="5"/>
    </font>
    <font>
      <sz val="24"/>
      <name val="Algerian"/>
      <family val="5"/>
    </font>
    <font>
      <sz val="24"/>
      <color theme="1"/>
      <name val="Bauhaus 93"/>
      <family val="5"/>
    </font>
    <font>
      <sz val="12"/>
      <color theme="1"/>
      <name val="Algerian"/>
      <family val="5"/>
    </font>
    <font>
      <i/>
      <u/>
      <sz val="28"/>
      <color theme="1"/>
      <name val="Times New Roman"/>
      <family val="1"/>
    </font>
    <font>
      <i/>
      <sz val="18"/>
      <color theme="1"/>
      <name val="Algerian"/>
      <family val="5"/>
    </font>
    <font>
      <b/>
      <i/>
      <sz val="12"/>
      <color rgb="FFFF0000"/>
      <name val="Bodoni MT Black"/>
      <family val="1"/>
    </font>
    <font>
      <b/>
      <i/>
      <sz val="12"/>
      <color theme="1"/>
      <name val="Bodoni MT Black"/>
      <family val="1"/>
    </font>
    <font>
      <i/>
      <sz val="12"/>
      <name val="Bodoni MT Black"/>
      <family val="1"/>
    </font>
    <font>
      <i/>
      <sz val="8"/>
      <name val="Bodoni MT Black"/>
      <family val="1"/>
    </font>
    <font>
      <b/>
      <i/>
      <sz val="9"/>
      <name val="Bodoni MT Black"/>
      <family val="1"/>
    </font>
    <font>
      <b/>
      <i/>
      <sz val="8"/>
      <name val="Agency FB"/>
      <family val="2"/>
    </font>
    <font>
      <b/>
      <i/>
      <sz val="10"/>
      <name val="Bodoni MT Black"/>
      <family val="1"/>
    </font>
    <font>
      <b/>
      <i/>
      <sz val="12"/>
      <name val="Bodoni MT Black"/>
      <family val="1"/>
    </font>
    <font>
      <i/>
      <sz val="12"/>
      <color theme="1"/>
      <name val="Bodoni MT Black"/>
      <family val="1"/>
    </font>
    <font>
      <sz val="11"/>
      <color theme="9" tint="0.59999389629810485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10"/>
      <name val="Times New Roman"/>
      <family val="1"/>
    </font>
    <font>
      <sz val="10"/>
      <color theme="9" tint="0.59999389629810485"/>
      <name val="Times New Roman"/>
      <family val="1"/>
    </font>
    <font>
      <b/>
      <i/>
      <sz val="11"/>
      <name val="Times New Roman"/>
      <family val="1"/>
    </font>
    <font>
      <b/>
      <i/>
      <sz val="10"/>
      <color theme="1"/>
      <name val="Gloucester MT Extra Condensed"/>
      <family val="1"/>
    </font>
    <font>
      <i/>
      <sz val="11"/>
      <color theme="1"/>
      <name val="Times New Roman"/>
      <family val="1"/>
    </font>
    <font>
      <b/>
      <i/>
      <sz val="12"/>
      <name val="Times New Roman"/>
      <family val="1"/>
    </font>
    <font>
      <i/>
      <sz val="14"/>
      <color theme="1"/>
      <name val="Times New Roman"/>
      <family val="1"/>
    </font>
    <font>
      <b/>
      <i/>
      <sz val="18"/>
      <color theme="1"/>
      <name val="Times New Roman"/>
      <family val="1"/>
    </font>
    <font>
      <i/>
      <sz val="18"/>
      <color theme="1"/>
      <name val="Times New Roman"/>
      <family val="1"/>
    </font>
    <font>
      <b/>
      <i/>
      <sz val="12"/>
      <color rgb="FF000000"/>
      <name val="Cambria"/>
      <family val="1"/>
      <scheme val="major"/>
    </font>
    <font>
      <u/>
      <sz val="14"/>
      <color theme="1"/>
      <name val="Bodoni MT Black"/>
      <family val="1"/>
    </font>
    <font>
      <i/>
      <sz val="14"/>
      <color theme="1"/>
      <name val="Bernard MT Condensed"/>
      <family val="1"/>
    </font>
    <font>
      <i/>
      <sz val="12"/>
      <color theme="1"/>
      <name val="Baskerville Old Face"/>
      <family val="1"/>
    </font>
    <font>
      <i/>
      <u/>
      <sz val="14"/>
      <color theme="1"/>
      <name val="Bodoni MT Black"/>
      <family val="1"/>
    </font>
    <font>
      <i/>
      <sz val="11"/>
      <color theme="1"/>
      <name val="Baskerville Old Face"/>
      <family val="1"/>
    </font>
    <font>
      <b/>
      <i/>
      <sz val="12"/>
      <color theme="1"/>
      <name val="Baskerville Old Face"/>
      <family val="1"/>
    </font>
    <font>
      <sz val="10"/>
      <name val="Arial"/>
      <family val="2"/>
    </font>
    <font>
      <sz val="10"/>
      <color rgb="FF4F595F"/>
      <name val="Courier New"/>
      <family val="3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tted">
        <color auto="1"/>
      </right>
      <top style="double">
        <color auto="1"/>
      </top>
      <bottom/>
      <diagonal/>
    </border>
    <border>
      <left style="dotted">
        <color auto="1"/>
      </left>
      <right/>
      <top style="double">
        <color auto="1"/>
      </top>
      <bottom/>
      <diagonal/>
    </border>
    <border>
      <left style="dotted">
        <color auto="1"/>
      </left>
      <right style="dotted">
        <color auto="1"/>
      </right>
      <top style="double">
        <color auto="1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hair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/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hair">
        <color theme="4"/>
      </left>
      <right/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70" fontId="1" fillId="0" borderId="0" applyFont="0" applyFill="0" applyBorder="0" applyAlignment="0" applyProtection="0"/>
    <xf numFmtId="0" fontId="1" fillId="0" borderId="0"/>
    <xf numFmtId="0" fontId="42" fillId="0" borderId="0"/>
    <xf numFmtId="0" fontId="1" fillId="0" borderId="0"/>
  </cellStyleXfs>
  <cellXfs count="108">
    <xf numFmtId="0" fontId="0" fillId="0" borderId="0" xfId="0"/>
    <xf numFmtId="13" fontId="0" fillId="0" borderId="0" xfId="0" applyNumberFormat="1"/>
    <xf numFmtId="0" fontId="2" fillId="0" borderId="0" xfId="0" applyFont="1" applyAlignment="1">
      <alignment vertical="top"/>
    </xf>
    <xf numFmtId="164" fontId="0" fillId="0" borderId="0" xfId="0" applyNumberFormat="1"/>
    <xf numFmtId="0" fontId="3" fillId="0" borderId="0" xfId="0" applyFont="1" applyAlignment="1">
      <alignment horizontal="center" vertical="top"/>
    </xf>
    <xf numFmtId="0" fontId="4" fillId="2" borderId="0" xfId="0" applyFont="1" applyFill="1" applyProtection="1">
      <protection locked="0" hidden="1"/>
    </xf>
    <xf numFmtId="0" fontId="5" fillId="2" borderId="0" xfId="0" applyFont="1" applyFill="1" applyProtection="1">
      <protection locked="0" hidden="1"/>
    </xf>
    <xf numFmtId="0" fontId="6" fillId="2" borderId="0" xfId="0" applyFont="1" applyFill="1" applyAlignment="1" applyProtection="1">
      <alignment horizontal="center"/>
      <protection locked="0" hidden="1"/>
    </xf>
    <xf numFmtId="0" fontId="7" fillId="2" borderId="0" xfId="0" applyFont="1" applyFill="1" applyProtection="1">
      <protection locked="0" hidden="1"/>
    </xf>
    <xf numFmtId="13" fontId="5" fillId="2" borderId="0" xfId="0" applyNumberFormat="1" applyFont="1" applyFill="1" applyProtection="1">
      <protection locked="0" hidden="1"/>
    </xf>
    <xf numFmtId="0" fontId="8" fillId="2" borderId="0" xfId="0" applyFont="1" applyFill="1" applyAlignment="1" applyProtection="1">
      <alignment horizontal="center" vertical="center"/>
      <protection locked="0" hidden="1"/>
    </xf>
    <xf numFmtId="0" fontId="5" fillId="2" borderId="0" xfId="0" applyFont="1" applyFill="1" applyProtection="1">
      <protection hidden="1"/>
    </xf>
    <xf numFmtId="0" fontId="9" fillId="2" borderId="0" xfId="0" applyFont="1" applyFill="1" applyAlignment="1" applyProtection="1">
      <alignment horizontal="center"/>
      <protection locked="0" hidden="1"/>
    </xf>
    <xf numFmtId="0" fontId="10" fillId="2" borderId="0" xfId="0" applyFont="1" applyFill="1" applyAlignment="1" applyProtection="1">
      <alignment horizontal="left" vertical="center"/>
      <protection locked="0" hidden="1"/>
    </xf>
    <xf numFmtId="0" fontId="11" fillId="3" borderId="1" xfId="0" applyFont="1" applyFill="1" applyBorder="1" applyAlignment="1" applyProtection="1">
      <alignment horizontal="center" vertical="center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locked="0" hidden="1"/>
    </xf>
    <xf numFmtId="0" fontId="13" fillId="3" borderId="2" xfId="0" applyFont="1" applyFill="1" applyBorder="1" applyAlignment="1" applyProtection="1">
      <alignment vertical="center"/>
      <protection locked="0" hidden="1"/>
    </xf>
    <xf numFmtId="0" fontId="14" fillId="3" borderId="3" xfId="0" applyFont="1" applyFill="1" applyBorder="1" applyAlignment="1" applyProtection="1">
      <alignment vertical="center"/>
      <protection locked="0" hidden="1"/>
    </xf>
    <xf numFmtId="165" fontId="15" fillId="3" borderId="5" xfId="1" applyNumberFormat="1" applyFont="1" applyFill="1" applyBorder="1" applyAlignment="1" applyProtection="1">
      <alignment horizontal="center" vertical="center" wrapText="1"/>
      <protection locked="0" hidden="1"/>
    </xf>
    <xf numFmtId="165" fontId="16" fillId="3" borderId="7" xfId="1" applyNumberFormat="1" applyFont="1" applyFill="1" applyBorder="1" applyAlignment="1" applyProtection="1">
      <alignment horizontal="center" vertical="center" wrapText="1"/>
      <protection hidden="1"/>
    </xf>
    <xf numFmtId="0" fontId="17" fillId="3" borderId="8" xfId="0" applyFont="1" applyFill="1" applyBorder="1" applyAlignment="1" applyProtection="1">
      <alignment horizontal="center" vertical="center" wrapText="1"/>
      <protection locked="0" hidden="1"/>
    </xf>
    <xf numFmtId="0" fontId="18" fillId="3" borderId="8" xfId="0" applyFont="1" applyFill="1" applyBorder="1" applyAlignment="1" applyProtection="1">
      <alignment horizontal="center" vertical="center"/>
      <protection locked="0" hidden="1"/>
    </xf>
    <xf numFmtId="0" fontId="19" fillId="0" borderId="0" xfId="0" applyFont="1"/>
    <xf numFmtId="1" fontId="20" fillId="3" borderId="9" xfId="0" applyNumberFormat="1" applyFont="1" applyFill="1" applyBorder="1" applyProtection="1">
      <protection locked="0"/>
    </xf>
    <xf numFmtId="0" fontId="20" fillId="3" borderId="10" xfId="0" applyFont="1" applyFill="1" applyBorder="1"/>
    <xf numFmtId="0" fontId="21" fillId="3" borderId="10" xfId="0" applyFont="1" applyFill="1" applyBorder="1" applyAlignment="1">
      <alignment horizontal="center" vertical="center"/>
    </xf>
    <xf numFmtId="0" fontId="22" fillId="3" borderId="11" xfId="0" applyFont="1" applyFill="1" applyBorder="1"/>
    <xf numFmtId="12" fontId="23" fillId="3" borderId="0" xfId="0" applyNumberFormat="1" applyFont="1" applyFill="1" applyAlignment="1">
      <alignment horizontal="left" vertical="center"/>
    </xf>
    <xf numFmtId="166" fontId="23" fillId="3" borderId="0" xfId="0" applyNumberFormat="1" applyFont="1" applyFill="1" applyAlignment="1">
      <alignment horizontal="left" vertical="center"/>
    </xf>
    <xf numFmtId="0" fontId="24" fillId="3" borderId="0" xfId="0" applyFont="1" applyFill="1" applyAlignment="1">
      <alignment horizontal="left" vertical="center"/>
    </xf>
    <xf numFmtId="0" fontId="25" fillId="3" borderId="0" xfId="0" applyFont="1" applyFill="1" applyAlignment="1">
      <alignment horizontal="left" vertical="center"/>
    </xf>
    <xf numFmtId="0" fontId="26" fillId="3" borderId="0" xfId="0" applyFont="1" applyFill="1" applyAlignment="1">
      <alignment horizontal="center" vertical="center"/>
    </xf>
    <xf numFmtId="0" fontId="26" fillId="3" borderId="0" xfId="0" applyFont="1" applyFill="1" applyAlignment="1">
      <alignment horizontal="left" vertical="center"/>
    </xf>
    <xf numFmtId="0" fontId="27" fillId="3" borderId="0" xfId="0" applyFont="1" applyFill="1" applyAlignment="1">
      <alignment horizontal="left" vertical="center"/>
    </xf>
    <xf numFmtId="0" fontId="20" fillId="3" borderId="0" xfId="0" applyFont="1" applyFill="1"/>
    <xf numFmtId="0" fontId="29" fillId="4" borderId="12" xfId="0" applyFont="1" applyFill="1" applyBorder="1" applyAlignment="1">
      <alignment horizontal="center" vertical="center" wrapText="1"/>
    </xf>
    <xf numFmtId="1" fontId="30" fillId="0" borderId="13" xfId="0" applyNumberFormat="1" applyFont="1" applyBorder="1"/>
    <xf numFmtId="0" fontId="31" fillId="0" borderId="14" xfId="0" applyFont="1" applyBorder="1" applyAlignment="1" applyProtection="1">
      <alignment vertical="center" wrapText="1"/>
      <protection locked="0" hidden="1"/>
    </xf>
    <xf numFmtId="0" fontId="31" fillId="0" borderId="14" xfId="0" applyFont="1" applyBorder="1" applyAlignment="1" applyProtection="1">
      <alignment horizontal="center" vertical="center" wrapText="1"/>
      <protection locked="0" hidden="1"/>
    </xf>
    <xf numFmtId="0" fontId="31" fillId="5" borderId="14" xfId="0" applyFont="1" applyFill="1" applyBorder="1" applyAlignment="1" applyProtection="1">
      <alignment horizontal="center"/>
      <protection locked="0" hidden="1"/>
    </xf>
    <xf numFmtId="167" fontId="33" fillId="0" borderId="14" xfId="0" applyNumberFormat="1" applyFont="1" applyBorder="1" applyAlignment="1">
      <alignment horizontal="center"/>
    </xf>
    <xf numFmtId="12" fontId="3" fillId="0" borderId="14" xfId="0" applyNumberFormat="1" applyFont="1" applyBorder="1" applyAlignment="1" applyProtection="1">
      <alignment horizontal="center" vertical="center" shrinkToFit="1"/>
      <protection hidden="1"/>
    </xf>
    <xf numFmtId="168" fontId="34" fillId="0" borderId="14" xfId="0" applyNumberFormat="1" applyFont="1" applyBorder="1" applyAlignment="1">
      <alignment horizontal="center"/>
    </xf>
    <xf numFmtId="0" fontId="30" fillId="0" borderId="14" xfId="0" applyFont="1" applyBorder="1"/>
    <xf numFmtId="169" fontId="30" fillId="0" borderId="14" xfId="0" applyNumberFormat="1" applyFont="1" applyBorder="1"/>
    <xf numFmtId="0" fontId="30" fillId="0" borderId="15" xfId="0" applyFont="1" applyBorder="1"/>
    <xf numFmtId="0" fontId="31" fillId="0" borderId="16" xfId="0" applyFont="1" applyBorder="1" applyAlignment="1" applyProtection="1">
      <alignment vertical="center" wrapText="1"/>
      <protection locked="0" hidden="1"/>
    </xf>
    <xf numFmtId="0" fontId="31" fillId="0" borderId="16" xfId="0" applyFont="1" applyBorder="1" applyAlignment="1" applyProtection="1">
      <alignment horizontal="center" vertical="center" wrapText="1"/>
      <protection locked="0" hidden="1"/>
    </xf>
    <xf numFmtId="0" fontId="28" fillId="5" borderId="16" xfId="0" applyFont="1" applyFill="1" applyBorder="1" applyAlignment="1" applyProtection="1">
      <alignment horizontal="center"/>
      <protection locked="0" hidden="1"/>
    </xf>
    <xf numFmtId="167" fontId="33" fillId="0" borderId="16" xfId="0" applyNumberFormat="1" applyFont="1" applyBorder="1" applyAlignment="1">
      <alignment horizontal="center"/>
    </xf>
    <xf numFmtId="0" fontId="30" fillId="0" borderId="16" xfId="0" applyFont="1" applyBorder="1"/>
    <xf numFmtId="169" fontId="30" fillId="0" borderId="16" xfId="0" applyNumberFormat="1" applyFont="1" applyBorder="1"/>
    <xf numFmtId="0" fontId="30" fillId="0" borderId="17" xfId="0" applyFont="1" applyBorder="1"/>
    <xf numFmtId="1" fontId="30" fillId="0" borderId="18" xfId="0" applyNumberFormat="1" applyFont="1" applyBorder="1"/>
    <xf numFmtId="0" fontId="31" fillId="5" borderId="16" xfId="0" applyFont="1" applyFill="1" applyBorder="1" applyAlignment="1" applyProtection="1">
      <alignment horizontal="center"/>
      <protection locked="0" hidden="1"/>
    </xf>
    <xf numFmtId="14" fontId="31" fillId="5" borderId="16" xfId="0" applyNumberFormat="1" applyFont="1" applyFill="1" applyBorder="1" applyAlignment="1" applyProtection="1">
      <alignment horizontal="center"/>
      <protection locked="0" hidden="1"/>
    </xf>
    <xf numFmtId="0" fontId="0" fillId="0" borderId="21" xfId="0" applyBorder="1"/>
    <xf numFmtId="0" fontId="35" fillId="0" borderId="19" xfId="0" applyFont="1" applyBorder="1" applyAlignment="1" applyProtection="1">
      <alignment vertical="center" wrapText="1"/>
      <protection locked="0" hidden="1"/>
    </xf>
    <xf numFmtId="0" fontId="35" fillId="0" borderId="19" xfId="0" applyFont="1" applyBorder="1" applyAlignment="1" applyProtection="1">
      <alignment horizontal="center" vertical="center" wrapText="1"/>
      <protection locked="0" hidden="1"/>
    </xf>
    <xf numFmtId="0" fontId="0" fillId="0" borderId="19" xfId="0" applyBorder="1"/>
    <xf numFmtId="12" fontId="0" fillId="0" borderId="19" xfId="0" applyNumberFormat="1" applyBorder="1"/>
    <xf numFmtId="13" fontId="0" fillId="0" borderId="19" xfId="0" applyNumberFormat="1" applyBorder="1"/>
    <xf numFmtId="0" fontId="0" fillId="0" borderId="20" xfId="0" applyBorder="1"/>
    <xf numFmtId="0" fontId="36" fillId="0" borderId="0" xfId="0" applyFont="1" applyAlignment="1">
      <alignment horizontal="center"/>
    </xf>
    <xf numFmtId="0" fontId="0" fillId="0" borderId="0" xfId="0" applyAlignment="1">
      <alignment vertical="top"/>
    </xf>
    <xf numFmtId="0" fontId="40" fillId="0" borderId="0" xfId="0" applyFont="1"/>
    <xf numFmtId="0" fontId="43" fillId="0" borderId="0" xfId="0" applyFont="1"/>
    <xf numFmtId="0" fontId="0" fillId="3" borderId="0" xfId="0" applyFill="1"/>
    <xf numFmtId="12" fontId="32" fillId="0" borderId="14" xfId="0" applyNumberFormat="1" applyFont="1" applyBorder="1" applyAlignment="1">
      <alignment horizontal="center"/>
    </xf>
    <xf numFmtId="12" fontId="32" fillId="0" borderId="16" xfId="0" applyNumberFormat="1" applyFont="1" applyBorder="1" applyAlignment="1">
      <alignment horizontal="center" vertical="center"/>
    </xf>
    <xf numFmtId="12" fontId="32" fillId="0" borderId="16" xfId="0" applyNumberFormat="1" applyFont="1" applyBorder="1" applyAlignment="1">
      <alignment horizontal="center"/>
    </xf>
    <xf numFmtId="171" fontId="32" fillId="0" borderId="16" xfId="0" applyNumberFormat="1" applyFont="1" applyBorder="1" applyAlignment="1">
      <alignment horizontal="center"/>
    </xf>
    <xf numFmtId="172" fontId="32" fillId="0" borderId="16" xfId="0" applyNumberFormat="1" applyFont="1" applyBorder="1" applyAlignment="1">
      <alignment horizontal="center"/>
    </xf>
    <xf numFmtId="173" fontId="32" fillId="0" borderId="16" xfId="0" applyNumberFormat="1" applyFont="1" applyBorder="1" applyAlignment="1">
      <alignment horizontal="center"/>
    </xf>
    <xf numFmtId="12" fontId="30" fillId="0" borderId="16" xfId="0" applyNumberFormat="1" applyFont="1" applyBorder="1" applyAlignment="1">
      <alignment horizontal="center"/>
    </xf>
    <xf numFmtId="12" fontId="30" fillId="0" borderId="14" xfId="0" applyNumberFormat="1" applyFont="1" applyBorder="1" applyAlignment="1">
      <alignment horizontal="center"/>
    </xf>
    <xf numFmtId="0" fontId="0" fillId="0" borderId="0" xfId="0"/>
    <xf numFmtId="0" fontId="40" fillId="0" borderId="30" xfId="0" applyFont="1" applyBorder="1"/>
    <xf numFmtId="0" fontId="40" fillId="0" borderId="29" xfId="0" applyFont="1" applyBorder="1"/>
    <xf numFmtId="13" fontId="41" fillId="0" borderId="29" xfId="0" applyNumberFormat="1" applyFont="1" applyBorder="1"/>
    <xf numFmtId="0" fontId="41" fillId="0" borderId="29" xfId="0" applyFont="1" applyBorder="1"/>
    <xf numFmtId="13" fontId="41" fillId="0" borderId="30" xfId="0" applyNumberFormat="1" applyFont="1" applyBorder="1"/>
    <xf numFmtId="0" fontId="41" fillId="0" borderId="30" xfId="0" applyFont="1" applyBorder="1"/>
    <xf numFmtId="0" fontId="39" fillId="0" borderId="0" xfId="0" applyFont="1" applyAlignment="1">
      <alignment horizontal="center"/>
    </xf>
    <xf numFmtId="0" fontId="40" fillId="0" borderId="26" xfId="0" applyFont="1" applyBorder="1"/>
    <xf numFmtId="13" fontId="41" fillId="0" borderId="27" xfId="0" applyNumberFormat="1" applyFont="1" applyBorder="1" applyAlignment="1">
      <alignment horizontal="center"/>
    </xf>
    <xf numFmtId="0" fontId="41" fillId="0" borderId="28" xfId="0" applyFont="1" applyBorder="1" applyAlignment="1">
      <alignment horizontal="center"/>
    </xf>
    <xf numFmtId="0" fontId="41" fillId="0" borderId="27" xfId="0" applyFont="1" applyBorder="1" applyAlignment="1">
      <alignment horizontal="center"/>
    </xf>
    <xf numFmtId="0" fontId="41" fillId="0" borderId="27" xfId="0" applyFont="1" applyBorder="1" applyAlignment="1">
      <alignment horizontal="center" vertical="top"/>
    </xf>
    <xf numFmtId="0" fontId="41" fillId="0" borderId="28" xfId="0" applyFont="1" applyBorder="1" applyAlignment="1">
      <alignment horizontal="center" vertical="top"/>
    </xf>
    <xf numFmtId="165" fontId="13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13" fontId="13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165" fontId="13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165" fontId="15" fillId="3" borderId="6" xfId="1" applyNumberFormat="1" applyFont="1" applyFill="1" applyBorder="1" applyAlignment="1" applyProtection="1">
      <alignment horizontal="center" vertical="center" wrapText="1"/>
      <protection locked="0" hidden="1"/>
    </xf>
    <xf numFmtId="165" fontId="15" fillId="3" borderId="5" xfId="1" applyNumberFormat="1" applyFont="1" applyFill="1" applyBorder="1" applyAlignment="1" applyProtection="1">
      <alignment horizontal="center" vertical="center" wrapText="1"/>
      <protection locked="0" hidden="1"/>
    </xf>
    <xf numFmtId="0" fontId="37" fillId="0" borderId="22" xfId="0" applyFont="1" applyBorder="1" applyAlignment="1">
      <alignment horizontal="center"/>
    </xf>
    <xf numFmtId="0" fontId="37" fillId="0" borderId="23" xfId="0" applyFont="1" applyBorder="1" applyAlignment="1">
      <alignment horizontal="center"/>
    </xf>
    <xf numFmtId="0" fontId="37" fillId="0" borderId="24" xfId="0" applyFont="1" applyBorder="1" applyAlignment="1">
      <alignment horizontal="center"/>
    </xf>
    <xf numFmtId="13" fontId="38" fillId="0" borderId="25" xfId="0" applyNumberFormat="1" applyFont="1" applyBorder="1" applyAlignment="1">
      <alignment horizontal="center" vertical="top"/>
    </xf>
    <xf numFmtId="0" fontId="38" fillId="0" borderId="25" xfId="0" applyFont="1" applyBorder="1" applyAlignment="1">
      <alignment horizontal="center" vertical="top"/>
    </xf>
    <xf numFmtId="0" fontId="38" fillId="0" borderId="25" xfId="0" applyFont="1" applyBorder="1" applyAlignment="1">
      <alignment horizontal="center"/>
    </xf>
    <xf numFmtId="0" fontId="0" fillId="6" borderId="0" xfId="0" applyFill="1"/>
    <xf numFmtId="172" fontId="0" fillId="6" borderId="0" xfId="0" applyNumberFormat="1" applyFill="1"/>
    <xf numFmtId="171" fontId="0" fillId="6" borderId="0" xfId="0" applyNumberFormat="1" applyFill="1"/>
    <xf numFmtId="174" fontId="0" fillId="6" borderId="0" xfId="0" applyNumberFormat="1" applyFill="1"/>
    <xf numFmtId="175" fontId="0" fillId="6" borderId="0" xfId="0" applyNumberFormat="1" applyFill="1"/>
    <xf numFmtId="176" fontId="0" fillId="6" borderId="0" xfId="0" applyNumberFormat="1" applyFill="1"/>
    <xf numFmtId="177" fontId="0" fillId="6" borderId="0" xfId="0" applyNumberFormat="1" applyFill="1"/>
  </cellXfs>
  <cellStyles count="6">
    <cellStyle name="Milliers 2" xfId="2" xr:uid="{00000000-0005-0000-0000-000000000000}"/>
    <cellStyle name="Normal 2" xfId="1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Standaard" xfId="0" builtinId="0"/>
  </cellStyles>
  <dxfs count="41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Bodoni MT Black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Bodoni MT Black"/>
        <scheme val="none"/>
      </font>
    </dxf>
    <dxf>
      <border diagonalUp="0" diagonalDown="0" outline="0">
        <left style="hair">
          <color theme="4"/>
        </left>
        <right/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  <border diagonalUp="0" diagonalDown="0" outline="0">
        <left style="hair">
          <color theme="4"/>
        </left>
        <right/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  <numFmt numFmtId="169" formatCode="&quot; &quot;?/?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  <numFmt numFmtId="0" formatCode="General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7" formatCode="#&quot; &quot;?/?"/>
      <alignment horizontal="center" vertical="bottom" textRotation="0" wrapText="0" indent="0" justifyLastLine="0" shrinkToFit="0" readingOrder="0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sz val="18"/>
        <color theme="1"/>
        <name val="Times New Roman"/>
        <scheme val="none"/>
      </font>
      <numFmt numFmtId="168" formatCode="&quot;9/9&quot;"/>
      <alignment horizontal="center" vertical="bottom" textRotation="0" wrapText="0" indent="0" justifyLastLine="0" shrinkToFit="0" readingOrder="0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b/>
        <i/>
        <strike val="0"/>
        <outline val="0"/>
        <shadow val="0"/>
        <u val="none"/>
        <vertAlign val="baseline"/>
        <sz val="16"/>
        <name val="Times New Roman"/>
        <scheme val="none"/>
      </font>
      <numFmt numFmtId="17" formatCode="#&quot; &quot;?/?"/>
      <alignment horizontal="center" vertical="center" textRotation="0" wrapText="0" indent="0" justifyLastLine="0" shrinkToFit="1" readingOrder="0"/>
      <border diagonalUp="0" diagonalDown="0">
        <left/>
        <right style="hair">
          <color theme="4"/>
        </right>
        <top style="hair">
          <color theme="4"/>
        </top>
        <bottom style="hair">
          <color theme="4"/>
        </bottom>
      </border>
      <protection locked="1" hidden="1"/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b/>
        <i/>
        <strike val="0"/>
        <outline val="0"/>
        <shadow val="0"/>
        <u val="none"/>
        <vertAlign val="baseline"/>
        <sz val="18"/>
        <color theme="1"/>
        <name val="Times New Roman"/>
        <scheme val="none"/>
      </font>
      <numFmt numFmtId="167" formatCode="0&quot;/5&quot;"/>
      <alignment horizontal="center" vertical="bottom" textRotation="0" wrapText="0" indent="0" justifyLastLine="0" shrinkToFit="0" readingOrder="0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numFmt numFmtId="17" formatCode="#&quot; &quot;?/?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7" formatCode="#&quot; &quot;?/?"/>
      <alignment horizontal="center" textRotation="0" wrapText="0" indent="0" justifyLastLine="0" shrinkToFit="0" readingOrder="0"/>
      <border diagonalUp="0" diagonalDown="0">
        <left style="hair">
          <color theme="4"/>
        </left>
        <right/>
        <top style="hair">
          <color theme="4"/>
        </top>
        <bottom style="hair">
          <color theme="4"/>
        </bottom>
      </border>
    </dxf>
    <dxf>
      <numFmt numFmtId="18" formatCode="#&quot; &quot;??/??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7" formatCode="#&quot; &quot;?/?"/>
      <alignment horizontal="center" textRotation="0" wrapText="0" indent="0" justifyLastLine="0" shrinkToFit="0" readingOrder="0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numFmt numFmtId="17" formatCode="#&quot; &quot;?/?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7" formatCode="#&quot; &quot;?/?"/>
      <alignment horizontal="center" textRotation="0" wrapText="0" indent="0" justifyLastLine="0" shrinkToFit="0" readingOrder="0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numFmt numFmtId="17" formatCode="#&quot; &quot;?/?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7" formatCode="#&quot; &quot;?/?"/>
      <alignment horizontal="center" textRotation="0" wrapText="0" indent="0" justifyLastLine="0" shrinkToFit="0" readingOrder="0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numFmt numFmtId="17" formatCode="#&quot; &quot;?/?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7" formatCode="#&quot; &quot;?/?"/>
      <alignment horizontal="center" textRotation="0" wrapText="0" indent="0" justifyLastLine="0" shrinkToFit="0" readingOrder="0"/>
      <border diagonalUp="0" diagonalDown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  <fill>
        <patternFill>
          <fgColor indexed="64"/>
          <bgColor theme="0" tint="-0.14999847407452621"/>
        </patternFill>
      </fill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  <protection locked="0" hidden="1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  <protection locked="0" hidden="1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/>
      </border>
      <protection locked="0" hidden="1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</border>
      <protection locked="0" hidden="1"/>
    </dxf>
    <dxf>
      <border diagonalUp="0" diagonalDown="0" outline="0">
        <left/>
        <right style="hair">
          <color theme="4"/>
        </right>
        <top style="hair">
          <color theme="4"/>
        </top>
        <bottom/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  <numFmt numFmtId="1" formatCode="0"/>
      <border diagonalUp="0" diagonalDown="0">
        <left/>
        <right style="hair">
          <color theme="4"/>
        </right>
        <top style="hair">
          <color theme="4"/>
        </top>
        <bottom style="hair">
          <color theme="4"/>
        </bottom>
      </border>
    </dxf>
    <dxf>
      <border>
        <top style="hair">
          <color theme="4"/>
        </top>
      </border>
    </dxf>
    <dxf>
      <border diagonalUp="0" diagonalDown="0"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</border>
    </dxf>
    <dxf>
      <font>
        <i/>
        <strike val="0"/>
        <outline val="0"/>
        <shadow val="0"/>
        <u val="none"/>
        <vertAlign val="baseline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 style="hair">
          <color theme="4"/>
        </left>
        <right style="hair">
          <color theme="4"/>
        </right>
        <top/>
        <bottom/>
      </border>
    </dxf>
    <dxf>
      <fill>
        <gradientFill degree="90">
          <stop position="0">
            <color theme="0"/>
          </stop>
          <stop position="1">
            <color theme="0" tint="-5.0965910824915313E-2"/>
          </stop>
        </gradientFill>
      </fill>
    </dxf>
  </dxfs>
  <tableStyles count="2" defaultTableStyle="TableStyleMedium2" defaultPivotStyle="PivotStyleLight16">
    <tableStyle name="Style de tableau 1" pivot="0" count="0" xr9:uid="{00000000-0011-0000-FFFF-FFFF00000000}"/>
    <tableStyle name="Style de tableau 7" pivot="0" count="1" xr9:uid="{00000000-0011-0000-FFFF-FFFF01000000}">
      <tableStyleElement type="firstRowStripe" dxfId="4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DPS_K~1/AppData/Local/Temp/Rar$DIa0.677/Compta-Pratiqu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INTS%20SA%20essa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cr&#233;tariat_NDPS\2024-2025\Points%20de%20gestion%20NDPS\Gestion%20Donn&#233;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émarrage"/>
      <sheetName val="Compta-Pratique"/>
      <sheetName val="Grand livre"/>
      <sheetName val="Balance"/>
      <sheetName val="Résultat"/>
      <sheetName val="Bilan initial"/>
      <sheetName val="Bilan final"/>
      <sheetName val="Graphiques"/>
      <sheetName val="BD_DONNEES"/>
      <sheetName val="STATS_BD"/>
      <sheetName val="F_T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OLARITE"/>
      <sheetName val="Pts journaliers"/>
      <sheetName val="Pts Depenses"/>
      <sheetName val="ETATS"/>
      <sheetName val="Etats de paie"/>
      <sheetName val="Pts G Entrées"/>
      <sheetName val="AutresFrais"/>
      <sheetName val="Feuil2"/>
      <sheetName val="Feuil3"/>
      <sheetName val="POINTS SA ess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601101_FOURNITURE DIDACTIQUE</v>
          </cell>
        </row>
        <row r="4">
          <cell r="B4" t="str">
            <v>601102_CONSOMMABLES INFORMATIQUES</v>
          </cell>
        </row>
        <row r="5">
          <cell r="B5" t="str">
            <v>601103_PHOTOCOPIES/RELIURE/IMPRESSION</v>
          </cell>
        </row>
        <row r="6">
          <cell r="B6" t="str">
            <v>601104_PRODUITS D’ENTRETIENS</v>
          </cell>
        </row>
        <row r="7">
          <cell r="B7" t="str">
            <v>601105_FOURNITURE D’ENTRETIENS</v>
          </cell>
        </row>
        <row r="8">
          <cell r="B8" t="str">
            <v>601106_DEPENSES SUR MANIFESTATION</v>
          </cell>
        </row>
        <row r="9">
          <cell r="B9" t="str">
            <v>601107_APE</v>
          </cell>
        </row>
        <row r="10">
          <cell r="B10" t="str">
            <v>601108_SOINS INFIRMERIE DES ENFANTS</v>
          </cell>
        </row>
        <row r="11">
          <cell r="B11" t="str">
            <v>601109_JEC</v>
          </cell>
        </row>
        <row r="12">
          <cell r="B12" t="str">
            <v>602101_ACHAT DE FOURNITURE SCOLAIRE</v>
          </cell>
        </row>
        <row r="13">
          <cell r="B13" t="str">
            <v>602102_ACHAT DE TISSU UNIFORME</v>
          </cell>
        </row>
        <row r="14">
          <cell r="B14" t="str">
            <v>602103_TENUE DE SPORT</v>
          </cell>
        </row>
        <row r="15">
          <cell r="B15" t="str">
            <v>602104_MASCARONS</v>
          </cell>
        </row>
        <row r="16">
          <cell r="B16" t="str">
            <v>602105_BULLETINS</v>
          </cell>
        </row>
        <row r="17">
          <cell r="B17" t="str">
            <v>602106_SAVONS/PAPIER HYGIENIQUE</v>
          </cell>
        </row>
        <row r="18">
          <cell r="B18" t="str">
            <v>6051_SONEB/Eau</v>
          </cell>
        </row>
        <row r="19">
          <cell r="B19" t="str">
            <v>6052_SBEE/Electricité</v>
          </cell>
        </row>
        <row r="20">
          <cell r="B20" t="str">
            <v>6053_AUTRE ENERGIES (GAZ,ESSENCE, GASOIL……)</v>
          </cell>
        </row>
        <row r="21">
          <cell r="B21" t="str">
            <v>6056_ACHAT DE PETITS MATERIELS ET OUTILLAGES</v>
          </cell>
        </row>
        <row r="22">
          <cell r="B22" t="str">
            <v>6057_ACHAT D’ETUDE DE PRESTATION DE SERVICE</v>
          </cell>
        </row>
        <row r="23">
          <cell r="B23" t="str">
            <v>6064_VOYAGE ET SORTIE</v>
          </cell>
        </row>
        <row r="24">
          <cell r="B24" t="str">
            <v>614_TRANSPORT DU PERSONNEL</v>
          </cell>
        </row>
        <row r="25">
          <cell r="B25" t="str">
            <v>6183_TRANSPORT ADMINISTRATIF</v>
          </cell>
        </row>
        <row r="26">
          <cell r="B26" t="str">
            <v>6241_ENTRETIENS ET REPARATION DES BIENS MOBILIERS</v>
          </cell>
        </row>
        <row r="27">
          <cell r="B27" t="str">
            <v>6242_ENTRETIENS ET REPARATION DES BIENS IMMOBILIERS</v>
          </cell>
        </row>
        <row r="28">
          <cell r="B28" t="str">
            <v>6243_MAINTENANCE</v>
          </cell>
        </row>
        <row r="29">
          <cell r="B29" t="str">
            <v>6251_ASSURANCE MULTI RISQUES</v>
          </cell>
        </row>
        <row r="30">
          <cell r="B30" t="str">
            <v>6252_ASSURANCE MATERIELLE DE TRANSPORT</v>
          </cell>
        </row>
        <row r="31">
          <cell r="B31" t="str">
            <v>6261_ETUDE ET RECHERCHE</v>
          </cell>
        </row>
        <row r="32">
          <cell r="B32" t="str">
            <v>6265_DOCUMENTATION GENERALE</v>
          </cell>
        </row>
        <row r="33">
          <cell r="B33" t="str">
            <v>6266_DOCUMENTATION TECHNIQUE</v>
          </cell>
        </row>
        <row r="34">
          <cell r="B34" t="str">
            <v>6271_ANNONCE INSERTION DANS UN JOURNAL</v>
          </cell>
        </row>
        <row r="35">
          <cell r="B35" t="str">
            <v>6272_CATALOGUE ET PUBLICITE</v>
          </cell>
        </row>
        <row r="36">
          <cell r="B36" t="str">
            <v>6274_MANIFESTATION</v>
          </cell>
        </row>
        <row r="37">
          <cell r="B37" t="str">
            <v>6281_FRAIS DE TELEPHONE</v>
          </cell>
        </row>
        <row r="38">
          <cell r="B38" t="str">
            <v>6284_FRAIS D’INTERNET</v>
          </cell>
        </row>
        <row r="39">
          <cell r="B39" t="str">
            <v>6318_AUTRES FRAIS BANCAIRES</v>
          </cell>
        </row>
        <row r="40">
          <cell r="B40" t="str">
            <v>6331_FORMATION DU PERSONNEL</v>
          </cell>
        </row>
        <row r="41">
          <cell r="B41" t="str">
            <v>6332_FORMATION DU PERSONNEL RELIGIEUX</v>
          </cell>
        </row>
        <row r="42">
          <cell r="B42" t="str">
            <v>6351_COTISATION</v>
          </cell>
        </row>
        <row r="43">
          <cell r="B43" t="str">
            <v>63511_UASCEP</v>
          </cell>
        </row>
        <row r="44">
          <cell r="B44" t="str">
            <v>63512_COTISATION 2% DDEC</v>
          </cell>
        </row>
        <row r="45">
          <cell r="B45" t="str">
            <v>63513_FONDS DE RETRAITE BIFECAT</v>
          </cell>
        </row>
        <row r="46">
          <cell r="B46" t="str">
            <v>6463_TAXE SUR LES VEHICULES DE SOCIETES</v>
          </cell>
        </row>
        <row r="47">
          <cell r="B47" t="str">
            <v>6464_VIGNETTE</v>
          </cell>
        </row>
        <row r="48">
          <cell r="B48" t="str">
            <v>6478_PENALITE ET AMANDE FISCALE</v>
          </cell>
        </row>
        <row r="49">
          <cell r="B49" t="str">
            <v>6511_PERTE SUR ECOLAGE</v>
          </cell>
        </row>
        <row r="50">
          <cell r="B50" t="str">
            <v>6521_ECOLIERS SUBVENTIONNES</v>
          </cell>
        </row>
        <row r="51">
          <cell r="B51" t="str">
            <v>6522_ECOLIERS ENFANTS D’ENSEIGNANTS</v>
          </cell>
        </row>
        <row r="52">
          <cell r="B52" t="str">
            <v>6580_ALLOCATION DE SUBSISTANCE</v>
          </cell>
        </row>
        <row r="53">
          <cell r="B53" t="str">
            <v>6581_CULTE ET DEMANDE DE MESSE</v>
          </cell>
        </row>
        <row r="54">
          <cell r="B54" t="str">
            <v>6582_CONSEIL DES ENSEIGNANTS ET RECOLLECTIONS</v>
          </cell>
        </row>
        <row r="55">
          <cell r="B55" t="str">
            <v>6583_CAISSE DE SOLIDARITE</v>
          </cell>
        </row>
        <row r="56">
          <cell r="B56" t="str">
            <v>6584_DONS ET ETRENNES</v>
          </cell>
        </row>
        <row r="57">
          <cell r="B57" t="str">
            <v>6611_SALAIRE COMMISSION</v>
          </cell>
        </row>
        <row r="58">
          <cell r="B58" t="str">
            <v>6641_CHARGE PATRONALE</v>
          </cell>
        </row>
        <row r="59">
          <cell r="B59" t="str">
            <v>6684_MEDECINE DU TRAVAIL</v>
          </cell>
        </row>
        <row r="60">
          <cell r="B60" t="str">
            <v>6685_ASSURANCE ORGANISME DE SANTE</v>
          </cell>
        </row>
        <row r="61">
          <cell r="B61" t="str">
            <v>AUTRES AMENAGEMENTS</v>
          </cell>
        </row>
        <row r="62">
          <cell r="B62" t="str">
            <v>MATERIELS INFORMATIQUES</v>
          </cell>
        </row>
        <row r="63">
          <cell r="B63" t="str">
            <v>MOBILIERS DE BUREAUX</v>
          </cell>
        </row>
        <row r="64">
          <cell r="B64" t="str">
            <v>MOBILIERS SCOLAIRES</v>
          </cell>
        </row>
        <row r="65">
          <cell r="B65" t="str">
            <v>Autres Depenses</v>
          </cell>
        </row>
      </sheetData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stre_Elèves"/>
      <sheetName val="Registre_Personnel"/>
      <sheetName val="Scolarité"/>
      <sheetName val="Autres_Frais"/>
      <sheetName val="ETATS"/>
      <sheetName val="Décaissement"/>
      <sheetName val="Caisse"/>
      <sheetName val="Bilan"/>
      <sheetName val="Feuil9"/>
      <sheetName val="Feuil10"/>
      <sheetName val="Gestion 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VALUATION" displayName="EVALUATION" ref="A4:Q24" totalsRowCount="1" headerRowDxfId="39" dataDxfId="38" tableBorderDxfId="37" totalsRowBorderDxfId="36">
  <autoFilter ref="A4:Q23" xr:uid="{00000000-0009-0000-0100-000001000000}"/>
  <sortState xmlns:xlrd2="http://schemas.microsoft.com/office/spreadsheetml/2017/richdata2" ref="A5:Q524">
    <sortCondition ref="B4:B531"/>
  </sortState>
  <tableColumns count="17">
    <tableColumn id="1" xr3:uid="{00000000-0010-0000-0000-000001000000}" name="0" totalsRowLabel="Total" dataDxfId="35" totalsRowDxfId="34">
      <calculatedColumnFormula>SUM((#REF!)+1)</calculatedColumnFormula>
    </tableColumn>
    <tableColumn id="2" xr3:uid="{00000000-0010-0000-0000-000002000000}" name="Nom et Prénoms" dataDxfId="33" totalsRowDxfId="32"/>
    <tableColumn id="3" xr3:uid="{00000000-0010-0000-0000-000003000000}" name="CLASSE" totalsRowFunction="count" dataDxfId="31" totalsRowDxfId="30"/>
    <tableColumn id="4" xr3:uid="{00000000-0010-0000-0000-000004000000}" name="SEXE" totalsRowFunction="count" dataDxfId="29" totalsRowDxfId="28"/>
    <tableColumn id="5" xr3:uid="{00000000-0010-0000-0000-000005000000}" name="1ère EM" dataDxfId="27" totalsRowDxfId="26"/>
    <tableColumn id="6" xr3:uid="{00000000-0010-0000-0000-000006000000}" name="2è EM" dataDxfId="25" totalsRowDxfId="24"/>
    <tableColumn id="7" xr3:uid="{00000000-0010-0000-0000-000007000000}" name="3è EM" dataDxfId="23" totalsRowDxfId="22"/>
    <tableColumn id="8" xr3:uid="{00000000-0010-0000-0000-000008000000}" name="4e EM" dataDxfId="21" totalsRowDxfId="20"/>
    <tableColumn id="9" xr3:uid="{00000000-0010-0000-0000-000009000000}" name="5è EM" dataDxfId="19" totalsRowDxfId="18"/>
    <tableColumn id="10" xr3:uid="{00000000-0010-0000-0000-00000A000000}" name="NB_EVAL" dataDxfId="17" totalsRowDxfId="16">
      <calculatedColumnFormula>COUNTA(EVALUATION[[#This Row],[1ère EM]:[5è EM]])</calculatedColumnFormula>
    </tableColumn>
    <tableColumn id="11" xr3:uid="{00000000-0010-0000-0000-00000B000000}" name="seuil_atteint" dataDxfId="15" totalsRowDxfId="14">
      <calculatedColumnFormula>IFERROR(COUNTIFS(EVALUATION[[#This Row],[1ère EM]:[5è EM]],"&gt;=0,66")&amp;"/"&amp;(COUNTA(EVALUATION[[#This Row],[1ère EM]:[5è EM]])),"")</calculatedColumnFormula>
    </tableColumn>
    <tableColumn id="12" xr3:uid="{00000000-0010-0000-0000-00000C000000}" name="TATAL" dataDxfId="13" totalsRowDxfId="12"/>
    <tableColumn id="13" xr3:uid="{00000000-0010-0000-0000-00000D000000}" name=" MOYENNE" dataDxfId="11" totalsRowDxfId="10"/>
    <tableColumn id="18" xr3:uid="{00000000-0010-0000-0000-000012000000}" name="Colonne1" dataDxfId="9" totalsRowDxfId="8">
      <calculatedColumnFormula>H4+H5</calculatedColumnFormula>
    </tableColumn>
    <tableColumn id="14" xr3:uid="{00000000-0010-0000-0000-00000E000000}" name="Colonne14" dataDxfId="7" totalsRowDxfId="6"/>
    <tableColumn id="15" xr3:uid="{00000000-0010-0000-0000-00000F000000}" name="Colonne15" dataDxfId="5" totalsRowDxfId="4"/>
    <tableColumn id="16" xr3:uid="{00000000-0010-0000-0000-000010000000}" name="Colonne16" totalsRowFunction="count" dataDxfId="3" totalsRowDxfId="2"/>
  </tableColumns>
  <tableStyleInfo name="Style de tableau 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E_CLASSE" displayName="LISTE_CLASSE" ref="R4:R19" headerRowCount="0" totalsRowShown="0" headerRowDxfId="1">
  <tableColumns count="1">
    <tableColumn id="1" xr3:uid="{00000000-0010-0000-0100-000001000000}" name="Colonne1" headerRow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AA40"/>
  <sheetViews>
    <sheetView tabSelected="1" topLeftCell="C1" zoomScale="80" zoomScaleNormal="80" workbookViewId="0">
      <selection activeCell="U7" sqref="U7"/>
    </sheetView>
  </sheetViews>
  <sheetFormatPr defaultColWidth="11.42578125" defaultRowHeight="15" outlineLevelCol="1" x14ac:dyDescent="0.25"/>
  <cols>
    <col min="1" max="1" width="7.140625" customWidth="1"/>
    <col min="2" max="2" width="45.42578125" customWidth="1"/>
    <col min="3" max="3" width="9.28515625" customWidth="1"/>
    <col min="4" max="4" width="6" customWidth="1"/>
    <col min="5" max="7" width="11.5703125" customWidth="1" outlineLevel="1"/>
    <col min="8" max="8" width="11.5703125" style="1" customWidth="1" outlineLevel="1"/>
    <col min="9" max="9" width="11.5703125" customWidth="1" outlineLevel="1"/>
    <col min="10" max="16" width="12.5703125" customWidth="1" outlineLevel="1"/>
    <col min="17" max="17" width="22.42578125" customWidth="1" outlineLevel="1"/>
    <col min="18" max="18" width="11.42578125" customWidth="1"/>
  </cols>
  <sheetData>
    <row r="1" spans="1:27" ht="20.25" customHeight="1" x14ac:dyDescent="0.25">
      <c r="A1">
        <v>12</v>
      </c>
      <c r="O1" s="2" t="s">
        <v>0</v>
      </c>
      <c r="P1" s="3"/>
      <c r="Q1" s="4" t="s">
        <v>1</v>
      </c>
    </row>
    <row r="2" spans="1:27" ht="30.75" customHeight="1" thickBot="1" x14ac:dyDescent="0.7">
      <c r="A2" s="5"/>
      <c r="B2" s="6"/>
      <c r="C2" s="7"/>
      <c r="D2" s="7"/>
      <c r="E2" s="6"/>
      <c r="F2" s="8" t="s">
        <v>2</v>
      </c>
      <c r="G2" s="6"/>
      <c r="H2" s="9"/>
      <c r="J2" s="6"/>
      <c r="K2" s="6"/>
      <c r="L2" s="10"/>
      <c r="M2" s="6"/>
      <c r="N2" s="6"/>
      <c r="O2" s="11"/>
      <c r="P2" s="12" t="s">
        <v>3</v>
      </c>
      <c r="Q2" s="13" t="s">
        <v>29</v>
      </c>
    </row>
    <row r="3" spans="1:27" s="22" customFormat="1" ht="27.75" customHeight="1" thickTop="1" x14ac:dyDescent="0.25">
      <c r="A3" s="14" t="s">
        <v>5</v>
      </c>
      <c r="B3" s="15" t="s">
        <v>6</v>
      </c>
      <c r="C3" s="16"/>
      <c r="D3" s="17" t="s">
        <v>7</v>
      </c>
      <c r="E3" s="90" t="s">
        <v>8</v>
      </c>
      <c r="F3" s="90"/>
      <c r="G3" s="90"/>
      <c r="H3" s="91"/>
      <c r="I3" s="90"/>
      <c r="J3" s="90"/>
      <c r="K3" s="92"/>
      <c r="L3" s="93" t="s">
        <v>9</v>
      </c>
      <c r="M3" s="94"/>
      <c r="N3" s="18" t="s">
        <v>10</v>
      </c>
      <c r="O3" s="19" t="s">
        <v>11</v>
      </c>
      <c r="P3" s="20" t="s">
        <v>12</v>
      </c>
      <c r="Q3" s="21" t="s">
        <v>13</v>
      </c>
    </row>
    <row r="4" spans="1:27" ht="18.75" customHeight="1" x14ac:dyDescent="0.25">
      <c r="A4" s="23" t="s">
        <v>14</v>
      </c>
      <c r="B4" s="24" t="s">
        <v>15</v>
      </c>
      <c r="C4" s="25" t="s">
        <v>16</v>
      </c>
      <c r="D4" s="26" t="s">
        <v>7</v>
      </c>
      <c r="E4" s="27" t="s">
        <v>17</v>
      </c>
      <c r="F4" s="27" t="s">
        <v>18</v>
      </c>
      <c r="G4" s="28" t="s">
        <v>19</v>
      </c>
      <c r="H4" s="67" t="s">
        <v>61</v>
      </c>
      <c r="I4" s="27" t="s">
        <v>20</v>
      </c>
      <c r="J4" s="29" t="s">
        <v>21</v>
      </c>
      <c r="K4" s="30" t="s">
        <v>22</v>
      </c>
      <c r="L4" s="31" t="s">
        <v>23</v>
      </c>
      <c r="M4" s="32" t="s">
        <v>24</v>
      </c>
      <c r="N4" s="33" t="s">
        <v>25</v>
      </c>
      <c r="O4" s="34" t="s">
        <v>26</v>
      </c>
      <c r="P4" s="34" t="s">
        <v>27</v>
      </c>
      <c r="Q4" s="34" t="s">
        <v>28</v>
      </c>
      <c r="R4" s="35"/>
    </row>
    <row r="5" spans="1:27" ht="18.75" customHeight="1" x14ac:dyDescent="0.35">
      <c r="A5" s="36">
        <f t="shared" ref="A5:A8" si="0">SUM((A4)+1)</f>
        <v>1</v>
      </c>
      <c r="B5" s="37" t="s">
        <v>57</v>
      </c>
      <c r="C5" s="38" t="s">
        <v>29</v>
      </c>
      <c r="D5" s="39" t="s">
        <v>30</v>
      </c>
      <c r="E5" s="68">
        <v>0.44444444444444442</v>
      </c>
      <c r="F5" s="68">
        <v>0.33333333333333298</v>
      </c>
      <c r="G5" s="68">
        <v>0.33333333333333331</v>
      </c>
      <c r="H5" s="68">
        <v>0.44444444444444442</v>
      </c>
      <c r="I5" s="68"/>
      <c r="J5" s="40">
        <f>COUNTA(EVALUATION[[#This Row],[1ère EM]:[5è EM]])</f>
        <v>4</v>
      </c>
      <c r="K5" s="41" t="str">
        <f>IFERROR(COUNTIFS(EVALUATION[[#This Row],[1ère EM]:[5è EM]],"&gt;=0,66")&amp;"/"&amp;(COUNTA(EVALUATION[[#This Row],[1ère EM]:[5è EM]])),"")</f>
        <v>0/4</v>
      </c>
      <c r="L5" s="42">
        <v>1</v>
      </c>
      <c r="M5" s="43"/>
      <c r="N5" s="75" t="e">
        <f t="shared" ref="N5:N23" si="1">H4+H5</f>
        <v>#VALUE!</v>
      </c>
      <c r="O5" s="43"/>
      <c r="P5" s="44"/>
      <c r="Q5" s="45"/>
      <c r="R5" t="s">
        <v>4</v>
      </c>
    </row>
    <row r="6" spans="1:27" ht="18.75" customHeight="1" x14ac:dyDescent="0.35">
      <c r="A6" s="36">
        <f t="shared" si="0"/>
        <v>2</v>
      </c>
      <c r="B6" s="46" t="s">
        <v>58</v>
      </c>
      <c r="C6" s="47" t="s">
        <v>31</v>
      </c>
      <c r="D6" s="48" t="s">
        <v>32</v>
      </c>
      <c r="E6" s="69">
        <v>1</v>
      </c>
      <c r="F6" s="69">
        <v>0.88888888888888884</v>
      </c>
      <c r="G6" s="69">
        <v>0.88888888888888884</v>
      </c>
      <c r="H6" s="69"/>
      <c r="I6" s="69"/>
      <c r="J6" s="49">
        <f>COUNTA(EVALUATION[[#This Row],[1ère EM]:[5è EM]])</f>
        <v>3</v>
      </c>
      <c r="K6" s="41" t="str">
        <f>IFERROR(COUNTIFS(EVALUATION[[#This Row],[1ère EM]:[5è EM]],"&gt;=0,66")&amp;"/"&amp;(COUNTA(EVALUATION[[#This Row],[1ère EM]:[5è EM]])),"")</f>
        <v>3/3</v>
      </c>
      <c r="L6" s="42">
        <v>1</v>
      </c>
      <c r="M6" s="50"/>
      <c r="N6" s="74">
        <f t="shared" si="1"/>
        <v>0.44444444444444442</v>
      </c>
      <c r="O6" s="50"/>
      <c r="P6" s="51"/>
      <c r="Q6" s="52"/>
      <c r="R6" t="s">
        <v>31</v>
      </c>
      <c r="U6" s="101"/>
      <c r="V6" s="101"/>
      <c r="W6" s="101"/>
      <c r="X6" s="101"/>
      <c r="Y6" s="101"/>
      <c r="Z6" s="101"/>
      <c r="AA6" s="101"/>
    </row>
    <row r="7" spans="1:27" ht="18.75" customHeight="1" x14ac:dyDescent="0.35">
      <c r="A7" s="53">
        <f t="shared" si="0"/>
        <v>3</v>
      </c>
      <c r="B7" s="46" t="s">
        <v>59</v>
      </c>
      <c r="C7" s="47" t="s">
        <v>33</v>
      </c>
      <c r="D7" s="54" t="s">
        <v>30</v>
      </c>
      <c r="E7" s="70"/>
      <c r="F7" s="70"/>
      <c r="G7" s="70"/>
      <c r="H7" s="70">
        <v>1.4</v>
      </c>
      <c r="I7" s="70"/>
      <c r="J7" s="49">
        <f>COUNTA(EVALUATION[[#This Row],[1ère EM]:[5è EM]])</f>
        <v>1</v>
      </c>
      <c r="K7" s="41" t="str">
        <f>IFERROR(COUNTIFS(EVALUATION[[#This Row],[1ère EM]:[5è EM]],"&gt;=0,66")&amp;"/"&amp;(COUNTA(EVALUATION[[#This Row],[1ère EM]:[5è EM]])),"")</f>
        <v>1/1</v>
      </c>
      <c r="L7" s="42">
        <v>1</v>
      </c>
      <c r="M7" s="50"/>
      <c r="N7" s="74">
        <f t="shared" si="1"/>
        <v>1.4</v>
      </c>
      <c r="O7" s="50"/>
      <c r="P7" s="51"/>
      <c r="Q7" s="52"/>
      <c r="R7" t="s">
        <v>34</v>
      </c>
      <c r="U7" s="107">
        <v>16.5</v>
      </c>
      <c r="V7" s="101"/>
      <c r="W7" s="101"/>
      <c r="X7" s="101"/>
      <c r="Y7" s="101"/>
      <c r="Z7" s="101"/>
      <c r="AA7" s="101"/>
    </row>
    <row r="8" spans="1:27" ht="18.75" customHeight="1" x14ac:dyDescent="0.35">
      <c r="A8" s="53">
        <f t="shared" si="0"/>
        <v>4</v>
      </c>
      <c r="B8" s="46" t="s">
        <v>60</v>
      </c>
      <c r="C8" s="47" t="s">
        <v>35</v>
      </c>
      <c r="D8" s="48" t="s">
        <v>30</v>
      </c>
      <c r="E8" s="70">
        <v>1</v>
      </c>
      <c r="F8" s="72">
        <f>9/9</f>
        <v>1</v>
      </c>
      <c r="G8" s="70">
        <v>0.875</v>
      </c>
      <c r="H8" s="70">
        <v>0.75</v>
      </c>
      <c r="I8" s="70"/>
      <c r="J8" s="49">
        <f>COUNTA(EVALUATION[[#This Row],[1ère EM]:[5è EM]])</f>
        <v>4</v>
      </c>
      <c r="K8" s="41" t="str">
        <f>IFERROR(COUNTIFS(EVALUATION[[#This Row],[1ère EM]:[5è EM]],"&gt;=0,66")&amp;"/"&amp;(COUNTA(EVALUATION[[#This Row],[1ère EM]:[5è EM]])),"")</f>
        <v>4/4</v>
      </c>
      <c r="L8" s="42">
        <v>1</v>
      </c>
      <c r="M8" s="50"/>
      <c r="N8" s="74">
        <f t="shared" si="1"/>
        <v>2.15</v>
      </c>
      <c r="O8" s="50"/>
      <c r="P8" s="51"/>
      <c r="Q8" s="52"/>
      <c r="R8" t="s">
        <v>29</v>
      </c>
      <c r="U8" s="101"/>
      <c r="V8" s="101"/>
      <c r="W8" s="101"/>
      <c r="X8" s="101"/>
      <c r="Y8" s="101"/>
      <c r="Z8" s="101"/>
      <c r="AA8" s="101"/>
    </row>
    <row r="9" spans="1:27" ht="18.75" customHeight="1" x14ac:dyDescent="0.35">
      <c r="A9" s="53"/>
      <c r="B9" s="46"/>
      <c r="C9" s="47"/>
      <c r="D9" s="54"/>
      <c r="E9" s="71">
        <f>2/5</f>
        <v>0.4</v>
      </c>
      <c r="F9" s="73">
        <v>0.875</v>
      </c>
      <c r="G9" s="72">
        <v>1</v>
      </c>
      <c r="H9" s="70"/>
      <c r="I9" s="70"/>
      <c r="J9" s="49"/>
      <c r="K9" s="41"/>
      <c r="L9" s="42"/>
      <c r="M9" s="50"/>
      <c r="N9" s="74">
        <f t="shared" si="1"/>
        <v>0.75</v>
      </c>
      <c r="O9" s="50"/>
      <c r="P9" s="51"/>
      <c r="Q9" s="52"/>
      <c r="R9" t="s">
        <v>37</v>
      </c>
      <c r="U9" s="101"/>
      <c r="V9" s="102">
        <v>7</v>
      </c>
      <c r="W9" s="101"/>
      <c r="X9" s="101"/>
      <c r="Y9" s="101"/>
      <c r="Z9" s="101"/>
      <c r="AA9" s="101"/>
    </row>
    <row r="10" spans="1:27" ht="18.75" customHeight="1" x14ac:dyDescent="0.35">
      <c r="A10" s="53"/>
      <c r="B10" s="46"/>
      <c r="C10" s="47"/>
      <c r="D10" s="54"/>
      <c r="E10" s="70"/>
      <c r="F10" s="70"/>
      <c r="G10" s="70"/>
      <c r="H10" s="70" t="s">
        <v>62</v>
      </c>
      <c r="I10" s="70"/>
      <c r="J10" s="49"/>
      <c r="K10" s="41"/>
      <c r="L10" s="42"/>
      <c r="M10" s="50"/>
      <c r="N10" s="74" t="e">
        <f t="shared" si="1"/>
        <v>#VALUE!</v>
      </c>
      <c r="O10" s="50"/>
      <c r="P10" s="51"/>
      <c r="Q10" s="52"/>
      <c r="R10" t="s">
        <v>39</v>
      </c>
      <c r="U10" s="101"/>
      <c r="V10" s="101"/>
      <c r="W10" s="101"/>
      <c r="X10" s="106">
        <v>0</v>
      </c>
      <c r="Y10" s="101"/>
      <c r="Z10" s="101"/>
      <c r="AA10" s="101"/>
    </row>
    <row r="11" spans="1:27" ht="18.75" customHeight="1" x14ac:dyDescent="0.35">
      <c r="A11" s="53"/>
      <c r="B11" s="46"/>
      <c r="C11" s="47"/>
      <c r="D11" s="48"/>
      <c r="E11" s="70"/>
      <c r="F11" s="70"/>
      <c r="G11" s="70"/>
      <c r="H11" s="70" t="s">
        <v>63</v>
      </c>
      <c r="I11" s="70"/>
      <c r="J11" s="49"/>
      <c r="K11" s="41"/>
      <c r="L11" s="42"/>
      <c r="M11" s="50"/>
      <c r="N11" s="74" t="e">
        <f t="shared" si="1"/>
        <v>#VALUE!</v>
      </c>
      <c r="O11" s="50"/>
      <c r="P11" s="51"/>
      <c r="Q11" s="52"/>
      <c r="R11" t="s">
        <v>41</v>
      </c>
      <c r="U11" s="101"/>
      <c r="V11" s="103">
        <v>1.6</v>
      </c>
      <c r="W11" s="101"/>
      <c r="X11" s="101"/>
      <c r="Y11" s="101"/>
      <c r="Z11" s="101"/>
      <c r="AA11" s="101"/>
    </row>
    <row r="12" spans="1:27" ht="18.75" customHeight="1" x14ac:dyDescent="0.35">
      <c r="A12" s="53"/>
      <c r="B12" s="46"/>
      <c r="C12" s="47"/>
      <c r="D12" s="55"/>
      <c r="E12" s="70"/>
      <c r="F12" s="70"/>
      <c r="G12" s="70"/>
      <c r="H12" s="70"/>
      <c r="I12" s="70"/>
      <c r="J12" s="49"/>
      <c r="K12" s="41"/>
      <c r="L12" s="42"/>
      <c r="M12" s="50"/>
      <c r="N12" s="74" t="e">
        <f t="shared" si="1"/>
        <v>#VALUE!</v>
      </c>
      <c r="O12" s="50"/>
      <c r="P12" s="51"/>
      <c r="Q12" s="52"/>
      <c r="R12" t="s">
        <v>36</v>
      </c>
      <c r="U12" s="101"/>
      <c r="V12" s="103">
        <v>1</v>
      </c>
      <c r="W12" s="101"/>
      <c r="X12" s="101"/>
      <c r="Y12" s="101"/>
      <c r="Z12" s="101"/>
      <c r="AA12" s="101"/>
    </row>
    <row r="13" spans="1:27" ht="18.75" customHeight="1" x14ac:dyDescent="0.35">
      <c r="A13" s="53"/>
      <c r="B13" s="46"/>
      <c r="C13" s="47"/>
      <c r="D13" s="54"/>
      <c r="E13" s="70"/>
      <c r="F13" s="70"/>
      <c r="G13" s="70"/>
      <c r="H13" s="70"/>
      <c r="I13" s="70"/>
      <c r="J13" s="49"/>
      <c r="K13" s="41"/>
      <c r="L13" s="42"/>
      <c r="M13" s="50"/>
      <c r="N13" s="74">
        <f t="shared" si="1"/>
        <v>0</v>
      </c>
      <c r="O13" s="50"/>
      <c r="P13" s="51"/>
      <c r="Q13" s="52"/>
      <c r="R13" t="s">
        <v>33</v>
      </c>
      <c r="U13" s="101"/>
      <c r="V13" s="101"/>
      <c r="W13" s="101"/>
      <c r="X13" s="101"/>
      <c r="Y13" s="101"/>
      <c r="Z13" s="101"/>
      <c r="AA13" s="101"/>
    </row>
    <row r="14" spans="1:27" ht="18.75" customHeight="1" x14ac:dyDescent="0.35">
      <c r="A14" s="53"/>
      <c r="B14" s="46"/>
      <c r="C14" s="47"/>
      <c r="D14" s="54"/>
      <c r="E14" s="70"/>
      <c r="F14" s="70"/>
      <c r="G14" s="70"/>
      <c r="H14" s="70"/>
      <c r="I14" s="70"/>
      <c r="J14" s="49"/>
      <c r="K14" s="41"/>
      <c r="L14" s="42"/>
      <c r="M14" s="50"/>
      <c r="N14" s="74">
        <f t="shared" si="1"/>
        <v>0</v>
      </c>
      <c r="O14" s="50"/>
      <c r="P14" s="51"/>
      <c r="Q14" s="52"/>
      <c r="R14" t="s">
        <v>42</v>
      </c>
      <c r="U14" s="101"/>
      <c r="V14" s="104">
        <v>1</v>
      </c>
      <c r="W14" s="101"/>
      <c r="X14" s="101"/>
      <c r="Y14" s="101"/>
      <c r="Z14" s="101"/>
      <c r="AA14" s="101"/>
    </row>
    <row r="15" spans="1:27" ht="18.75" customHeight="1" x14ac:dyDescent="0.35">
      <c r="A15" s="53"/>
      <c r="B15" s="46"/>
      <c r="C15" s="47"/>
      <c r="D15" s="55"/>
      <c r="E15" s="70"/>
      <c r="F15" s="70"/>
      <c r="G15" s="70"/>
      <c r="H15" s="70"/>
      <c r="I15" s="70"/>
      <c r="J15" s="49"/>
      <c r="K15" s="41"/>
      <c r="L15" s="42"/>
      <c r="M15" s="50"/>
      <c r="N15" s="74">
        <f t="shared" si="1"/>
        <v>0</v>
      </c>
      <c r="O15" s="50"/>
      <c r="P15" s="51"/>
      <c r="Q15" s="52"/>
      <c r="R15" t="s">
        <v>38</v>
      </c>
      <c r="U15" s="101"/>
      <c r="V15" s="105">
        <v>0</v>
      </c>
      <c r="W15" s="101"/>
      <c r="X15" s="101"/>
      <c r="Y15" s="101"/>
      <c r="Z15" s="101"/>
      <c r="AA15" s="101"/>
    </row>
    <row r="16" spans="1:27" ht="18.75" customHeight="1" x14ac:dyDescent="0.35">
      <c r="A16" s="53"/>
      <c r="B16" s="46"/>
      <c r="C16" s="47"/>
      <c r="D16" s="48"/>
      <c r="E16" s="70"/>
      <c r="F16" s="70"/>
      <c r="G16" s="70"/>
      <c r="H16" s="70"/>
      <c r="I16" s="70"/>
      <c r="J16" s="49"/>
      <c r="K16" s="41"/>
      <c r="L16" s="42"/>
      <c r="M16" s="50"/>
      <c r="N16" s="74">
        <f t="shared" si="1"/>
        <v>0</v>
      </c>
      <c r="O16" s="50"/>
      <c r="P16" s="51"/>
      <c r="Q16" s="52"/>
      <c r="R16" t="s">
        <v>35</v>
      </c>
      <c r="U16" s="101"/>
      <c r="V16" s="101"/>
      <c r="W16" s="101"/>
      <c r="X16" s="101"/>
      <c r="Y16" s="101"/>
      <c r="Z16" s="101"/>
      <c r="AA16" s="101"/>
    </row>
    <row r="17" spans="1:27" ht="18.75" customHeight="1" x14ac:dyDescent="0.35">
      <c r="A17" s="36"/>
      <c r="B17" s="46"/>
      <c r="C17" s="47"/>
      <c r="D17" s="48"/>
      <c r="E17" s="69"/>
      <c r="F17" s="69"/>
      <c r="G17" s="69"/>
      <c r="H17" s="69"/>
      <c r="I17" s="69"/>
      <c r="J17" s="49"/>
      <c r="K17" s="41"/>
      <c r="L17" s="42"/>
      <c r="M17" s="50"/>
      <c r="N17" s="74">
        <f t="shared" si="1"/>
        <v>0</v>
      </c>
      <c r="O17" s="50"/>
      <c r="P17" s="51"/>
      <c r="Q17" s="52"/>
      <c r="R17" t="s">
        <v>43</v>
      </c>
      <c r="U17" s="101"/>
      <c r="V17" s="101"/>
      <c r="W17" s="101"/>
      <c r="X17" s="101"/>
      <c r="Y17" s="101"/>
      <c r="Z17" s="101"/>
      <c r="AA17" s="101"/>
    </row>
    <row r="18" spans="1:27" ht="18.75" customHeight="1" x14ac:dyDescent="0.35">
      <c r="A18" s="36"/>
      <c r="B18" s="46"/>
      <c r="C18" s="47"/>
      <c r="D18" s="55"/>
      <c r="E18" s="70"/>
      <c r="F18" s="70"/>
      <c r="G18" s="70"/>
      <c r="H18" s="70"/>
      <c r="I18" s="70"/>
      <c r="J18" s="49"/>
      <c r="K18" s="41"/>
      <c r="L18" s="42"/>
      <c r="M18" s="50"/>
      <c r="N18" s="74">
        <f t="shared" si="1"/>
        <v>0</v>
      </c>
      <c r="O18" s="50"/>
      <c r="P18" s="51"/>
      <c r="Q18" s="52"/>
      <c r="R18" t="s">
        <v>44</v>
      </c>
    </row>
    <row r="19" spans="1:27" ht="18.75" customHeight="1" x14ac:dyDescent="0.35">
      <c r="A19" s="53"/>
      <c r="B19" s="46"/>
      <c r="C19" s="47"/>
      <c r="D19" s="48"/>
      <c r="E19" s="70"/>
      <c r="F19" s="70"/>
      <c r="G19" s="70"/>
      <c r="H19" s="70"/>
      <c r="I19" s="70"/>
      <c r="J19" s="49"/>
      <c r="K19" s="41"/>
      <c r="L19" s="42"/>
      <c r="M19" s="50"/>
      <c r="N19" s="74">
        <f t="shared" si="1"/>
        <v>0</v>
      </c>
      <c r="O19" s="50"/>
      <c r="P19" s="51"/>
      <c r="Q19" s="52"/>
      <c r="R19" t="s">
        <v>40</v>
      </c>
    </row>
    <row r="20" spans="1:27" ht="18.75" customHeight="1" x14ac:dyDescent="0.35">
      <c r="A20" s="53"/>
      <c r="B20" s="46"/>
      <c r="C20" s="47"/>
      <c r="D20" s="54"/>
      <c r="E20" s="70"/>
      <c r="F20" s="70"/>
      <c r="G20" s="70"/>
      <c r="H20" s="70"/>
      <c r="I20" s="70"/>
      <c r="J20" s="49"/>
      <c r="K20" s="41"/>
      <c r="L20" s="42"/>
      <c r="M20" s="50"/>
      <c r="N20" s="74">
        <f t="shared" si="1"/>
        <v>0</v>
      </c>
      <c r="O20" s="50"/>
      <c r="P20" s="51"/>
      <c r="Q20" s="52"/>
    </row>
    <row r="21" spans="1:27" ht="18.75" customHeight="1" x14ac:dyDescent="0.35">
      <c r="A21" s="53"/>
      <c r="B21" s="46"/>
      <c r="C21" s="47"/>
      <c r="D21" s="54"/>
      <c r="E21" s="70"/>
      <c r="F21" s="70"/>
      <c r="G21" s="70"/>
      <c r="H21" s="70"/>
      <c r="I21" s="70"/>
      <c r="J21" s="49"/>
      <c r="K21" s="41"/>
      <c r="L21" s="42"/>
      <c r="M21" s="50"/>
      <c r="N21" s="74">
        <f t="shared" si="1"/>
        <v>0</v>
      </c>
      <c r="O21" s="50"/>
      <c r="P21" s="51"/>
      <c r="Q21" s="52"/>
    </row>
    <row r="22" spans="1:27" ht="18.75" customHeight="1" x14ac:dyDescent="0.35">
      <c r="A22" s="53"/>
      <c r="B22" s="46"/>
      <c r="C22" s="47"/>
      <c r="D22" s="54"/>
      <c r="E22" s="70"/>
      <c r="F22" s="70"/>
      <c r="G22" s="70"/>
      <c r="H22" s="70"/>
      <c r="I22" s="70"/>
      <c r="J22" s="49"/>
      <c r="K22" s="41"/>
      <c r="L22" s="42"/>
      <c r="M22" s="50"/>
      <c r="N22" s="74">
        <f t="shared" si="1"/>
        <v>0</v>
      </c>
      <c r="O22" s="50"/>
      <c r="P22" s="51"/>
      <c r="Q22" s="52"/>
    </row>
    <row r="23" spans="1:27" ht="18.75" customHeight="1" x14ac:dyDescent="0.35">
      <c r="A23" s="53"/>
      <c r="B23" s="46"/>
      <c r="C23" s="47"/>
      <c r="D23" s="54"/>
      <c r="E23" s="70"/>
      <c r="F23" s="70"/>
      <c r="G23" s="70"/>
      <c r="H23" s="70"/>
      <c r="I23" s="70"/>
      <c r="J23" s="49"/>
      <c r="K23" s="41"/>
      <c r="L23" s="42"/>
      <c r="M23" s="50"/>
      <c r="N23" s="74">
        <f t="shared" si="1"/>
        <v>0</v>
      </c>
      <c r="O23" s="50"/>
      <c r="P23" s="51"/>
      <c r="Q23" s="52"/>
    </row>
    <row r="24" spans="1:27" ht="15.75" x14ac:dyDescent="0.25">
      <c r="A24" s="56" t="s">
        <v>45</v>
      </c>
      <c r="B24" s="57"/>
      <c r="C24" s="58">
        <f>SUBTOTAL(103,EVALUATION[CLASSE])</f>
        <v>4</v>
      </c>
      <c r="D24" s="59">
        <f>SUBTOTAL(103,EVALUATION[SEXE])</f>
        <v>4</v>
      </c>
      <c r="E24" s="60"/>
      <c r="F24" s="60"/>
      <c r="G24" s="60"/>
      <c r="H24" s="61"/>
      <c r="I24" s="60"/>
      <c r="J24" s="59"/>
      <c r="K24" s="59"/>
      <c r="L24" s="59"/>
      <c r="M24" s="59"/>
      <c r="N24" s="59"/>
      <c r="O24" s="59"/>
      <c r="P24" s="59"/>
      <c r="Q24" s="62">
        <f>SUBTOTAL(103,EVALUATION[Colonne16])</f>
        <v>0</v>
      </c>
    </row>
    <row r="26" spans="1:27" ht="15.75" thickBot="1" x14ac:dyDescent="0.3"/>
    <row r="27" spans="1:27" ht="19.5" thickBot="1" x14ac:dyDescent="0.35">
      <c r="B27" s="63" t="s">
        <v>46</v>
      </c>
      <c r="C27" s="64"/>
      <c r="D27" s="64"/>
      <c r="E27" s="95" t="str">
        <f t="shared" ref="E27" si="2">$Q$2</f>
        <v>CP/A</v>
      </c>
      <c r="F27" s="96"/>
      <c r="G27" s="97"/>
      <c r="H27" s="98" t="s">
        <v>47</v>
      </c>
      <c r="I27" s="99"/>
      <c r="J27" s="100" t="s">
        <v>48</v>
      </c>
      <c r="K27" s="100"/>
      <c r="L27" s="100" t="s">
        <v>45</v>
      </c>
      <c r="M27" s="100"/>
      <c r="O27" s="83" t="s">
        <v>49</v>
      </c>
      <c r="P27" s="83"/>
      <c r="Q27" s="83"/>
    </row>
    <row r="28" spans="1:27" ht="15.75" x14ac:dyDescent="0.25">
      <c r="C28" s="65"/>
      <c r="D28" s="65"/>
      <c r="E28" s="84" t="s">
        <v>50</v>
      </c>
      <c r="F28" s="84"/>
      <c r="G28" s="84"/>
      <c r="H28" s="85">
        <f>IF(E27="CS_NDPS",COUNTIFS(EVALUATION[SEXE],"=M"),COUNTIFS(EVALUATION[CLASSE],E$27,EVALUATION[SEXE],"=M"))</f>
        <v>1</v>
      </c>
      <c r="I28" s="86"/>
      <c r="J28" s="87">
        <f>IF(E27="CS_NDPS",COUNTIFS(EVALUATION[SEXE],"=F"),COUNTIFS(EVALUATION[CLASSE],E$27,EVALUATION[SEXE],"=F"))</f>
        <v>0</v>
      </c>
      <c r="K28" s="86"/>
      <c r="L28" s="88">
        <f>SUM(H28:K28)</f>
        <v>1</v>
      </c>
      <c r="M28" s="89"/>
    </row>
    <row r="29" spans="1:27" ht="15.75" x14ac:dyDescent="0.25">
      <c r="C29" s="65"/>
      <c r="D29" s="65"/>
      <c r="E29" s="78" t="s">
        <v>51</v>
      </c>
      <c r="F29" s="78"/>
      <c r="G29" s="78"/>
      <c r="H29" s="79"/>
      <c r="I29" s="80"/>
      <c r="J29" s="80"/>
      <c r="K29" s="80"/>
      <c r="L29" s="80"/>
      <c r="M29" s="80"/>
    </row>
    <row r="30" spans="1:27" ht="15.75" x14ac:dyDescent="0.25">
      <c r="C30" s="65"/>
      <c r="D30" s="65"/>
      <c r="E30" s="78" t="s">
        <v>52</v>
      </c>
      <c r="F30" s="78"/>
      <c r="G30" s="78"/>
      <c r="H30" s="79"/>
      <c r="I30" s="80"/>
      <c r="J30" s="80"/>
      <c r="K30" s="80"/>
      <c r="L30" s="80"/>
      <c r="M30" s="80"/>
    </row>
    <row r="31" spans="1:27" ht="15.75" x14ac:dyDescent="0.25">
      <c r="C31" s="65"/>
      <c r="D31" s="65"/>
      <c r="E31" s="78" t="s">
        <v>53</v>
      </c>
      <c r="F31" s="78"/>
      <c r="G31" s="78"/>
      <c r="H31" s="79"/>
      <c r="I31" s="80"/>
      <c r="J31" s="80"/>
      <c r="K31" s="80"/>
      <c r="L31" s="80"/>
      <c r="M31" s="80"/>
    </row>
    <row r="32" spans="1:27" ht="15.75" x14ac:dyDescent="0.25">
      <c r="C32" s="65"/>
      <c r="D32" s="65"/>
      <c r="E32" s="78" t="s">
        <v>54</v>
      </c>
      <c r="F32" s="78"/>
      <c r="G32" s="78"/>
      <c r="H32" s="79"/>
      <c r="I32" s="80"/>
      <c r="J32" s="80"/>
      <c r="K32" s="80"/>
      <c r="L32" s="80"/>
      <c r="M32" s="80"/>
    </row>
    <row r="33" spans="3:16" ht="15.75" x14ac:dyDescent="0.25">
      <c r="C33" s="65"/>
      <c r="D33" s="65"/>
      <c r="E33" s="78" t="s">
        <v>55</v>
      </c>
      <c r="F33" s="78"/>
      <c r="G33" s="78"/>
      <c r="H33" s="79"/>
      <c r="I33" s="80"/>
      <c r="J33" s="80"/>
      <c r="K33" s="80"/>
      <c r="L33" s="80"/>
      <c r="M33" s="80"/>
    </row>
    <row r="34" spans="3:16" ht="16.5" thickBot="1" x14ac:dyDescent="0.3">
      <c r="C34" s="65"/>
      <c r="D34" s="65"/>
      <c r="E34" s="77" t="s">
        <v>56</v>
      </c>
      <c r="F34" s="77"/>
      <c r="G34" s="77"/>
      <c r="H34" s="81"/>
      <c r="I34" s="82"/>
      <c r="J34" s="82"/>
      <c r="K34" s="82"/>
      <c r="L34" s="82"/>
      <c r="M34" s="82"/>
    </row>
    <row r="35" spans="3:16" x14ac:dyDescent="0.25">
      <c r="C35" s="76"/>
      <c r="D35" s="76"/>
    </row>
    <row r="36" spans="3:16" x14ac:dyDescent="0.25">
      <c r="C36" s="76"/>
      <c r="D36" s="76"/>
      <c r="P36" s="66" t="str">
        <f>COUNTIF(B2:B11,"ACQUIS")&amp;"/"&amp;ROWS(B2:B11)</f>
        <v>0/10</v>
      </c>
    </row>
    <row r="37" spans="3:16" x14ac:dyDescent="0.25">
      <c r="C37" s="76"/>
      <c r="D37" s="76"/>
    </row>
    <row r="38" spans="3:16" x14ac:dyDescent="0.25">
      <c r="C38" s="76"/>
      <c r="D38" s="76"/>
    </row>
    <row r="39" spans="3:16" x14ac:dyDescent="0.25">
      <c r="C39" s="76"/>
      <c r="D39" s="76"/>
      <c r="P39" s="66" t="str">
        <f>COUNTIF(B:B,"Acquis")&amp;"/"&amp;COUNTA(D:D)-1</f>
        <v>0/6</v>
      </c>
    </row>
    <row r="40" spans="3:16" x14ac:dyDescent="0.25">
      <c r="C40" s="76"/>
      <c r="D40" s="76"/>
    </row>
  </sheetData>
  <dataConsolidate/>
  <mergeCells count="41">
    <mergeCell ref="E3:K3"/>
    <mergeCell ref="L3:M3"/>
    <mergeCell ref="E27:G27"/>
    <mergeCell ref="H27:I27"/>
    <mergeCell ref="J27:K27"/>
    <mergeCell ref="L27:M27"/>
    <mergeCell ref="O27:Q27"/>
    <mergeCell ref="E28:G28"/>
    <mergeCell ref="H28:I28"/>
    <mergeCell ref="J28:K28"/>
    <mergeCell ref="L28:M28"/>
    <mergeCell ref="E29:G29"/>
    <mergeCell ref="H29:I29"/>
    <mergeCell ref="J29:K29"/>
    <mergeCell ref="L29:M29"/>
    <mergeCell ref="E30:G30"/>
    <mergeCell ref="H30:I30"/>
    <mergeCell ref="J30:K30"/>
    <mergeCell ref="L30:M30"/>
    <mergeCell ref="E31:G31"/>
    <mergeCell ref="H31:I31"/>
    <mergeCell ref="J31:K31"/>
    <mergeCell ref="L31:M31"/>
    <mergeCell ref="E32:G32"/>
    <mergeCell ref="H32:I32"/>
    <mergeCell ref="J32:K32"/>
    <mergeCell ref="L32:M32"/>
    <mergeCell ref="E33:G33"/>
    <mergeCell ref="H33:I33"/>
    <mergeCell ref="J33:K33"/>
    <mergeCell ref="L33:M33"/>
    <mergeCell ref="H34:I34"/>
    <mergeCell ref="J34:K34"/>
    <mergeCell ref="L34:M34"/>
    <mergeCell ref="C40:D40"/>
    <mergeCell ref="E34:G34"/>
    <mergeCell ref="C35:D35"/>
    <mergeCell ref="C36:D36"/>
    <mergeCell ref="C37:D37"/>
    <mergeCell ref="C38:D38"/>
    <mergeCell ref="C39:D39"/>
  </mergeCells>
  <conditionalFormatting sqref="E5:I23">
    <cfRule type="iconSet" priority="24">
      <iconSet iconSet="3Symbols2">
        <cfvo type="percent" val="0"/>
        <cfvo type="num" val="0.44"/>
        <cfvo type="num" val="0.66"/>
      </iconSet>
    </cfRule>
  </conditionalFormatting>
  <dataValidations disablePrompts="1" count="1">
    <dataValidation type="list" showInputMessage="1" showErrorMessage="1" promptTitle="CHOIX DE CLASSE" sqref="Q2" xr:uid="{00000000-0002-0000-0000-000000000000}">
      <formula1>$R$4:$R$19</formula1>
    </dataValidation>
  </dataValidations>
  <pageMargins left="0.23622047244094491" right="0.23622047244094491" top="0.74803149606299213" bottom="0.74803149606299213" header="0.31496062992125984" footer="0.31496062992125984"/>
  <pageSetup paperSize="9" scale="32" fitToHeight="0" orientation="portrait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EVALUATION</vt:lpstr>
      <vt:lpstr>EVALUATION!Afdruktitels</vt:lpstr>
      <vt:lpstr>jaune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NDPS_KEROU</dc:creator>
  <cp:lastModifiedBy>BSA</cp:lastModifiedBy>
  <dcterms:created xsi:type="dcterms:W3CDTF">2025-06-03T16:42:59Z</dcterms:created>
  <dcterms:modified xsi:type="dcterms:W3CDTF">2025-06-05T07:35:34Z</dcterms:modified>
</cp:coreProperties>
</file>