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7700B71-A2A1-4A21-98D2-5BB5269961C9}" xr6:coauthVersionLast="47" xr6:coauthVersionMax="47" xr10:uidLastSave="{00000000-0000-0000-0000-000000000000}"/>
  <bookViews>
    <workbookView xWindow="-120" yWindow="-120" windowWidth="29040" windowHeight="15990" activeTab="1" xr2:uid="{54FFE80B-09AA-4E54-8EA3-A03A7BDED875}"/>
  </bookViews>
  <sheets>
    <sheet name="crea_poules" sheetId="2" r:id="rId1"/>
    <sheet name="Brouillon" sheetId="3" r:id="rId2"/>
  </sheets>
  <functionGroups builtInGroupCount="19"/>
  <definedNames>
    <definedName name="_xlnm._FilterDatabase" localSheetId="0" hidden="1">crea_poules!$A$1:$E$56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Q11" i="3"/>
  <c r="Q10" i="3"/>
  <c r="Q8" i="3"/>
  <c r="Q7" i="3"/>
  <c r="F2" i="2"/>
  <c r="F1" i="3" s="1" a="1"/>
  <c r="F1" i="3" s="1"/>
  <c r="K1" i="3" a="1"/>
  <c r="K1" i="3" s="1"/>
  <c r="L1" i="3" a="1"/>
  <c r="L1" i="3" s="1"/>
  <c r="M1" i="3" a="1"/>
  <c r="M1" i="3" s="1"/>
  <c r="K2" i="3" a="1"/>
  <c r="K2" i="3" s="1"/>
  <c r="L2" i="3" a="1"/>
  <c r="L2" i="3" s="1"/>
  <c r="M2" i="3" a="1"/>
  <c r="M2" i="3" s="1"/>
  <c r="K3" i="3" a="1"/>
  <c r="K3" i="3" s="1"/>
  <c r="L3" i="3" a="1"/>
  <c r="L3" i="3" s="1"/>
  <c r="M3" i="3" a="1"/>
  <c r="M3" i="3" s="1"/>
  <c r="K4" i="3" a="1"/>
  <c r="K4" i="3" s="1"/>
  <c r="L4" i="3" a="1"/>
  <c r="L4" i="3" s="1"/>
  <c r="M4" i="3" a="1"/>
  <c r="M4" i="3" s="1"/>
  <c r="K5" i="3" a="1"/>
  <c r="K5" i="3" s="1"/>
  <c r="L5" i="3" a="1"/>
  <c r="L5" i="3" s="1"/>
  <c r="M5" i="3" a="1"/>
  <c r="M5" i="3" s="1"/>
  <c r="K6" i="3" a="1"/>
  <c r="K6" i="3" s="1"/>
  <c r="L6" i="3" a="1"/>
  <c r="L6" i="3" s="1"/>
  <c r="M6" i="3" a="1"/>
  <c r="M6" i="3" s="1"/>
  <c r="K7" i="3" a="1"/>
  <c r="K7" i="3" s="1"/>
  <c r="L7" i="3" a="1"/>
  <c r="L7" i="3" s="1"/>
  <c r="M7" i="3" a="1"/>
  <c r="M7" i="3" s="1"/>
  <c r="K8" i="3" a="1"/>
  <c r="K8" i="3" s="1"/>
  <c r="L8" i="3" a="1"/>
  <c r="L8" i="3" s="1"/>
  <c r="M8" i="3" a="1"/>
  <c r="M8" i="3" s="1"/>
  <c r="K9" i="3" a="1"/>
  <c r="K9" i="3" s="1"/>
  <c r="L9" i="3" a="1"/>
  <c r="L9" i="3" s="1"/>
  <c r="M9" i="3" a="1"/>
  <c r="M9" i="3" s="1"/>
  <c r="K10" i="3" a="1"/>
  <c r="K10" i="3" s="1"/>
  <c r="L10" i="3" a="1"/>
  <c r="L10" i="3" s="1"/>
  <c r="M10" i="3" a="1"/>
  <c r="M10" i="3" s="1"/>
  <c r="K11" i="3" a="1"/>
  <c r="K11" i="3" s="1"/>
  <c r="L11" i="3" a="1"/>
  <c r="L11" i="3" s="1"/>
  <c r="M11" i="3" a="1"/>
  <c r="M11" i="3" s="1"/>
  <c r="K12" i="3" a="1"/>
  <c r="K12" i="3" s="1"/>
  <c r="L12" i="3" a="1"/>
  <c r="L12" i="3" s="1"/>
  <c r="M12" i="3" a="1"/>
  <c r="M12" i="3" s="1"/>
  <c r="K13" i="3" a="1"/>
  <c r="K13" i="3" s="1"/>
  <c r="L13" i="3" a="1"/>
  <c r="L13" i="3" s="1"/>
  <c r="M13" i="3" a="1"/>
  <c r="M13" i="3" s="1"/>
  <c r="K14" i="3" a="1"/>
  <c r="K14" i="3" s="1"/>
  <c r="L14" i="3" a="1"/>
  <c r="L14" i="3" s="1"/>
  <c r="M14" i="3" a="1"/>
  <c r="M14" i="3" s="1"/>
  <c r="J2" i="3" a="1"/>
  <c r="J2" i="3" s="1"/>
  <c r="J3" i="3" a="1"/>
  <c r="J3" i="3" s="1"/>
  <c r="J4" i="3" a="1"/>
  <c r="J4" i="3" s="1"/>
  <c r="J5" i="3" a="1"/>
  <c r="J5" i="3" s="1"/>
  <c r="J6" i="3" a="1"/>
  <c r="J6" i="3" s="1"/>
  <c r="J7" i="3" a="1"/>
  <c r="J7" i="3" s="1"/>
  <c r="J8" i="3" a="1"/>
  <c r="J8" i="3" s="1"/>
  <c r="J9" i="3" a="1"/>
  <c r="J9" i="3" s="1"/>
  <c r="J10" i="3" a="1"/>
  <c r="J10" i="3" s="1"/>
  <c r="J11" i="3" a="1"/>
  <c r="J11" i="3" s="1"/>
  <c r="J12" i="3" a="1"/>
  <c r="J12" i="3" s="1"/>
  <c r="J13" i="3" a="1"/>
  <c r="J13" i="3" s="1"/>
  <c r="J14" i="3" a="1"/>
  <c r="J14" i="3" s="1"/>
  <c r="J1" i="3" a="1"/>
  <c r="J1" i="3" s="1"/>
  <c r="I14" i="3" a="1"/>
  <c r="I14" i="3" s="1"/>
  <c r="F3" i="2"/>
  <c r="G1" i="3" s="1" a="1"/>
  <c r="G1" i="3" s="1"/>
  <c r="F4" i="2"/>
  <c r="F2" i="3" s="1" a="1"/>
  <c r="F2" i="3" s="1"/>
  <c r="F5" i="2"/>
  <c r="H4" i="3" s="1" a="1"/>
  <c r="H4" i="3" s="1"/>
  <c r="F6" i="2"/>
  <c r="H1" i="3" s="1" a="1"/>
  <c r="H1" i="3" s="1"/>
  <c r="F7" i="2"/>
  <c r="G2" i="3" s="1" a="1"/>
  <c r="G2" i="3" s="1"/>
  <c r="F8" i="2"/>
  <c r="F9" i="2"/>
  <c r="I11" i="3" s="1" a="1"/>
  <c r="I11" i="3" s="1"/>
  <c r="F10" i="2"/>
  <c r="I2" i="3" s="1" a="1"/>
  <c r="I2" i="3" s="1"/>
  <c r="F12" i="2"/>
  <c r="F11" i="2"/>
  <c r="F13" i="2"/>
  <c r="F14" i="2"/>
  <c r="F15" i="2"/>
  <c r="F5" i="3" s="1" a="1"/>
  <c r="F5" i="3" s="1"/>
  <c r="F16" i="2"/>
  <c r="I3" i="3" s="1" a="1"/>
  <c r="I3" i="3" s="1"/>
  <c r="F17" i="2"/>
  <c r="F18" i="2"/>
  <c r="I4" i="3" s="1" a="1"/>
  <c r="I4" i="3" s="1"/>
  <c r="F20" i="2"/>
  <c r="F19" i="2"/>
  <c r="F21" i="2"/>
  <c r="F7" i="3" s="1" a="1"/>
  <c r="F7" i="3" s="1"/>
  <c r="F22" i="2"/>
  <c r="H5" i="3" s="1" a="1"/>
  <c r="H5" i="3" s="1"/>
  <c r="F23" i="2"/>
  <c r="F8" i="3" s="1" a="1"/>
  <c r="F8" i="3" s="1"/>
  <c r="F24" i="2"/>
  <c r="G6" i="3" s="1" a="1"/>
  <c r="G6" i="3" s="1"/>
  <c r="F26" i="2"/>
  <c r="F25" i="2"/>
  <c r="F27" i="2"/>
  <c r="I6" i="3" s="1" a="1"/>
  <c r="I6" i="3" s="1"/>
  <c r="F28" i="2"/>
  <c r="G7" i="3" s="1" a="1"/>
  <c r="G7" i="3" s="1"/>
  <c r="F29" i="2"/>
  <c r="H7" i="3" s="1" a="1"/>
  <c r="H7" i="3" s="1"/>
  <c r="F31" i="2"/>
  <c r="F30" i="2"/>
  <c r="F32" i="2"/>
  <c r="H8" i="3" s="1" a="1"/>
  <c r="H8" i="3" s="1"/>
  <c r="F33" i="2"/>
  <c r="I8" i="3" s="1" a="1"/>
  <c r="I8" i="3" s="1"/>
  <c r="F34" i="2"/>
  <c r="F35" i="2"/>
  <c r="F36" i="2"/>
  <c r="F37" i="2"/>
  <c r="F38" i="2"/>
  <c r="F39" i="2"/>
  <c r="F40" i="2"/>
  <c r="I9" i="3" s="1" a="1"/>
  <c r="I9" i="3" s="1"/>
  <c r="F41" i="2"/>
  <c r="F42" i="2"/>
  <c r="H10" i="3" s="1" a="1"/>
  <c r="H10" i="3" s="1"/>
  <c r="F43" i="2"/>
  <c r="I10" i="3" s="1" a="1"/>
  <c r="I10" i="3" s="1"/>
  <c r="F44" i="2"/>
  <c r="G11" i="3" s="1" a="1"/>
  <c r="G11" i="3" s="1"/>
  <c r="F45" i="2"/>
  <c r="F46" i="2"/>
  <c r="F47" i="2"/>
  <c r="F48" i="2"/>
  <c r="G12" i="3" s="1" a="1"/>
  <c r="G12" i="3" s="1"/>
  <c r="F49" i="2"/>
  <c r="H12" i="3" s="1" a="1"/>
  <c r="H12" i="3" s="1"/>
  <c r="F50" i="2"/>
  <c r="I12" i="3" s="1" a="1"/>
  <c r="I12" i="3" s="1"/>
  <c r="F51" i="2"/>
  <c r="F14" i="3" s="1" a="1"/>
  <c r="F14" i="3" s="1"/>
  <c r="F52" i="2"/>
  <c r="F53" i="2"/>
  <c r="F54" i="2"/>
  <c r="F55" i="2"/>
  <c r="F56" i="2"/>
  <c r="G14" i="3" s="1" a="1"/>
  <c r="G14" i="3" s="1"/>
  <c r="U1" i="2"/>
  <c r="V1" i="2"/>
  <c r="W1" i="2"/>
  <c r="X1" i="2"/>
  <c r="Y1" i="2"/>
  <c r="Z1" i="2"/>
  <c r="N1" i="2"/>
  <c r="O1" i="2"/>
  <c r="P1" i="2"/>
  <c r="Q1" i="2"/>
  <c r="R1" i="2"/>
  <c r="S1" i="2"/>
  <c r="T1" i="2"/>
  <c r="M1" i="2"/>
  <c r="G4" i="3" l="1" a="1"/>
  <c r="G4" i="3" s="1"/>
  <c r="F11" i="3" a="1"/>
  <c r="F11" i="3" s="1"/>
  <c r="F10" i="3" a="1"/>
  <c r="F10" i="3" s="1"/>
  <c r="G5" i="3" a="1"/>
  <c r="G5" i="3" s="1"/>
  <c r="G3" i="3" a="1"/>
  <c r="G3" i="3" s="1"/>
  <c r="F13" i="3" a="1"/>
  <c r="F13" i="3" s="1"/>
  <c r="H6" i="3" a="1"/>
  <c r="H6" i="3" s="1"/>
  <c r="H11" i="3" a="1"/>
  <c r="H11" i="3" s="1"/>
  <c r="G9" i="3" a="1"/>
  <c r="G9" i="3" s="1"/>
  <c r="H3" i="3" a="1"/>
  <c r="H3" i="3" s="1"/>
  <c r="F3" i="3" a="1"/>
  <c r="F3" i="3" s="1"/>
  <c r="I5" i="3" a="1"/>
  <c r="I5" i="3" s="1"/>
  <c r="H13" i="3" a="1"/>
  <c r="H13" i="3" s="1"/>
  <c r="I7" i="3" a="1"/>
  <c r="I7" i="3" s="1"/>
  <c r="I13" i="3" a="1"/>
  <c r="I13" i="3" s="1"/>
  <c r="G8" i="3" a="1"/>
  <c r="G8" i="3" s="1"/>
  <c r="H14" i="3" a="1"/>
  <c r="H14" i="3" s="1"/>
  <c r="F6" i="3" a="1"/>
  <c r="F6" i="3" s="1"/>
  <c r="F9" i="3" a="1"/>
  <c r="F9" i="3" s="1"/>
  <c r="F4" i="3" a="1"/>
  <c r="F4" i="3" s="1"/>
  <c r="G13" i="3" a="1"/>
  <c r="G13" i="3" s="1"/>
  <c r="G10" i="3" a="1"/>
  <c r="G10" i="3" s="1"/>
  <c r="H9" i="3" a="1"/>
  <c r="H9" i="3" s="1"/>
  <c r="I1" i="3" a="1"/>
  <c r="I1" i="3" s="1"/>
  <c r="F12" i="3" a="1"/>
  <c r="F12" i="3" s="1"/>
  <c r="H2" i="3" a="1"/>
  <c r="H2" i="3" s="1"/>
  <c r="G1" i="2"/>
  <c r="AA25" i="2" a="1"/>
  <c r="AA25" i="2" s="1"/>
  <c r="Z25" i="2" a="1"/>
  <c r="Z25" i="2" s="1"/>
  <c r="Y25" i="2" a="1"/>
  <c r="Y25" i="2" s="1"/>
  <c r="O1" i="3" a="1"/>
  <c r="O1" i="3" l="1"/>
  <c r="H1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<sst xmlns="http://schemas.openxmlformats.org/spreadsheetml/2006/main" count="285" uniqueCount="65">
  <si>
    <t>Nom du compétiteur</t>
  </si>
  <si>
    <t>Club</t>
  </si>
  <si>
    <t>Score qualification</t>
  </si>
  <si>
    <t>Poule</t>
  </si>
  <si>
    <t>État poule</t>
  </si>
  <si>
    <t>LANDEDA</t>
  </si>
  <si>
    <t>L R</t>
  </si>
  <si>
    <t>GUILERS</t>
  </si>
  <si>
    <t>B A</t>
  </si>
  <si>
    <t>G M</t>
  </si>
  <si>
    <t>A G</t>
  </si>
  <si>
    <t>LANDIVISIAU</t>
  </si>
  <si>
    <t>L V</t>
  </si>
  <si>
    <t>L M</t>
  </si>
  <si>
    <t>PLOGASTEL ST GERMAIN</t>
  </si>
  <si>
    <t>L L</t>
  </si>
  <si>
    <t>ST POL DE LEON</t>
  </si>
  <si>
    <t>L S</t>
  </si>
  <si>
    <t>CROZON</t>
  </si>
  <si>
    <t>A W</t>
  </si>
  <si>
    <t>ST RENAN</t>
  </si>
  <si>
    <t>M R</t>
  </si>
  <si>
    <t>L E</t>
  </si>
  <si>
    <t>G E</t>
  </si>
  <si>
    <t>D S</t>
  </si>
  <si>
    <t>B K</t>
  </si>
  <si>
    <t>P S</t>
  </si>
  <si>
    <t>L J</t>
  </si>
  <si>
    <t>J F</t>
  </si>
  <si>
    <t>T C</t>
  </si>
  <si>
    <t>B M</t>
  </si>
  <si>
    <t>A T</t>
  </si>
  <si>
    <t>D M</t>
  </si>
  <si>
    <t>H M</t>
  </si>
  <si>
    <t>R L</t>
  </si>
  <si>
    <t>H E</t>
  </si>
  <si>
    <t>P L</t>
  </si>
  <si>
    <t>M D</t>
  </si>
  <si>
    <t>LOGONNA-DAOULAS</t>
  </si>
  <si>
    <t>V P</t>
  </si>
  <si>
    <t>B V</t>
  </si>
  <si>
    <t>PLOUGASNOU</t>
  </si>
  <si>
    <t>L G</t>
  </si>
  <si>
    <t>A L</t>
  </si>
  <si>
    <t>P K</t>
  </si>
  <si>
    <t>A E</t>
  </si>
  <si>
    <t>B D</t>
  </si>
  <si>
    <t>P G</t>
  </si>
  <si>
    <t>TINTENIAC</t>
  </si>
  <si>
    <t>G N</t>
  </si>
  <si>
    <t>G A</t>
  </si>
  <si>
    <t>L K</t>
  </si>
  <si>
    <t>B L</t>
  </si>
  <si>
    <t>C M</t>
  </si>
  <si>
    <t>G T</t>
  </si>
  <si>
    <t>O P</t>
  </si>
  <si>
    <t>L W</t>
  </si>
  <si>
    <t>M N</t>
  </si>
  <si>
    <t>rang</t>
  </si>
  <si>
    <t>000|000|000|001|000|000|000|000|000|000|001|001|001|001</t>
  </si>
  <si>
    <t>D L</t>
  </si>
  <si>
    <t>h2so4</t>
  </si>
  <si>
    <t>000|000|000|001|000|000|000|000|000|000|001|001|001|000</t>
  </si>
  <si>
    <t>Alex</t>
  </si>
  <si>
    <t>BSALV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</si>
</sst>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3" fontId="0" fillId="0" borderId="0" xfId="0" applyNumberFormat="1"/>
    <xf numFmtId="3" fontId="0" fillId="2" borderId="0" xfId="0" applyNumberFormat="1" applyFill="1"/>
    <xf numFmtId="0" fontId="0" fillId="3" borderId="0" xfId="0" applyFill="1"/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 vertical="center" readingOrder="1"/>
    </xf>
    <xf numFmtId="0" fontId="0" fillId="0" borderId="2" xfId="0" applyBorder="1" applyAlignment="1">
      <alignment horizontal="center" vertical="center" readingOrder="1"/>
    </xf>
    <xf numFmtId="0" fontId="0" fillId="0" borderId="2" xfId="0" applyBorder="1"/>
    <xf numFmtId="0" fontId="0" fillId="4" borderId="3" xfId="0" quotePrefix="1" applyFill="1" applyBorder="1"/>
    <xf numFmtId="0" fontId="0" fillId="4" borderId="0" xfId="0" quotePrefix="1" applyFill="1" applyBorder="1"/>
    <xf numFmtId="0" fontId="0" fillId="4" borderId="4" xfId="0" quotePrefix="1" applyFill="1" applyBorder="1"/>
    <xf numFmtId="0" fontId="0" fillId="5" borderId="0" xfId="0" quotePrefix="1" applyFill="1"/>
  </cellXfs>
  <cellStyles count="1">
    <cellStyle name="Standaard" xfId="0" builtinId="0"/>
  </cellStyles>
  <dxfs count="10">
    <dxf>
      <border diagonalUp="0" diagonalDown="0" outline="0">
        <left/>
        <right style="thin">
          <color indexed="64"/>
        </right>
        <top/>
        <bottom/>
      </border>
    </dxf>
    <dxf>
      <numFmt numFmtId="0" formatCode="General"/>
      <border outline="0">
        <left style="thin">
          <color indexed="64"/>
        </left>
      </border>
    </dxf>
    <dxf>
      <alignment horizontal="center" vertical="center" textRotation="0" wrapText="0" indent="0" justifyLastLine="0" shrinkToFit="0" readingOrder="1"/>
    </dxf>
    <dxf>
      <alignment horizontal="left" vertical="center" textRotation="0" wrapText="0" indent="0" justifyLastLine="0" shrinkToFit="0" readingOrder="1"/>
    </dxf>
    <dxf>
      <alignment horizontal="left" vertical="center" textRotation="0" wrapText="0" indent="0" justifyLastLine="0" shrinkToFit="0" readingOrder="1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304800</xdr:colOff>
          <xdr:row>0</xdr:row>
          <xdr:rowOff>95250</xdr:rowOff>
        </xdr:from>
        <xdr:to>
          <xdr:col>9</xdr:col>
          <xdr:colOff>590550</xdr:colOff>
          <xdr:row>0</xdr:row>
          <xdr:rowOff>590550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Pouler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628650</xdr:colOff>
      <xdr:row>16</xdr:row>
      <xdr:rowOff>38100</xdr:rowOff>
    </xdr:from>
    <xdr:to>
      <xdr:col>11</xdr:col>
      <xdr:colOff>361950</xdr:colOff>
      <xdr:row>19</xdr:row>
      <xdr:rowOff>47625</xdr:rowOff>
    </xdr:to>
    <xdr:sp macro="[0]!tri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85ED54FC-B64D-032C-9BDA-FEDE6B3ADCD0}"/>
            </a:ext>
          </a:extLst>
        </xdr:cNvPr>
        <xdr:cNvSpPr/>
      </xdr:nvSpPr>
      <xdr:spPr>
        <a:xfrm>
          <a:off x="4162425" y="3086100"/>
          <a:ext cx="1238250" cy="5810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 b="1"/>
            <a:t>Macro</a:t>
          </a:r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7C4178-83CA-4634-A9AA-F0A88F517AAE}" name="Tabel1" displayName="Tabel1" ref="A1:F56" totalsRowShown="0" headerRowDxfId="9" headerRowBorderDxfId="8" tableBorderDxfId="7" totalsRowBorderDxfId="6">
  <autoFilter ref="A1:F56" xr:uid="{481E2FE2-5252-4F3D-BADB-AEE4A395B9AB}"/>
  <tableColumns count="6">
    <tableColumn id="1" xr3:uid="{2EE4FBE5-59A4-4288-81A5-E03F631EE654}" name="Poule" dataDxfId="5"/>
    <tableColumn id="2" xr3:uid="{C80588D2-2CDB-427E-8F14-3FC2E68C5229}" name="Nom du compétiteur" dataDxfId="4"/>
    <tableColumn id="3" xr3:uid="{F2CC7243-FC31-4E1A-AF88-9EB7D49BE02A}" name="Club" dataDxfId="3"/>
    <tableColumn id="4" xr3:uid="{1C14A835-79AF-4E7B-B95B-F64B45C574FE}" name="Score qualification" dataDxfId="2"/>
    <tableColumn id="5" xr3:uid="{C5DBAF58-1A26-4E2F-A7D4-A2E83F24CBD6}" name="État poule" dataDxfId="0">
      <calculatedColumnFormula>IF(COUNTIF(A:A,A2)=4,"Complète","Incomplète")</calculatedColumnFormula>
    </tableColumn>
    <tableColumn id="6" xr3:uid="{44A516DC-C0E8-437F-9E31-1CAAB081FBF1}" name="rang" dataDxfId="1">
      <calculatedColumnFormula>RANK(Tabel1[[#This Row],[Score qualification]],Tabel1[Score qualification])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E2FE2-5252-4F3D-BADB-AEE4A395B9AB}">
  <sheetPr codeName="Feuil2"/>
  <dimension ref="A1:AA56"/>
  <sheetViews>
    <sheetView showGridLines="0" workbookViewId="0">
      <pane ySplit="1" topLeftCell="A2" activePane="bottomLeft" state="frozen"/>
      <selection pane="bottomLeft" activeCell="B1" sqref="B1"/>
    </sheetView>
  </sheetViews>
  <sheetFormatPr defaultColWidth="11.42578125" defaultRowHeight="15" x14ac:dyDescent="0.25"/>
  <cols>
    <col min="1" max="1" width="12.7109375" customWidth="1"/>
    <col min="2" max="2" width="21.5703125" customWidth="1"/>
    <col min="3" max="3" width="22.42578125" bestFit="1" customWidth="1"/>
    <col min="4" max="4" width="19.5703125" customWidth="1"/>
    <col min="5" max="5" width="12.7109375" customWidth="1"/>
    <col min="8" max="8" width="13.28515625" customWidth="1"/>
    <col min="12" max="15" width="15" customWidth="1"/>
    <col min="16" max="16" width="14.85546875" bestFit="1" customWidth="1"/>
    <col min="17" max="18" width="22.5703125" bestFit="1" customWidth="1"/>
    <col min="19" max="19" width="19.5703125" bestFit="1" customWidth="1"/>
    <col min="20" max="20" width="13.5703125" bestFit="1" customWidth="1"/>
    <col min="21" max="21" width="19.5703125" bestFit="1" customWidth="1"/>
    <col min="22" max="22" width="14.85546875" bestFit="1" customWidth="1"/>
    <col min="23" max="23" width="19.5703125" bestFit="1" customWidth="1"/>
    <col min="24" max="26" width="22.5703125" bestFit="1" customWidth="1"/>
    <col min="27" max="27" width="13.140625" bestFit="1" customWidth="1"/>
  </cols>
  <sheetData>
    <row r="1" spans="1:26" ht="58.5" customHeight="1" x14ac:dyDescent="0.25">
      <c r="A1" s="7" t="s">
        <v>3</v>
      </c>
      <c r="B1" s="7" t="s">
        <v>0</v>
      </c>
      <c r="C1" s="7" t="s">
        <v>1</v>
      </c>
      <c r="D1" s="7" t="s">
        <v>2</v>
      </c>
      <c r="E1" s="7" t="s">
        <v>4</v>
      </c>
      <c r="F1" s="3" t="s">
        <v>58</v>
      </c>
      <c r="G1" s="1" t="str">
        <f>MAX(A:A)&amp;IF(MAX(A:A)&gt;1," poules"," poule")</f>
        <v>15 poules</v>
      </c>
      <c r="H1" s="2" t="str">
        <f>COUNTIF(E:E,"Incomplète")&amp;IF(COUNTIF(E:E,"Incomplète")&gt;1," archers "," archer ")&amp;"à repositionner"</f>
        <v>3 archers à repositionner</v>
      </c>
      <c r="M1">
        <f>COLUMN()-12</f>
        <v>1</v>
      </c>
      <c r="N1">
        <f t="shared" ref="N1:Z1" si="0">COLUMN()-12</f>
        <v>2</v>
      </c>
      <c r="O1">
        <f t="shared" si="0"/>
        <v>3</v>
      </c>
      <c r="P1">
        <f t="shared" si="0"/>
        <v>4</v>
      </c>
      <c r="Q1">
        <f t="shared" si="0"/>
        <v>5</v>
      </c>
      <c r="R1">
        <f t="shared" si="0"/>
        <v>6</v>
      </c>
      <c r="S1">
        <f t="shared" si="0"/>
        <v>7</v>
      </c>
      <c r="T1">
        <f t="shared" si="0"/>
        <v>8</v>
      </c>
      <c r="U1">
        <f t="shared" si="0"/>
        <v>9</v>
      </c>
      <c r="V1">
        <f t="shared" si="0"/>
        <v>10</v>
      </c>
      <c r="W1">
        <f t="shared" si="0"/>
        <v>11</v>
      </c>
      <c r="X1">
        <f t="shared" si="0"/>
        <v>12</v>
      </c>
      <c r="Y1">
        <f t="shared" si="0"/>
        <v>13</v>
      </c>
      <c r="Z1">
        <f t="shared" si="0"/>
        <v>14</v>
      </c>
    </row>
    <row r="2" spans="1:26" x14ac:dyDescent="0.25">
      <c r="A2" s="8">
        <v>1</v>
      </c>
      <c r="B2" s="9" t="s">
        <v>60</v>
      </c>
      <c r="C2" s="9" t="s">
        <v>5</v>
      </c>
      <c r="D2" s="10">
        <v>159</v>
      </c>
      <c r="E2" s="11" t="str">
        <f t="shared" ref="E2:E33" si="1">IF(COUNTIF(A:A,A2)=4,"Complète","Incomplète")</f>
        <v>Complète</v>
      </c>
      <c r="F2">
        <f>RANK(Tabel1[[#This Row],[Score qualification]],Tabel1[Score qualification])</f>
        <v>1</v>
      </c>
    </row>
    <row r="3" spans="1:26" x14ac:dyDescent="0.25">
      <c r="A3" s="8">
        <v>1</v>
      </c>
      <c r="B3" s="9" t="s">
        <v>6</v>
      </c>
      <c r="C3" s="9" t="s">
        <v>7</v>
      </c>
      <c r="D3" s="10">
        <v>158</v>
      </c>
      <c r="E3" s="11" t="str">
        <f t="shared" si="1"/>
        <v>Complète</v>
      </c>
      <c r="F3">
        <f>RANK(Tabel1[[#This Row],[Score qualification]],Tabel1[Score qualification])</f>
        <v>2</v>
      </c>
    </row>
    <row r="4" spans="1:26" x14ac:dyDescent="0.25">
      <c r="A4" s="8">
        <v>2</v>
      </c>
      <c r="B4" s="9" t="s">
        <v>8</v>
      </c>
      <c r="C4" s="9" t="s">
        <v>7</v>
      </c>
      <c r="D4" s="10">
        <v>157</v>
      </c>
      <c r="E4" s="11" t="str">
        <f t="shared" si="1"/>
        <v>Complète</v>
      </c>
      <c r="F4">
        <f>RANK(Tabel1[[#This Row],[Score qualification]],Tabel1[Score qualification])</f>
        <v>3</v>
      </c>
    </row>
    <row r="5" spans="1:26" x14ac:dyDescent="0.25">
      <c r="A5" s="8">
        <v>3</v>
      </c>
      <c r="B5" s="9" t="s">
        <v>9</v>
      </c>
      <c r="C5" s="9" t="s">
        <v>7</v>
      </c>
      <c r="D5" s="10">
        <v>154</v>
      </c>
      <c r="E5" s="11" t="str">
        <f t="shared" si="1"/>
        <v>Complète</v>
      </c>
      <c r="F5">
        <f>RANK(Tabel1[[#This Row],[Score qualification]],Tabel1[Score qualification])</f>
        <v>4</v>
      </c>
    </row>
    <row r="6" spans="1:26" x14ac:dyDescent="0.25">
      <c r="A6" s="8">
        <v>1</v>
      </c>
      <c r="B6" s="9" t="s">
        <v>10</v>
      </c>
      <c r="C6" s="9" t="s">
        <v>11</v>
      </c>
      <c r="D6" s="10">
        <v>151</v>
      </c>
      <c r="E6" s="11" t="str">
        <f t="shared" si="1"/>
        <v>Complète</v>
      </c>
      <c r="F6">
        <f>RANK(Tabel1[[#This Row],[Score qualification]],Tabel1[Score qualification])</f>
        <v>5</v>
      </c>
    </row>
    <row r="7" spans="1:26" x14ac:dyDescent="0.25">
      <c r="A7" s="8">
        <v>2</v>
      </c>
      <c r="B7" s="9" t="s">
        <v>12</v>
      </c>
      <c r="C7" s="9" t="s">
        <v>5</v>
      </c>
      <c r="D7" s="10">
        <v>149</v>
      </c>
      <c r="E7" s="11" t="str">
        <f t="shared" si="1"/>
        <v>Complète</v>
      </c>
      <c r="F7">
        <f>RANK(Tabel1[[#This Row],[Score qualification]],Tabel1[Score qualification])</f>
        <v>6</v>
      </c>
      <c r="G7">
        <v>4</v>
      </c>
      <c r="H7" t="s">
        <v>60</v>
      </c>
      <c r="I7" t="s">
        <v>6</v>
      </c>
      <c r="J7" t="s">
        <v>10</v>
      </c>
      <c r="K7" t="s">
        <v>13</v>
      </c>
      <c r="L7">
        <v>1</v>
      </c>
      <c r="M7">
        <v>2</v>
      </c>
      <c r="N7">
        <v>5</v>
      </c>
      <c r="O7">
        <v>7</v>
      </c>
      <c r="P7" t="s">
        <v>5</v>
      </c>
      <c r="Q7" t="s">
        <v>7</v>
      </c>
      <c r="R7" t="s">
        <v>11</v>
      </c>
      <c r="S7" t="s">
        <v>14</v>
      </c>
    </row>
    <row r="8" spans="1:26" x14ac:dyDescent="0.25">
      <c r="A8" s="8">
        <v>1</v>
      </c>
      <c r="B8" s="9" t="s">
        <v>13</v>
      </c>
      <c r="C8" s="9" t="s">
        <v>14</v>
      </c>
      <c r="D8" s="10">
        <v>148</v>
      </c>
      <c r="E8" s="11" t="str">
        <f t="shared" si="1"/>
        <v>Complète</v>
      </c>
      <c r="F8">
        <f>RANK(Tabel1[[#This Row],[Score qualification]],Tabel1[Score qualification])</f>
        <v>7</v>
      </c>
      <c r="G8">
        <v>4</v>
      </c>
      <c r="H8" t="s">
        <v>8</v>
      </c>
      <c r="I8" t="s">
        <v>12</v>
      </c>
      <c r="J8" t="s">
        <v>15</v>
      </c>
      <c r="K8" t="s">
        <v>17</v>
      </c>
      <c r="L8">
        <v>3</v>
      </c>
      <c r="M8">
        <v>6</v>
      </c>
      <c r="N8">
        <v>8</v>
      </c>
      <c r="O8">
        <v>9</v>
      </c>
      <c r="P8" t="s">
        <v>7</v>
      </c>
      <c r="Q8" t="s">
        <v>5</v>
      </c>
      <c r="R8" t="s">
        <v>16</v>
      </c>
      <c r="S8" t="s">
        <v>18</v>
      </c>
    </row>
    <row r="9" spans="1:26" x14ac:dyDescent="0.25">
      <c r="A9" s="8">
        <v>2</v>
      </c>
      <c r="B9" s="9" t="s">
        <v>15</v>
      </c>
      <c r="C9" s="9" t="s">
        <v>16</v>
      </c>
      <c r="D9" s="10">
        <v>146</v>
      </c>
      <c r="E9" s="11" t="str">
        <f t="shared" si="1"/>
        <v>Complète</v>
      </c>
      <c r="F9">
        <f>RANK(Tabel1[[#This Row],[Score qualification]],Tabel1[Score qualification])</f>
        <v>8</v>
      </c>
      <c r="G9">
        <v>4</v>
      </c>
      <c r="H9" t="s">
        <v>9</v>
      </c>
      <c r="I9" t="s">
        <v>19</v>
      </c>
      <c r="J9" t="s">
        <v>21</v>
      </c>
      <c r="K9" t="s">
        <v>24</v>
      </c>
      <c r="L9">
        <v>4</v>
      </c>
      <c r="M9">
        <v>11</v>
      </c>
      <c r="N9">
        <v>13</v>
      </c>
      <c r="O9">
        <v>15</v>
      </c>
      <c r="P9" t="s">
        <v>7</v>
      </c>
      <c r="Q9" t="s">
        <v>20</v>
      </c>
      <c r="R9" t="s">
        <v>11</v>
      </c>
      <c r="S9" t="s">
        <v>16</v>
      </c>
    </row>
    <row r="10" spans="1:26" x14ac:dyDescent="0.25">
      <c r="A10" s="8">
        <v>2</v>
      </c>
      <c r="B10" s="9" t="s">
        <v>17</v>
      </c>
      <c r="C10" s="9" t="s">
        <v>18</v>
      </c>
      <c r="D10" s="10">
        <v>143</v>
      </c>
      <c r="E10" s="11" t="str">
        <f t="shared" si="1"/>
        <v>Complète</v>
      </c>
      <c r="F10">
        <f>RANK(Tabel1[[#This Row],[Score qualification]],Tabel1[Score qualification])</f>
        <v>9</v>
      </c>
      <c r="G10">
        <v>4</v>
      </c>
      <c r="H10" t="s">
        <v>9</v>
      </c>
      <c r="I10" t="s">
        <v>22</v>
      </c>
      <c r="J10" t="s">
        <v>9</v>
      </c>
      <c r="K10" t="s">
        <v>25</v>
      </c>
      <c r="L10">
        <v>10</v>
      </c>
      <c r="M10">
        <v>12</v>
      </c>
      <c r="N10">
        <v>16</v>
      </c>
      <c r="O10">
        <v>17</v>
      </c>
      <c r="P10" t="s">
        <v>7</v>
      </c>
      <c r="Q10" t="s">
        <v>20</v>
      </c>
      <c r="R10" t="s">
        <v>11</v>
      </c>
      <c r="S10" t="s">
        <v>16</v>
      </c>
    </row>
    <row r="11" spans="1:26" x14ac:dyDescent="0.25">
      <c r="A11" s="8">
        <v>4</v>
      </c>
      <c r="B11" s="9" t="s">
        <v>9</v>
      </c>
      <c r="C11" s="9" t="s">
        <v>7</v>
      </c>
      <c r="D11" s="10">
        <v>139</v>
      </c>
      <c r="E11" s="11" t="str">
        <f t="shared" si="1"/>
        <v>Complète</v>
      </c>
      <c r="F11">
        <f>RANK(Tabel1[[#This Row],[Score qualification]],Tabel1[Score qualification])</f>
        <v>10</v>
      </c>
      <c r="G11">
        <v>4</v>
      </c>
      <c r="H11" t="s">
        <v>23</v>
      </c>
      <c r="I11" t="s">
        <v>26</v>
      </c>
      <c r="J11" t="s">
        <v>28</v>
      </c>
      <c r="K11" t="s">
        <v>31</v>
      </c>
      <c r="L11">
        <v>14</v>
      </c>
      <c r="M11">
        <v>19</v>
      </c>
      <c r="N11">
        <v>21</v>
      </c>
      <c r="O11">
        <v>24</v>
      </c>
      <c r="P11" t="s">
        <v>7</v>
      </c>
      <c r="Q11" t="s">
        <v>18</v>
      </c>
      <c r="R11" t="s">
        <v>14</v>
      </c>
      <c r="S11" t="s">
        <v>11</v>
      </c>
    </row>
    <row r="12" spans="1:26" x14ac:dyDescent="0.25">
      <c r="A12" s="8">
        <v>3</v>
      </c>
      <c r="B12" s="9" t="s">
        <v>19</v>
      </c>
      <c r="C12" s="9" t="s">
        <v>20</v>
      </c>
      <c r="D12" s="10">
        <v>139</v>
      </c>
      <c r="E12" s="11" t="str">
        <f t="shared" si="1"/>
        <v>Complète</v>
      </c>
      <c r="F12">
        <f>RANK(Tabel1[[#This Row],[Score qualification]],Tabel1[Score qualification])</f>
        <v>10</v>
      </c>
      <c r="G12">
        <v>4</v>
      </c>
      <c r="H12" t="s">
        <v>22</v>
      </c>
      <c r="I12" t="s">
        <v>30</v>
      </c>
      <c r="J12" t="s">
        <v>32</v>
      </c>
      <c r="K12" t="s">
        <v>33</v>
      </c>
      <c r="L12">
        <v>18</v>
      </c>
      <c r="M12">
        <v>23</v>
      </c>
      <c r="N12">
        <v>25</v>
      </c>
      <c r="O12">
        <v>26</v>
      </c>
      <c r="P12" t="s">
        <v>7</v>
      </c>
      <c r="Q12" t="s">
        <v>14</v>
      </c>
      <c r="R12" t="s">
        <v>18</v>
      </c>
      <c r="S12" t="s">
        <v>16</v>
      </c>
    </row>
    <row r="13" spans="1:26" x14ac:dyDescent="0.25">
      <c r="A13" s="8">
        <v>3</v>
      </c>
      <c r="B13" s="9" t="s">
        <v>21</v>
      </c>
      <c r="C13" s="9" t="s">
        <v>11</v>
      </c>
      <c r="D13" s="10">
        <v>138</v>
      </c>
      <c r="E13" s="11" t="str">
        <f t="shared" si="1"/>
        <v>Complète</v>
      </c>
      <c r="F13">
        <f>RANK(Tabel1[[#This Row],[Score qualification]],Tabel1[Score qualification])</f>
        <v>12</v>
      </c>
      <c r="G13">
        <v>4</v>
      </c>
      <c r="H13" t="s">
        <v>27</v>
      </c>
      <c r="I13" t="s">
        <v>34</v>
      </c>
      <c r="J13" t="s">
        <v>35</v>
      </c>
      <c r="K13" t="s">
        <v>37</v>
      </c>
      <c r="L13">
        <v>20</v>
      </c>
      <c r="M13">
        <v>27</v>
      </c>
      <c r="N13">
        <v>28</v>
      </c>
      <c r="O13">
        <v>29</v>
      </c>
      <c r="P13" t="s">
        <v>7</v>
      </c>
      <c r="Q13" t="s">
        <v>16</v>
      </c>
      <c r="R13" t="s">
        <v>20</v>
      </c>
      <c r="S13" t="s">
        <v>38</v>
      </c>
    </row>
    <row r="14" spans="1:26" x14ac:dyDescent="0.25">
      <c r="A14" s="8">
        <v>4</v>
      </c>
      <c r="B14" s="9" t="s">
        <v>22</v>
      </c>
      <c r="C14" s="9" t="s">
        <v>20</v>
      </c>
      <c r="D14" s="10">
        <v>138</v>
      </c>
      <c r="E14" s="11" t="str">
        <f t="shared" si="1"/>
        <v>Complète</v>
      </c>
      <c r="F14">
        <f>RANK(Tabel1[[#This Row],[Score qualification]],Tabel1[Score qualification])</f>
        <v>12</v>
      </c>
      <c r="G14">
        <v>4</v>
      </c>
      <c r="H14" t="s">
        <v>29</v>
      </c>
      <c r="I14" t="s">
        <v>36</v>
      </c>
      <c r="J14" t="s">
        <v>39</v>
      </c>
      <c r="K14" t="s">
        <v>40</v>
      </c>
      <c r="L14">
        <v>22</v>
      </c>
      <c r="M14">
        <v>30</v>
      </c>
      <c r="N14">
        <v>31</v>
      </c>
      <c r="O14">
        <v>32</v>
      </c>
      <c r="P14" t="s">
        <v>7</v>
      </c>
      <c r="Q14" t="s">
        <v>5</v>
      </c>
      <c r="R14" t="s">
        <v>20</v>
      </c>
      <c r="S14" t="s">
        <v>41</v>
      </c>
    </row>
    <row r="15" spans="1:26" x14ac:dyDescent="0.25">
      <c r="A15" s="8">
        <v>5</v>
      </c>
      <c r="B15" s="9" t="s">
        <v>23</v>
      </c>
      <c r="C15" s="9" t="s">
        <v>7</v>
      </c>
      <c r="D15" s="10">
        <v>137</v>
      </c>
      <c r="E15" s="11" t="str">
        <f t="shared" si="1"/>
        <v>Complète</v>
      </c>
      <c r="F15">
        <f>RANK(Tabel1[[#This Row],[Score qualification]],Tabel1[Score qualification])</f>
        <v>14</v>
      </c>
      <c r="G15">
        <v>4</v>
      </c>
      <c r="H15" t="s">
        <v>15</v>
      </c>
      <c r="I15" t="s">
        <v>42</v>
      </c>
      <c r="J15" t="s">
        <v>8</v>
      </c>
      <c r="K15" t="s">
        <v>45</v>
      </c>
      <c r="L15">
        <v>33</v>
      </c>
      <c r="M15">
        <v>35</v>
      </c>
      <c r="N15">
        <v>36</v>
      </c>
      <c r="O15">
        <v>39</v>
      </c>
      <c r="P15" t="s">
        <v>41</v>
      </c>
      <c r="Q15" t="s">
        <v>38</v>
      </c>
      <c r="R15" t="s">
        <v>5</v>
      </c>
      <c r="S15" t="s">
        <v>20</v>
      </c>
    </row>
    <row r="16" spans="1:26" x14ac:dyDescent="0.25">
      <c r="A16" s="8">
        <v>3</v>
      </c>
      <c r="B16" s="9" t="s">
        <v>24</v>
      </c>
      <c r="C16" s="9" t="s">
        <v>16</v>
      </c>
      <c r="D16" s="10">
        <v>136</v>
      </c>
      <c r="E16" s="11" t="str">
        <f t="shared" si="1"/>
        <v>Complète</v>
      </c>
      <c r="F16">
        <f>RANK(Tabel1[[#This Row],[Score qualification]],Tabel1[Score qualification])</f>
        <v>15</v>
      </c>
      <c r="G16">
        <v>4</v>
      </c>
      <c r="H16" t="s">
        <v>43</v>
      </c>
      <c r="I16" t="s">
        <v>35</v>
      </c>
      <c r="J16" t="s">
        <v>46</v>
      </c>
      <c r="K16" t="s">
        <v>47</v>
      </c>
      <c r="L16">
        <v>34</v>
      </c>
      <c r="M16">
        <v>40</v>
      </c>
      <c r="N16">
        <v>41</v>
      </c>
      <c r="O16">
        <v>42</v>
      </c>
      <c r="P16" t="s">
        <v>41</v>
      </c>
      <c r="Q16" t="s">
        <v>7</v>
      </c>
      <c r="R16" t="s">
        <v>16</v>
      </c>
      <c r="S16" t="s">
        <v>48</v>
      </c>
    </row>
    <row r="17" spans="1:27" x14ac:dyDescent="0.25">
      <c r="A17" s="8">
        <v>4</v>
      </c>
      <c r="B17" s="9" t="s">
        <v>9</v>
      </c>
      <c r="C17" s="9" t="s">
        <v>11</v>
      </c>
      <c r="D17" s="10">
        <v>135</v>
      </c>
      <c r="E17" s="11" t="str">
        <f t="shared" si="1"/>
        <v>Complète</v>
      </c>
      <c r="F17">
        <f>RANK(Tabel1[[#This Row],[Score qualification]],Tabel1[Score qualification])</f>
        <v>16</v>
      </c>
      <c r="G17">
        <v>4</v>
      </c>
      <c r="H17" t="s">
        <v>44</v>
      </c>
      <c r="I17" t="s">
        <v>49</v>
      </c>
      <c r="J17" t="s">
        <v>50</v>
      </c>
      <c r="K17" t="s">
        <v>15</v>
      </c>
      <c r="L17">
        <v>37</v>
      </c>
      <c r="M17">
        <v>43</v>
      </c>
      <c r="N17">
        <v>45</v>
      </c>
      <c r="O17">
        <v>46</v>
      </c>
      <c r="P17" t="s">
        <v>41</v>
      </c>
      <c r="Q17" t="s">
        <v>38</v>
      </c>
      <c r="R17" t="s">
        <v>16</v>
      </c>
      <c r="S17" t="s">
        <v>18</v>
      </c>
    </row>
    <row r="18" spans="1:27" x14ac:dyDescent="0.25">
      <c r="A18" s="8">
        <v>4</v>
      </c>
      <c r="B18" s="9" t="s">
        <v>25</v>
      </c>
      <c r="C18" s="9" t="s">
        <v>16</v>
      </c>
      <c r="D18" s="10">
        <v>134</v>
      </c>
      <c r="E18" s="11" t="str">
        <f t="shared" si="1"/>
        <v>Complète</v>
      </c>
      <c r="F18">
        <f>RANK(Tabel1[[#This Row],[Score qualification]],Tabel1[Score qualification])</f>
        <v>17</v>
      </c>
      <c r="G18">
        <v>4</v>
      </c>
      <c r="H18" t="s">
        <v>36</v>
      </c>
      <c r="I18" t="s">
        <v>52</v>
      </c>
      <c r="J18" t="s">
        <v>53</v>
      </c>
      <c r="K18" t="s">
        <v>54</v>
      </c>
      <c r="L18">
        <v>38</v>
      </c>
      <c r="M18">
        <v>47</v>
      </c>
      <c r="N18">
        <v>48</v>
      </c>
      <c r="O18">
        <v>49</v>
      </c>
      <c r="P18" t="s">
        <v>41</v>
      </c>
      <c r="Q18" t="s">
        <v>7</v>
      </c>
      <c r="R18" t="s">
        <v>5</v>
      </c>
      <c r="S18" t="s">
        <v>14</v>
      </c>
    </row>
    <row r="19" spans="1:27" x14ac:dyDescent="0.25">
      <c r="A19" s="8">
        <v>5</v>
      </c>
      <c r="B19" s="9" t="s">
        <v>26</v>
      </c>
      <c r="C19" s="9" t="s">
        <v>18</v>
      </c>
      <c r="D19" s="10">
        <v>132</v>
      </c>
      <c r="E19" s="11" t="str">
        <f t="shared" si="1"/>
        <v>Complète</v>
      </c>
      <c r="F19">
        <f>RANK(Tabel1[[#This Row],[Score qualification]],Tabel1[Score qualification])</f>
        <v>18</v>
      </c>
      <c r="G19">
        <v>4</v>
      </c>
      <c r="H19" t="s">
        <v>51</v>
      </c>
      <c r="I19" t="s">
        <v>13</v>
      </c>
      <c r="J19" t="s">
        <v>56</v>
      </c>
      <c r="K19" t="s">
        <v>13</v>
      </c>
      <c r="L19">
        <v>44</v>
      </c>
      <c r="M19">
        <v>52</v>
      </c>
      <c r="N19">
        <v>53</v>
      </c>
      <c r="O19">
        <v>54</v>
      </c>
      <c r="P19" t="s">
        <v>41</v>
      </c>
      <c r="Q19" t="s">
        <v>14</v>
      </c>
      <c r="R19" t="s">
        <v>38</v>
      </c>
      <c r="S19" t="s">
        <v>20</v>
      </c>
    </row>
    <row r="20" spans="1:27" x14ac:dyDescent="0.25">
      <c r="A20" s="8">
        <v>6</v>
      </c>
      <c r="B20" s="9" t="s">
        <v>22</v>
      </c>
      <c r="C20" s="9" t="s">
        <v>7</v>
      </c>
      <c r="D20" s="10">
        <v>132</v>
      </c>
      <c r="E20" s="11" t="str">
        <f t="shared" si="1"/>
        <v>Complète</v>
      </c>
      <c r="F20">
        <f>RANK(Tabel1[[#This Row],[Score qualification]],Tabel1[Score qualification])</f>
        <v>18</v>
      </c>
      <c r="G20">
        <v>2</v>
      </c>
      <c r="H20" t="s">
        <v>55</v>
      </c>
      <c r="I20" t="s">
        <v>57</v>
      </c>
      <c r="L20">
        <v>50</v>
      </c>
      <c r="M20">
        <v>55</v>
      </c>
      <c r="P20" t="s">
        <v>41</v>
      </c>
      <c r="Q20" t="s">
        <v>14</v>
      </c>
    </row>
    <row r="21" spans="1:27" x14ac:dyDescent="0.25">
      <c r="A21" s="8">
        <v>7</v>
      </c>
      <c r="B21" s="9" t="s">
        <v>27</v>
      </c>
      <c r="C21" s="9" t="s">
        <v>7</v>
      </c>
      <c r="D21" s="10">
        <v>131</v>
      </c>
      <c r="E21" s="11" t="str">
        <f t="shared" si="1"/>
        <v>Complète</v>
      </c>
      <c r="F21">
        <f>RANK(Tabel1[[#This Row],[Score qualification]],Tabel1[Score qualification])</f>
        <v>20</v>
      </c>
    </row>
    <row r="22" spans="1:27" x14ac:dyDescent="0.25">
      <c r="A22" s="8">
        <v>5</v>
      </c>
      <c r="B22" s="9" t="s">
        <v>28</v>
      </c>
      <c r="C22" s="9" t="s">
        <v>14</v>
      </c>
      <c r="D22" s="10">
        <v>125</v>
      </c>
      <c r="E22" s="11" t="str">
        <f t="shared" si="1"/>
        <v>Complète</v>
      </c>
      <c r="F22">
        <f>RANK(Tabel1[[#This Row],[Score qualification]],Tabel1[Score qualification])</f>
        <v>21</v>
      </c>
    </row>
    <row r="23" spans="1:27" x14ac:dyDescent="0.25">
      <c r="A23" s="8">
        <v>8</v>
      </c>
      <c r="B23" s="9" t="s">
        <v>29</v>
      </c>
      <c r="C23" s="9" t="s">
        <v>7</v>
      </c>
      <c r="D23" s="10">
        <v>124</v>
      </c>
      <c r="E23" s="11" t="str">
        <f t="shared" si="1"/>
        <v>Complète</v>
      </c>
      <c r="F23">
        <f>RANK(Tabel1[[#This Row],[Score qualification]],Tabel1[Score qualification])</f>
        <v>22</v>
      </c>
    </row>
    <row r="24" spans="1:27" x14ac:dyDescent="0.25">
      <c r="A24" s="8">
        <v>6</v>
      </c>
      <c r="B24" s="9" t="s">
        <v>30</v>
      </c>
      <c r="C24" s="9" t="s">
        <v>14</v>
      </c>
      <c r="D24" s="10">
        <v>121</v>
      </c>
      <c r="E24" s="11" t="str">
        <f t="shared" si="1"/>
        <v>Complète</v>
      </c>
      <c r="F24">
        <f>RANK(Tabel1[[#This Row],[Score qualification]],Tabel1[Score qualification])</f>
        <v>23</v>
      </c>
    </row>
    <row r="25" spans="1:27" x14ac:dyDescent="0.25">
      <c r="A25" s="8">
        <v>5</v>
      </c>
      <c r="B25" s="9" t="s">
        <v>31</v>
      </c>
      <c r="C25" s="9" t="s">
        <v>11</v>
      </c>
      <c r="D25" s="10">
        <v>120</v>
      </c>
      <c r="E25" s="11" t="str">
        <f t="shared" si="1"/>
        <v>Complète</v>
      </c>
      <c r="F25">
        <f>RANK(Tabel1[[#This Row],[Score qualification]],Tabel1[Score qualification])</f>
        <v>24</v>
      </c>
      <c r="Y25" t="str" cm="1">
        <f t="array" ref="Y25:Y28">_xlfn._xlws.FILTER(Tabel1[[Club]:[Club]],Tabel1[[Poule]:[Poule]]=Y$1)</f>
        <v>PLOUGASNOU</v>
      </c>
      <c r="Z25" t="str" cm="1">
        <f t="array" ref="Z25:Z26">_xlfn._xlws.FILTER(Tabel1[[Club]:[Club]],Tabel1[[Poule]:[Poule]]=Z$1)</f>
        <v>PLOUGASNOU</v>
      </c>
      <c r="AA25" t="e" cm="1" vm="1">
        <f t="array" ref="AA25">_xlfn._xlws.FILTER(Tabel1[[Club]:[Club]],Tabel1[[Poule]:[Poule]]=AA$1)</f>
        <v>#VALUE!</v>
      </c>
    </row>
    <row r="26" spans="1:27" x14ac:dyDescent="0.25">
      <c r="A26" s="8">
        <v>6</v>
      </c>
      <c r="B26" s="9" t="s">
        <v>32</v>
      </c>
      <c r="C26" s="9" t="s">
        <v>18</v>
      </c>
      <c r="D26" s="10">
        <v>120</v>
      </c>
      <c r="E26" s="11" t="str">
        <f t="shared" si="1"/>
        <v>Complète</v>
      </c>
      <c r="F26">
        <f>RANK(Tabel1[[#This Row],[Score qualification]],Tabel1[Score qualification])</f>
        <v>24</v>
      </c>
      <c r="Y26" t="str">
        <v>PLOGASTEL ST GERMAIN</v>
      </c>
      <c r="Z26" t="str">
        <v>PLOGASTEL ST GERMAIN</v>
      </c>
    </row>
    <row r="27" spans="1:27" x14ac:dyDescent="0.25">
      <c r="A27" s="8">
        <v>6</v>
      </c>
      <c r="B27" s="9" t="s">
        <v>33</v>
      </c>
      <c r="C27" s="9" t="s">
        <v>16</v>
      </c>
      <c r="D27" s="10">
        <v>118</v>
      </c>
      <c r="E27" s="11" t="str">
        <f t="shared" si="1"/>
        <v>Complète</v>
      </c>
      <c r="F27">
        <f>RANK(Tabel1[[#This Row],[Score qualification]],Tabel1[Score qualification])</f>
        <v>26</v>
      </c>
      <c r="Y27" t="str">
        <v>LOGONNA-DAOULAS</v>
      </c>
    </row>
    <row r="28" spans="1:27" x14ac:dyDescent="0.25">
      <c r="A28" s="8">
        <v>7</v>
      </c>
      <c r="B28" s="9" t="s">
        <v>34</v>
      </c>
      <c r="C28" s="9" t="s">
        <v>16</v>
      </c>
      <c r="D28" s="10">
        <v>115</v>
      </c>
      <c r="E28" s="11" t="str">
        <f t="shared" si="1"/>
        <v>Complète</v>
      </c>
      <c r="F28">
        <f>RANK(Tabel1[[#This Row],[Score qualification]],Tabel1[Score qualification])</f>
        <v>27</v>
      </c>
      <c r="Y28" t="str">
        <v>ST RENAN</v>
      </c>
    </row>
    <row r="29" spans="1:27" x14ac:dyDescent="0.25">
      <c r="A29" s="8">
        <v>7</v>
      </c>
      <c r="B29" s="9" t="s">
        <v>35</v>
      </c>
      <c r="C29" s="9" t="s">
        <v>20</v>
      </c>
      <c r="D29" s="10">
        <v>111</v>
      </c>
      <c r="E29" s="11" t="str">
        <f t="shared" si="1"/>
        <v>Complète</v>
      </c>
      <c r="F29">
        <f>RANK(Tabel1[[#This Row],[Score qualification]],Tabel1[Score qualification])</f>
        <v>28</v>
      </c>
    </row>
    <row r="30" spans="1:27" x14ac:dyDescent="0.25">
      <c r="A30" s="8">
        <v>7</v>
      </c>
      <c r="B30" s="9" t="s">
        <v>37</v>
      </c>
      <c r="C30" s="9" t="s">
        <v>38</v>
      </c>
      <c r="D30" s="10">
        <v>110</v>
      </c>
      <c r="E30" s="11" t="str">
        <f t="shared" si="1"/>
        <v>Complète</v>
      </c>
      <c r="F30">
        <f>RANK(Tabel1[[#This Row],[Score qualification]],Tabel1[Score qualification])</f>
        <v>29</v>
      </c>
    </row>
    <row r="31" spans="1:27" x14ac:dyDescent="0.25">
      <c r="A31" s="8">
        <v>8</v>
      </c>
      <c r="B31" s="9" t="s">
        <v>36</v>
      </c>
      <c r="C31" s="9" t="s">
        <v>5</v>
      </c>
      <c r="D31" s="10">
        <v>110</v>
      </c>
      <c r="E31" s="11" t="str">
        <f t="shared" si="1"/>
        <v>Complète</v>
      </c>
      <c r="F31">
        <f>RANK(Tabel1[[#This Row],[Score qualification]],Tabel1[Score qualification])</f>
        <v>29</v>
      </c>
    </row>
    <row r="32" spans="1:27" x14ac:dyDescent="0.25">
      <c r="A32" s="8">
        <v>8</v>
      </c>
      <c r="B32" s="9" t="s">
        <v>39</v>
      </c>
      <c r="C32" s="9" t="s">
        <v>20</v>
      </c>
      <c r="D32" s="10">
        <v>109</v>
      </c>
      <c r="E32" s="11" t="str">
        <f t="shared" si="1"/>
        <v>Complète</v>
      </c>
      <c r="F32">
        <f>RANK(Tabel1[[#This Row],[Score qualification]],Tabel1[Score qualification])</f>
        <v>31</v>
      </c>
    </row>
    <row r="33" spans="1:6" x14ac:dyDescent="0.25">
      <c r="A33" s="8">
        <v>8</v>
      </c>
      <c r="B33" s="9" t="s">
        <v>40</v>
      </c>
      <c r="C33" s="9" t="s">
        <v>41</v>
      </c>
      <c r="D33" s="10">
        <v>108</v>
      </c>
      <c r="E33" s="11" t="str">
        <f t="shared" si="1"/>
        <v>Complète</v>
      </c>
      <c r="F33">
        <f>RANK(Tabel1[[#This Row],[Score qualification]],Tabel1[Score qualification])</f>
        <v>32</v>
      </c>
    </row>
    <row r="34" spans="1:6" x14ac:dyDescent="0.25">
      <c r="A34" s="8">
        <v>9</v>
      </c>
      <c r="B34" s="9" t="s">
        <v>15</v>
      </c>
      <c r="C34" s="9" t="s">
        <v>41</v>
      </c>
      <c r="D34" s="10">
        <v>105</v>
      </c>
      <c r="E34" s="11" t="str">
        <f t="shared" ref="E34:E56" si="2">IF(COUNTIF(A:A,A34)=4,"Complète","Incomplète")</f>
        <v>Complète</v>
      </c>
      <c r="F34">
        <f>RANK(Tabel1[[#This Row],[Score qualification]],Tabel1[Score qualification])</f>
        <v>33</v>
      </c>
    </row>
    <row r="35" spans="1:6" x14ac:dyDescent="0.25">
      <c r="A35" s="8">
        <v>10</v>
      </c>
      <c r="B35" s="9" t="s">
        <v>43</v>
      </c>
      <c r="C35" s="9" t="s">
        <v>41</v>
      </c>
      <c r="D35" s="10">
        <v>104</v>
      </c>
      <c r="E35" s="11" t="str">
        <f t="shared" si="2"/>
        <v>Complète</v>
      </c>
      <c r="F35">
        <f>RANK(Tabel1[[#This Row],[Score qualification]],Tabel1[Score qualification])</f>
        <v>34</v>
      </c>
    </row>
    <row r="36" spans="1:6" x14ac:dyDescent="0.25">
      <c r="A36" s="8">
        <v>9</v>
      </c>
      <c r="B36" s="9" t="s">
        <v>42</v>
      </c>
      <c r="C36" s="9" t="s">
        <v>38</v>
      </c>
      <c r="D36" s="10">
        <v>104</v>
      </c>
      <c r="E36" s="11" t="str">
        <f t="shared" si="2"/>
        <v>Complète</v>
      </c>
      <c r="F36">
        <f>RANK(Tabel1[[#This Row],[Score qualification]],Tabel1[Score qualification])</f>
        <v>34</v>
      </c>
    </row>
    <row r="37" spans="1:6" x14ac:dyDescent="0.25">
      <c r="A37" s="8">
        <v>9</v>
      </c>
      <c r="B37" s="9" t="s">
        <v>8</v>
      </c>
      <c r="C37" s="9" t="s">
        <v>5</v>
      </c>
      <c r="D37" s="10">
        <v>99</v>
      </c>
      <c r="E37" s="11" t="str">
        <f t="shared" si="2"/>
        <v>Complète</v>
      </c>
      <c r="F37">
        <f>RANK(Tabel1[[#This Row],[Score qualification]],Tabel1[Score qualification])</f>
        <v>36</v>
      </c>
    </row>
    <row r="38" spans="1:6" x14ac:dyDescent="0.25">
      <c r="A38" s="8">
        <v>11</v>
      </c>
      <c r="B38" s="9" t="s">
        <v>36</v>
      </c>
      <c r="C38" s="9" t="s">
        <v>41</v>
      </c>
      <c r="D38" s="10">
        <v>98</v>
      </c>
      <c r="E38" s="11" t="str">
        <f t="shared" si="2"/>
        <v>Complète</v>
      </c>
      <c r="F38">
        <f>RANK(Tabel1[[#This Row],[Score qualification]],Tabel1[Score qualification])</f>
        <v>37</v>
      </c>
    </row>
    <row r="39" spans="1:6" x14ac:dyDescent="0.25">
      <c r="A39" s="8">
        <v>12</v>
      </c>
      <c r="B39" s="9" t="s">
        <v>44</v>
      </c>
      <c r="C39" s="9" t="s">
        <v>41</v>
      </c>
      <c r="D39" s="10">
        <v>98</v>
      </c>
      <c r="E39" s="11" t="str">
        <f t="shared" si="2"/>
        <v>Complète</v>
      </c>
      <c r="F39">
        <f>RANK(Tabel1[[#This Row],[Score qualification]],Tabel1[Score qualification])</f>
        <v>37</v>
      </c>
    </row>
    <row r="40" spans="1:6" x14ac:dyDescent="0.25">
      <c r="A40" s="8">
        <v>9</v>
      </c>
      <c r="B40" s="9" t="s">
        <v>45</v>
      </c>
      <c r="C40" s="9" t="s">
        <v>20</v>
      </c>
      <c r="D40" s="10">
        <v>97</v>
      </c>
      <c r="E40" s="11" t="str">
        <f t="shared" si="2"/>
        <v>Complète</v>
      </c>
      <c r="F40">
        <f>RANK(Tabel1[[#This Row],[Score qualification]],Tabel1[Score qualification])</f>
        <v>39</v>
      </c>
    </row>
    <row r="41" spans="1:6" x14ac:dyDescent="0.25">
      <c r="A41" s="8">
        <v>10</v>
      </c>
      <c r="B41" s="9" t="s">
        <v>35</v>
      </c>
      <c r="C41" s="9" t="s">
        <v>7</v>
      </c>
      <c r="D41" s="10">
        <v>93</v>
      </c>
      <c r="E41" s="11" t="str">
        <f t="shared" si="2"/>
        <v>Complète</v>
      </c>
      <c r="F41">
        <f>RANK(Tabel1[[#This Row],[Score qualification]],Tabel1[Score qualification])</f>
        <v>40</v>
      </c>
    </row>
    <row r="42" spans="1:6" x14ac:dyDescent="0.25">
      <c r="A42" s="8">
        <v>10</v>
      </c>
      <c r="B42" s="9" t="s">
        <v>46</v>
      </c>
      <c r="C42" s="9" t="s">
        <v>16</v>
      </c>
      <c r="D42" s="10">
        <v>92</v>
      </c>
      <c r="E42" s="11" t="str">
        <f t="shared" si="2"/>
        <v>Complète</v>
      </c>
      <c r="F42">
        <f>RANK(Tabel1[[#This Row],[Score qualification]],Tabel1[Score qualification])</f>
        <v>41</v>
      </c>
    </row>
    <row r="43" spans="1:6" x14ac:dyDescent="0.25">
      <c r="A43" s="8">
        <v>10</v>
      </c>
      <c r="B43" s="9" t="s">
        <v>47</v>
      </c>
      <c r="C43" s="9" t="s">
        <v>48</v>
      </c>
      <c r="D43" s="10">
        <v>90</v>
      </c>
      <c r="E43" s="11" t="str">
        <f t="shared" si="2"/>
        <v>Complète</v>
      </c>
      <c r="F43">
        <f>RANK(Tabel1[[#This Row],[Score qualification]],Tabel1[Score qualification])</f>
        <v>42</v>
      </c>
    </row>
    <row r="44" spans="1:6" x14ac:dyDescent="0.25">
      <c r="A44" s="8">
        <v>11</v>
      </c>
      <c r="B44" s="9" t="s">
        <v>49</v>
      </c>
      <c r="C44" s="9" t="s">
        <v>38</v>
      </c>
      <c r="D44" s="10">
        <v>88</v>
      </c>
      <c r="E44" s="11" t="str">
        <f t="shared" si="2"/>
        <v>Complète</v>
      </c>
      <c r="F44">
        <f>RANK(Tabel1[[#This Row],[Score qualification]],Tabel1[Score qualification])</f>
        <v>43</v>
      </c>
    </row>
    <row r="45" spans="1:6" x14ac:dyDescent="0.25">
      <c r="A45" s="8">
        <v>13</v>
      </c>
      <c r="B45" s="9" t="s">
        <v>51</v>
      </c>
      <c r="C45" s="9" t="s">
        <v>41</v>
      </c>
      <c r="D45" s="10">
        <v>87</v>
      </c>
      <c r="E45" s="11" t="str">
        <f t="shared" si="2"/>
        <v>Complète</v>
      </c>
      <c r="F45">
        <f>RANK(Tabel1[[#This Row],[Score qualification]],Tabel1[Score qualification])</f>
        <v>44</v>
      </c>
    </row>
    <row r="46" spans="1:6" x14ac:dyDescent="0.25">
      <c r="A46" s="8">
        <v>11</v>
      </c>
      <c r="B46" s="9" t="s">
        <v>50</v>
      </c>
      <c r="C46" s="9" t="s">
        <v>16</v>
      </c>
      <c r="D46" s="10">
        <v>87</v>
      </c>
      <c r="E46" s="11" t="str">
        <f t="shared" si="2"/>
        <v>Complète</v>
      </c>
      <c r="F46">
        <f>RANK(Tabel1[[#This Row],[Score qualification]],Tabel1[Score qualification])</f>
        <v>44</v>
      </c>
    </row>
    <row r="47" spans="1:6" x14ac:dyDescent="0.25">
      <c r="A47" s="8">
        <v>11</v>
      </c>
      <c r="B47" s="9" t="s">
        <v>15</v>
      </c>
      <c r="C47" s="9" t="s">
        <v>18</v>
      </c>
      <c r="D47" s="10">
        <v>86</v>
      </c>
      <c r="E47" s="11" t="str">
        <f t="shared" si="2"/>
        <v>Complète</v>
      </c>
      <c r="F47">
        <f>RANK(Tabel1[[#This Row],[Score qualification]],Tabel1[Score qualification])</f>
        <v>46</v>
      </c>
    </row>
    <row r="48" spans="1:6" x14ac:dyDescent="0.25">
      <c r="A48" s="8">
        <v>12</v>
      </c>
      <c r="B48" s="9" t="s">
        <v>52</v>
      </c>
      <c r="C48" s="9" t="s">
        <v>7</v>
      </c>
      <c r="D48" s="10">
        <v>85</v>
      </c>
      <c r="E48" s="11" t="str">
        <f t="shared" si="2"/>
        <v>Complète</v>
      </c>
      <c r="F48">
        <f>RANK(Tabel1[[#This Row],[Score qualification]],Tabel1[Score qualification])</f>
        <v>47</v>
      </c>
    </row>
    <row r="49" spans="1:6" x14ac:dyDescent="0.25">
      <c r="A49" s="8">
        <v>12</v>
      </c>
      <c r="B49" s="9" t="s">
        <v>53</v>
      </c>
      <c r="C49" s="9" t="s">
        <v>5</v>
      </c>
      <c r="D49" s="10">
        <v>81</v>
      </c>
      <c r="E49" s="11" t="str">
        <f t="shared" si="2"/>
        <v>Complète</v>
      </c>
      <c r="F49">
        <f>RANK(Tabel1[[#This Row],[Score qualification]],Tabel1[Score qualification])</f>
        <v>48</v>
      </c>
    </row>
    <row r="50" spans="1:6" x14ac:dyDescent="0.25">
      <c r="A50" s="8">
        <v>12</v>
      </c>
      <c r="B50" s="9" t="s">
        <v>54</v>
      </c>
      <c r="C50" s="9" t="s">
        <v>14</v>
      </c>
      <c r="D50" s="10">
        <v>79</v>
      </c>
      <c r="E50" s="11" t="str">
        <f t="shared" si="2"/>
        <v>Complète</v>
      </c>
      <c r="F50">
        <f>RANK(Tabel1[[#This Row],[Score qualification]],Tabel1[Score qualification])</f>
        <v>49</v>
      </c>
    </row>
    <row r="51" spans="1:6" x14ac:dyDescent="0.25">
      <c r="A51" s="8">
        <v>14</v>
      </c>
      <c r="B51" s="9" t="s">
        <v>55</v>
      </c>
      <c r="C51" s="9" t="s">
        <v>41</v>
      </c>
      <c r="D51" s="10">
        <v>78</v>
      </c>
      <c r="E51" s="11" t="str">
        <f t="shared" si="2"/>
        <v>Incomplète</v>
      </c>
      <c r="F51">
        <f>RANK(Tabel1[[#This Row],[Score qualification]],Tabel1[Score qualification])</f>
        <v>50</v>
      </c>
    </row>
    <row r="52" spans="1:6" x14ac:dyDescent="0.25">
      <c r="A52" s="8">
        <v>15</v>
      </c>
      <c r="B52" s="9" t="s">
        <v>49</v>
      </c>
      <c r="C52" s="9" t="s">
        <v>41</v>
      </c>
      <c r="D52" s="10">
        <v>77</v>
      </c>
      <c r="E52" s="11" t="str">
        <f t="shared" si="2"/>
        <v>Incomplète</v>
      </c>
      <c r="F52">
        <f>RANK(Tabel1[[#This Row],[Score qualification]],Tabel1[Score qualification])</f>
        <v>51</v>
      </c>
    </row>
    <row r="53" spans="1:6" x14ac:dyDescent="0.25">
      <c r="A53" s="8">
        <v>13</v>
      </c>
      <c r="B53" s="9" t="s">
        <v>13</v>
      </c>
      <c r="C53" s="9" t="s">
        <v>14</v>
      </c>
      <c r="D53" s="10">
        <v>76</v>
      </c>
      <c r="E53" s="11" t="str">
        <f t="shared" si="2"/>
        <v>Complète</v>
      </c>
      <c r="F53">
        <f>RANK(Tabel1[[#This Row],[Score qualification]],Tabel1[Score qualification])</f>
        <v>52</v>
      </c>
    </row>
    <row r="54" spans="1:6" x14ac:dyDescent="0.25">
      <c r="A54" s="8">
        <v>13</v>
      </c>
      <c r="B54" s="9" t="s">
        <v>56</v>
      </c>
      <c r="C54" s="9" t="s">
        <v>38</v>
      </c>
      <c r="D54" s="10">
        <v>73</v>
      </c>
      <c r="E54" s="11" t="str">
        <f t="shared" si="2"/>
        <v>Complète</v>
      </c>
      <c r="F54">
        <f>RANK(Tabel1[[#This Row],[Score qualification]],Tabel1[Score qualification])</f>
        <v>53</v>
      </c>
    </row>
    <row r="55" spans="1:6" x14ac:dyDescent="0.25">
      <c r="A55" s="8">
        <v>13</v>
      </c>
      <c r="B55" s="9" t="s">
        <v>13</v>
      </c>
      <c r="C55" s="9" t="s">
        <v>20</v>
      </c>
      <c r="D55" s="10">
        <v>61</v>
      </c>
      <c r="E55" s="11" t="str">
        <f t="shared" si="2"/>
        <v>Complète</v>
      </c>
      <c r="F55">
        <f>RANK(Tabel1[[#This Row],[Score qualification]],Tabel1[Score qualification])</f>
        <v>54</v>
      </c>
    </row>
    <row r="56" spans="1:6" x14ac:dyDescent="0.25">
      <c r="A56" s="8">
        <v>14</v>
      </c>
      <c r="B56" s="9" t="s">
        <v>57</v>
      </c>
      <c r="C56" s="9" t="s">
        <v>14</v>
      </c>
      <c r="D56" s="10">
        <v>53</v>
      </c>
      <c r="E56" s="11" t="str">
        <f t="shared" si="2"/>
        <v>Incomplète</v>
      </c>
      <c r="F56">
        <f>RANK(Tabel1[[#This Row],[Score qualification]],Tabel1[Score qualification])</f>
        <v>55</v>
      </c>
    </row>
  </sheetData>
  <sortState xmlns:xlrd2="http://schemas.microsoft.com/office/spreadsheetml/2017/richdata2" ref="A2:E56">
    <sortCondition descending="1" ref="D2:D56"/>
    <sortCondition ref="A2:A5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ouler_lanceur">
                <anchor>
                  <from>
                    <xdr:col>8</xdr:col>
                    <xdr:colOff>304800</xdr:colOff>
                    <xdr:row>0</xdr:row>
                    <xdr:rowOff>95250</xdr:rowOff>
                  </from>
                  <to>
                    <xdr:col>9</xdr:col>
                    <xdr:colOff>590550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4B127-3EA6-4438-98A3-A1F4911D0FF3}">
  <sheetPr codeName="Blad1"/>
  <dimension ref="A1:Q14"/>
  <sheetViews>
    <sheetView tabSelected="1" workbookViewId="0">
      <selection activeCell="K26" sqref="K26"/>
    </sheetView>
  </sheetViews>
  <sheetFormatPr defaultRowHeight="15" x14ac:dyDescent="0.25"/>
  <cols>
    <col min="1" max="1" width="2" bestFit="1" customWidth="1"/>
    <col min="2" max="2" width="10.7109375" bestFit="1" customWidth="1"/>
    <col min="3" max="3" width="4.5703125" bestFit="1" customWidth="1"/>
    <col min="4" max="5" width="4.42578125" bestFit="1" customWidth="1"/>
    <col min="6" max="9" width="3" bestFit="1" customWidth="1"/>
    <col min="10" max="10" width="14.85546875" bestFit="1" customWidth="1"/>
    <col min="11" max="13" width="22.5703125" bestFit="1" customWidth="1"/>
    <col min="15" max="15" width="57.5703125" bestFit="1" customWidth="1"/>
    <col min="17" max="17" width="9.42578125" bestFit="1" customWidth="1"/>
  </cols>
  <sheetData>
    <row r="1" spans="1:17" x14ac:dyDescent="0.25">
      <c r="A1">
        <v>4</v>
      </c>
      <c r="B1" s="6" t="s">
        <v>60</v>
      </c>
      <c r="C1" s="6" t="s">
        <v>6</v>
      </c>
      <c r="D1" s="6" t="s">
        <v>10</v>
      </c>
      <c r="E1" s="6" t="s">
        <v>13</v>
      </c>
      <c r="F1" s="12" cm="1">
        <f t="array" ref="F1">_xlfn.XLOOKUP(B1,Tabel1[[Nom du compétiteur]:[Nom du compétiteur]],Tabel1[[rang]:[rang]],"?",0)</f>
        <v>1</v>
      </c>
      <c r="G1" s="13" cm="1">
        <f t="array" ref="G1">_xlfn.XLOOKUP(C1,Tabel1[[Nom du compétiteur]:[Nom du compétiteur]],Tabel1[[rang]:[rang]],"?",0)</f>
        <v>2</v>
      </c>
      <c r="H1" s="13" cm="1">
        <f t="array" ref="H1">_xlfn.XLOOKUP(D1,Tabel1[[Nom du compétiteur]:[Nom du compétiteur]],Tabel1[[rang]:[rang]],"?",0)</f>
        <v>5</v>
      </c>
      <c r="I1" s="14" cm="1">
        <f t="array" ref="I1">_xlfn.XLOOKUP(E1,Tabel1[[Nom du compétiteur]:[Nom du compétiteur]],Tabel1[[rang]:[rang]],"?",0)</f>
        <v>7</v>
      </c>
      <c r="J1" s="15" t="str" cm="1">
        <f t="array" ref="J1">IF(B1="","",_xlfn.XLOOKUP(B1,Tabel1[[Nom du compétiteur]:[Nom du compétiteur]],Tabel1[[Club]:[Club]],"?",0))</f>
        <v>LANDEDA</v>
      </c>
      <c r="K1" s="15" t="str" cm="1">
        <f t="array" ref="K1">IF(C1="","",_xlfn.XLOOKUP(C1,Tabel1[[Nom du compétiteur]:[Nom du compétiteur]],Tabel1[[Club]:[Club]],"?",0))</f>
        <v>GUILERS</v>
      </c>
      <c r="L1" s="15" t="str" cm="1">
        <f t="array" ref="L1">IF(D1="","",_xlfn.XLOOKUP(D1,Tabel1[[Nom du compétiteur]:[Nom du compétiteur]],Tabel1[[Club]:[Club]],"?",0))</f>
        <v>LANDIVISIAU</v>
      </c>
      <c r="M1" s="15" t="str" cm="1">
        <f t="array" ref="M1">IF(E1="","",_xlfn.XLOOKUP(E1,Tabel1[[Nom du compétiteur]:[Nom du compétiteur]],Tabel1[[Club]:[Club]],"?",0))</f>
        <v>PLOGASTEL ST GERMAIN</v>
      </c>
      <c r="O1" s="5" t="str" cm="1">
        <f t="array" ref="O1:O2">doublons(J1:M14)</f>
        <v>000|000|000|001|000|000|000|000|000|000|001|000|001|001</v>
      </c>
    </row>
    <row r="2" spans="1:17" x14ac:dyDescent="0.25">
      <c r="A2">
        <v>4</v>
      </c>
      <c r="B2" s="6" t="s">
        <v>8</v>
      </c>
      <c r="C2" s="6" t="s">
        <v>12</v>
      </c>
      <c r="D2" s="6" t="s">
        <v>15</v>
      </c>
      <c r="E2" s="6" t="s">
        <v>17</v>
      </c>
      <c r="F2" s="12" cm="1">
        <f t="array" ref="F2">_xlfn.XLOOKUP(B2,Tabel1[[Nom du compétiteur]:[Nom du compétiteur]],Tabel1[[rang]:[rang]],"?",0)</f>
        <v>3</v>
      </c>
      <c r="G2" s="13" cm="1">
        <f t="array" ref="G2">_xlfn.XLOOKUP(C2,Tabel1[[Nom du compétiteur]:[Nom du compétiteur]],Tabel1[[rang]:[rang]],"?",0)</f>
        <v>6</v>
      </c>
      <c r="H2" s="13" cm="1">
        <f t="array" ref="H2">_xlfn.XLOOKUP(D2,Tabel1[[Nom du compétiteur]:[Nom du compétiteur]],Tabel1[[rang]:[rang]],"?",0)</f>
        <v>8</v>
      </c>
      <c r="I2" s="14" cm="1">
        <f t="array" ref="I2">_xlfn.XLOOKUP(E2,Tabel1[[Nom du compétiteur]:[Nom du compétiteur]],Tabel1[[rang]:[rang]],"?",0)</f>
        <v>9</v>
      </c>
      <c r="J2" s="15" t="str" cm="1">
        <f t="array" ref="J2">IF(B2="","",_xlfn.XLOOKUP(B2,Tabel1[[Nom du compétiteur]:[Nom du compétiteur]],Tabel1[[Club]:[Club]],"?",0))</f>
        <v>GUILERS</v>
      </c>
      <c r="K2" s="15" t="str" cm="1">
        <f t="array" ref="K2">IF(C2="","",_xlfn.XLOOKUP(C2,Tabel1[[Nom du compétiteur]:[Nom du compétiteur]],Tabel1[[Club]:[Club]],"?",0))</f>
        <v>LANDEDA</v>
      </c>
      <c r="L2" s="15" t="str" cm="1">
        <f t="array" ref="L2">IF(D2="","",_xlfn.XLOOKUP(D2,Tabel1[[Nom du compétiteur]:[Nom du compétiteur]],Tabel1[[Club]:[Club]],"?",0))</f>
        <v>ST POL DE LEON</v>
      </c>
      <c r="M2" s="15" t="str" cm="1">
        <f t="array" ref="M2">IF(E2="","",_xlfn.XLOOKUP(E2,Tabel1[[Nom du compétiteur]:[Nom du compétiteur]],Tabel1[[Club]:[Club]],"?",0))</f>
        <v>CROZON</v>
      </c>
      <c r="O2" s="5">
        <v>414956996661177.13</v>
      </c>
    </row>
    <row r="3" spans="1:17" x14ac:dyDescent="0.25">
      <c r="A3">
        <v>4</v>
      </c>
      <c r="B3" s="6" t="s">
        <v>9</v>
      </c>
      <c r="C3" s="6" t="s">
        <v>19</v>
      </c>
      <c r="D3" s="6" t="s">
        <v>21</v>
      </c>
      <c r="E3" s="6" t="s">
        <v>24</v>
      </c>
      <c r="F3" s="12" cm="1">
        <f t="array" ref="F3">_xlfn.XLOOKUP(B3,Tabel1[[Nom du compétiteur]:[Nom du compétiteur]],Tabel1[[rang]:[rang]],"?",0)</f>
        <v>4</v>
      </c>
      <c r="G3" s="13" cm="1">
        <f t="array" ref="G3">_xlfn.XLOOKUP(C3,Tabel1[[Nom du compétiteur]:[Nom du compétiteur]],Tabel1[[rang]:[rang]],"?",0)</f>
        <v>10</v>
      </c>
      <c r="H3" s="13" cm="1">
        <f t="array" ref="H3">_xlfn.XLOOKUP(D3,Tabel1[[Nom du compétiteur]:[Nom du compétiteur]],Tabel1[[rang]:[rang]],"?",0)</f>
        <v>12</v>
      </c>
      <c r="I3" s="14" cm="1">
        <f t="array" ref="I3">_xlfn.XLOOKUP(E3,Tabel1[[Nom du compétiteur]:[Nom du compétiteur]],Tabel1[[rang]:[rang]],"?",0)</f>
        <v>15</v>
      </c>
      <c r="J3" s="15" t="str" cm="1">
        <f t="array" ref="J3">IF(B3="","",_xlfn.XLOOKUP(B3,Tabel1[[Nom du compétiteur]:[Nom du compétiteur]],Tabel1[[Club]:[Club]],"?",0))</f>
        <v>GUILERS</v>
      </c>
      <c r="K3" s="15" t="str" cm="1">
        <f t="array" ref="K3">IF(C3="","",_xlfn.XLOOKUP(C3,Tabel1[[Nom du compétiteur]:[Nom du compétiteur]],Tabel1[[Club]:[Club]],"?",0))</f>
        <v>ST RENAN</v>
      </c>
      <c r="L3" s="15" t="str" cm="1">
        <f t="array" ref="L3">IF(D3="","",_xlfn.XLOOKUP(D3,Tabel1[[Nom du compétiteur]:[Nom du compétiteur]],Tabel1[[Club]:[Club]],"?",0))</f>
        <v>LANDIVISIAU</v>
      </c>
      <c r="M3" s="15" t="str" cm="1">
        <f t="array" ref="M3">IF(E3="","",_xlfn.XLOOKUP(E3,Tabel1[[Nom du compétiteur]:[Nom du compétiteur]],Tabel1[[Club]:[Club]],"?",0))</f>
        <v>ST POL DE LEON</v>
      </c>
    </row>
    <row r="4" spans="1:17" x14ac:dyDescent="0.25">
      <c r="A4">
        <v>4</v>
      </c>
      <c r="B4" s="6" t="s">
        <v>9</v>
      </c>
      <c r="C4" s="6" t="s">
        <v>22</v>
      </c>
      <c r="D4" s="6" t="s">
        <v>9</v>
      </c>
      <c r="E4" s="6" t="s">
        <v>25</v>
      </c>
      <c r="F4" s="12" cm="1">
        <f t="array" ref="F4">_xlfn.XLOOKUP(B4,Tabel1[[Nom du compétiteur]:[Nom du compétiteur]],Tabel1[[rang]:[rang]],"?",0)</f>
        <v>4</v>
      </c>
      <c r="G4" s="13" cm="1">
        <f t="array" ref="G4">_xlfn.XLOOKUP(C4,Tabel1[[Nom du compétiteur]:[Nom du compétiteur]],Tabel1[[rang]:[rang]],"?",0)</f>
        <v>12</v>
      </c>
      <c r="H4" s="13" cm="1">
        <f t="array" ref="H4">_xlfn.XLOOKUP(D4,Tabel1[[Nom du compétiteur]:[Nom du compétiteur]],Tabel1[[rang]:[rang]],"?",0)</f>
        <v>4</v>
      </c>
      <c r="I4" s="14" cm="1">
        <f t="array" ref="I4">_xlfn.XLOOKUP(E4,Tabel1[[Nom du compétiteur]:[Nom du compétiteur]],Tabel1[[rang]:[rang]],"?",0)</f>
        <v>17</v>
      </c>
      <c r="J4" s="15" t="str" cm="1">
        <f t="array" ref="J4">IF(B4="","",_xlfn.XLOOKUP(B4,Tabel1[[Nom du compétiteur]:[Nom du compétiteur]],Tabel1[[Club]:[Club]],"?",0))</f>
        <v>GUILERS</v>
      </c>
      <c r="K4" s="15" t="str" cm="1">
        <f t="array" ref="K4">IF(C4="","",_xlfn.XLOOKUP(C4,Tabel1[[Nom du compétiteur]:[Nom du compétiteur]],Tabel1[[Club]:[Club]],"?",0))</f>
        <v>ST RENAN</v>
      </c>
      <c r="L4" s="15" t="str" cm="1">
        <f t="array" ref="L4">IF(D4="","",_xlfn.XLOOKUP(D4,Tabel1[[Nom du compétiteur]:[Nom du compétiteur]],Tabel1[[Club]:[Club]],"?",0))</f>
        <v>GUILERS</v>
      </c>
      <c r="M4" s="15" t="str" cm="1">
        <f t="array" ref="M4">IF(E4="","",_xlfn.XLOOKUP(E4,Tabel1[[Nom du compétiteur]:[Nom du compétiteur]],Tabel1[[Club]:[Club]],"?",0))</f>
        <v>ST POL DE LEON</v>
      </c>
      <c r="O4" t="s">
        <v>59</v>
      </c>
      <c r="P4" t="s">
        <v>64</v>
      </c>
    </row>
    <row r="5" spans="1:17" x14ac:dyDescent="0.25">
      <c r="A5">
        <v>4</v>
      </c>
      <c r="B5" s="6" t="s">
        <v>23</v>
      </c>
      <c r="C5" s="6" t="s">
        <v>26</v>
      </c>
      <c r="D5" s="6" t="s">
        <v>28</v>
      </c>
      <c r="E5" s="6" t="s">
        <v>31</v>
      </c>
      <c r="F5" s="12" cm="1">
        <f t="array" ref="F5">_xlfn.XLOOKUP(B5,Tabel1[[Nom du compétiteur]:[Nom du compétiteur]],Tabel1[[rang]:[rang]],"?",0)</f>
        <v>14</v>
      </c>
      <c r="G5" s="13" cm="1">
        <f t="array" ref="G5">_xlfn.XLOOKUP(C5,Tabel1[[Nom du compétiteur]:[Nom du compétiteur]],Tabel1[[rang]:[rang]],"?",0)</f>
        <v>18</v>
      </c>
      <c r="H5" s="13" cm="1">
        <f t="array" ref="H5">_xlfn.XLOOKUP(D5,Tabel1[[Nom du compétiteur]:[Nom du compétiteur]],Tabel1[[rang]:[rang]],"?",0)</f>
        <v>21</v>
      </c>
      <c r="I5" s="14" cm="1">
        <f t="array" ref="I5">_xlfn.XLOOKUP(E5,Tabel1[[Nom du compétiteur]:[Nom du compétiteur]],Tabel1[[rang]:[rang]],"?",0)</f>
        <v>24</v>
      </c>
      <c r="J5" s="15" t="str" cm="1">
        <f t="array" ref="J5">IF(B5="","",_xlfn.XLOOKUP(B5,Tabel1[[Nom du compétiteur]:[Nom du compétiteur]],Tabel1[[Club]:[Club]],"?",0))</f>
        <v>GUILERS</v>
      </c>
      <c r="K5" s="15" t="str" cm="1">
        <f t="array" ref="K5">IF(C5="","",_xlfn.XLOOKUP(C5,Tabel1[[Nom du compétiteur]:[Nom du compétiteur]],Tabel1[[Club]:[Club]],"?",0))</f>
        <v>CROZON</v>
      </c>
      <c r="L5" s="15" t="str" cm="1">
        <f t="array" ref="L5">IF(D5="","",_xlfn.XLOOKUP(D5,Tabel1[[Nom du compétiteur]:[Nom du compétiteur]],Tabel1[[Club]:[Club]],"?",0))</f>
        <v>PLOGASTEL ST GERMAIN</v>
      </c>
      <c r="M5" s="15" t="str" cm="1">
        <f t="array" ref="M5">IF(E5="","",_xlfn.XLOOKUP(E5,Tabel1[[Nom du compétiteur]:[Nom du compétiteur]],Tabel1[[Club]:[Club]],"?",0))</f>
        <v>LANDIVISIAU</v>
      </c>
      <c r="O5" s="4">
        <v>414776996661177.13</v>
      </c>
    </row>
    <row r="6" spans="1:17" x14ac:dyDescent="0.25">
      <c r="A6">
        <v>4</v>
      </c>
      <c r="B6" s="6" t="s">
        <v>22</v>
      </c>
      <c r="C6" s="6" t="s">
        <v>30</v>
      </c>
      <c r="D6" s="6" t="s">
        <v>32</v>
      </c>
      <c r="E6" s="6" t="s">
        <v>33</v>
      </c>
      <c r="F6" s="12" cm="1">
        <f t="array" ref="F6">_xlfn.XLOOKUP(B6,Tabel1[[Nom du compétiteur]:[Nom du compétiteur]],Tabel1[[rang]:[rang]],"?",0)</f>
        <v>12</v>
      </c>
      <c r="G6" s="13" cm="1">
        <f t="array" ref="G6">_xlfn.XLOOKUP(C6,Tabel1[[Nom du compétiteur]:[Nom du compétiteur]],Tabel1[[rang]:[rang]],"?",0)</f>
        <v>23</v>
      </c>
      <c r="H6" s="13" cm="1">
        <f t="array" ref="H6">_xlfn.XLOOKUP(D6,Tabel1[[Nom du compétiteur]:[Nom du compétiteur]],Tabel1[[rang]:[rang]],"?",0)</f>
        <v>24</v>
      </c>
      <c r="I6" s="14" cm="1">
        <f t="array" ref="I6">_xlfn.XLOOKUP(E6,Tabel1[[Nom du compétiteur]:[Nom du compétiteur]],Tabel1[[rang]:[rang]],"?",0)</f>
        <v>26</v>
      </c>
      <c r="J6" s="15" t="str" cm="1">
        <f t="array" ref="J6">IF(B6="","",_xlfn.XLOOKUP(B6,Tabel1[[Nom du compétiteur]:[Nom du compétiteur]],Tabel1[[Club]:[Club]],"?",0))</f>
        <v>ST RENAN</v>
      </c>
      <c r="K6" s="15" t="str" cm="1">
        <f t="array" ref="K6">IF(C6="","",_xlfn.XLOOKUP(C6,Tabel1[[Nom du compétiteur]:[Nom du compétiteur]],Tabel1[[Club]:[Club]],"?",0))</f>
        <v>PLOGASTEL ST GERMAIN</v>
      </c>
      <c r="L6" s="15" t="str" cm="1">
        <f t="array" ref="L6">IF(D6="","",_xlfn.XLOOKUP(D6,Tabel1[[Nom du compétiteur]:[Nom du compétiteur]],Tabel1[[Club]:[Club]],"?",0))</f>
        <v>CROZON</v>
      </c>
      <c r="M6" s="15" t="str" cm="1">
        <f t="array" ref="M6">IF(E6="","",_xlfn.XLOOKUP(E6,Tabel1[[Nom du compétiteur]:[Nom du compétiteur]],Tabel1[[Club]:[Club]],"?",0))</f>
        <v>ST POL DE LEON</v>
      </c>
    </row>
    <row r="7" spans="1:17" x14ac:dyDescent="0.25">
      <c r="A7">
        <v>4</v>
      </c>
      <c r="B7" s="6" t="s">
        <v>27</v>
      </c>
      <c r="C7" s="6" t="s">
        <v>34</v>
      </c>
      <c r="D7" s="6" t="s">
        <v>35</v>
      </c>
      <c r="E7" s="6" t="s">
        <v>36</v>
      </c>
      <c r="F7" s="12" cm="1">
        <f t="array" ref="F7">_xlfn.XLOOKUP(B7,Tabel1[[Nom du compétiteur]:[Nom du compétiteur]],Tabel1[[rang]:[rang]],"?",0)</f>
        <v>20</v>
      </c>
      <c r="G7" s="13" cm="1">
        <f t="array" ref="G7">_xlfn.XLOOKUP(C7,Tabel1[[Nom du compétiteur]:[Nom du compétiteur]],Tabel1[[rang]:[rang]],"?",0)</f>
        <v>27</v>
      </c>
      <c r="H7" s="13" cm="1">
        <f t="array" ref="H7">_xlfn.XLOOKUP(D7,Tabel1[[Nom du compétiteur]:[Nom du compétiteur]],Tabel1[[rang]:[rang]],"?",0)</f>
        <v>28</v>
      </c>
      <c r="I7" s="14" cm="1">
        <f t="array" ref="I7">_xlfn.XLOOKUP(E7,Tabel1[[Nom du compétiteur]:[Nom du compétiteur]],Tabel1[[rang]:[rang]],"?",0)</f>
        <v>29</v>
      </c>
      <c r="J7" s="15" t="str" cm="1">
        <f t="array" ref="J7">IF(B7="","",_xlfn.XLOOKUP(B7,Tabel1[[Nom du compétiteur]:[Nom du compétiteur]],Tabel1[[Club]:[Club]],"?",0))</f>
        <v>GUILERS</v>
      </c>
      <c r="K7" s="15" t="str" cm="1">
        <f t="array" ref="K7">IF(C7="","",_xlfn.XLOOKUP(C7,Tabel1[[Nom du compétiteur]:[Nom du compétiteur]],Tabel1[[Club]:[Club]],"?",0))</f>
        <v>ST POL DE LEON</v>
      </c>
      <c r="L7" s="15" t="str" cm="1">
        <f t="array" ref="L7">IF(D7="","",_xlfn.XLOOKUP(D7,Tabel1[[Nom du compétiteur]:[Nom du compétiteur]],Tabel1[[Club]:[Club]],"?",0))</f>
        <v>ST RENAN</v>
      </c>
      <c r="M7" s="15" t="str" cm="1">
        <f t="array" ref="M7">IF(E7="","",_xlfn.XLOOKUP(E7,Tabel1[[Nom du compétiteur]:[Nom du compétiteur]],Tabel1[[Club]:[Club]],"?",0))</f>
        <v>LANDEDA</v>
      </c>
      <c r="O7" s="5" t="s">
        <v>59</v>
      </c>
      <c r="P7" t="s">
        <v>61</v>
      </c>
      <c r="Q7" t="b">
        <f>O7&gt;O4</f>
        <v>0</v>
      </c>
    </row>
    <row r="8" spans="1:17" x14ac:dyDescent="0.25">
      <c r="A8">
        <v>4</v>
      </c>
      <c r="B8" s="6" t="s">
        <v>29</v>
      </c>
      <c r="C8" s="6" t="s">
        <v>37</v>
      </c>
      <c r="D8" s="6" t="s">
        <v>39</v>
      </c>
      <c r="E8" s="6" t="s">
        <v>40</v>
      </c>
      <c r="F8" s="12" cm="1">
        <f t="array" ref="F8">_xlfn.XLOOKUP(B8,Tabel1[[Nom du compétiteur]:[Nom du compétiteur]],Tabel1[[rang]:[rang]],"?",0)</f>
        <v>22</v>
      </c>
      <c r="G8" s="13" cm="1">
        <f t="array" ref="G8">_xlfn.XLOOKUP(C8,Tabel1[[Nom du compétiteur]:[Nom du compétiteur]],Tabel1[[rang]:[rang]],"?",0)</f>
        <v>29</v>
      </c>
      <c r="H8" s="13" cm="1">
        <f t="array" ref="H8">_xlfn.XLOOKUP(D8,Tabel1[[Nom du compétiteur]:[Nom du compétiteur]],Tabel1[[rang]:[rang]],"?",0)</f>
        <v>31</v>
      </c>
      <c r="I8" s="14" cm="1">
        <f t="array" ref="I8">_xlfn.XLOOKUP(E8,Tabel1[[Nom du compétiteur]:[Nom du compétiteur]],Tabel1[[rang]:[rang]],"?",0)</f>
        <v>32</v>
      </c>
      <c r="J8" s="15" t="str" cm="1">
        <f t="array" ref="J8">IF(B8="","",_xlfn.XLOOKUP(B8,Tabel1[[Nom du compétiteur]:[Nom du compétiteur]],Tabel1[[Club]:[Club]],"?",0))</f>
        <v>GUILERS</v>
      </c>
      <c r="K8" s="15" t="str" cm="1">
        <f t="array" ref="K8">IF(C8="","",_xlfn.XLOOKUP(C8,Tabel1[[Nom du compétiteur]:[Nom du compétiteur]],Tabel1[[Club]:[Club]],"?",0))</f>
        <v>LOGONNA-DAOULAS</v>
      </c>
      <c r="L8" s="15" t="str" cm="1">
        <f t="array" ref="L8">IF(D8="","",_xlfn.XLOOKUP(D8,Tabel1[[Nom du compétiteur]:[Nom du compétiteur]],Tabel1[[Club]:[Club]],"?",0))</f>
        <v>ST RENAN</v>
      </c>
      <c r="M8" s="15" t="str" cm="1">
        <f t="array" ref="M8">IF(E8="","",_xlfn.XLOOKUP(E8,Tabel1[[Nom du compétiteur]:[Nom du compétiteur]],Tabel1[[Club]:[Club]],"?",0))</f>
        <v>PLOUGASNOU</v>
      </c>
      <c r="O8" s="5">
        <v>557443663327843.75</v>
      </c>
      <c r="Q8" t="b">
        <f>O8&gt;O5</f>
        <v>1</v>
      </c>
    </row>
    <row r="9" spans="1:17" x14ac:dyDescent="0.25">
      <c r="A9">
        <v>4</v>
      </c>
      <c r="B9" s="6" t="s">
        <v>15</v>
      </c>
      <c r="C9" s="6" t="s">
        <v>42</v>
      </c>
      <c r="D9" s="6" t="s">
        <v>8</v>
      </c>
      <c r="E9" s="6" t="s">
        <v>45</v>
      </c>
      <c r="F9" s="12" cm="1">
        <f t="array" ref="F9">_xlfn.XLOOKUP(B9,Tabel1[[Nom du compétiteur]:[Nom du compétiteur]],Tabel1[[rang]:[rang]],"?",0)</f>
        <v>8</v>
      </c>
      <c r="G9" s="13" cm="1">
        <f t="array" ref="G9">_xlfn.XLOOKUP(C9,Tabel1[[Nom du compétiteur]:[Nom du compétiteur]],Tabel1[[rang]:[rang]],"?",0)</f>
        <v>34</v>
      </c>
      <c r="H9" s="13" cm="1">
        <f t="array" ref="H9">_xlfn.XLOOKUP(D9,Tabel1[[Nom du compétiteur]:[Nom du compétiteur]],Tabel1[[rang]:[rang]],"?",0)</f>
        <v>3</v>
      </c>
      <c r="I9" s="14" cm="1">
        <f t="array" ref="I9">_xlfn.XLOOKUP(E9,Tabel1[[Nom du compétiteur]:[Nom du compétiteur]],Tabel1[[rang]:[rang]],"?",0)</f>
        <v>39</v>
      </c>
      <c r="J9" s="15" t="str" cm="1">
        <f t="array" ref="J9">IF(B9="","",_xlfn.XLOOKUP(B9,Tabel1[[Nom du compétiteur]:[Nom du compétiteur]],Tabel1[[Club]:[Club]],"?",0))</f>
        <v>ST POL DE LEON</v>
      </c>
      <c r="K9" s="15" t="str" cm="1">
        <f t="array" ref="K9">IF(C9="","",_xlfn.XLOOKUP(C9,Tabel1[[Nom du compétiteur]:[Nom du compétiteur]],Tabel1[[Club]:[Club]],"?",0))</f>
        <v>LOGONNA-DAOULAS</v>
      </c>
      <c r="L9" s="15" t="str" cm="1">
        <f t="array" ref="L9">IF(D9="","",_xlfn.XLOOKUP(D9,Tabel1[[Nom du compétiteur]:[Nom du compétiteur]],Tabel1[[Club]:[Club]],"?",0))</f>
        <v>GUILERS</v>
      </c>
      <c r="M9" s="15" t="str" cm="1">
        <f t="array" ref="M9">IF(E9="","",_xlfn.XLOOKUP(E9,Tabel1[[Nom du compétiteur]:[Nom du compétiteur]],Tabel1[[Club]:[Club]],"?",0))</f>
        <v>ST RENAN</v>
      </c>
    </row>
    <row r="10" spans="1:17" x14ac:dyDescent="0.25">
      <c r="A10">
        <v>4</v>
      </c>
      <c r="B10" s="6" t="s">
        <v>43</v>
      </c>
      <c r="C10" s="6" t="s">
        <v>35</v>
      </c>
      <c r="D10" s="6" t="s">
        <v>46</v>
      </c>
      <c r="E10" s="6" t="s">
        <v>47</v>
      </c>
      <c r="F10" s="12" cm="1">
        <f t="array" ref="F10">_xlfn.XLOOKUP(B10,Tabel1[[Nom du compétiteur]:[Nom du compétiteur]],Tabel1[[rang]:[rang]],"?",0)</f>
        <v>34</v>
      </c>
      <c r="G10" s="13" cm="1">
        <f t="array" ref="G10">_xlfn.XLOOKUP(C10,Tabel1[[Nom du compétiteur]:[Nom du compétiteur]],Tabel1[[rang]:[rang]],"?",0)</f>
        <v>28</v>
      </c>
      <c r="H10" s="13" cm="1">
        <f t="array" ref="H10">_xlfn.XLOOKUP(D10,Tabel1[[Nom du compétiteur]:[Nom du compétiteur]],Tabel1[[rang]:[rang]],"?",0)</f>
        <v>41</v>
      </c>
      <c r="I10" s="14" cm="1">
        <f t="array" ref="I10">_xlfn.XLOOKUP(E10,Tabel1[[Nom du compétiteur]:[Nom du compétiteur]],Tabel1[[rang]:[rang]],"?",0)</f>
        <v>42</v>
      </c>
      <c r="J10" s="15" t="str" cm="1">
        <f t="array" ref="J10">IF(B10="","",_xlfn.XLOOKUP(B10,Tabel1[[Nom du compétiteur]:[Nom du compétiteur]],Tabel1[[Club]:[Club]],"?",0))</f>
        <v>PLOUGASNOU</v>
      </c>
      <c r="K10" s="15" t="str" cm="1">
        <f t="array" ref="K10">IF(C10="","",_xlfn.XLOOKUP(C10,Tabel1[[Nom du compétiteur]:[Nom du compétiteur]],Tabel1[[Club]:[Club]],"?",0))</f>
        <v>ST RENAN</v>
      </c>
      <c r="L10" s="15" t="str" cm="1">
        <f t="array" ref="L10">IF(D10="","",_xlfn.XLOOKUP(D10,Tabel1[[Nom du compétiteur]:[Nom du compétiteur]],Tabel1[[Club]:[Club]],"?",0))</f>
        <v>ST POL DE LEON</v>
      </c>
      <c r="M10" s="15" t="str" cm="1">
        <f t="array" ref="M10">IF(E10="","",_xlfn.XLOOKUP(E10,Tabel1[[Nom du compétiteur]:[Nom du compétiteur]],Tabel1[[Club]:[Club]],"?",0))</f>
        <v>TINTENIAC</v>
      </c>
      <c r="O10" s="5" t="s">
        <v>62</v>
      </c>
      <c r="P10" t="s">
        <v>63</v>
      </c>
      <c r="Q10" t="b">
        <f>+O10&gt;O4</f>
        <v>0</v>
      </c>
    </row>
    <row r="11" spans="1:17" x14ac:dyDescent="0.25">
      <c r="A11">
        <v>4</v>
      </c>
      <c r="B11" s="6" t="s">
        <v>36</v>
      </c>
      <c r="C11" s="6" t="s">
        <v>49</v>
      </c>
      <c r="D11" s="6" t="s">
        <v>50</v>
      </c>
      <c r="E11" s="6" t="s">
        <v>15</v>
      </c>
      <c r="F11" s="12" cm="1">
        <f t="array" ref="F11">_xlfn.XLOOKUP(B11,Tabel1[[Nom du compétiteur]:[Nom du compétiteur]],Tabel1[[rang]:[rang]],"?",0)</f>
        <v>29</v>
      </c>
      <c r="G11" s="13" cm="1">
        <f t="array" ref="G11">_xlfn.XLOOKUP(C11,Tabel1[[Nom du compétiteur]:[Nom du compétiteur]],Tabel1[[rang]:[rang]],"?",0)</f>
        <v>43</v>
      </c>
      <c r="H11" s="13" cm="1">
        <f t="array" ref="H11">_xlfn.XLOOKUP(D11,Tabel1[[Nom du compétiteur]:[Nom du compétiteur]],Tabel1[[rang]:[rang]],"?",0)</f>
        <v>44</v>
      </c>
      <c r="I11" s="14" cm="1">
        <f t="array" ref="I11">_xlfn.XLOOKUP(E11,Tabel1[[Nom du compétiteur]:[Nom du compétiteur]],Tabel1[[rang]:[rang]],"?",0)</f>
        <v>8</v>
      </c>
      <c r="J11" s="15" t="str" cm="1">
        <f t="array" ref="J11">IF(B11="","",_xlfn.XLOOKUP(B11,Tabel1[[Nom du compétiteur]:[Nom du compétiteur]],Tabel1[[Club]:[Club]],"?",0))</f>
        <v>LANDEDA</v>
      </c>
      <c r="K11" s="15" t="str" cm="1">
        <f t="array" ref="K11">IF(C11="","",_xlfn.XLOOKUP(C11,Tabel1[[Nom du compétiteur]:[Nom du compétiteur]],Tabel1[[Club]:[Club]],"?",0))</f>
        <v>LOGONNA-DAOULAS</v>
      </c>
      <c r="L11" s="15" t="str" cm="1">
        <f t="array" ref="L11">IF(D11="","",_xlfn.XLOOKUP(D11,Tabel1[[Nom du compétiteur]:[Nom du compétiteur]],Tabel1[[Club]:[Club]],"?",0))</f>
        <v>ST POL DE LEON</v>
      </c>
      <c r="M11" s="15" t="str" cm="1">
        <f t="array" ref="M11">IF(E11="","",_xlfn.XLOOKUP(E11,Tabel1[[Nom du compétiteur]:[Nom du compétiteur]],Tabel1[[Club]:[Club]],"?",0))</f>
        <v>ST POL DE LEON</v>
      </c>
      <c r="O11" s="5">
        <v>557443663327843.75</v>
      </c>
      <c r="Q11" t="b">
        <f>+O11&gt;O5</f>
        <v>1</v>
      </c>
    </row>
    <row r="12" spans="1:17" x14ac:dyDescent="0.25">
      <c r="A12">
        <v>4</v>
      </c>
      <c r="B12" s="6" t="s">
        <v>44</v>
      </c>
      <c r="C12" s="6" t="s">
        <v>52</v>
      </c>
      <c r="D12" s="6" t="s">
        <v>53</v>
      </c>
      <c r="E12" s="6" t="s">
        <v>54</v>
      </c>
      <c r="F12" s="12" cm="1">
        <f t="array" ref="F12">_xlfn.XLOOKUP(B12,Tabel1[[Nom du compétiteur]:[Nom du compétiteur]],Tabel1[[rang]:[rang]],"?",0)</f>
        <v>37</v>
      </c>
      <c r="G12" s="13" cm="1">
        <f t="array" ref="G12">_xlfn.XLOOKUP(C12,Tabel1[[Nom du compétiteur]:[Nom du compétiteur]],Tabel1[[rang]:[rang]],"?",0)</f>
        <v>47</v>
      </c>
      <c r="H12" s="13" cm="1">
        <f t="array" ref="H12">_xlfn.XLOOKUP(D12,Tabel1[[Nom du compétiteur]:[Nom du compétiteur]],Tabel1[[rang]:[rang]],"?",0)</f>
        <v>48</v>
      </c>
      <c r="I12" s="14" cm="1">
        <f t="array" ref="I12">_xlfn.XLOOKUP(E12,Tabel1[[Nom du compétiteur]:[Nom du compétiteur]],Tabel1[[rang]:[rang]],"?",0)</f>
        <v>49</v>
      </c>
      <c r="J12" s="15" t="str" cm="1">
        <f t="array" ref="J12">IF(B12="","",_xlfn.XLOOKUP(B12,Tabel1[[Nom du compétiteur]:[Nom du compétiteur]],Tabel1[[Club]:[Club]],"?",0))</f>
        <v>PLOUGASNOU</v>
      </c>
      <c r="K12" s="15" t="str" cm="1">
        <f t="array" ref="K12">IF(C12="","",_xlfn.XLOOKUP(C12,Tabel1[[Nom du compétiteur]:[Nom du compétiteur]],Tabel1[[Club]:[Club]],"?",0))</f>
        <v>GUILERS</v>
      </c>
      <c r="L12" s="15" t="str" cm="1">
        <f t="array" ref="L12">IF(D12="","",_xlfn.XLOOKUP(D12,Tabel1[[Nom du compétiteur]:[Nom du compétiteur]],Tabel1[[Club]:[Club]],"?",0))</f>
        <v>LANDEDA</v>
      </c>
      <c r="M12" s="15" t="str" cm="1">
        <f t="array" ref="M12">IF(E12="","",_xlfn.XLOOKUP(E12,Tabel1[[Nom du compétiteur]:[Nom du compétiteur]],Tabel1[[Club]:[Club]],"?",0))</f>
        <v>PLOGASTEL ST GERMAIN</v>
      </c>
    </row>
    <row r="13" spans="1:17" x14ac:dyDescent="0.25">
      <c r="A13">
        <v>4</v>
      </c>
      <c r="B13" s="6" t="s">
        <v>51</v>
      </c>
      <c r="C13" s="6" t="s">
        <v>49</v>
      </c>
      <c r="D13" s="6" t="s">
        <v>13</v>
      </c>
      <c r="E13" s="6" t="s">
        <v>56</v>
      </c>
      <c r="F13" s="12" cm="1">
        <f t="array" ref="F13">_xlfn.XLOOKUP(B13,Tabel1[[Nom du compétiteur]:[Nom du compétiteur]],Tabel1[[rang]:[rang]],"?",0)</f>
        <v>44</v>
      </c>
      <c r="G13" s="13" cm="1">
        <f t="array" ref="G13">_xlfn.XLOOKUP(C13,Tabel1[[Nom du compétiteur]:[Nom du compétiteur]],Tabel1[[rang]:[rang]],"?",0)</f>
        <v>43</v>
      </c>
      <c r="H13" s="13" cm="1">
        <f t="array" ref="H13">_xlfn.XLOOKUP(D13,Tabel1[[Nom du compétiteur]:[Nom du compétiteur]],Tabel1[[rang]:[rang]],"?",0)</f>
        <v>7</v>
      </c>
      <c r="I13" s="14" cm="1">
        <f t="array" ref="I13">_xlfn.XLOOKUP(E13,Tabel1[[Nom du compétiteur]:[Nom du compétiteur]],Tabel1[[rang]:[rang]],"?",0)</f>
        <v>53</v>
      </c>
      <c r="J13" s="15" t="str" cm="1">
        <f t="array" ref="J13">IF(B13="","",_xlfn.XLOOKUP(B13,Tabel1[[Nom du compétiteur]:[Nom du compétiteur]],Tabel1[[Club]:[Club]],"?",0))</f>
        <v>PLOUGASNOU</v>
      </c>
      <c r="K13" s="15" t="str" cm="1">
        <f t="array" ref="K13">IF(C13="","",_xlfn.XLOOKUP(C13,Tabel1[[Nom du compétiteur]:[Nom du compétiteur]],Tabel1[[Club]:[Club]],"?",0))</f>
        <v>LOGONNA-DAOULAS</v>
      </c>
      <c r="L13" s="15" t="str" cm="1">
        <f t="array" ref="L13">IF(D13="","",_xlfn.XLOOKUP(D13,Tabel1[[Nom du compétiteur]:[Nom du compétiteur]],Tabel1[[Club]:[Club]],"?",0))</f>
        <v>PLOGASTEL ST GERMAIN</v>
      </c>
      <c r="M13" s="15" t="str" cm="1">
        <f t="array" ref="M13">IF(E13="","",_xlfn.XLOOKUP(E13,Tabel1[[Nom du compétiteur]:[Nom du compétiteur]],Tabel1[[Club]:[Club]],"?",0))</f>
        <v>LOGONNA-DAOULAS</v>
      </c>
    </row>
    <row r="14" spans="1:17" x14ac:dyDescent="0.25">
      <c r="A14">
        <v>3</v>
      </c>
      <c r="B14" s="6" t="s">
        <v>55</v>
      </c>
      <c r="C14" s="6" t="s">
        <v>13</v>
      </c>
      <c r="D14" s="6" t="s">
        <v>57</v>
      </c>
      <c r="E14" s="6"/>
      <c r="F14" s="12" cm="1">
        <f t="array" ref="F14">_xlfn.XLOOKUP(B14,Tabel1[[Nom du compétiteur]:[Nom du compétiteur]],Tabel1[[rang]:[rang]],"?",0)</f>
        <v>50</v>
      </c>
      <c r="G14" s="13" cm="1">
        <f t="array" ref="G14">_xlfn.XLOOKUP(C14,Tabel1[[Nom du compétiteur]:[Nom du compétiteur]],Tabel1[[rang]:[rang]],"?",0)</f>
        <v>7</v>
      </c>
      <c r="H14" s="13" cm="1">
        <f t="array" ref="H14">_xlfn.XLOOKUP(D14,Tabel1[[Nom du compétiteur]:[Nom du compétiteur]],Tabel1[[rang]:[rang]],"?",0)</f>
        <v>55</v>
      </c>
      <c r="I14" s="14" t="str" cm="1">
        <f t="array" ref="I14">_xlfn.XLOOKUP(E14,Tabel1[[Nom du compétiteur]:[Nom du compétiteur]],Tabel1[[rang]:[rang]],"?",0)</f>
        <v>?</v>
      </c>
      <c r="J14" s="15" t="str" cm="1">
        <f t="array" ref="J14">IF(B14="","",_xlfn.XLOOKUP(B14,Tabel1[[Nom du compétiteur]:[Nom du compétiteur]],Tabel1[[Club]:[Club]],"?",0))</f>
        <v>PLOUGASNOU</v>
      </c>
      <c r="K14" s="15" t="str" cm="1">
        <f t="array" ref="K14">IF(C14="","",_xlfn.XLOOKUP(C14,Tabel1[[Nom du compétiteur]:[Nom du compétiteur]],Tabel1[[Club]:[Club]],"?",0))</f>
        <v>PLOGASTEL ST GERMAIN</v>
      </c>
      <c r="L14" s="15" t="str" cm="1">
        <f t="array" ref="L14">IF(D14="","",_xlfn.XLOOKUP(D14,Tabel1[[Nom du compétiteur]:[Nom du compétiteur]],Tabel1[[Club]:[Club]],"?",0))</f>
        <v>PLOGASTEL ST GERMAIN</v>
      </c>
      <c r="M14" s="15" t="str" cm="1">
        <f t="array" ref="M14">IF(E14="","",_xlfn.XLOOKUP(E14,Tabel1[[Nom du compétiteur]:[Nom du compétiteur]],Tabel1[[Club]:[Club]],"?",0))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crea_poules</vt:lpstr>
      <vt:lpstr>Brouillon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BSA</cp:lastModifiedBy>
  <dcterms:created xsi:type="dcterms:W3CDTF">2025-04-18T17:29:57Z</dcterms:created>
  <dcterms:modified xsi:type="dcterms:W3CDTF">2025-04-20T16:39:51Z</dcterms:modified>
</cp:coreProperties>
</file>