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2F64349-7DEE-4D67-946F-143E96270F07}" xr6:coauthVersionLast="47" xr6:coauthVersionMax="47" xr10:uidLastSave="{00000000-0000-0000-0000-000000000000}"/>
  <bookViews>
    <workbookView xWindow="-120" yWindow="-120" windowWidth="29040" windowHeight="15990" tabRatio="838" xr2:uid="{00000000-000D-0000-FFFF-FFFF00000000}"/>
  </bookViews>
  <sheets>
    <sheet name="Janvier 2025" sheetId="13" r:id="rId1"/>
    <sheet name="Février 2025" sheetId="9" r:id="rId2"/>
    <sheet name="Mars 2025" sheetId="14" r:id="rId3"/>
    <sheet name="Data" sheetId="1" r:id="rId4"/>
  </sheets>
  <functionGroups builtInGroupCount="19"/>
  <externalReferences>
    <externalReference r:id="rId5"/>
    <externalReference r:id="rId6"/>
  </externalReferences>
  <definedNames>
    <definedName name="_xlpm.Banque" hidden="1" xlm="1">#NAME?</definedName>
    <definedName name="_xlpm.Caisse" hidden="1" xlm="1">#NAME?</definedName>
    <definedName name="_xlpm.i" hidden="1" xlm="1">#NAME?</definedName>
    <definedName name="_xlpm.mois" hidden="1" xlm="1">#NAME?</definedName>
    <definedName name="_xlpm.x" hidden="1" xlm="1">#NAME?</definedName>
    <definedName name="compte">'[1]Bilan ouverture'!$A$18:$A$49</definedName>
    <definedName name="comptes">'[1]Bilan ouverture'!$A$18:$A$50</definedName>
    <definedName name="date">[1]Journal!$O$1:$O$365</definedName>
    <definedName name="Feuille" localSheetId="0">tbl_Mois[Feuille]</definedName>
    <definedName name="Feuille" localSheetId="2">tbl_Mois[Feuille]</definedName>
    <definedName name="Feuille">tbl_Mois[Feuille]</definedName>
    <definedName name="toto">[2]!t_Comptes[LIBELLES]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1" i="14" l="1"/>
  <c r="B10" i="14"/>
  <c r="B9" i="14"/>
  <c r="I7" i="14"/>
  <c r="H7" i="14"/>
  <c r="G7" i="14"/>
  <c r="F7" i="14"/>
  <c r="C2" i="14"/>
  <c r="D2" i="14" s="1" a="1"/>
  <c r="D2" i="14" s="1"/>
  <c r="B11" i="13"/>
  <c r="B10" i="13"/>
  <c r="B9" i="13"/>
  <c r="I7" i="13"/>
  <c r="H7" i="13"/>
  <c r="G7" i="13"/>
  <c r="F7" i="13"/>
  <c r="C2" i="13"/>
  <c r="D2" i="13" s="1" a="1"/>
  <c r="D2" i="13" s="1"/>
  <c r="G7" i="9"/>
  <c r="H7" i="9"/>
  <c r="I7" i="9"/>
  <c r="F7" i="9"/>
  <c r="B11" i="9"/>
  <c r="B10" i="9"/>
  <c r="B9" i="9"/>
  <c r="C2" i="9"/>
  <c r="D4" i="9" s="1"/>
  <c r="I3" i="1" a="1"/>
  <c r="I7" i="1" a="1"/>
  <c r="I9" i="1" a="1"/>
  <c r="I11" i="1" a="1"/>
  <c r="I13" i="1" a="1"/>
  <c r="I15" i="1" a="1"/>
  <c r="I17" i="1" a="1"/>
  <c r="I19" i="1" a="1"/>
  <c r="I21" i="1" a="1"/>
  <c r="I23" i="1" a="1"/>
  <c r="I25" i="1" a="1"/>
  <c r="I27" i="1" a="1"/>
  <c r="I29" i="1" a="1"/>
  <c r="I31" i="1" a="1"/>
  <c r="I33" i="1" a="1"/>
  <c r="I8" i="1" a="1"/>
  <c r="I10" i="1" a="1"/>
  <c r="I14" i="1" a="1"/>
  <c r="I18" i="1" a="1"/>
  <c r="I24" i="1" a="1"/>
  <c r="I26" i="1" a="1"/>
  <c r="I30" i="1" a="1"/>
  <c r="I12" i="1" a="1"/>
  <c r="I16" i="1" a="1"/>
  <c r="I20" i="1" a="1"/>
  <c r="I22" i="1" a="1"/>
  <c r="I28" i="1" a="1"/>
  <c r="I32" i="1" a="1"/>
  <c r="I34" i="1" a="1"/>
  <c r="F3" i="1" a="1"/>
  <c r="H3" i="1" a="1"/>
  <c r="G3" i="1" a="1"/>
  <c r="F7" i="1" a="1"/>
  <c r="H7" i="1" a="1"/>
  <c r="F8" i="1" a="1"/>
  <c r="H8" i="1" a="1"/>
  <c r="F9" i="1" a="1"/>
  <c r="H9" i="1" a="1"/>
  <c r="F10" i="1" a="1"/>
  <c r="H10" i="1" a="1"/>
  <c r="F11" i="1" a="1"/>
  <c r="H11" i="1" a="1"/>
  <c r="F12" i="1" a="1"/>
  <c r="H12" i="1" a="1"/>
  <c r="F13" i="1" a="1"/>
  <c r="H13" i="1" a="1"/>
  <c r="F14" i="1" a="1"/>
  <c r="H14" i="1" a="1"/>
  <c r="F15" i="1" a="1"/>
  <c r="H15" i="1" a="1"/>
  <c r="F16" i="1" a="1"/>
  <c r="H16" i="1" a="1"/>
  <c r="F17" i="1" a="1"/>
  <c r="H17" i="1" a="1"/>
  <c r="F18" i="1" a="1"/>
  <c r="H18" i="1" a="1"/>
  <c r="F19" i="1" a="1"/>
  <c r="H19" i="1" a="1"/>
  <c r="F20" i="1" a="1"/>
  <c r="H20" i="1" a="1"/>
  <c r="F21" i="1" a="1"/>
  <c r="H21" i="1" a="1"/>
  <c r="F22" i="1" a="1"/>
  <c r="H22" i="1" a="1"/>
  <c r="F23" i="1" a="1"/>
  <c r="H23" i="1" a="1"/>
  <c r="F24" i="1" a="1"/>
  <c r="H24" i="1" a="1"/>
  <c r="F25" i="1" a="1"/>
  <c r="G10" i="1" a="1"/>
  <c r="G11" i="1" a="1"/>
  <c r="G12" i="1" a="1"/>
  <c r="G13" i="1" a="1"/>
  <c r="G14" i="1" a="1"/>
  <c r="G15" i="1" a="1"/>
  <c r="G16" i="1" a="1"/>
  <c r="G17" i="1" a="1"/>
  <c r="G18" i="1" a="1"/>
  <c r="G19" i="1" a="1"/>
  <c r="G20" i="1" a="1"/>
  <c r="G21" i="1" a="1"/>
  <c r="G22" i="1" a="1"/>
  <c r="G23" i="1" a="1"/>
  <c r="G24" i="1" a="1"/>
  <c r="G31" i="1" a="1"/>
  <c r="G32" i="1" a="1"/>
  <c r="G33" i="1" a="1"/>
  <c r="G34" i="1" a="1"/>
  <c r="G7" i="1" a="1"/>
  <c r="G8" i="1" a="1"/>
  <c r="G9" i="1" a="1"/>
  <c r="G25" i="1" a="1"/>
  <c r="G26" i="1" a="1"/>
  <c r="G27" i="1" a="1"/>
  <c r="G28" i="1" a="1"/>
  <c r="G29" i="1" a="1"/>
  <c r="G30" i="1" a="1"/>
  <c r="F26" i="1" a="1"/>
  <c r="F27" i="1" a="1"/>
  <c r="F28" i="1" a="1"/>
  <c r="F29" i="1" a="1"/>
  <c r="F30" i="1" a="1"/>
  <c r="F31" i="1" a="1"/>
  <c r="F32" i="1" a="1"/>
  <c r="F33" i="1" a="1"/>
  <c r="F34" i="1" a="1"/>
  <c r="H26" i="1" a="1"/>
  <c r="H27" i="1" a="1"/>
  <c r="H29" i="1" a="1"/>
  <c r="H32" i="1" a="1"/>
  <c r="H33" i="1" a="1"/>
  <c r="H25" i="1" a="1"/>
  <c r="H28" i="1" a="1"/>
  <c r="H30" i="1" a="1"/>
  <c r="H31" i="1" a="1"/>
  <c r="H34" i="1" a="1"/>
  <c r="D3" i="14" l="1"/>
  <c r="D4" i="14"/>
  <c r="D3" i="13"/>
  <c r="D4" i="13"/>
  <c r="I34" i="1"/>
  <c r="I32" i="1"/>
  <c r="I28" i="1"/>
  <c r="I22" i="1"/>
  <c r="I20" i="1"/>
  <c r="I16" i="1"/>
  <c r="I12" i="1"/>
  <c r="I30" i="1"/>
  <c r="I26" i="1"/>
  <c r="I24" i="1"/>
  <c r="I18" i="1"/>
  <c r="I14" i="1"/>
  <c r="I10" i="1"/>
  <c r="I8" i="1"/>
  <c r="I33" i="1"/>
  <c r="I31" i="1"/>
  <c r="I29" i="1"/>
  <c r="I27" i="1"/>
  <c r="I25" i="1"/>
  <c r="I23" i="1"/>
  <c r="I21" i="1"/>
  <c r="I19" i="1"/>
  <c r="I17" i="1"/>
  <c r="I15" i="1"/>
  <c r="I13" i="1"/>
  <c r="I11" i="1"/>
  <c r="I9" i="1"/>
  <c r="I7" i="1"/>
  <c r="I3" i="1"/>
  <c r="I3" i="13" s="1"/>
  <c r="D2" i="9" a="1"/>
  <c r="D2" i="9" s="1"/>
  <c r="G3" i="1"/>
  <c r="G3" i="13" s="1"/>
  <c r="H3" i="1"/>
  <c r="H3" i="13" s="1"/>
  <c r="F3" i="1"/>
  <c r="F3" i="13" s="1"/>
  <c r="H34" i="1"/>
  <c r="H31" i="1"/>
  <c r="H30" i="1"/>
  <c r="H28" i="1"/>
  <c r="H25" i="1"/>
  <c r="H33" i="1"/>
  <c r="H32" i="1"/>
  <c r="H29" i="1"/>
  <c r="H27" i="1"/>
  <c r="H26" i="1"/>
  <c r="F34" i="1"/>
  <c r="F33" i="1"/>
  <c r="F32" i="1"/>
  <c r="F31" i="1"/>
  <c r="F30" i="1"/>
  <c r="F29" i="1"/>
  <c r="F28" i="1"/>
  <c r="F27" i="1"/>
  <c r="F26" i="1"/>
  <c r="G30" i="1"/>
  <c r="G29" i="1"/>
  <c r="G28" i="1"/>
  <c r="G27" i="1"/>
  <c r="G26" i="1"/>
  <c r="G25" i="1"/>
  <c r="G9" i="1"/>
  <c r="G8" i="1"/>
  <c r="G7" i="1"/>
  <c r="G34" i="1"/>
  <c r="G33" i="1"/>
  <c r="G32" i="1"/>
  <c r="G31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F25" i="1"/>
  <c r="H24" i="1"/>
  <c r="F24" i="1"/>
  <c r="H23" i="1"/>
  <c r="F23" i="1"/>
  <c r="H22" i="1"/>
  <c r="F22" i="1"/>
  <c r="H21" i="1"/>
  <c r="F21" i="1"/>
  <c r="H20" i="1"/>
  <c r="F20" i="1"/>
  <c r="H19" i="1"/>
  <c r="F19" i="1"/>
  <c r="H18" i="1"/>
  <c r="F18" i="1"/>
  <c r="H17" i="1"/>
  <c r="F17" i="1"/>
  <c r="H16" i="1"/>
  <c r="F16" i="1"/>
  <c r="H15" i="1"/>
  <c r="F15" i="1"/>
  <c r="H14" i="1"/>
  <c r="F14" i="1"/>
  <c r="H13" i="1"/>
  <c r="F13" i="1"/>
  <c r="H12" i="1"/>
  <c r="F12" i="1"/>
  <c r="H11" i="1"/>
  <c r="F11" i="1"/>
  <c r="H10" i="1"/>
  <c r="F10" i="1"/>
  <c r="H9" i="1"/>
  <c r="F9" i="1"/>
  <c r="H8" i="1"/>
  <c r="F8" i="1"/>
  <c r="H7" i="1"/>
  <c r="F7" i="1"/>
  <c r="H4" i="13" l="1"/>
  <c r="I4" i="13"/>
  <c r="G4" i="13"/>
  <c r="F4" i="13"/>
  <c r="D3" i="9"/>
  <c r="G4" i="1" a="1"/>
  <c r="F4" i="1" a="1"/>
  <c r="H4" i="1" a="1"/>
  <c r="I4" i="1" a="1"/>
  <c r="I4" i="1" l="1"/>
  <c r="I3" i="9" s="1"/>
  <c r="H4" i="1"/>
  <c r="H3" i="9" s="1"/>
  <c r="F4" i="1"/>
  <c r="F3" i="9" s="1"/>
  <c r="G4" i="1"/>
  <c r="G3" i="9" s="1"/>
  <c r="G4" i="9" l="1"/>
  <c r="H4" i="9"/>
  <c r="F4" i="9"/>
  <c r="I4" i="9"/>
  <c r="H5" i="1" a="1"/>
  <c r="G5" i="1" a="1"/>
  <c r="F5" i="1" a="1"/>
  <c r="I5" i="1" a="1"/>
  <c r="G5" i="1" l="1"/>
  <c r="G3" i="14" s="1"/>
  <c r="H5" i="1"/>
  <c r="H3" i="14" s="1"/>
  <c r="F5" i="1"/>
  <c r="F3" i="14" s="1"/>
  <c r="I5" i="1"/>
  <c r="I3" i="14" s="1"/>
  <c r="G4" i="14" l="1"/>
  <c r="F4" i="14"/>
  <c r="I4" i="14"/>
  <c r="H4" i="14"/>
  <c r="F6" i="1" a="1"/>
  <c r="I6" i="1" a="1"/>
  <c r="H6" i="1" a="1"/>
  <c r="G6" i="1" a="1"/>
  <c r="G6" i="1" l="1"/>
  <c r="H6" i="1"/>
  <c r="I6" i="1"/>
  <c r="F6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<sst xmlns="http://schemas.openxmlformats.org/spreadsheetml/2006/main" count="131" uniqueCount="79">
  <si>
    <t>CODES</t>
  </si>
  <si>
    <t>Produits exceptionnels</t>
  </si>
  <si>
    <t>Fournitures administratives</t>
  </si>
  <si>
    <t>Entretien matériels</t>
  </si>
  <si>
    <t>Frais postaux</t>
  </si>
  <si>
    <t>Relations publiques</t>
  </si>
  <si>
    <t>Frais bancaires</t>
  </si>
  <si>
    <t>Frais divers</t>
  </si>
  <si>
    <t>T R E S O R E R I E</t>
  </si>
  <si>
    <t>DATES</t>
  </si>
  <si>
    <t>LIBELLES</t>
  </si>
  <si>
    <t>Cadeaux-récompenses</t>
  </si>
  <si>
    <t>Subvention Conseil Régional</t>
  </si>
  <si>
    <t>Subvention Conseil Général</t>
  </si>
  <si>
    <t xml:space="preserve">Subvention Mairie </t>
  </si>
  <si>
    <t>Désignations</t>
  </si>
  <si>
    <t>Hébergement Internet</t>
  </si>
  <si>
    <t>Location terrain</t>
  </si>
  <si>
    <t>Assurance Club</t>
  </si>
  <si>
    <t>Location matériels</t>
  </si>
  <si>
    <t>Entretien terrain</t>
  </si>
  <si>
    <t>Vente matériels Club</t>
  </si>
  <si>
    <t>Recettes manifestations</t>
  </si>
  <si>
    <t xml:space="preserve">Achats matériels club </t>
  </si>
  <si>
    <t>Achat matières premières</t>
  </si>
  <si>
    <t>Frais restauration-déplacements-Meetings</t>
  </si>
  <si>
    <t>Vente produits club</t>
  </si>
  <si>
    <t>Cotisations Club</t>
  </si>
  <si>
    <t>Frais spécifiques pour évènements</t>
  </si>
  <si>
    <t>Dons aux associations</t>
  </si>
  <si>
    <t>Mécénats - Dons</t>
  </si>
  <si>
    <t>Quote-part location terrain</t>
  </si>
  <si>
    <t xml:space="preserve">Subvention CC </t>
  </si>
  <si>
    <t>carburant tondeuse</t>
  </si>
  <si>
    <t>Cotisation par virement</t>
  </si>
  <si>
    <t>lames tondeuse</t>
  </si>
  <si>
    <t>P</t>
  </si>
  <si>
    <t>Banque -</t>
  </si>
  <si>
    <t>Caisse +</t>
  </si>
  <si>
    <t>Caisse -</t>
  </si>
  <si>
    <t>Banque +</t>
  </si>
  <si>
    <t>Mois de :</t>
  </si>
  <si>
    <t>Décembre 2024</t>
  </si>
  <si>
    <t>Feuille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</si>
  <si>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</si>
  <si>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</si>
  <si>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</si>
  <si>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</si>
  <si>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</si>
  <si>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</si>
  <si>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</si>
  <si>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</si>
  <si>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</si>
  <si>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</si>
  <si>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</si>
  <si>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</si>
  <si>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</si>
  <si>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</si>
  <si>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</si>
  <si>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</si>
  <si>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mai 2026</t>
  </si>
  <si>
    <t>juin 2026</t>
  </si>
  <si>
    <t>juillet 2026</t>
  </si>
  <si>
    <t>août 2026</t>
  </si>
  <si>
    <t>septembre 2026</t>
  </si>
  <si>
    <t>octobre 2026</t>
  </si>
  <si>
    <t>novembre 2026</t>
  </si>
  <si>
    <t>décembre 2026</t>
  </si>
  <si>
    <t>janvier 2027</t>
  </si>
  <si>
    <t>février 2027</t>
  </si>
  <si>
    <t>mars 2027</t>
  </si>
  <si>
    <t>avril 2027</t>
  </si>
  <si>
    <t>mai 2027</t>
  </si>
  <si>
    <t>juin 2027</t>
  </si>
  <si>
    <t>juillet 2027</t>
  </si>
  <si>
    <t>F4</t>
  </si>
  <si>
    <t>G4</t>
  </si>
  <si>
    <t>H4</t>
  </si>
  <si>
    <t>I4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</si>
</sst>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;@"/>
    <numFmt numFmtId="165" formatCode="#,##0.00\ &quot;€&quot;"/>
    <numFmt numFmtId="166" formatCode="d/mm/yyyy;@"/>
    <numFmt numFmtId="167" formatCode="#,##0.00&quot;€&quot;;\-#,##0.00&quot;€&quot;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2"/>
      <color theme="1"/>
      <name val="Arial Unicode MS"/>
      <family val="2"/>
    </font>
    <font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Wingdings 2"/>
      <family val="1"/>
      <charset val="2"/>
    </font>
    <font>
      <sz val="8"/>
      <color rgb="FF1E1E1E"/>
      <name val="Segoe UI"/>
      <family val="2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8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4"/>
      </right>
      <top style="medium">
        <color rgb="FF000000"/>
      </top>
      <bottom style="medium">
        <color indexed="64"/>
      </bottom>
      <diagonal/>
    </border>
    <border>
      <left style="thin">
        <color theme="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theme="4"/>
      </left>
      <right style="medium">
        <color rgb="FF000000"/>
      </right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" fontId="3" fillId="0" borderId="11" xfId="0" applyNumberFormat="1" applyFont="1" applyBorder="1" applyAlignment="1" applyProtection="1">
      <alignment horizontal="center" vertical="center"/>
      <protection locked="0"/>
    </xf>
    <xf numFmtId="1" fontId="9" fillId="0" borderId="11" xfId="0" applyNumberFormat="1" applyFont="1" applyBorder="1" applyAlignment="1" applyProtection="1">
      <alignment horizontal="center" vertical="center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 hidden="1"/>
    </xf>
    <xf numFmtId="0" fontId="3" fillId="0" borderId="0" xfId="0" applyFont="1" applyProtection="1">
      <protection locked="0" hidden="1"/>
    </xf>
    <xf numFmtId="0" fontId="3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 hidden="1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10" xfId="0" applyFont="1" applyBorder="1" applyAlignment="1" applyProtection="1">
      <alignment horizontal="center" vertical="center"/>
      <protection locked="0" hidden="1"/>
    </xf>
    <xf numFmtId="164" fontId="2" fillId="0" borderId="0" xfId="0" applyNumberFormat="1" applyFont="1" applyAlignment="1" applyProtection="1">
      <alignment vertical="center"/>
      <protection locked="0"/>
    </xf>
    <xf numFmtId="166" fontId="2" fillId="0" borderId="9" xfId="0" applyNumberFormat="1" applyFont="1" applyBorder="1" applyAlignment="1" applyProtection="1">
      <alignment horizontal="center" vertical="center"/>
      <protection locked="0"/>
    </xf>
    <xf numFmtId="164" fontId="2" fillId="0" borderId="9" xfId="0" applyNumberFormat="1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 hidden="1"/>
    </xf>
    <xf numFmtId="0" fontId="1" fillId="0" borderId="9" xfId="0" applyFont="1" applyBorder="1" applyAlignment="1" applyProtection="1">
      <alignment horizontal="center" vertical="center"/>
      <protection locked="0" hidden="1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166" fontId="3" fillId="0" borderId="11" xfId="0" applyNumberFormat="1" applyFont="1" applyBorder="1" applyAlignment="1" applyProtection="1">
      <alignment horizontal="center" vertical="center"/>
      <protection locked="0" hidden="1"/>
    </xf>
    <xf numFmtId="0" fontId="3" fillId="0" borderId="11" xfId="0" applyFont="1" applyBorder="1" applyAlignment="1" applyProtection="1">
      <alignment horizontal="center" vertical="center"/>
      <protection locked="0" hidden="1"/>
    </xf>
    <xf numFmtId="165" fontId="3" fillId="0" borderId="11" xfId="0" applyNumberFormat="1" applyFont="1" applyBorder="1" applyAlignment="1" applyProtection="1">
      <alignment horizontal="center" vertical="center"/>
      <protection locked="0" hidden="1"/>
    </xf>
    <xf numFmtId="0" fontId="7" fillId="0" borderId="11" xfId="0" applyFont="1" applyBorder="1" applyAlignment="1" applyProtection="1">
      <alignment horizontal="center" vertical="center"/>
      <protection locked="0" hidden="1"/>
    </xf>
    <xf numFmtId="1" fontId="7" fillId="0" borderId="11" xfId="0" applyNumberFormat="1" applyFont="1" applyBorder="1" applyAlignment="1" applyProtection="1">
      <alignment horizontal="center" vertical="center"/>
      <protection locked="0" hidden="1"/>
    </xf>
    <xf numFmtId="165" fontId="7" fillId="0" borderId="11" xfId="0" applyNumberFormat="1" applyFont="1" applyBorder="1" applyAlignment="1" applyProtection="1">
      <alignment horizontal="center" vertical="center"/>
      <protection locked="0" hidden="1"/>
    </xf>
    <xf numFmtId="1" fontId="3" fillId="0" borderId="11" xfId="0" applyNumberFormat="1" applyFont="1" applyBorder="1" applyAlignment="1" applyProtection="1">
      <alignment horizontal="center" vertical="center"/>
      <protection locked="0" hidden="1"/>
    </xf>
    <xf numFmtId="164" fontId="3" fillId="0" borderId="0" xfId="0" applyNumberFormat="1" applyFont="1" applyProtection="1">
      <protection locked="0"/>
    </xf>
    <xf numFmtId="165" fontId="2" fillId="0" borderId="0" xfId="0" applyNumberFormat="1" applyFont="1" applyAlignment="1" applyProtection="1">
      <alignment horizontal="center" vertical="center"/>
      <protection hidden="1"/>
    </xf>
    <xf numFmtId="0" fontId="10" fillId="0" borderId="0" xfId="0" applyFont="1" applyAlignment="1">
      <alignment horizontal="right"/>
    </xf>
    <xf numFmtId="0" fontId="3" fillId="0" borderId="12" xfId="0" applyFont="1" applyBorder="1" applyAlignment="1" applyProtection="1">
      <alignment horizontal="center" vertical="center"/>
      <protection locked="0" hidden="1"/>
    </xf>
    <xf numFmtId="0" fontId="3" fillId="0" borderId="13" xfId="0" applyFont="1" applyBorder="1" applyAlignment="1" applyProtection="1">
      <alignment horizontal="center" vertical="center"/>
      <protection locked="0" hidden="1"/>
    </xf>
    <xf numFmtId="0" fontId="2" fillId="2" borderId="1" xfId="0" applyFont="1" applyFill="1" applyBorder="1" applyAlignment="1" applyProtection="1">
      <alignment horizontal="center" vertical="center"/>
      <protection locked="0" hidden="1"/>
    </xf>
    <xf numFmtId="0" fontId="2" fillId="2" borderId="4" xfId="0" applyFont="1" applyFill="1" applyBorder="1" applyAlignment="1" applyProtection="1">
      <alignment horizontal="center" vertical="center"/>
      <protection locked="0" hidden="1"/>
    </xf>
    <xf numFmtId="0" fontId="11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165" fontId="12" fillId="0" borderId="0" xfId="0" applyNumberFormat="1" applyFont="1" applyAlignment="1" applyProtection="1">
      <alignment horizontal="center" vertical="center"/>
      <protection hidden="1"/>
    </xf>
    <xf numFmtId="0" fontId="11" fillId="0" borderId="4" xfId="0" applyFont="1" applyBorder="1" applyAlignment="1" applyProtection="1">
      <alignment horizontal="center" vertical="center"/>
      <protection locked="0"/>
    </xf>
    <xf numFmtId="165" fontId="11" fillId="0" borderId="11" xfId="0" applyNumberFormat="1" applyFont="1" applyBorder="1" applyAlignment="1" applyProtection="1">
      <alignment horizontal="center" vertical="center"/>
      <protection locked="0" hidden="1"/>
    </xf>
    <xf numFmtId="0" fontId="11" fillId="0" borderId="0" xfId="0" applyFont="1" applyProtection="1"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10" xfId="0" applyFont="1" applyBorder="1" applyAlignment="1" applyProtection="1">
      <alignment horizontal="center" vertical="center"/>
      <protection locked="0" hidden="1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165" fontId="2" fillId="0" borderId="15" xfId="0" applyNumberFormat="1" applyFont="1" applyBorder="1" applyAlignment="1" applyProtection="1">
      <alignment horizontal="center" vertical="center"/>
      <protection locked="0"/>
    </xf>
    <xf numFmtId="165" fontId="12" fillId="0" borderId="15" xfId="0" applyNumberFormat="1" applyFont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 hidden="1"/>
    </xf>
    <xf numFmtId="167" fontId="2" fillId="0" borderId="14" xfId="0" applyNumberFormat="1" applyFont="1" applyBorder="1" applyAlignment="1" applyProtection="1">
      <alignment horizontal="center" vertical="center"/>
      <protection hidden="1"/>
    </xf>
    <xf numFmtId="167" fontId="12" fillId="0" borderId="14" xfId="0" applyNumberFormat="1" applyFont="1" applyBorder="1" applyAlignment="1" applyProtection="1">
      <alignment horizontal="center" vertical="center"/>
      <protection hidden="1"/>
    </xf>
    <xf numFmtId="167" fontId="2" fillId="2" borderId="1" xfId="0" applyNumberFormat="1" applyFont="1" applyFill="1" applyBorder="1" applyAlignment="1" applyProtection="1">
      <alignment horizontal="center" vertical="center"/>
      <protection hidden="1"/>
    </xf>
    <xf numFmtId="167" fontId="12" fillId="2" borderId="4" xfId="0" applyNumberFormat="1" applyFont="1" applyFill="1" applyBorder="1" applyAlignment="1" applyProtection="1">
      <alignment horizontal="center" vertical="center"/>
      <protection hidden="1"/>
    </xf>
    <xf numFmtId="0" fontId="15" fillId="0" borderId="0" xfId="0" applyFont="1" applyAlignment="1">
      <alignment horizontal="center"/>
    </xf>
  </cellXfs>
  <cellStyles count="1">
    <cellStyle name="Standaard" xfId="0" builtinId="0"/>
  </cellStyles>
  <dxfs count="4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1"/>
    </dxf>
    <dxf>
      <numFmt numFmtId="165" formatCode="#,##0.00\ &quot;€&quot;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1"/>
    </dxf>
    <dxf>
      <numFmt numFmtId="165" formatCode="#,##0.00\ &quot;€&quot;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Wingdings 2"/>
        <family val="1"/>
        <charset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/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/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/>
    </dxf>
    <dxf>
      <border>
        <bottom style="medium">
          <color rgb="FF000000"/>
        </bottom>
      </border>
    </dxf>
    <dxf>
      <border outline="0">
        <right style="medium">
          <color rgb="FF000000"/>
        </right>
        <top style="medium">
          <color rgb="FF000000"/>
        </top>
        <bottom style="double">
          <color rgb="FF000000"/>
        </bottom>
      </border>
    </dxf>
    <dxf>
      <fill>
        <patternFill patternType="none">
          <fgColor rgb="FF000000"/>
          <bgColor auto="1"/>
        </patternFill>
      </fill>
      <protection locked="0"/>
    </dxf>
    <dxf>
      <protection locked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1"/>
    </dxf>
    <dxf>
      <numFmt numFmtId="165" formatCode="#,##0.00\ &quot;€&quot;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1"/>
    </dxf>
    <dxf>
      <numFmt numFmtId="165" formatCode="#,##0.00\ &quot;€&quot;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Wingdings 2"/>
        <family val="1"/>
        <charset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/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/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/>
    </dxf>
    <dxf>
      <border>
        <bottom style="medium">
          <color rgb="FF000000"/>
        </bottom>
      </border>
    </dxf>
    <dxf>
      <border outline="0">
        <right style="medium">
          <color rgb="FF000000"/>
        </right>
        <top style="medium">
          <color rgb="FF000000"/>
        </top>
        <bottom style="double">
          <color rgb="FF000000"/>
        </bottom>
      </border>
    </dxf>
    <dxf>
      <fill>
        <patternFill patternType="none">
          <fgColor rgb="FF000000"/>
          <bgColor auto="1"/>
        </patternFill>
      </fill>
      <protection locked="0"/>
    </dxf>
    <dxf>
      <protection locked="0"/>
    </dxf>
    <dxf>
      <numFmt numFmtId="0" formatCode="General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1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#,##0.00\ &quot;€&quot;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/>
    </dxf>
    <dxf>
      <numFmt numFmtId="165" formatCode="#,##0.00\ &quot;€&quot;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Wingdings 2"/>
        <family val="1"/>
        <charset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/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/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/>
    </dxf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/>
    </dxf>
    <dxf>
      <border outline="0">
        <right style="medium">
          <color rgb="FF000000"/>
        </right>
        <top style="medium">
          <color rgb="FF000000"/>
        </top>
        <bottom style="double">
          <color rgb="FF000000"/>
        </bottom>
      </border>
    </dxf>
    <dxf>
      <fill>
        <patternFill patternType="none">
          <fgColor rgb="FF000000"/>
          <bgColor auto="1"/>
        </patternFill>
      </fill>
      <protection locked="0"/>
    </dxf>
    <dxf>
      <border>
        <bottom style="medium">
          <color rgb="FF000000"/>
        </bottom>
      </border>
    </dxf>
    <dxf>
      <protection locked="0"/>
    </dxf>
  </dxfs>
  <tableStyles count="0" defaultTableStyle="TableStyleMedium2" defaultPivotStyle="PivotStyleLight16"/>
  <colors>
    <mruColors>
      <color rgb="FFFFE4E1"/>
      <color rgb="FFEAEAEA"/>
      <color rgb="FFF2DC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s\comptabilite_association_nvx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-Charles/Desktop/AMCB_V4.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Bilan ouverture"/>
      <sheetName val="Journal"/>
      <sheetName val="Résultat"/>
      <sheetName val="Caisse"/>
      <sheetName val="Bilan Clôture"/>
      <sheetName val="Budget"/>
      <sheetName val="Membres"/>
      <sheetName val="Imprimer"/>
      <sheetName val="comptabilite_association_nvx"/>
    </sheetNames>
    <sheetDataSet>
      <sheetData sheetId="0"/>
      <sheetData sheetId="1">
        <row r="18">
          <cell r="A18">
            <v>1000</v>
          </cell>
        </row>
        <row r="19">
          <cell r="A19">
            <v>1020</v>
          </cell>
        </row>
        <row r="20">
          <cell r="A20">
            <v>1300</v>
          </cell>
        </row>
        <row r="21">
          <cell r="A21">
            <v>1110</v>
          </cell>
        </row>
        <row r="22">
          <cell r="A22">
            <v>1208</v>
          </cell>
        </row>
        <row r="23">
          <cell r="A23">
            <v>1500</v>
          </cell>
        </row>
        <row r="24">
          <cell r="A24">
            <v>1530</v>
          </cell>
        </row>
        <row r="25">
          <cell r="A25">
            <v>2010</v>
          </cell>
        </row>
        <row r="26">
          <cell r="A26">
            <v>2400</v>
          </cell>
        </row>
        <row r="27">
          <cell r="A27">
            <v>2300</v>
          </cell>
        </row>
        <row r="28">
          <cell r="A28">
            <v>2950</v>
          </cell>
        </row>
        <row r="29">
          <cell r="A29">
            <v>9000</v>
          </cell>
        </row>
        <row r="30">
          <cell r="A30">
            <v>2800</v>
          </cell>
        </row>
        <row r="31">
          <cell r="A31">
            <v>5200</v>
          </cell>
        </row>
        <row r="32">
          <cell r="A32">
            <v>6100</v>
          </cell>
        </row>
        <row r="33">
          <cell r="A33">
            <v>6101</v>
          </cell>
        </row>
        <row r="34">
          <cell r="A34">
            <v>6102</v>
          </cell>
        </row>
        <row r="35">
          <cell r="A35">
            <v>6280</v>
          </cell>
        </row>
        <row r="36">
          <cell r="A36">
            <v>6300</v>
          </cell>
        </row>
        <row r="37">
          <cell r="A37">
            <v>6400</v>
          </cell>
        </row>
        <row r="38">
          <cell r="A38">
            <v>6500</v>
          </cell>
        </row>
        <row r="39">
          <cell r="A39">
            <v>6640</v>
          </cell>
        </row>
        <row r="40">
          <cell r="A40">
            <v>6700</v>
          </cell>
        </row>
        <row r="41">
          <cell r="A41">
            <v>6800</v>
          </cell>
        </row>
        <row r="42">
          <cell r="A42">
            <v>6900</v>
          </cell>
        </row>
        <row r="43">
          <cell r="A43">
            <v>9000</v>
          </cell>
        </row>
        <row r="44">
          <cell r="A44">
            <v>3201</v>
          </cell>
        </row>
        <row r="45">
          <cell r="A45">
            <v>3202</v>
          </cell>
        </row>
        <row r="46">
          <cell r="A46">
            <v>3203</v>
          </cell>
        </row>
        <row r="47">
          <cell r="A47">
            <v>3400</v>
          </cell>
        </row>
        <row r="48">
          <cell r="A48">
            <v>3600</v>
          </cell>
        </row>
        <row r="49">
          <cell r="A49">
            <v>3630</v>
          </cell>
        </row>
        <row r="50">
          <cell r="A50">
            <v>6950</v>
          </cell>
        </row>
      </sheetData>
      <sheetData sheetId="2">
        <row r="1">
          <cell r="O1">
            <v>43101</v>
          </cell>
        </row>
        <row r="2">
          <cell r="O2">
            <v>43102</v>
          </cell>
        </row>
        <row r="3">
          <cell r="O3">
            <v>43103</v>
          </cell>
        </row>
        <row r="4">
          <cell r="O4">
            <v>43104</v>
          </cell>
        </row>
        <row r="5">
          <cell r="O5">
            <v>43105</v>
          </cell>
        </row>
        <row r="6">
          <cell r="O6">
            <v>43106</v>
          </cell>
        </row>
        <row r="7">
          <cell r="O7">
            <v>43107</v>
          </cell>
        </row>
        <row r="8">
          <cell r="O8">
            <v>43108</v>
          </cell>
        </row>
        <row r="9">
          <cell r="O9">
            <v>43109</v>
          </cell>
        </row>
        <row r="10">
          <cell r="O10">
            <v>43110</v>
          </cell>
        </row>
        <row r="11">
          <cell r="O11">
            <v>43111</v>
          </cell>
        </row>
        <row r="12">
          <cell r="O12">
            <v>43112</v>
          </cell>
        </row>
        <row r="13">
          <cell r="O13">
            <v>43113</v>
          </cell>
        </row>
        <row r="14">
          <cell r="O14">
            <v>43114</v>
          </cell>
        </row>
        <row r="15">
          <cell r="O15">
            <v>43115</v>
          </cell>
        </row>
        <row r="16">
          <cell r="O16">
            <v>43116</v>
          </cell>
        </row>
        <row r="17">
          <cell r="O17">
            <v>43117</v>
          </cell>
        </row>
        <row r="18">
          <cell r="O18">
            <v>43118</v>
          </cell>
        </row>
        <row r="19">
          <cell r="O19">
            <v>43119</v>
          </cell>
        </row>
        <row r="20">
          <cell r="O20">
            <v>43120</v>
          </cell>
        </row>
        <row r="21">
          <cell r="O21">
            <v>43121</v>
          </cell>
        </row>
        <row r="22">
          <cell r="O22">
            <v>43122</v>
          </cell>
        </row>
        <row r="23">
          <cell r="O23">
            <v>43123</v>
          </cell>
        </row>
        <row r="24">
          <cell r="O24">
            <v>43124</v>
          </cell>
        </row>
        <row r="25">
          <cell r="O25">
            <v>43125</v>
          </cell>
        </row>
        <row r="26">
          <cell r="O26">
            <v>43126</v>
          </cell>
        </row>
        <row r="27">
          <cell r="O27">
            <v>43127</v>
          </cell>
        </row>
        <row r="28">
          <cell r="O28">
            <v>43128</v>
          </cell>
        </row>
        <row r="29">
          <cell r="O29">
            <v>43129</v>
          </cell>
        </row>
        <row r="30">
          <cell r="O30">
            <v>43130</v>
          </cell>
        </row>
        <row r="31">
          <cell r="O31">
            <v>43131</v>
          </cell>
        </row>
        <row r="32">
          <cell r="O32">
            <v>43132</v>
          </cell>
        </row>
        <row r="33">
          <cell r="O33">
            <v>43133</v>
          </cell>
        </row>
        <row r="34">
          <cell r="O34">
            <v>43134</v>
          </cell>
        </row>
        <row r="35">
          <cell r="O35">
            <v>43135</v>
          </cell>
        </row>
        <row r="36">
          <cell r="O36">
            <v>43136</v>
          </cell>
        </row>
        <row r="37">
          <cell r="O37">
            <v>43137</v>
          </cell>
        </row>
        <row r="38">
          <cell r="O38">
            <v>43138</v>
          </cell>
        </row>
        <row r="39">
          <cell r="O39">
            <v>43139</v>
          </cell>
        </row>
        <row r="40">
          <cell r="O40">
            <v>43140</v>
          </cell>
        </row>
        <row r="41">
          <cell r="O41">
            <v>43141</v>
          </cell>
        </row>
        <row r="42">
          <cell r="O42">
            <v>43142</v>
          </cell>
        </row>
        <row r="43">
          <cell r="O43">
            <v>43143</v>
          </cell>
        </row>
        <row r="44">
          <cell r="O44">
            <v>43144</v>
          </cell>
        </row>
        <row r="45">
          <cell r="O45">
            <v>43145</v>
          </cell>
        </row>
        <row r="46">
          <cell r="O46">
            <v>43146</v>
          </cell>
        </row>
        <row r="47">
          <cell r="O47">
            <v>43147</v>
          </cell>
        </row>
        <row r="48">
          <cell r="O48">
            <v>43148</v>
          </cell>
        </row>
        <row r="49">
          <cell r="O49">
            <v>43149</v>
          </cell>
        </row>
        <row r="50">
          <cell r="O50">
            <v>43150</v>
          </cell>
        </row>
        <row r="51">
          <cell r="O51">
            <v>43151</v>
          </cell>
        </row>
        <row r="52">
          <cell r="O52">
            <v>43152</v>
          </cell>
        </row>
        <row r="53">
          <cell r="O53">
            <v>43153</v>
          </cell>
        </row>
        <row r="54">
          <cell r="O54">
            <v>43154</v>
          </cell>
        </row>
        <row r="55">
          <cell r="O55">
            <v>43155</v>
          </cell>
        </row>
        <row r="56">
          <cell r="O56">
            <v>43156</v>
          </cell>
        </row>
        <row r="57">
          <cell r="O57">
            <v>43157</v>
          </cell>
        </row>
        <row r="58">
          <cell r="O58">
            <v>43158</v>
          </cell>
        </row>
        <row r="59">
          <cell r="O59">
            <v>43159</v>
          </cell>
        </row>
        <row r="60">
          <cell r="O60">
            <v>43160</v>
          </cell>
        </row>
        <row r="61">
          <cell r="O61">
            <v>43161</v>
          </cell>
        </row>
        <row r="62">
          <cell r="O62">
            <v>43162</v>
          </cell>
        </row>
        <row r="63">
          <cell r="O63">
            <v>43163</v>
          </cell>
        </row>
        <row r="64">
          <cell r="O64">
            <v>43164</v>
          </cell>
        </row>
        <row r="65">
          <cell r="O65">
            <v>43165</v>
          </cell>
        </row>
        <row r="66">
          <cell r="O66">
            <v>43166</v>
          </cell>
        </row>
        <row r="67">
          <cell r="O67">
            <v>43167</v>
          </cell>
        </row>
        <row r="68">
          <cell r="O68">
            <v>43168</v>
          </cell>
        </row>
        <row r="69">
          <cell r="O69">
            <v>43169</v>
          </cell>
        </row>
        <row r="70">
          <cell r="O70">
            <v>43170</v>
          </cell>
        </row>
        <row r="71">
          <cell r="O71">
            <v>43171</v>
          </cell>
        </row>
        <row r="72">
          <cell r="O72">
            <v>43172</v>
          </cell>
        </row>
        <row r="73">
          <cell r="O73">
            <v>43173</v>
          </cell>
        </row>
        <row r="74">
          <cell r="O74">
            <v>43174</v>
          </cell>
        </row>
        <row r="75">
          <cell r="O75">
            <v>43175</v>
          </cell>
        </row>
        <row r="76">
          <cell r="O76">
            <v>43176</v>
          </cell>
        </row>
        <row r="77">
          <cell r="O77">
            <v>43177</v>
          </cell>
        </row>
        <row r="78">
          <cell r="O78">
            <v>43178</v>
          </cell>
        </row>
        <row r="79">
          <cell r="O79">
            <v>43179</v>
          </cell>
        </row>
        <row r="80">
          <cell r="O80">
            <v>43180</v>
          </cell>
        </row>
        <row r="81">
          <cell r="O81">
            <v>43181</v>
          </cell>
        </row>
        <row r="82">
          <cell r="O82">
            <v>43182</v>
          </cell>
        </row>
        <row r="83">
          <cell r="O83">
            <v>43183</v>
          </cell>
        </row>
        <row r="84">
          <cell r="O84">
            <v>43184</v>
          </cell>
        </row>
        <row r="85">
          <cell r="O85">
            <v>43185</v>
          </cell>
        </row>
        <row r="86">
          <cell r="O86">
            <v>43186</v>
          </cell>
        </row>
        <row r="87">
          <cell r="O87">
            <v>43187</v>
          </cell>
        </row>
        <row r="88">
          <cell r="O88">
            <v>43188</v>
          </cell>
        </row>
        <row r="89">
          <cell r="O89">
            <v>43189</v>
          </cell>
        </row>
        <row r="90">
          <cell r="O90">
            <v>43190</v>
          </cell>
        </row>
        <row r="91">
          <cell r="O91">
            <v>43191</v>
          </cell>
        </row>
        <row r="92">
          <cell r="O92">
            <v>43192</v>
          </cell>
        </row>
        <row r="93">
          <cell r="O93">
            <v>43193</v>
          </cell>
        </row>
        <row r="94">
          <cell r="O94">
            <v>43194</v>
          </cell>
        </row>
        <row r="95">
          <cell r="O95">
            <v>43195</v>
          </cell>
        </row>
        <row r="96">
          <cell r="O96">
            <v>43196</v>
          </cell>
        </row>
        <row r="97">
          <cell r="O97">
            <v>43197</v>
          </cell>
        </row>
        <row r="98">
          <cell r="O98">
            <v>43198</v>
          </cell>
        </row>
        <row r="99">
          <cell r="O99">
            <v>43199</v>
          </cell>
        </row>
        <row r="100">
          <cell r="O100">
            <v>43200</v>
          </cell>
        </row>
        <row r="101">
          <cell r="O101">
            <v>43201</v>
          </cell>
        </row>
        <row r="102">
          <cell r="O102">
            <v>43202</v>
          </cell>
        </row>
        <row r="103">
          <cell r="O103">
            <v>43203</v>
          </cell>
        </row>
        <row r="104">
          <cell r="O104">
            <v>43204</v>
          </cell>
        </row>
        <row r="105">
          <cell r="O105">
            <v>43205</v>
          </cell>
        </row>
        <row r="106">
          <cell r="O106">
            <v>43206</v>
          </cell>
        </row>
        <row r="107">
          <cell r="O107">
            <v>43207</v>
          </cell>
        </row>
        <row r="108">
          <cell r="O108">
            <v>43208</v>
          </cell>
        </row>
        <row r="109">
          <cell r="O109">
            <v>43209</v>
          </cell>
        </row>
        <row r="110">
          <cell r="O110">
            <v>43210</v>
          </cell>
        </row>
        <row r="111">
          <cell r="O111">
            <v>43211</v>
          </cell>
        </row>
        <row r="112">
          <cell r="O112">
            <v>43212</v>
          </cell>
        </row>
        <row r="113">
          <cell r="O113">
            <v>43213</v>
          </cell>
        </row>
        <row r="114">
          <cell r="O114">
            <v>43214</v>
          </cell>
        </row>
        <row r="115">
          <cell r="O115">
            <v>43215</v>
          </cell>
        </row>
        <row r="116">
          <cell r="O116">
            <v>43216</v>
          </cell>
        </row>
        <row r="117">
          <cell r="O117">
            <v>43217</v>
          </cell>
        </row>
        <row r="118">
          <cell r="O118">
            <v>43218</v>
          </cell>
        </row>
        <row r="119">
          <cell r="O119">
            <v>43219</v>
          </cell>
        </row>
        <row r="120">
          <cell r="O120">
            <v>43220</v>
          </cell>
        </row>
        <row r="121">
          <cell r="O121">
            <v>43221</v>
          </cell>
        </row>
        <row r="122">
          <cell r="O122">
            <v>43222</v>
          </cell>
        </row>
        <row r="123">
          <cell r="O123">
            <v>43223</v>
          </cell>
        </row>
        <row r="124">
          <cell r="O124">
            <v>43224</v>
          </cell>
        </row>
        <row r="125">
          <cell r="O125">
            <v>43225</v>
          </cell>
        </row>
        <row r="126">
          <cell r="O126">
            <v>43226</v>
          </cell>
        </row>
        <row r="127">
          <cell r="O127">
            <v>43227</v>
          </cell>
        </row>
        <row r="128">
          <cell r="O128">
            <v>43228</v>
          </cell>
        </row>
        <row r="129">
          <cell r="O129">
            <v>43229</v>
          </cell>
        </row>
        <row r="130">
          <cell r="O130">
            <v>43230</v>
          </cell>
        </row>
        <row r="131">
          <cell r="O131">
            <v>43231</v>
          </cell>
        </row>
        <row r="132">
          <cell r="O132">
            <v>43232</v>
          </cell>
        </row>
        <row r="133">
          <cell r="O133">
            <v>43233</v>
          </cell>
        </row>
        <row r="134">
          <cell r="O134">
            <v>43234</v>
          </cell>
        </row>
        <row r="135">
          <cell r="O135">
            <v>43235</v>
          </cell>
        </row>
        <row r="136">
          <cell r="O136">
            <v>43236</v>
          </cell>
        </row>
        <row r="137">
          <cell r="O137">
            <v>43237</v>
          </cell>
        </row>
        <row r="138">
          <cell r="O138">
            <v>43238</v>
          </cell>
        </row>
        <row r="139">
          <cell r="O139">
            <v>43239</v>
          </cell>
        </row>
        <row r="140">
          <cell r="O140">
            <v>43240</v>
          </cell>
        </row>
        <row r="141">
          <cell r="O141">
            <v>43241</v>
          </cell>
        </row>
        <row r="142">
          <cell r="O142">
            <v>43242</v>
          </cell>
        </row>
        <row r="143">
          <cell r="O143">
            <v>43243</v>
          </cell>
        </row>
        <row r="144">
          <cell r="O144">
            <v>43244</v>
          </cell>
        </row>
        <row r="145">
          <cell r="O145">
            <v>43245</v>
          </cell>
        </row>
        <row r="146">
          <cell r="O146">
            <v>43246</v>
          </cell>
        </row>
        <row r="147">
          <cell r="O147">
            <v>43247</v>
          </cell>
        </row>
        <row r="148">
          <cell r="O148">
            <v>43248</v>
          </cell>
        </row>
        <row r="149">
          <cell r="O149">
            <v>43249</v>
          </cell>
        </row>
        <row r="150">
          <cell r="O150">
            <v>43250</v>
          </cell>
        </row>
        <row r="151">
          <cell r="O151">
            <v>43251</v>
          </cell>
        </row>
        <row r="152">
          <cell r="O152">
            <v>43252</v>
          </cell>
        </row>
        <row r="153">
          <cell r="O153">
            <v>43253</v>
          </cell>
        </row>
        <row r="154">
          <cell r="O154">
            <v>43254</v>
          </cell>
        </row>
        <row r="155">
          <cell r="O155">
            <v>43255</v>
          </cell>
        </row>
        <row r="156">
          <cell r="O156">
            <v>43256</v>
          </cell>
        </row>
        <row r="157">
          <cell r="O157">
            <v>43257</v>
          </cell>
        </row>
        <row r="158">
          <cell r="O158">
            <v>43258</v>
          </cell>
        </row>
        <row r="159">
          <cell r="O159">
            <v>43259</v>
          </cell>
        </row>
        <row r="160">
          <cell r="O160">
            <v>43260</v>
          </cell>
        </row>
        <row r="161">
          <cell r="O161">
            <v>43261</v>
          </cell>
        </row>
        <row r="162">
          <cell r="O162">
            <v>43262</v>
          </cell>
        </row>
        <row r="163">
          <cell r="O163">
            <v>43263</v>
          </cell>
        </row>
        <row r="164">
          <cell r="O164">
            <v>43264</v>
          </cell>
        </row>
        <row r="165">
          <cell r="O165">
            <v>43265</v>
          </cell>
        </row>
        <row r="166">
          <cell r="O166">
            <v>43266</v>
          </cell>
        </row>
        <row r="167">
          <cell r="O167">
            <v>43267</v>
          </cell>
        </row>
        <row r="168">
          <cell r="O168">
            <v>43268</v>
          </cell>
        </row>
        <row r="169">
          <cell r="O169">
            <v>43269</v>
          </cell>
        </row>
        <row r="170">
          <cell r="O170">
            <v>43270</v>
          </cell>
        </row>
        <row r="171">
          <cell r="O171">
            <v>43271</v>
          </cell>
        </row>
        <row r="172">
          <cell r="O172">
            <v>43272</v>
          </cell>
        </row>
        <row r="173">
          <cell r="O173">
            <v>43273</v>
          </cell>
        </row>
        <row r="174">
          <cell r="O174">
            <v>43274</v>
          </cell>
        </row>
        <row r="175">
          <cell r="O175">
            <v>43275</v>
          </cell>
        </row>
        <row r="176">
          <cell r="O176">
            <v>43276</v>
          </cell>
        </row>
        <row r="177">
          <cell r="O177">
            <v>43277</v>
          </cell>
        </row>
        <row r="178">
          <cell r="O178">
            <v>43278</v>
          </cell>
        </row>
        <row r="179">
          <cell r="O179">
            <v>43279</v>
          </cell>
        </row>
        <row r="180">
          <cell r="O180">
            <v>43280</v>
          </cell>
        </row>
        <row r="181">
          <cell r="O181">
            <v>43281</v>
          </cell>
        </row>
        <row r="182">
          <cell r="O182">
            <v>43282</v>
          </cell>
        </row>
        <row r="183">
          <cell r="O183">
            <v>43283</v>
          </cell>
        </row>
        <row r="184">
          <cell r="O184">
            <v>43284</v>
          </cell>
        </row>
        <row r="185">
          <cell r="O185">
            <v>43285</v>
          </cell>
        </row>
        <row r="186">
          <cell r="O186">
            <v>43286</v>
          </cell>
        </row>
        <row r="187">
          <cell r="O187">
            <v>43287</v>
          </cell>
        </row>
        <row r="188">
          <cell r="O188">
            <v>43288</v>
          </cell>
        </row>
        <row r="189">
          <cell r="O189">
            <v>43289</v>
          </cell>
        </row>
        <row r="190">
          <cell r="O190">
            <v>43290</v>
          </cell>
        </row>
        <row r="191">
          <cell r="O191">
            <v>43291</v>
          </cell>
        </row>
        <row r="192">
          <cell r="O192">
            <v>43292</v>
          </cell>
        </row>
        <row r="193">
          <cell r="O193">
            <v>43293</v>
          </cell>
        </row>
        <row r="194">
          <cell r="O194">
            <v>43294</v>
          </cell>
        </row>
        <row r="195">
          <cell r="O195">
            <v>43295</v>
          </cell>
        </row>
        <row r="196">
          <cell r="O196">
            <v>43296</v>
          </cell>
        </row>
        <row r="197">
          <cell r="O197">
            <v>43297</v>
          </cell>
        </row>
        <row r="198">
          <cell r="O198">
            <v>43298</v>
          </cell>
        </row>
        <row r="199">
          <cell r="O199">
            <v>43299</v>
          </cell>
        </row>
        <row r="200">
          <cell r="O200">
            <v>43300</v>
          </cell>
        </row>
        <row r="201">
          <cell r="O201">
            <v>43301</v>
          </cell>
        </row>
        <row r="202">
          <cell r="O202">
            <v>43302</v>
          </cell>
        </row>
        <row r="203">
          <cell r="O203">
            <v>43303</v>
          </cell>
        </row>
        <row r="204">
          <cell r="O204">
            <v>43304</v>
          </cell>
        </row>
        <row r="205">
          <cell r="O205">
            <v>43305</v>
          </cell>
        </row>
        <row r="206">
          <cell r="O206">
            <v>43306</v>
          </cell>
        </row>
        <row r="207">
          <cell r="O207">
            <v>43307</v>
          </cell>
        </row>
        <row r="208">
          <cell r="O208">
            <v>43308</v>
          </cell>
        </row>
        <row r="209">
          <cell r="O209">
            <v>43309</v>
          </cell>
        </row>
        <row r="210">
          <cell r="O210">
            <v>43310</v>
          </cell>
        </row>
        <row r="211">
          <cell r="O211">
            <v>43311</v>
          </cell>
        </row>
        <row r="212">
          <cell r="O212">
            <v>43312</v>
          </cell>
        </row>
        <row r="213">
          <cell r="O213">
            <v>43313</v>
          </cell>
        </row>
        <row r="214">
          <cell r="O214">
            <v>43314</v>
          </cell>
        </row>
        <row r="215">
          <cell r="O215">
            <v>43315</v>
          </cell>
        </row>
        <row r="216">
          <cell r="O216">
            <v>43316</v>
          </cell>
        </row>
        <row r="217">
          <cell r="O217">
            <v>43317</v>
          </cell>
        </row>
        <row r="218">
          <cell r="O218">
            <v>43318</v>
          </cell>
        </row>
        <row r="219">
          <cell r="O219">
            <v>43319</v>
          </cell>
        </row>
        <row r="220">
          <cell r="O220">
            <v>43320</v>
          </cell>
        </row>
        <row r="221">
          <cell r="O221">
            <v>43321</v>
          </cell>
        </row>
        <row r="222">
          <cell r="O222">
            <v>43322</v>
          </cell>
        </row>
        <row r="223">
          <cell r="O223">
            <v>43323</v>
          </cell>
        </row>
        <row r="224">
          <cell r="O224">
            <v>43324</v>
          </cell>
        </row>
        <row r="225">
          <cell r="O225">
            <v>43325</v>
          </cell>
        </row>
        <row r="226">
          <cell r="O226">
            <v>43326</v>
          </cell>
        </row>
        <row r="227">
          <cell r="O227">
            <v>43327</v>
          </cell>
        </row>
        <row r="228">
          <cell r="O228">
            <v>43328</v>
          </cell>
        </row>
        <row r="229">
          <cell r="O229">
            <v>43329</v>
          </cell>
        </row>
        <row r="230">
          <cell r="O230">
            <v>43330</v>
          </cell>
        </row>
        <row r="231">
          <cell r="O231">
            <v>43331</v>
          </cell>
        </row>
        <row r="232">
          <cell r="O232">
            <v>43332</v>
          </cell>
        </row>
        <row r="233">
          <cell r="O233">
            <v>43333</v>
          </cell>
        </row>
        <row r="234">
          <cell r="O234">
            <v>43334</v>
          </cell>
        </row>
        <row r="235">
          <cell r="O235">
            <v>43335</v>
          </cell>
        </row>
        <row r="236">
          <cell r="O236">
            <v>43336</v>
          </cell>
        </row>
        <row r="237">
          <cell r="O237">
            <v>43337</v>
          </cell>
        </row>
        <row r="238">
          <cell r="O238">
            <v>43338</v>
          </cell>
        </row>
        <row r="239">
          <cell r="O239">
            <v>43339</v>
          </cell>
        </row>
        <row r="240">
          <cell r="O240">
            <v>43340</v>
          </cell>
        </row>
        <row r="241">
          <cell r="O241">
            <v>43341</v>
          </cell>
        </row>
        <row r="242">
          <cell r="O242">
            <v>43342</v>
          </cell>
        </row>
        <row r="243">
          <cell r="O243">
            <v>43343</v>
          </cell>
        </row>
        <row r="244">
          <cell r="O244">
            <v>43344</v>
          </cell>
        </row>
        <row r="245">
          <cell r="O245">
            <v>43345</v>
          </cell>
        </row>
        <row r="246">
          <cell r="O246">
            <v>43346</v>
          </cell>
        </row>
        <row r="247">
          <cell r="O247">
            <v>43347</v>
          </cell>
        </row>
        <row r="248">
          <cell r="O248">
            <v>43348</v>
          </cell>
        </row>
        <row r="249">
          <cell r="O249">
            <v>43349</v>
          </cell>
        </row>
        <row r="250">
          <cell r="O250">
            <v>43350</v>
          </cell>
        </row>
        <row r="251">
          <cell r="O251">
            <v>43351</v>
          </cell>
        </row>
        <row r="252">
          <cell r="O252">
            <v>43352</v>
          </cell>
        </row>
        <row r="253">
          <cell r="O253">
            <v>43353</v>
          </cell>
        </row>
        <row r="254">
          <cell r="O254">
            <v>43354</v>
          </cell>
        </row>
        <row r="255">
          <cell r="O255">
            <v>43355</v>
          </cell>
        </row>
        <row r="256">
          <cell r="O256">
            <v>43356</v>
          </cell>
        </row>
        <row r="257">
          <cell r="O257">
            <v>43357</v>
          </cell>
        </row>
        <row r="258">
          <cell r="O258">
            <v>43358</v>
          </cell>
        </row>
        <row r="259">
          <cell r="O259">
            <v>43359</v>
          </cell>
        </row>
        <row r="260">
          <cell r="O260">
            <v>43360</v>
          </cell>
        </row>
        <row r="261">
          <cell r="O261">
            <v>43361</v>
          </cell>
        </row>
        <row r="262">
          <cell r="O262">
            <v>43362</v>
          </cell>
        </row>
        <row r="263">
          <cell r="O263">
            <v>43363</v>
          </cell>
        </row>
        <row r="264">
          <cell r="O264">
            <v>43364</v>
          </cell>
        </row>
        <row r="265">
          <cell r="O265">
            <v>43365</v>
          </cell>
        </row>
        <row r="266">
          <cell r="O266">
            <v>43366</v>
          </cell>
        </row>
        <row r="267">
          <cell r="O267">
            <v>43367</v>
          </cell>
        </row>
        <row r="268">
          <cell r="O268">
            <v>43368</v>
          </cell>
        </row>
        <row r="269">
          <cell r="O269">
            <v>43369</v>
          </cell>
        </row>
        <row r="270">
          <cell r="O270">
            <v>43370</v>
          </cell>
        </row>
        <row r="271">
          <cell r="O271">
            <v>43371</v>
          </cell>
        </row>
        <row r="272">
          <cell r="O272">
            <v>43372</v>
          </cell>
        </row>
        <row r="273">
          <cell r="O273">
            <v>43373</v>
          </cell>
        </row>
        <row r="274">
          <cell r="O274">
            <v>43374</v>
          </cell>
        </row>
        <row r="275">
          <cell r="O275">
            <v>43375</v>
          </cell>
        </row>
        <row r="276">
          <cell r="O276">
            <v>43376</v>
          </cell>
        </row>
        <row r="277">
          <cell r="O277">
            <v>43377</v>
          </cell>
        </row>
        <row r="278">
          <cell r="O278">
            <v>43378</v>
          </cell>
        </row>
        <row r="279">
          <cell r="O279">
            <v>43379</v>
          </cell>
        </row>
        <row r="280">
          <cell r="O280">
            <v>43380</v>
          </cell>
        </row>
        <row r="281">
          <cell r="O281">
            <v>43381</v>
          </cell>
        </row>
        <row r="282">
          <cell r="O282">
            <v>43382</v>
          </cell>
        </row>
        <row r="283">
          <cell r="O283">
            <v>43383</v>
          </cell>
        </row>
        <row r="284">
          <cell r="O284">
            <v>43384</v>
          </cell>
        </row>
        <row r="285">
          <cell r="O285">
            <v>43385</v>
          </cell>
        </row>
        <row r="286">
          <cell r="O286">
            <v>43386</v>
          </cell>
        </row>
        <row r="287">
          <cell r="O287">
            <v>43387</v>
          </cell>
        </row>
        <row r="288">
          <cell r="O288">
            <v>43388</v>
          </cell>
        </row>
        <row r="289">
          <cell r="O289">
            <v>43389</v>
          </cell>
        </row>
        <row r="290">
          <cell r="O290">
            <v>43390</v>
          </cell>
        </row>
        <row r="291">
          <cell r="O291">
            <v>43391</v>
          </cell>
        </row>
        <row r="292">
          <cell r="O292">
            <v>43392</v>
          </cell>
        </row>
        <row r="293">
          <cell r="O293">
            <v>43393</v>
          </cell>
        </row>
        <row r="294">
          <cell r="O294">
            <v>43394</v>
          </cell>
        </row>
        <row r="295">
          <cell r="O295">
            <v>43395</v>
          </cell>
        </row>
        <row r="296">
          <cell r="O296">
            <v>43396</v>
          </cell>
        </row>
        <row r="297">
          <cell r="O297">
            <v>43397</v>
          </cell>
        </row>
        <row r="298">
          <cell r="O298">
            <v>43398</v>
          </cell>
        </row>
        <row r="299">
          <cell r="O299">
            <v>43399</v>
          </cell>
        </row>
        <row r="300">
          <cell r="O300">
            <v>43400</v>
          </cell>
        </row>
        <row r="301">
          <cell r="O301">
            <v>43401</v>
          </cell>
        </row>
        <row r="302">
          <cell r="O302">
            <v>43402</v>
          </cell>
        </row>
        <row r="303">
          <cell r="O303">
            <v>43403</v>
          </cell>
        </row>
        <row r="304">
          <cell r="O304">
            <v>43404</v>
          </cell>
        </row>
        <row r="305">
          <cell r="O305">
            <v>43405</v>
          </cell>
        </row>
        <row r="306">
          <cell r="O306">
            <v>43406</v>
          </cell>
        </row>
        <row r="307">
          <cell r="O307">
            <v>43407</v>
          </cell>
        </row>
        <row r="308">
          <cell r="O308">
            <v>43408</v>
          </cell>
        </row>
        <row r="309">
          <cell r="O309">
            <v>43409</v>
          </cell>
        </row>
        <row r="310">
          <cell r="O310">
            <v>43410</v>
          </cell>
        </row>
        <row r="311">
          <cell r="O311">
            <v>43411</v>
          </cell>
        </row>
        <row r="312">
          <cell r="O312">
            <v>43412</v>
          </cell>
        </row>
        <row r="313">
          <cell r="O313">
            <v>43413</v>
          </cell>
        </row>
        <row r="314">
          <cell r="O314">
            <v>43414</v>
          </cell>
        </row>
        <row r="315">
          <cell r="O315">
            <v>43415</v>
          </cell>
        </row>
        <row r="316">
          <cell r="O316">
            <v>43416</v>
          </cell>
        </row>
        <row r="317">
          <cell r="O317">
            <v>43417</v>
          </cell>
        </row>
        <row r="318">
          <cell r="O318">
            <v>43418</v>
          </cell>
        </row>
        <row r="319">
          <cell r="O319">
            <v>43419</v>
          </cell>
        </row>
        <row r="320">
          <cell r="O320">
            <v>43420</v>
          </cell>
        </row>
        <row r="321">
          <cell r="O321">
            <v>43421</v>
          </cell>
        </row>
        <row r="322">
          <cell r="O322">
            <v>43422</v>
          </cell>
        </row>
        <row r="323">
          <cell r="O323">
            <v>43423</v>
          </cell>
        </row>
        <row r="324">
          <cell r="O324">
            <v>43424</v>
          </cell>
        </row>
        <row r="325">
          <cell r="O325">
            <v>43425</v>
          </cell>
        </row>
        <row r="326">
          <cell r="O326">
            <v>43426</v>
          </cell>
        </row>
        <row r="327">
          <cell r="O327">
            <v>43427</v>
          </cell>
        </row>
        <row r="328">
          <cell r="O328">
            <v>43428</v>
          </cell>
        </row>
        <row r="329">
          <cell r="O329">
            <v>43429</v>
          </cell>
        </row>
        <row r="330">
          <cell r="O330">
            <v>43430</v>
          </cell>
        </row>
        <row r="331">
          <cell r="O331">
            <v>43431</v>
          </cell>
        </row>
        <row r="332">
          <cell r="O332">
            <v>43432</v>
          </cell>
        </row>
        <row r="333">
          <cell r="O333">
            <v>43433</v>
          </cell>
        </row>
        <row r="334">
          <cell r="O334">
            <v>43434</v>
          </cell>
        </row>
        <row r="335">
          <cell r="O335">
            <v>43435</v>
          </cell>
        </row>
        <row r="336">
          <cell r="O336">
            <v>43436</v>
          </cell>
        </row>
        <row r="337">
          <cell r="O337">
            <v>43437</v>
          </cell>
        </row>
        <row r="338">
          <cell r="O338">
            <v>43438</v>
          </cell>
        </row>
        <row r="339">
          <cell r="O339">
            <v>43439</v>
          </cell>
        </row>
        <row r="340">
          <cell r="O340">
            <v>43440</v>
          </cell>
        </row>
        <row r="341">
          <cell r="O341">
            <v>43441</v>
          </cell>
        </row>
        <row r="342">
          <cell r="O342">
            <v>43442</v>
          </cell>
        </row>
        <row r="343">
          <cell r="O343">
            <v>43443</v>
          </cell>
        </row>
        <row r="344">
          <cell r="O344">
            <v>43444</v>
          </cell>
        </row>
        <row r="345">
          <cell r="O345">
            <v>43445</v>
          </cell>
        </row>
        <row r="346">
          <cell r="O346">
            <v>43446</v>
          </cell>
        </row>
        <row r="347">
          <cell r="O347">
            <v>43447</v>
          </cell>
        </row>
        <row r="348">
          <cell r="O348">
            <v>43448</v>
          </cell>
        </row>
        <row r="349">
          <cell r="O349">
            <v>43449</v>
          </cell>
        </row>
        <row r="350">
          <cell r="O350">
            <v>43450</v>
          </cell>
        </row>
        <row r="351">
          <cell r="O351">
            <v>43451</v>
          </cell>
        </row>
        <row r="352">
          <cell r="O352">
            <v>43452</v>
          </cell>
        </row>
        <row r="353">
          <cell r="O353">
            <v>43453</v>
          </cell>
        </row>
        <row r="354">
          <cell r="O354">
            <v>43454</v>
          </cell>
        </row>
        <row r="355">
          <cell r="O355">
            <v>43455</v>
          </cell>
        </row>
        <row r="356">
          <cell r="O356">
            <v>43456</v>
          </cell>
        </row>
        <row r="357">
          <cell r="O357">
            <v>43457</v>
          </cell>
        </row>
        <row r="358">
          <cell r="O358">
            <v>43458</v>
          </cell>
        </row>
        <row r="359">
          <cell r="O359">
            <v>43459</v>
          </cell>
        </row>
        <row r="360">
          <cell r="O360">
            <v>43460</v>
          </cell>
        </row>
        <row r="361">
          <cell r="O361">
            <v>43461</v>
          </cell>
        </row>
        <row r="362">
          <cell r="O362">
            <v>43462</v>
          </cell>
        </row>
        <row r="363">
          <cell r="O363">
            <v>43463</v>
          </cell>
        </row>
        <row r="364">
          <cell r="O364">
            <v>43464</v>
          </cell>
        </row>
        <row r="365">
          <cell r="O365">
            <v>43465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bre"/>
      <sheetName val="Membres"/>
      <sheetName val="Novembre 2021"/>
      <sheetName val="Décembre 2021"/>
      <sheetName val="Janvier 2022"/>
      <sheetName val="Février 2022"/>
      <sheetName val="Mars 2022"/>
      <sheetName val="Avril 2022"/>
      <sheetName val="Mai 2022"/>
      <sheetName val="Juin 2022"/>
      <sheetName val="Juillet 2022"/>
      <sheetName val="Août 2022"/>
      <sheetName val="Septembre 2022"/>
      <sheetName val="Octobre 2022"/>
      <sheetName val="Novembre 2022"/>
      <sheetName val="Bilan Financier 2022"/>
      <sheetName val="Bilan Financier"/>
      <sheetName val="Attestation"/>
      <sheetName val="Fiche membres"/>
      <sheetName val="Data"/>
      <sheetName val="Data2"/>
      <sheetName val="Feuil2"/>
      <sheetName val="Bilan Financier 2021_2022"/>
      <sheetName val="AMCB_V4.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E510D2A-57FF-4EA1-850D-CFF8B5E06413}" name="Tableau1" displayName="Tableau1" ref="A8:I11" totalsRowShown="0" headerRowDxfId="25" dataDxfId="24" headerRowBorderDxfId="22" tableBorderDxfId="23">
  <autoFilter ref="A8:I11" xr:uid="{3C06CFBE-06E9-447A-B16E-59C7EA7B165D}"/>
  <tableColumns count="9">
    <tableColumn id="1" xr3:uid="{C26149BA-C0C6-40FC-BEB0-C2886A8C6CA3}" name="DATES" dataDxfId="21"/>
    <tableColumn id="2" xr3:uid="{1A5A2052-17AB-45FD-8D7B-627F157E4263}" name="CODES" dataDxfId="20">
      <calculatedColumnFormula>IFERROR(INDEX(t_Comptes[CODES],MATCH(C9,t_Comptes[LIBELLES],0)),"")</calculatedColumnFormula>
    </tableColumn>
    <tableColumn id="3" xr3:uid="{87BB40D8-2DD2-4FCB-85C5-83913F9F8985}" name="LIBELLES" dataDxfId="19"/>
    <tableColumn id="4" xr3:uid="{08095E31-01E8-4EE6-83C5-15F248E1AA2A}" name="Désignations" dataDxfId="18"/>
    <tableColumn id="5" xr3:uid="{C7F74321-C0E2-4870-99F5-59A4982DDF09}" name="P" dataDxfId="17"/>
    <tableColumn id="6" xr3:uid="{0521B8F8-9C8E-42AD-8BD9-C82903D5CEBE}" name="Banque +" dataDxfId="16"/>
    <tableColumn id="7" xr3:uid="{9E9E5E7E-D52E-4BCC-B220-D8C23F7448EF}" name="Banque -" dataDxfId="15"/>
    <tableColumn id="8" xr3:uid="{45CD3ED4-C71C-436D-9AD0-F96389CC35F0}" name="Caisse +" dataDxfId="14"/>
    <tableColumn id="9" xr3:uid="{53EC07D9-D92A-4177-B0B3-A1ED6A864687}" name="Caisse -" dataDxfId="13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2530068-A355-4FB4-8B7C-5E0130F3DE3E}" name="Tableau2" displayName="Tableau2" ref="A8:I11" totalsRowShown="0" headerRowDxfId="48" dataDxfId="46" headerRowBorderDxfId="47" tableBorderDxfId="45">
  <autoFilter ref="A8:I11" xr:uid="{3C06CFBE-06E9-447A-B16E-59C7EA7B165D}"/>
  <tableColumns count="9">
    <tableColumn id="1" xr3:uid="{8754DA73-ED3E-4E3D-B354-223244B28EBF}" name="DATES" dataDxfId="44"/>
    <tableColumn id="2" xr3:uid="{39E6A08C-5418-46C8-8CCB-E0EA6051D644}" name="CODES" dataDxfId="43">
      <calculatedColumnFormula>IFERROR(INDEX(t_Comptes[CODES],MATCH(C9,t_Comptes[LIBELLES],0)),"")</calculatedColumnFormula>
    </tableColumn>
    <tableColumn id="3" xr3:uid="{5F107EB2-0A0D-4C9F-962D-21C40B4A2276}" name="LIBELLES" dataDxfId="42"/>
    <tableColumn id="4" xr3:uid="{E30D7FA9-2229-40B8-B871-F39F48C39037}" name="Désignations" dataDxfId="41"/>
    <tableColumn id="5" xr3:uid="{B74BB14C-53E6-4892-A510-23CECA165313}" name="P" dataDxfId="40"/>
    <tableColumn id="6" xr3:uid="{FABF4F96-25EB-4A75-A5B1-28C8843967EA}" name="Banque +" dataDxfId="39"/>
    <tableColumn id="7" xr3:uid="{657EB62C-54AA-4A8B-A371-884F479BF2A8}" name="Banque -" dataDxfId="28"/>
    <tableColumn id="8" xr3:uid="{4A754324-8E5C-4E91-92AD-A339BCFE28A6}" name="Caisse +" dataDxfId="38"/>
    <tableColumn id="9" xr3:uid="{6ABED86D-9078-4AFE-B609-B1BE8E039CCB}" name="Caisse -" dataDxfId="27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C6423B8-029A-424F-A37D-B89A11A516AE}" name="Tableau3" displayName="Tableau3" ref="A8:I11" totalsRowShown="0" headerRowDxfId="12" dataDxfId="11" headerRowBorderDxfId="9" tableBorderDxfId="10">
  <autoFilter ref="A8:I11" xr:uid="{3C06CFBE-06E9-447A-B16E-59C7EA7B165D}"/>
  <tableColumns count="9">
    <tableColumn id="1" xr3:uid="{4130472D-F615-4781-9D96-8C780D34EEAA}" name="DATES" dataDxfId="8"/>
    <tableColumn id="2" xr3:uid="{3A71EF5F-871B-4513-A4E8-B55FE3F86B7A}" name="CODES" dataDxfId="7">
      <calculatedColumnFormula>IFERROR(INDEX(t_Comptes[CODES],MATCH(C9,t_Comptes[LIBELLES],0)),"")</calculatedColumnFormula>
    </tableColumn>
    <tableColumn id="3" xr3:uid="{55D3129B-F48F-4717-BF22-7570C2E4F7CD}" name="LIBELLES" dataDxfId="6"/>
    <tableColumn id="4" xr3:uid="{B6BE585C-9A29-42BD-8841-B88C06612E65}" name="Désignations" dataDxfId="5"/>
    <tableColumn id="5" xr3:uid="{3ACE88AC-0B1E-4550-9A20-92AD0F287B3A}" name="P" dataDxfId="4"/>
    <tableColumn id="6" xr3:uid="{74B0D0D6-46B2-4358-9A7E-CB6F1B701018}" name="Banque +" dataDxfId="3"/>
    <tableColumn id="7" xr3:uid="{C89E73E6-CCB3-430D-973B-686632586A1C}" name="Banque -" dataDxfId="2"/>
    <tableColumn id="8" xr3:uid="{9944D001-5F13-4886-91F6-1FF8B064D757}" name="Caisse +" dataDxfId="1"/>
    <tableColumn id="9" xr3:uid="{CAA66EDD-4E83-4232-B38F-D723102C9A6C}" name="Caisse -" dataDxfId="0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Comptes" displayName="t_Comptes" ref="A1:B29" totalsRowShown="0" headerRowDxfId="37">
  <autoFilter ref="A1:B29" xr:uid="{00000000-0009-0000-0100-000001000000}"/>
  <sortState xmlns:xlrd2="http://schemas.microsoft.com/office/spreadsheetml/2017/richdata2" ref="A2:B29">
    <sortCondition ref="B2:B29"/>
  </sortState>
  <tableColumns count="2">
    <tableColumn id="1" xr3:uid="{00000000-0010-0000-0000-000001000000}" name="LIBELLES" dataDxfId="36"/>
    <tableColumn id="2" xr3:uid="{00000000-0010-0000-0000-000002000000}" name="CODES" dataDxfId="3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03C63A3-414B-4DB6-85A5-2DD9B12E9D08}" name="tbl_Mois" displayName="tbl_Mois" ref="E2:I34" totalsRowShown="0" headerRowDxfId="31" dataDxfId="30">
  <autoFilter ref="E2:I34" xr:uid="{E03C63A3-414B-4DB6-85A5-2DD9B12E9D08}"/>
  <tableColumns count="5">
    <tableColumn id="1" xr3:uid="{8E3226AC-C786-416A-B99C-4507B4ABE784}" name="Feuille" dataDxfId="29"/>
    <tableColumn id="2" xr3:uid="{83D271C3-3BDA-4092-949F-7E4C080923B5}" name="Banque +" dataDxfId="34">
      <calculatedColumnFormula array="1">IFERROR(INDIRECT("'"&amp;$E3&amp;"'!" &amp; F$1),"???")</calculatedColumnFormula>
    </tableColumn>
    <tableColumn id="3" xr3:uid="{A72F3C24-6935-49EB-8474-AB76085C8964}" name="Banque -" dataDxfId="33">
      <calculatedColumnFormula array="1">IFERROR(INDIRECT("'"&amp;$E3&amp;"'!" &amp; G$1),"???")</calculatedColumnFormula>
    </tableColumn>
    <tableColumn id="4" xr3:uid="{6D4375B9-4266-4BF7-BE48-48A1EADCD36A}" name="Caisse +" dataDxfId="32">
      <calculatedColumnFormula array="1">IFERROR(INDIRECT("'"&amp;$E3&amp;"'!" &amp; H$1),"???")</calculatedColumnFormula>
    </tableColumn>
    <tableColumn id="5" xr3:uid="{FD68D56B-C82D-4FB1-B4A7-2A61645DE65D}" name="Caisse -" dataDxfId="26">
      <calculatedColumnFormula array="1">IFERROR(INDIRECT("'"&amp;$E3&amp;"'!" &amp; I$1),"???")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A806D-8E0E-45D7-8813-81505FA7A88D}">
  <sheetPr codeName="Feuil9">
    <tabColor rgb="FFFF0000"/>
  </sheetPr>
  <dimension ref="A1:M15"/>
  <sheetViews>
    <sheetView showGridLines="0" tabSelected="1" zoomScaleNormal="100" workbookViewId="0">
      <selection activeCell="C8" sqref="C8"/>
    </sheetView>
  </sheetViews>
  <sheetFormatPr defaultColWidth="11.42578125" defaultRowHeight="15.75" x14ac:dyDescent="0.25"/>
  <cols>
    <col min="1" max="1" width="16.42578125" style="34" customWidth="1"/>
    <col min="2" max="2" width="11.85546875" style="13" bestFit="1" customWidth="1"/>
    <col min="3" max="3" width="35" style="12" customWidth="1"/>
    <col min="4" max="4" width="61.7109375" style="13" customWidth="1"/>
    <col min="5" max="5" width="4.28515625" style="11" customWidth="1"/>
    <col min="6" max="6" width="15.7109375" style="13" customWidth="1"/>
    <col min="7" max="7" width="15.7109375" style="46" customWidth="1"/>
    <col min="8" max="8" width="15.7109375" style="13" customWidth="1"/>
    <col min="9" max="9" width="15.7109375" style="46" customWidth="1"/>
    <col min="10" max="13" width="11.42578125" style="12"/>
    <col min="14" max="16384" width="11.42578125" style="13"/>
  </cols>
  <sheetData>
    <row r="1" spans="1:13" ht="30" customHeight="1" x14ac:dyDescent="0.25">
      <c r="A1" s="9"/>
      <c r="B1" s="10"/>
      <c r="D1" s="11"/>
      <c r="G1" s="41"/>
      <c r="H1" s="10"/>
      <c r="I1" s="41"/>
    </row>
    <row r="2" spans="1:13" ht="19.5" thickBot="1" x14ac:dyDescent="0.3">
      <c r="A2" s="9"/>
      <c r="B2" s="14" t="s">
        <v>41</v>
      </c>
      <c r="C2" s="15" t="str">
        <f ca="1">MID(CELL("filename",A1),FIND("]",CELL("filename",A1))+1,32)</f>
        <v>Janvier 2025</v>
      </c>
      <c r="D2" s="63" t="str" cm="1">
        <f t="array" aca="1" ref="D2" ca="1">IFERROR(INDEX(tbl_Mois[Feuille],MATCH(C2,tbl_Mois[Feuille],0)-1),"???")</f>
        <v>Décembre 2024</v>
      </c>
      <c r="E2" s="16"/>
      <c r="G2" s="42"/>
      <c r="H2" s="17"/>
      <c r="I2" s="47"/>
    </row>
    <row r="3" spans="1:13" ht="15.95" customHeight="1" thickBot="1" x14ac:dyDescent="0.3">
      <c r="A3" s="18"/>
      <c r="B3" s="18"/>
      <c r="C3" s="36"/>
      <c r="D3" s="37" t="str">
        <f ca="1">"solde FIN mois précédent = " &amp; D2</f>
        <v>solde FIN mois précédent = Décembre 2024</v>
      </c>
      <c r="E3" s="38"/>
      <c r="F3" s="64" t="str">
        <f ca="1">_xlfn.XLOOKUP($D$2,Feuille,tbl_Mois[Banque +],"???",0)</f>
        <v>???</v>
      </c>
      <c r="G3" s="65" t="str">
        <f ca="1">_xlfn.XLOOKUP($D$2,Feuille,tbl_Mois[Banque -],"???",0)</f>
        <v>???</v>
      </c>
      <c r="H3" s="64" t="str">
        <f ca="1">_xlfn.XLOOKUP($D$2,Feuille,tbl_Mois[Caisse +],"???",0)</f>
        <v>???</v>
      </c>
      <c r="I3" s="65" t="str">
        <f ca="1">_xlfn.XLOOKUP($D$2,Feuille,tbl_Mois[Caisse -],"???",0)</f>
        <v>???</v>
      </c>
    </row>
    <row r="4" spans="1:13" ht="15.95" customHeight="1" thickBot="1" x14ac:dyDescent="0.3">
      <c r="A4" s="18"/>
      <c r="B4" s="18"/>
      <c r="C4" s="19"/>
      <c r="D4" s="39" t="str">
        <f ca="1">"solde FIN mois " &amp; C2</f>
        <v>solde FIN mois Janvier 2025</v>
      </c>
      <c r="E4" s="40"/>
      <c r="F4" s="66">
        <f ca="1">MAX(0,SUM(F3,F7)-SUM(G3,G7))</f>
        <v>0</v>
      </c>
      <c r="G4" s="67">
        <f ca="1">MAX(0,-SUM(F3,F7)+SUM(G3,G7))</f>
        <v>55</v>
      </c>
      <c r="H4" s="66">
        <f ca="1">MAX(0,SUM(H3,H7)-SUM(I3,I7))</f>
        <v>0</v>
      </c>
      <c r="I4" s="67">
        <f ca="1">MAX(0,-SUM(H3,H7)+SUM(I3,I7))</f>
        <v>70</v>
      </c>
    </row>
    <row r="5" spans="1:13" ht="15.95" customHeight="1" thickBot="1" x14ac:dyDescent="0.3">
      <c r="A5" s="18"/>
      <c r="B5" s="18"/>
      <c r="C5" s="18"/>
      <c r="D5" s="18"/>
      <c r="E5" s="18"/>
      <c r="F5" s="35"/>
      <c r="G5" s="43"/>
      <c r="H5" s="35"/>
      <c r="I5" s="43"/>
    </row>
    <row r="6" spans="1:13" ht="16.5" customHeight="1" thickBot="1" x14ac:dyDescent="0.3">
      <c r="A6" s="20"/>
      <c r="B6" s="20"/>
      <c r="C6" s="48"/>
      <c r="D6" s="48"/>
      <c r="E6" s="49"/>
      <c r="F6" s="50" t="s">
        <v>8</v>
      </c>
      <c r="G6" s="51"/>
      <c r="H6" s="51"/>
      <c r="I6" s="52"/>
    </row>
    <row r="7" spans="1:13" ht="16.5" customHeight="1" thickBot="1" x14ac:dyDescent="0.3">
      <c r="A7" s="20"/>
      <c r="B7" s="20"/>
      <c r="C7" s="18"/>
      <c r="D7" s="18"/>
      <c r="E7" s="19"/>
      <c r="F7" s="61">
        <f>SUM(Tableau1[Banque +])</f>
        <v>45</v>
      </c>
      <c r="G7" s="62">
        <f>SUM(Tableau1[Banque -])</f>
        <v>100</v>
      </c>
      <c r="H7" s="61">
        <f>SUM(Tableau1[Caisse +])</f>
        <v>0</v>
      </c>
      <c r="I7" s="62">
        <f>SUM(Tableau1[Caisse -])</f>
        <v>70</v>
      </c>
    </row>
    <row r="8" spans="1:13" s="26" customFormat="1" ht="20.25" customHeight="1" thickBot="1" x14ac:dyDescent="0.3">
      <c r="A8" s="21" t="s">
        <v>9</v>
      </c>
      <c r="B8" s="22" t="s">
        <v>0</v>
      </c>
      <c r="C8" s="23" t="s">
        <v>10</v>
      </c>
      <c r="D8" s="23" t="s">
        <v>15</v>
      </c>
      <c r="E8" s="24" t="s">
        <v>36</v>
      </c>
      <c r="F8" s="25" t="s">
        <v>40</v>
      </c>
      <c r="G8" s="44" t="s">
        <v>37</v>
      </c>
      <c r="H8" s="25" t="s">
        <v>38</v>
      </c>
      <c r="I8" s="44" t="s">
        <v>39</v>
      </c>
      <c r="J8" s="11"/>
      <c r="K8" s="11"/>
      <c r="L8" s="11"/>
      <c r="M8" s="11"/>
    </row>
    <row r="9" spans="1:13" s="12" customFormat="1" ht="15.95" customHeight="1" x14ac:dyDescent="0.25">
      <c r="A9" s="27">
        <v>45659</v>
      </c>
      <c r="B9" s="28">
        <f>IFERROR(INDEX(t_Comptes[CODES],MATCH(C9,t_Comptes[LIBELLES],0)),"")</f>
        <v>6150</v>
      </c>
      <c r="C9" s="7" t="s">
        <v>3</v>
      </c>
      <c r="D9" s="7" t="s">
        <v>35</v>
      </c>
      <c r="E9" s="8" t="s">
        <v>36</v>
      </c>
      <c r="F9" s="29"/>
      <c r="G9" s="45">
        <v>100</v>
      </c>
      <c r="H9" s="29"/>
      <c r="I9" s="45"/>
    </row>
    <row r="10" spans="1:13" ht="15.95" customHeight="1" x14ac:dyDescent="0.25">
      <c r="A10" s="27">
        <v>45660</v>
      </c>
      <c r="B10" s="30">
        <f>IFERROR(INDEX(t_Comptes[CODES],MATCH(C10,t_Comptes[LIBELLES],0)),"")</f>
        <v>6040</v>
      </c>
      <c r="C10" s="31" t="s">
        <v>20</v>
      </c>
      <c r="D10" s="31" t="s">
        <v>33</v>
      </c>
      <c r="E10" s="8" t="s">
        <v>36</v>
      </c>
      <c r="F10" s="32"/>
      <c r="G10" s="45"/>
      <c r="H10" s="32"/>
      <c r="I10" s="45">
        <v>70</v>
      </c>
    </row>
    <row r="11" spans="1:13" ht="15.95" customHeight="1" x14ac:dyDescent="0.25">
      <c r="A11" s="27">
        <v>45667</v>
      </c>
      <c r="B11" s="28">
        <f>IFERROR(INDEX(t_Comptes[CODES],MATCH(C11,t_Comptes[LIBELLES],0)),"")</f>
        <v>7560</v>
      </c>
      <c r="C11" s="7" t="s">
        <v>27</v>
      </c>
      <c r="D11" s="33" t="s">
        <v>34</v>
      </c>
      <c r="E11" s="8" t="s">
        <v>36</v>
      </c>
      <c r="F11" s="29">
        <v>45</v>
      </c>
      <c r="G11" s="45"/>
      <c r="H11" s="29"/>
      <c r="I11" s="45"/>
    </row>
    <row r="12" spans="1:13" ht="15.95" customHeight="1" x14ac:dyDescent="0.25"/>
    <row r="13" spans="1:13" ht="15.95" customHeight="1" x14ac:dyDescent="0.25"/>
    <row r="14" spans="1:13" ht="15.95" customHeight="1" x14ac:dyDescent="0.25"/>
    <row r="15" spans="1:13" ht="15.95" customHeight="1" x14ac:dyDescent="0.25"/>
  </sheetData>
  <mergeCells count="2">
    <mergeCell ref="C6:E6"/>
    <mergeCell ref="F6:I6"/>
  </mergeCells>
  <dataValidations count="1">
    <dataValidation type="list" allowBlank="1" showInputMessage="1" showErrorMessage="1" sqref="C9:C11" xr:uid="{86646376-E219-409D-8C3B-1FA625CF79FA}">
      <formula1>d.comptes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F526F-E26E-4DDC-896A-B77065CD9E09}">
  <sheetPr codeName="Feuil7">
    <tabColor rgb="FFFF0000"/>
  </sheetPr>
  <dimension ref="A1:M15"/>
  <sheetViews>
    <sheetView showGridLines="0" zoomScaleNormal="100" workbookViewId="0">
      <selection activeCell="C9" sqref="C9"/>
    </sheetView>
  </sheetViews>
  <sheetFormatPr defaultColWidth="11.42578125" defaultRowHeight="15.75" x14ac:dyDescent="0.25"/>
  <cols>
    <col min="1" max="1" width="16.42578125" style="34" customWidth="1"/>
    <col min="2" max="2" width="11.85546875" style="13" bestFit="1" customWidth="1"/>
    <col min="3" max="3" width="35" style="12" customWidth="1"/>
    <col min="4" max="4" width="61.7109375" style="13" customWidth="1"/>
    <col min="5" max="5" width="4.28515625" style="11" customWidth="1"/>
    <col min="6" max="6" width="15.7109375" style="13" customWidth="1"/>
    <col min="7" max="7" width="15.7109375" style="46" customWidth="1"/>
    <col min="8" max="8" width="15.7109375" style="13" customWidth="1"/>
    <col min="9" max="9" width="15.7109375" style="46" customWidth="1"/>
    <col min="10" max="13" width="11.42578125" style="12"/>
    <col min="14" max="16384" width="11.42578125" style="13"/>
  </cols>
  <sheetData>
    <row r="1" spans="1:13" ht="30" customHeight="1" x14ac:dyDescent="0.25">
      <c r="A1" s="9"/>
      <c r="B1" s="10"/>
      <c r="D1" s="11"/>
      <c r="G1" s="41"/>
      <c r="H1" s="10"/>
      <c r="I1" s="41"/>
    </row>
    <row r="2" spans="1:13" ht="19.5" thickBot="1" x14ac:dyDescent="0.3">
      <c r="A2" s="9"/>
      <c r="B2" s="14" t="s">
        <v>41</v>
      </c>
      <c r="C2" s="15" t="str">
        <f ca="1">MID(CELL("filename",A1),FIND("]",CELL("filename",A1))+1,32)</f>
        <v>Février 2025</v>
      </c>
      <c r="D2" s="63" t="str" cm="1">
        <f t="array" aca="1" ref="D2" ca="1">IFERROR(INDEX(tbl_Mois[Feuille],MATCH(C2,tbl_Mois[Feuille],0)-1),"???")</f>
        <v>janvier 2025</v>
      </c>
      <c r="E2" s="16"/>
      <c r="G2" s="42"/>
      <c r="H2" s="17"/>
      <c r="I2" s="47"/>
    </row>
    <row r="3" spans="1:13" ht="15.95" customHeight="1" thickBot="1" x14ac:dyDescent="0.3">
      <c r="A3" s="18"/>
      <c r="B3" s="18"/>
      <c r="C3" s="36"/>
      <c r="D3" s="37" t="str">
        <f ca="1">"solde FIN mois précédent = " &amp; D2</f>
        <v>solde FIN mois précédent = janvier 2025</v>
      </c>
      <c r="E3" s="38"/>
      <c r="F3" s="64">
        <f ca="1">_xlfn.XLOOKUP($D$2,Feuille,tbl_Mois[Banque +],"???",0)</f>
        <v>0</v>
      </c>
      <c r="G3" s="65">
        <f ca="1">_xlfn.XLOOKUP($D$2,Feuille,tbl_Mois[Banque -],"???",0)</f>
        <v>55</v>
      </c>
      <c r="H3" s="64">
        <f ca="1">_xlfn.XLOOKUP($D$2,Feuille,tbl_Mois[Caisse +],"???",0)</f>
        <v>0</v>
      </c>
      <c r="I3" s="65">
        <f ca="1">_xlfn.XLOOKUP($D$2,Feuille,tbl_Mois[Caisse -],"???",0)</f>
        <v>70</v>
      </c>
    </row>
    <row r="4" spans="1:13" ht="15.95" customHeight="1" thickBot="1" x14ac:dyDescent="0.3">
      <c r="A4" s="18"/>
      <c r="B4" s="18"/>
      <c r="C4" s="19"/>
      <c r="D4" s="39" t="str">
        <f ca="1">"solde FIN mois " &amp; C2</f>
        <v>solde FIN mois Février 2025</v>
      </c>
      <c r="E4" s="40"/>
      <c r="F4" s="66">
        <f ca="1">MAX(0,SUM(F3,F7)-SUM(G3,G7))</f>
        <v>0</v>
      </c>
      <c r="G4" s="67">
        <f ca="1">MAX(0,-SUM(F3,F7)+SUM(G3,G7))</f>
        <v>110</v>
      </c>
      <c r="H4" s="66">
        <f ca="1">MAX(0,SUM(H3,H7)-SUM(I3,I7))</f>
        <v>0</v>
      </c>
      <c r="I4" s="67">
        <f ca="1">MAX(0,-SUM(H3,H7)+SUM(I3,I7))</f>
        <v>140</v>
      </c>
    </row>
    <row r="5" spans="1:13" ht="15.95" customHeight="1" thickBot="1" x14ac:dyDescent="0.3">
      <c r="A5" s="18"/>
      <c r="B5" s="18"/>
      <c r="C5" s="18"/>
      <c r="D5" s="18"/>
      <c r="E5" s="18"/>
      <c r="F5" s="35"/>
      <c r="G5" s="43"/>
      <c r="H5" s="35"/>
      <c r="I5" s="43"/>
    </row>
    <row r="6" spans="1:13" ht="16.5" customHeight="1" thickBot="1" x14ac:dyDescent="0.3">
      <c r="A6" s="20"/>
      <c r="B6" s="20"/>
      <c r="C6" s="48"/>
      <c r="D6" s="48"/>
      <c r="E6" s="49"/>
      <c r="F6" s="50" t="s">
        <v>8</v>
      </c>
      <c r="G6" s="51"/>
      <c r="H6" s="51"/>
      <c r="I6" s="52"/>
    </row>
    <row r="7" spans="1:13" ht="16.5" customHeight="1" thickBot="1" x14ac:dyDescent="0.3">
      <c r="A7" s="20"/>
      <c r="B7" s="20"/>
      <c r="C7" s="18"/>
      <c r="D7" s="18"/>
      <c r="E7" s="19"/>
      <c r="F7" s="61">
        <f>SUM(Tableau2[Banque +])</f>
        <v>45</v>
      </c>
      <c r="G7" s="62">
        <f>SUM(Tableau2[Banque -])</f>
        <v>100</v>
      </c>
      <c r="H7" s="61">
        <f>SUM(Tableau2[Caisse +])</f>
        <v>0</v>
      </c>
      <c r="I7" s="62">
        <f>SUM(Tableau2[Caisse -])</f>
        <v>70</v>
      </c>
    </row>
    <row r="8" spans="1:13" s="26" customFormat="1" ht="20.25" customHeight="1" thickBot="1" x14ac:dyDescent="0.3">
      <c r="A8" s="21" t="s">
        <v>9</v>
      </c>
      <c r="B8" s="22" t="s">
        <v>0</v>
      </c>
      <c r="C8" s="23" t="s">
        <v>10</v>
      </c>
      <c r="D8" s="23" t="s">
        <v>15</v>
      </c>
      <c r="E8" s="24" t="s">
        <v>36</v>
      </c>
      <c r="F8" s="25" t="s">
        <v>40</v>
      </c>
      <c r="G8" s="44" t="s">
        <v>37</v>
      </c>
      <c r="H8" s="25" t="s">
        <v>38</v>
      </c>
      <c r="I8" s="44" t="s">
        <v>39</v>
      </c>
      <c r="J8" s="11"/>
      <c r="K8" s="11"/>
      <c r="L8" s="11"/>
      <c r="M8" s="11"/>
    </row>
    <row r="9" spans="1:13" s="12" customFormat="1" ht="15.95" customHeight="1" x14ac:dyDescent="0.25">
      <c r="A9" s="27">
        <v>45659</v>
      </c>
      <c r="B9" s="28">
        <f>IFERROR(INDEX(t_Comptes[CODES],MATCH(C9,t_Comptes[LIBELLES],0)),"")</f>
        <v>6150</v>
      </c>
      <c r="C9" s="7" t="s">
        <v>3</v>
      </c>
      <c r="D9" s="7" t="s">
        <v>35</v>
      </c>
      <c r="E9" s="8" t="s">
        <v>36</v>
      </c>
      <c r="F9" s="29"/>
      <c r="G9" s="45">
        <v>100</v>
      </c>
      <c r="H9" s="29"/>
      <c r="I9" s="45"/>
    </row>
    <row r="10" spans="1:13" ht="15.95" customHeight="1" x14ac:dyDescent="0.25">
      <c r="A10" s="27">
        <v>45660</v>
      </c>
      <c r="B10" s="30">
        <f>IFERROR(INDEX(t_Comptes[CODES],MATCH(C10,t_Comptes[LIBELLES],0)),"")</f>
        <v>6040</v>
      </c>
      <c r="C10" s="31" t="s">
        <v>20</v>
      </c>
      <c r="D10" s="31" t="s">
        <v>33</v>
      </c>
      <c r="E10" s="8" t="s">
        <v>36</v>
      </c>
      <c r="F10" s="32"/>
      <c r="G10" s="45"/>
      <c r="H10" s="32"/>
      <c r="I10" s="45">
        <v>70</v>
      </c>
    </row>
    <row r="11" spans="1:13" ht="15.95" customHeight="1" x14ac:dyDescent="0.25">
      <c r="A11" s="27">
        <v>45667</v>
      </c>
      <c r="B11" s="28">
        <f>IFERROR(INDEX(t_Comptes[CODES],MATCH(C11,t_Comptes[LIBELLES],0)),"")</f>
        <v>7560</v>
      </c>
      <c r="C11" s="7" t="s">
        <v>27</v>
      </c>
      <c r="D11" s="33" t="s">
        <v>34</v>
      </c>
      <c r="E11" s="8" t="s">
        <v>36</v>
      </c>
      <c r="F11" s="29">
        <v>45</v>
      </c>
      <c r="G11" s="45"/>
      <c r="H11" s="29"/>
      <c r="I11" s="45"/>
    </row>
    <row r="12" spans="1:13" ht="15.95" customHeight="1" x14ac:dyDescent="0.25"/>
    <row r="13" spans="1:13" ht="15.95" customHeight="1" x14ac:dyDescent="0.25"/>
    <row r="14" spans="1:13" ht="15.95" customHeight="1" x14ac:dyDescent="0.25"/>
    <row r="15" spans="1:13" ht="15.95" customHeight="1" x14ac:dyDescent="0.25"/>
  </sheetData>
  <mergeCells count="2">
    <mergeCell ref="C6:E6"/>
    <mergeCell ref="F6:I6"/>
  </mergeCells>
  <dataValidations count="1">
    <dataValidation type="list" allowBlank="1" showInputMessage="1" showErrorMessage="1" sqref="C9:C11" xr:uid="{E3D2567F-BCD9-4367-8955-A8937DC8B18D}">
      <formula1>d.comptes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E373A-6581-4195-85D5-1BA3FCCABE66}">
  <sheetPr codeName="Feuil8">
    <tabColor rgb="FFFF0000"/>
  </sheetPr>
  <dimension ref="A1:M15"/>
  <sheetViews>
    <sheetView showGridLines="0" zoomScaleNormal="100" workbookViewId="0">
      <selection activeCell="D2" sqref="D2"/>
    </sheetView>
  </sheetViews>
  <sheetFormatPr defaultColWidth="11.42578125" defaultRowHeight="15.75" x14ac:dyDescent="0.25"/>
  <cols>
    <col min="1" max="1" width="16.42578125" style="34" customWidth="1"/>
    <col min="2" max="2" width="11.85546875" style="13" bestFit="1" customWidth="1"/>
    <col min="3" max="3" width="35" style="12" customWidth="1"/>
    <col min="4" max="4" width="61.7109375" style="13" customWidth="1"/>
    <col min="5" max="5" width="4.28515625" style="11" customWidth="1"/>
    <col min="6" max="6" width="15.7109375" style="13" customWidth="1"/>
    <col min="7" max="7" width="15.7109375" style="46" customWidth="1"/>
    <col min="8" max="8" width="15.7109375" style="13" customWidth="1"/>
    <col min="9" max="9" width="15.7109375" style="46" customWidth="1"/>
    <col min="10" max="13" width="11.42578125" style="12"/>
    <col min="14" max="16384" width="11.42578125" style="13"/>
  </cols>
  <sheetData>
    <row r="1" spans="1:13" ht="30" customHeight="1" x14ac:dyDescent="0.25">
      <c r="A1" s="9"/>
      <c r="B1" s="10"/>
      <c r="D1" s="11"/>
      <c r="G1" s="41"/>
      <c r="H1" s="10"/>
      <c r="I1" s="41"/>
    </row>
    <row r="2" spans="1:13" ht="19.5" thickBot="1" x14ac:dyDescent="0.3">
      <c r="A2" s="9"/>
      <c r="B2" s="14" t="s">
        <v>41</v>
      </c>
      <c r="C2" s="15" t="str">
        <f ca="1">MID(CELL("filename",A1),FIND("]",CELL("filename",A1))+1,32)</f>
        <v>Mars 2025</v>
      </c>
      <c r="D2" s="63" t="str" cm="1">
        <f t="array" aca="1" ref="D2" ca="1">IFERROR(INDEX(tbl_Mois[Feuille],MATCH(C2,tbl_Mois[Feuille],0)-1),"???")</f>
        <v>février 2025</v>
      </c>
      <c r="E2" s="16"/>
      <c r="G2" s="42"/>
      <c r="H2" s="17"/>
      <c r="I2" s="47"/>
    </row>
    <row r="3" spans="1:13" ht="15.95" customHeight="1" thickBot="1" x14ac:dyDescent="0.3">
      <c r="A3" s="18"/>
      <c r="B3" s="18"/>
      <c r="C3" s="36"/>
      <c r="D3" s="37" t="str">
        <f ca="1">"solde FIN mois précédent = " &amp; D2</f>
        <v>solde FIN mois précédent = février 2025</v>
      </c>
      <c r="E3" s="38"/>
      <c r="F3" s="64">
        <f ca="1">_xlfn.XLOOKUP($D$2,Feuille,tbl_Mois[Banque +],"???",0)</f>
        <v>0</v>
      </c>
      <c r="G3" s="65">
        <f ca="1">_xlfn.XLOOKUP($D$2,Feuille,tbl_Mois[Banque -],"???",0)</f>
        <v>110</v>
      </c>
      <c r="H3" s="64">
        <f ca="1">_xlfn.XLOOKUP($D$2,Feuille,tbl_Mois[Caisse +],"???",0)</f>
        <v>0</v>
      </c>
      <c r="I3" s="65">
        <f ca="1">_xlfn.XLOOKUP($D$2,Feuille,tbl_Mois[Caisse -],"???",0)</f>
        <v>140</v>
      </c>
    </row>
    <row r="4" spans="1:13" ht="15.95" customHeight="1" thickBot="1" x14ac:dyDescent="0.3">
      <c r="A4" s="18"/>
      <c r="B4" s="18"/>
      <c r="C4" s="19"/>
      <c r="D4" s="39" t="str">
        <f ca="1">"solde FIN mois " &amp; C2</f>
        <v>solde FIN mois Mars 2025</v>
      </c>
      <c r="E4" s="40"/>
      <c r="F4" s="66">
        <f ca="1">MAX(0,SUM(F3,F7)-SUM(G3,G7))</f>
        <v>0</v>
      </c>
      <c r="G4" s="67">
        <f ca="1">MAX(0,-SUM(F3,F7)+SUM(G3,G7))</f>
        <v>165</v>
      </c>
      <c r="H4" s="66">
        <f ca="1">MAX(0,SUM(H3,H7)-SUM(I3,I7))</f>
        <v>0</v>
      </c>
      <c r="I4" s="67">
        <f ca="1">MAX(0,-SUM(H3,H7)+SUM(I3,I7))</f>
        <v>210</v>
      </c>
    </row>
    <row r="5" spans="1:13" ht="15.95" customHeight="1" thickBot="1" x14ac:dyDescent="0.3">
      <c r="A5" s="18"/>
      <c r="B5" s="18"/>
      <c r="C5" s="18"/>
      <c r="D5" s="18"/>
      <c r="E5" s="18"/>
      <c r="F5" s="35"/>
      <c r="G5" s="43"/>
      <c r="H5" s="35"/>
      <c r="I5" s="43"/>
    </row>
    <row r="6" spans="1:13" ht="16.5" customHeight="1" thickBot="1" x14ac:dyDescent="0.3">
      <c r="A6" s="20"/>
      <c r="B6" s="20"/>
      <c r="C6" s="48"/>
      <c r="D6" s="48"/>
      <c r="E6" s="49"/>
      <c r="F6" s="50" t="s">
        <v>8</v>
      </c>
      <c r="G6" s="51"/>
      <c r="H6" s="51"/>
      <c r="I6" s="52"/>
    </row>
    <row r="7" spans="1:13" ht="16.5" customHeight="1" thickBot="1" x14ac:dyDescent="0.3">
      <c r="A7" s="20"/>
      <c r="B7" s="20"/>
      <c r="C7" s="18"/>
      <c r="D7" s="18"/>
      <c r="E7" s="19"/>
      <c r="F7" s="61">
        <f>SUM(Tableau3[Banque +])</f>
        <v>45</v>
      </c>
      <c r="G7" s="62">
        <f>SUM(Tableau3[Banque -])</f>
        <v>100</v>
      </c>
      <c r="H7" s="61">
        <f>SUM(Tableau3[Caisse +])</f>
        <v>0</v>
      </c>
      <c r="I7" s="62">
        <f>SUM(Tableau3[Caisse -])</f>
        <v>70</v>
      </c>
    </row>
    <row r="8" spans="1:13" s="26" customFormat="1" ht="20.25" customHeight="1" thickBot="1" x14ac:dyDescent="0.3">
      <c r="A8" s="21" t="s">
        <v>9</v>
      </c>
      <c r="B8" s="22" t="s">
        <v>0</v>
      </c>
      <c r="C8" s="23" t="s">
        <v>10</v>
      </c>
      <c r="D8" s="23" t="s">
        <v>15</v>
      </c>
      <c r="E8" s="24" t="s">
        <v>36</v>
      </c>
      <c r="F8" s="25" t="s">
        <v>40</v>
      </c>
      <c r="G8" s="44" t="s">
        <v>37</v>
      </c>
      <c r="H8" s="25" t="s">
        <v>38</v>
      </c>
      <c r="I8" s="44" t="s">
        <v>39</v>
      </c>
      <c r="J8" s="11"/>
      <c r="K8" s="11"/>
      <c r="L8" s="11"/>
      <c r="M8" s="11"/>
    </row>
    <row r="9" spans="1:13" s="12" customFormat="1" ht="15.95" customHeight="1" x14ac:dyDescent="0.25">
      <c r="A9" s="27">
        <v>45659</v>
      </c>
      <c r="B9" s="28">
        <f>IFERROR(INDEX(t_Comptes[CODES],MATCH(C9,t_Comptes[LIBELLES],0)),"")</f>
        <v>6150</v>
      </c>
      <c r="C9" s="7" t="s">
        <v>3</v>
      </c>
      <c r="D9" s="7" t="s">
        <v>35</v>
      </c>
      <c r="E9" s="8" t="s">
        <v>36</v>
      </c>
      <c r="F9" s="29"/>
      <c r="G9" s="45">
        <v>100</v>
      </c>
      <c r="H9" s="29"/>
      <c r="I9" s="45"/>
    </row>
    <row r="10" spans="1:13" ht="15.95" customHeight="1" x14ac:dyDescent="0.25">
      <c r="A10" s="27">
        <v>45660</v>
      </c>
      <c r="B10" s="30">
        <f>IFERROR(INDEX(t_Comptes[CODES],MATCH(C10,t_Comptes[LIBELLES],0)),"")</f>
        <v>6040</v>
      </c>
      <c r="C10" s="31" t="s">
        <v>20</v>
      </c>
      <c r="D10" s="31" t="s">
        <v>33</v>
      </c>
      <c r="E10" s="8" t="s">
        <v>36</v>
      </c>
      <c r="F10" s="32"/>
      <c r="G10" s="45"/>
      <c r="H10" s="32"/>
      <c r="I10" s="45">
        <v>70</v>
      </c>
    </row>
    <row r="11" spans="1:13" ht="15.95" customHeight="1" x14ac:dyDescent="0.25">
      <c r="A11" s="27">
        <v>45667</v>
      </c>
      <c r="B11" s="28">
        <f>IFERROR(INDEX(t_Comptes[CODES],MATCH(C11,t_Comptes[LIBELLES],0)),"")</f>
        <v>7560</v>
      </c>
      <c r="C11" s="7" t="s">
        <v>27</v>
      </c>
      <c r="D11" s="33" t="s">
        <v>34</v>
      </c>
      <c r="E11" s="8" t="s">
        <v>36</v>
      </c>
      <c r="F11" s="29">
        <v>45</v>
      </c>
      <c r="G11" s="45"/>
      <c r="H11" s="29"/>
      <c r="I11" s="45"/>
    </row>
    <row r="12" spans="1:13" ht="15.95" customHeight="1" x14ac:dyDescent="0.25"/>
    <row r="13" spans="1:13" ht="15.95" customHeight="1" x14ac:dyDescent="0.25"/>
    <row r="14" spans="1:13" ht="15.95" customHeight="1" x14ac:dyDescent="0.25"/>
    <row r="15" spans="1:13" ht="15.95" customHeight="1" x14ac:dyDescent="0.25"/>
  </sheetData>
  <mergeCells count="2">
    <mergeCell ref="C6:E6"/>
    <mergeCell ref="F6:I6"/>
  </mergeCells>
  <dataValidations count="1">
    <dataValidation type="list" allowBlank="1" showInputMessage="1" showErrorMessage="1" sqref="C9:C11" xr:uid="{6EDB6312-075B-4192-B788-20D66B5AF1C2}">
      <formula1>d.comptes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16"/>
  <dimension ref="A1:I34"/>
  <sheetViews>
    <sheetView workbookViewId="0">
      <selection activeCell="K5" sqref="K5"/>
    </sheetView>
  </sheetViews>
  <sheetFormatPr defaultColWidth="11.42578125" defaultRowHeight="15" x14ac:dyDescent="0.25"/>
  <cols>
    <col min="1" max="1" width="52.140625" style="1" bestFit="1" customWidth="1"/>
    <col min="2" max="2" width="10.5703125" style="1" bestFit="1" customWidth="1"/>
    <col min="5" max="5" width="15.28515625" style="56" bestFit="1" customWidth="1"/>
    <col min="6" max="6" width="14.7109375" style="56" bestFit="1" customWidth="1"/>
    <col min="7" max="7" width="14.28515625" style="56" bestFit="1" customWidth="1"/>
    <col min="8" max="8" width="13" style="56" bestFit="1" customWidth="1"/>
    <col min="9" max="9" width="12.5703125" style="56" bestFit="1" customWidth="1"/>
  </cols>
  <sheetData>
    <row r="1" spans="1:9" ht="19.5" thickBot="1" x14ac:dyDescent="0.35">
      <c r="A1" s="1" t="s">
        <v>10</v>
      </c>
      <c r="B1" s="1" t="s">
        <v>0</v>
      </c>
      <c r="F1" s="68" t="s">
        <v>75</v>
      </c>
      <c r="G1" s="68" t="s">
        <v>76</v>
      </c>
      <c r="H1" s="68" t="s">
        <v>77</v>
      </c>
      <c r="I1" s="68" t="s">
        <v>78</v>
      </c>
    </row>
    <row r="2" spans="1:9" ht="16.5" thickBot="1" x14ac:dyDescent="0.3">
      <c r="A2" s="1" t="s">
        <v>24</v>
      </c>
      <c r="B2" s="2">
        <v>6010</v>
      </c>
      <c r="E2" s="56" t="s">
        <v>43</v>
      </c>
      <c r="F2" s="53" t="s">
        <v>40</v>
      </c>
      <c r="G2" s="54" t="s">
        <v>37</v>
      </c>
      <c r="H2" s="53" t="s">
        <v>38</v>
      </c>
      <c r="I2" s="55" t="s">
        <v>39</v>
      </c>
    </row>
    <row r="3" spans="1:9" ht="15.75" x14ac:dyDescent="0.25">
      <c r="A3" s="1" t="s">
        <v>20</v>
      </c>
      <c r="B3" s="2">
        <v>6040</v>
      </c>
      <c r="E3" s="60" t="s">
        <v>42</v>
      </c>
      <c r="F3" s="58" t="str" cm="1">
        <f t="array" aca="1" ref="F3" ca="1">IFERROR(INDIRECT("'"&amp;$E3&amp;"'!" &amp; F$1),"???")</f>
        <v>???</v>
      </c>
      <c r="G3" s="59" t="str" cm="1">
        <f t="array" aca="1" ref="G3" ca="1">IFERROR(INDIRECT("'"&amp;$E3&amp;"'!" &amp; G$1),"???")</f>
        <v>???</v>
      </c>
      <c r="H3" s="58" t="str" cm="1">
        <f t="array" aca="1" ref="H3" ca="1">IFERROR(INDIRECT("'"&amp;$E3&amp;"'!" &amp; H$1),"???")</f>
        <v>???</v>
      </c>
      <c r="I3" s="59" t="str" cm="1">
        <f t="array" aca="1" ref="I3" ca="1">IFERROR(INDIRECT("'"&amp;$E3&amp;"'!" &amp; I$1),"???")</f>
        <v>???</v>
      </c>
    </row>
    <row r="4" spans="1:9" x14ac:dyDescent="0.25">
      <c r="A4" s="1" t="s">
        <v>23</v>
      </c>
      <c r="B4" s="2">
        <v>6051</v>
      </c>
      <c r="E4" s="60" t="s">
        <v>44</v>
      </c>
      <c r="F4" s="57" cm="1">
        <f t="array" aca="1" ref="F4" ca="1">IFERROR(INDIRECT("'"&amp;$E4&amp;"'!" &amp; F$1),"???")</f>
        <v>0</v>
      </c>
      <c r="G4" s="57" cm="1">
        <f t="array" aca="1" ref="G4" ca="1">IFERROR(INDIRECT("'"&amp;$E4&amp;"'!" &amp; G$1),"???")</f>
        <v>55</v>
      </c>
      <c r="H4" s="57" cm="1">
        <f t="array" aca="1" ref="H4" ca="1">IFERROR(INDIRECT("'"&amp;$E4&amp;"'!" &amp; H$1),"???")</f>
        <v>0</v>
      </c>
      <c r="I4" s="57" cm="1">
        <f t="array" aca="1" ref="I4" ca="1">IFERROR(INDIRECT("'"&amp;$E4&amp;"'!" &amp; I$1),"???")</f>
        <v>70</v>
      </c>
    </row>
    <row r="5" spans="1:9" x14ac:dyDescent="0.25">
      <c r="A5" s="1" t="s">
        <v>2</v>
      </c>
      <c r="B5" s="2">
        <v>6064</v>
      </c>
      <c r="E5" s="60" t="s">
        <v>45</v>
      </c>
      <c r="F5" s="57" cm="1">
        <f t="array" aca="1" ref="F5" ca="1">IFERROR(INDIRECT("'"&amp;$E5&amp;"'!" &amp; F$1),"???")</f>
        <v>0</v>
      </c>
      <c r="G5" s="57" cm="1">
        <f t="array" aca="1" ref="G5" ca="1">IFERROR(INDIRECT("'"&amp;$E5&amp;"'!" &amp; G$1),"???")</f>
        <v>110</v>
      </c>
      <c r="H5" s="57" cm="1">
        <f t="array" aca="1" ref="H5" ca="1">IFERROR(INDIRECT("'"&amp;$E5&amp;"'!" &amp; H$1),"???")</f>
        <v>0</v>
      </c>
      <c r="I5" s="57" cm="1">
        <f t="array" aca="1" ref="I5" ca="1">IFERROR(INDIRECT("'"&amp;$E5&amp;"'!" &amp; I$1),"???")</f>
        <v>140</v>
      </c>
    </row>
    <row r="6" spans="1:9" x14ac:dyDescent="0.25">
      <c r="A6" s="1" t="s">
        <v>17</v>
      </c>
      <c r="B6" s="2">
        <v>6130</v>
      </c>
      <c r="E6" s="60" t="s">
        <v>46</v>
      </c>
      <c r="F6" s="57" cm="1">
        <f t="array" aca="1" ref="F6" ca="1">IFERROR(INDIRECT("'"&amp;$E6&amp;"'!" &amp; F$1),"???")</f>
        <v>0</v>
      </c>
      <c r="G6" s="57" cm="1">
        <f t="array" aca="1" ref="G6" ca="1">IFERROR(INDIRECT("'"&amp;$E6&amp;"'!" &amp; G$1),"???")</f>
        <v>165</v>
      </c>
      <c r="H6" s="57" cm="1">
        <f t="array" aca="1" ref="H6" ca="1">IFERROR(INDIRECT("'"&amp;$E6&amp;"'!" &amp; H$1),"???")</f>
        <v>0</v>
      </c>
      <c r="I6" s="57" cm="1">
        <f t="array" aca="1" ref="I6" ca="1">IFERROR(INDIRECT("'"&amp;$E6&amp;"'!" &amp; I$1),"???")</f>
        <v>210</v>
      </c>
    </row>
    <row r="7" spans="1:9" x14ac:dyDescent="0.25">
      <c r="A7" s="1" t="s">
        <v>19</v>
      </c>
      <c r="B7" s="2">
        <v>6135</v>
      </c>
      <c r="E7" s="60" t="s">
        <v>47</v>
      </c>
      <c r="F7" s="57" t="str" cm="1">
        <f t="array" aca="1" ref="F7" ca="1">IFERROR(INDIRECT("'"&amp;$E7&amp;"'!" &amp; F$1),"???")</f>
        <v>???</v>
      </c>
      <c r="G7" s="57" t="str" cm="1">
        <f t="array" aca="1" ref="G7" ca="1">IFERROR(INDIRECT("'"&amp;$E7&amp;"'!" &amp; G$1),"???")</f>
        <v>???</v>
      </c>
      <c r="H7" s="57" t="str" cm="1">
        <f t="array" aca="1" ref="H7" ca="1">IFERROR(INDIRECT("'"&amp;$E7&amp;"'!" &amp; H$1),"???")</f>
        <v>???</v>
      </c>
      <c r="I7" s="57" t="str" cm="1">
        <f t="array" aca="1" ref="I7" ca="1">IFERROR(INDIRECT("'"&amp;$E7&amp;"'!" &amp; I$1),"???")</f>
        <v>???</v>
      </c>
    </row>
    <row r="8" spans="1:9" x14ac:dyDescent="0.25">
      <c r="A8" s="1" t="s">
        <v>3</v>
      </c>
      <c r="B8" s="2">
        <v>6150</v>
      </c>
      <c r="E8" s="60" t="s">
        <v>48</v>
      </c>
      <c r="F8" s="57" t="str" cm="1">
        <f t="array" aca="1" ref="F8" ca="1">IFERROR(INDIRECT("'"&amp;$E8&amp;"'!" &amp; F$1),"???")</f>
        <v>???</v>
      </c>
      <c r="G8" s="57" t="str" cm="1">
        <f t="array" aca="1" ref="G8" ca="1">IFERROR(INDIRECT("'"&amp;$E8&amp;"'!" &amp; G$1),"???")</f>
        <v>???</v>
      </c>
      <c r="H8" s="57" t="str" cm="1">
        <f t="array" aca="1" ref="H8" ca="1">IFERROR(INDIRECT("'"&amp;$E8&amp;"'!" &amp; H$1),"???")</f>
        <v>???</v>
      </c>
      <c r="I8" s="57" t="str" cm="1">
        <f t="array" aca="1" ref="I8" ca="1">IFERROR(INDIRECT("'"&amp;$E8&amp;"'!" &amp; I$1),"???")</f>
        <v>???</v>
      </c>
    </row>
    <row r="9" spans="1:9" x14ac:dyDescent="0.25">
      <c r="A9" s="1" t="s">
        <v>18</v>
      </c>
      <c r="B9" s="2">
        <v>6160</v>
      </c>
      <c r="E9" s="60" t="s">
        <v>49</v>
      </c>
      <c r="F9" s="57" t="str" cm="1">
        <f t="array" aca="1" ref="F9" ca="1">IFERROR(INDIRECT("'"&amp;$E9&amp;"'!" &amp; F$1),"???")</f>
        <v>???</v>
      </c>
      <c r="G9" s="57" t="str" cm="1">
        <f t="array" aca="1" ref="G9" ca="1">IFERROR(INDIRECT("'"&amp;$E9&amp;"'!" &amp; G$1),"???")</f>
        <v>???</v>
      </c>
      <c r="H9" s="57" t="str" cm="1">
        <f t="array" aca="1" ref="H9" ca="1">IFERROR(INDIRECT("'"&amp;$E9&amp;"'!" &amp; H$1),"???")</f>
        <v>???</v>
      </c>
      <c r="I9" s="57" t="str" cm="1">
        <f t="array" aca="1" ref="I9" ca="1">IFERROR(INDIRECT("'"&amp;$E9&amp;"'!" &amp; I$1),"???")</f>
        <v>???</v>
      </c>
    </row>
    <row r="10" spans="1:9" x14ac:dyDescent="0.25">
      <c r="A10" s="1" t="s">
        <v>5</v>
      </c>
      <c r="B10" s="2">
        <v>6230</v>
      </c>
      <c r="E10" s="60" t="s">
        <v>50</v>
      </c>
      <c r="F10" s="57" t="str" cm="1">
        <f t="array" aca="1" ref="F10" ca="1">IFERROR(INDIRECT("'"&amp;$E10&amp;"'!" &amp; F$1),"???")</f>
        <v>???</v>
      </c>
      <c r="G10" s="57" t="str" cm="1">
        <f t="array" aca="1" ref="G10" ca="1">IFERROR(INDIRECT("'"&amp;$E10&amp;"'!" &amp; G$1),"???")</f>
        <v>???</v>
      </c>
      <c r="H10" s="57" t="str" cm="1">
        <f t="array" aca="1" ref="H10" ca="1">IFERROR(INDIRECT("'"&amp;$E10&amp;"'!" &amp; H$1),"???")</f>
        <v>???</v>
      </c>
      <c r="I10" s="57" t="str" cm="1">
        <f t="array" aca="1" ref="I10" ca="1">IFERROR(INDIRECT("'"&amp;$E10&amp;"'!" &amp; I$1),"???")</f>
        <v>???</v>
      </c>
    </row>
    <row r="11" spans="1:9" x14ac:dyDescent="0.25">
      <c r="A11" s="1" t="s">
        <v>16</v>
      </c>
      <c r="B11" s="2">
        <v>6231</v>
      </c>
      <c r="E11" s="60" t="s">
        <v>51</v>
      </c>
      <c r="F11" s="57" t="str" cm="1">
        <f t="array" aca="1" ref="F11" ca="1">IFERROR(INDIRECT("'"&amp;$E11&amp;"'!" &amp; F$1),"???")</f>
        <v>???</v>
      </c>
      <c r="G11" s="57" t="str" cm="1">
        <f t="array" aca="1" ref="G11" ca="1">IFERROR(INDIRECT("'"&amp;$E11&amp;"'!" &amp; G$1),"???")</f>
        <v>???</v>
      </c>
      <c r="H11" s="57" t="str" cm="1">
        <f t="array" aca="1" ref="H11" ca="1">IFERROR(INDIRECT("'"&amp;$E11&amp;"'!" &amp; H$1),"???")</f>
        <v>???</v>
      </c>
      <c r="I11" s="57" t="str" cm="1">
        <f t="array" aca="1" ref="I11" ca="1">IFERROR(INDIRECT("'"&amp;$E11&amp;"'!" &amp; I$1),"???")</f>
        <v>???</v>
      </c>
    </row>
    <row r="12" spans="1:9" x14ac:dyDescent="0.25">
      <c r="A12" s="1" t="s">
        <v>11</v>
      </c>
      <c r="B12" s="2">
        <v>6234</v>
      </c>
      <c r="E12" s="60" t="s">
        <v>52</v>
      </c>
      <c r="F12" s="57" t="str" cm="1">
        <f t="array" aca="1" ref="F12" ca="1">IFERROR(INDIRECT("'"&amp;$E12&amp;"'!" &amp; F$1),"???")</f>
        <v>???</v>
      </c>
      <c r="G12" s="57" t="str" cm="1">
        <f t="array" aca="1" ref="G12" ca="1">IFERROR(INDIRECT("'"&amp;$E12&amp;"'!" &amp; G$1),"???")</f>
        <v>???</v>
      </c>
      <c r="H12" s="57" t="str" cm="1">
        <f t="array" aca="1" ref="H12" ca="1">IFERROR(INDIRECT("'"&amp;$E12&amp;"'!" &amp; H$1),"???")</f>
        <v>???</v>
      </c>
      <c r="I12" s="57" t="str" cm="1">
        <f t="array" aca="1" ref="I12" ca="1">IFERROR(INDIRECT("'"&amp;$E12&amp;"'!" &amp; I$1),"???")</f>
        <v>???</v>
      </c>
    </row>
    <row r="13" spans="1:9" x14ac:dyDescent="0.25">
      <c r="A13" s="1" t="s">
        <v>25</v>
      </c>
      <c r="B13" s="2">
        <v>6252</v>
      </c>
      <c r="E13" s="60" t="s">
        <v>53</v>
      </c>
      <c r="F13" s="57" t="str" cm="1">
        <f t="array" aca="1" ref="F13" ca="1">IFERROR(INDIRECT("'"&amp;$E13&amp;"'!" &amp; F$1),"???")</f>
        <v>???</v>
      </c>
      <c r="G13" s="57" t="str" cm="1">
        <f t="array" aca="1" ref="G13" ca="1">IFERROR(INDIRECT("'"&amp;$E13&amp;"'!" &amp; G$1),"???")</f>
        <v>???</v>
      </c>
      <c r="H13" s="57" t="str" cm="1">
        <f t="array" aca="1" ref="H13" ca="1">IFERROR(INDIRECT("'"&amp;$E13&amp;"'!" &amp; H$1),"???")</f>
        <v>???</v>
      </c>
      <c r="I13" s="57" t="str" cm="1">
        <f t="array" aca="1" ref="I13" ca="1">IFERROR(INDIRECT("'"&amp;$E13&amp;"'!" &amp; I$1),"???")</f>
        <v>???</v>
      </c>
    </row>
    <row r="14" spans="1:9" x14ac:dyDescent="0.25">
      <c r="A14" s="1" t="s">
        <v>4</v>
      </c>
      <c r="B14" s="2">
        <v>6260</v>
      </c>
      <c r="E14" s="60" t="s">
        <v>54</v>
      </c>
      <c r="F14" s="57" t="str" cm="1">
        <f t="array" aca="1" ref="F14" ca="1">IFERROR(INDIRECT("'"&amp;$E14&amp;"'!" &amp; F$1),"???")</f>
        <v>???</v>
      </c>
      <c r="G14" s="57" t="str" cm="1">
        <f t="array" aca="1" ref="G14" ca="1">IFERROR(INDIRECT("'"&amp;$E14&amp;"'!" &amp; G$1),"???")</f>
        <v>???</v>
      </c>
      <c r="H14" s="57" t="str" cm="1">
        <f t="array" aca="1" ref="H14" ca="1">IFERROR(INDIRECT("'"&amp;$E14&amp;"'!" &amp; H$1),"???")</f>
        <v>???</v>
      </c>
      <c r="I14" s="57" t="str" cm="1">
        <f t="array" aca="1" ref="I14" ca="1">IFERROR(INDIRECT("'"&amp;$E14&amp;"'!" &amp; I$1),"???")</f>
        <v>???</v>
      </c>
    </row>
    <row r="15" spans="1:9" x14ac:dyDescent="0.25">
      <c r="A15" s="1" t="s">
        <v>6</v>
      </c>
      <c r="B15" s="2">
        <v>6270</v>
      </c>
      <c r="E15" s="60" t="s">
        <v>55</v>
      </c>
      <c r="F15" s="57" t="str" cm="1">
        <f t="array" aca="1" ref="F15" ca="1">IFERROR(INDIRECT("'"&amp;$E15&amp;"'!" &amp; F$1),"???")</f>
        <v>???</v>
      </c>
      <c r="G15" s="57" t="str" cm="1">
        <f t="array" aca="1" ref="G15" ca="1">IFERROR(INDIRECT("'"&amp;$E15&amp;"'!" &amp; G$1),"???")</f>
        <v>???</v>
      </c>
      <c r="H15" s="57" t="str" cm="1">
        <f t="array" aca="1" ref="H15" ca="1">IFERROR(INDIRECT("'"&amp;$E15&amp;"'!" &amp; H$1),"???")</f>
        <v>???</v>
      </c>
      <c r="I15" s="57" t="str" cm="1">
        <f t="array" aca="1" ref="I15" ca="1">IFERROR(INDIRECT("'"&amp;$E15&amp;"'!" &amp; I$1),"???")</f>
        <v>???</v>
      </c>
    </row>
    <row r="16" spans="1:9" x14ac:dyDescent="0.25">
      <c r="A16" s="1" t="s">
        <v>7</v>
      </c>
      <c r="B16" s="2">
        <v>6280</v>
      </c>
      <c r="E16" s="60" t="s">
        <v>56</v>
      </c>
      <c r="F16" s="57" t="str" cm="1">
        <f t="array" aca="1" ref="F16" ca="1">IFERROR(INDIRECT("'"&amp;$E16&amp;"'!" &amp; F$1),"???")</f>
        <v>???</v>
      </c>
      <c r="G16" s="57" t="str" cm="1">
        <f t="array" aca="1" ref="G16" ca="1">IFERROR(INDIRECT("'"&amp;$E16&amp;"'!" &amp; G$1),"???")</f>
        <v>???</v>
      </c>
      <c r="H16" s="57" t="str" cm="1">
        <f t="array" aca="1" ref="H16" ca="1">IFERROR(INDIRECT("'"&amp;$E16&amp;"'!" &amp; H$1),"???")</f>
        <v>???</v>
      </c>
      <c r="I16" s="57" t="str" cm="1">
        <f t="array" aca="1" ref="I16" ca="1">IFERROR(INDIRECT("'"&amp;$E16&amp;"'!" &amp; I$1),"???")</f>
        <v>???</v>
      </c>
    </row>
    <row r="17" spans="1:9" x14ac:dyDescent="0.25">
      <c r="A17" s="1" t="s">
        <v>29</v>
      </c>
      <c r="B17" s="2">
        <v>6510</v>
      </c>
      <c r="E17" s="60" t="s">
        <v>57</v>
      </c>
      <c r="F17" s="57" t="str" cm="1">
        <f t="array" aca="1" ref="F17" ca="1">IFERROR(INDIRECT("'"&amp;$E17&amp;"'!" &amp; F$1),"???")</f>
        <v>???</v>
      </c>
      <c r="G17" s="57" t="str" cm="1">
        <f t="array" aca="1" ref="G17" ca="1">IFERROR(INDIRECT("'"&amp;$E17&amp;"'!" &amp; G$1),"???")</f>
        <v>???</v>
      </c>
      <c r="H17" s="57" t="str" cm="1">
        <f t="array" aca="1" ref="H17" ca="1">IFERROR(INDIRECT("'"&amp;$E17&amp;"'!" &amp; H$1),"???")</f>
        <v>???</v>
      </c>
      <c r="I17" s="57" t="str" cm="1">
        <f t="array" aca="1" ref="I17" ca="1">IFERROR(INDIRECT("'"&amp;$E17&amp;"'!" &amp; I$1),"???")</f>
        <v>???</v>
      </c>
    </row>
    <row r="18" spans="1:9" ht="15.75" thickBot="1" x14ac:dyDescent="0.3">
      <c r="A18" s="5" t="s">
        <v>28</v>
      </c>
      <c r="B18" s="6">
        <v>6582</v>
      </c>
      <c r="E18" s="60" t="s">
        <v>58</v>
      </c>
      <c r="F18" s="57" t="str" cm="1">
        <f t="array" aca="1" ref="F18" ca="1">IFERROR(INDIRECT("'"&amp;$E18&amp;"'!" &amp; F$1),"???")</f>
        <v>???</v>
      </c>
      <c r="G18" s="57" t="str" cm="1">
        <f t="array" aca="1" ref="G18" ca="1">IFERROR(INDIRECT("'"&amp;$E18&amp;"'!" &amp; G$1),"???")</f>
        <v>???</v>
      </c>
      <c r="H18" s="57" t="str" cm="1">
        <f t="array" aca="1" ref="H18" ca="1">IFERROR(INDIRECT("'"&amp;$E18&amp;"'!" &amp; H$1),"???")</f>
        <v>???</v>
      </c>
      <c r="I18" s="57" t="str" cm="1">
        <f t="array" aca="1" ref="I18" ca="1">IFERROR(INDIRECT("'"&amp;$E18&amp;"'!" &amp; I$1),"???")</f>
        <v>???</v>
      </c>
    </row>
    <row r="19" spans="1:9" x14ac:dyDescent="0.25">
      <c r="A19" s="1" t="s">
        <v>22</v>
      </c>
      <c r="B19" s="2">
        <v>7020</v>
      </c>
      <c r="E19" s="60" t="s">
        <v>59</v>
      </c>
      <c r="F19" s="57" t="str" cm="1">
        <f t="array" aca="1" ref="F19" ca="1">IFERROR(INDIRECT("'"&amp;$E19&amp;"'!" &amp; F$1),"???")</f>
        <v>???</v>
      </c>
      <c r="G19" s="57" t="str" cm="1">
        <f t="array" aca="1" ref="G19" ca="1">IFERROR(INDIRECT("'"&amp;$E19&amp;"'!" &amp; G$1),"???")</f>
        <v>???</v>
      </c>
      <c r="H19" s="57" t="str" cm="1">
        <f t="array" aca="1" ref="H19" ca="1">IFERROR(INDIRECT("'"&amp;$E19&amp;"'!" &amp; H$1),"???")</f>
        <v>???</v>
      </c>
      <c r="I19" s="57" t="str" cm="1">
        <f t="array" aca="1" ref="I19" ca="1">IFERROR(INDIRECT("'"&amp;$E19&amp;"'!" &amp; I$1),"???")</f>
        <v>???</v>
      </c>
    </row>
    <row r="20" spans="1:9" x14ac:dyDescent="0.25">
      <c r="A20" s="1" t="s">
        <v>26</v>
      </c>
      <c r="B20" s="4">
        <v>7061</v>
      </c>
      <c r="E20" s="60" t="s">
        <v>60</v>
      </c>
      <c r="F20" s="57" t="str" cm="1">
        <f t="array" aca="1" ref="F20" ca="1">IFERROR(INDIRECT("'"&amp;$E20&amp;"'!" &amp; F$1),"???")</f>
        <v>???</v>
      </c>
      <c r="G20" s="57" t="str" cm="1">
        <f t="array" aca="1" ref="G20" ca="1">IFERROR(INDIRECT("'"&amp;$E20&amp;"'!" &amp; G$1),"???")</f>
        <v>???</v>
      </c>
      <c r="H20" s="57" t="str" cm="1">
        <f t="array" aca="1" ref="H20" ca="1">IFERROR(INDIRECT("'"&amp;$E20&amp;"'!" &amp; H$1),"???")</f>
        <v>???</v>
      </c>
      <c r="I20" s="57" t="str" cm="1">
        <f t="array" aca="1" ref="I20" ca="1">IFERROR(INDIRECT("'"&amp;$E20&amp;"'!" &amp; I$1),"???")</f>
        <v>???</v>
      </c>
    </row>
    <row r="21" spans="1:9" x14ac:dyDescent="0.25">
      <c r="A21" s="1" t="s">
        <v>21</v>
      </c>
      <c r="B21" s="2">
        <v>7151</v>
      </c>
      <c r="E21" s="60" t="s">
        <v>61</v>
      </c>
      <c r="F21" s="57" t="str" cm="1">
        <f t="array" aca="1" ref="F21" ca="1">IFERROR(INDIRECT("'"&amp;$E21&amp;"'!" &amp; F$1),"???")</f>
        <v>???</v>
      </c>
      <c r="G21" s="57" t="str" cm="1">
        <f t="array" aca="1" ref="G21" ca="1">IFERROR(INDIRECT("'"&amp;$E21&amp;"'!" &amp; G$1),"???")</f>
        <v>???</v>
      </c>
      <c r="H21" s="57" t="str" cm="1">
        <f t="array" aca="1" ref="H21" ca="1">IFERROR(INDIRECT("'"&amp;$E21&amp;"'!" &amp; H$1),"???")</f>
        <v>???</v>
      </c>
      <c r="I21" s="57" t="str" cm="1">
        <f t="array" aca="1" ref="I21" ca="1">IFERROR(INDIRECT("'"&amp;$E21&amp;"'!" &amp; I$1),"???")</f>
        <v>???</v>
      </c>
    </row>
    <row r="22" spans="1:9" x14ac:dyDescent="0.25">
      <c r="A22" s="1" t="s">
        <v>32</v>
      </c>
      <c r="B22" s="4">
        <v>7417</v>
      </c>
      <c r="E22" s="60" t="s">
        <v>62</v>
      </c>
      <c r="F22" s="57" t="str" cm="1">
        <f t="array" aca="1" ref="F22" ca="1">IFERROR(INDIRECT("'"&amp;$E22&amp;"'!" &amp; F$1),"???")</f>
        <v>???</v>
      </c>
      <c r="G22" s="57" t="str" cm="1">
        <f t="array" aca="1" ref="G22" ca="1">IFERROR(INDIRECT("'"&amp;$E22&amp;"'!" &amp; G$1),"???")</f>
        <v>???</v>
      </c>
      <c r="H22" s="57" t="str" cm="1">
        <f t="array" aca="1" ref="H22" ca="1">IFERROR(INDIRECT("'"&amp;$E22&amp;"'!" &amp; H$1),"???")</f>
        <v>???</v>
      </c>
      <c r="I22" s="57" t="str" cm="1">
        <f t="array" aca="1" ref="I22" ca="1">IFERROR(INDIRECT("'"&amp;$E22&amp;"'!" &amp; I$1),"???")</f>
        <v>???</v>
      </c>
    </row>
    <row r="23" spans="1:9" x14ac:dyDescent="0.25">
      <c r="A23" s="1" t="s">
        <v>12</v>
      </c>
      <c r="B23" s="2">
        <v>7441</v>
      </c>
      <c r="E23" s="60" t="s">
        <v>63</v>
      </c>
      <c r="F23" s="57" t="str" cm="1">
        <f t="array" aca="1" ref="F23" ca="1">IFERROR(INDIRECT("'"&amp;$E23&amp;"'!" &amp; F$1),"???")</f>
        <v>???</v>
      </c>
      <c r="G23" s="57" t="str" cm="1">
        <f t="array" aca="1" ref="G23" ca="1">IFERROR(INDIRECT("'"&amp;$E23&amp;"'!" &amp; G$1),"???")</f>
        <v>???</v>
      </c>
      <c r="H23" s="57" t="str" cm="1">
        <f t="array" aca="1" ref="H23" ca="1">IFERROR(INDIRECT("'"&amp;$E23&amp;"'!" &amp; H$1),"???")</f>
        <v>???</v>
      </c>
      <c r="I23" s="57" t="str" cm="1">
        <f t="array" aca="1" ref="I23" ca="1">IFERROR(INDIRECT("'"&amp;$E23&amp;"'!" &amp; I$1),"???")</f>
        <v>???</v>
      </c>
    </row>
    <row r="24" spans="1:9" x14ac:dyDescent="0.25">
      <c r="A24" s="1" t="s">
        <v>13</v>
      </c>
      <c r="B24" s="2">
        <v>7442</v>
      </c>
      <c r="E24" s="60" t="s">
        <v>64</v>
      </c>
      <c r="F24" s="57" t="str" cm="1">
        <f t="array" aca="1" ref="F24" ca="1">IFERROR(INDIRECT("'"&amp;$E24&amp;"'!" &amp; F$1),"???")</f>
        <v>???</v>
      </c>
      <c r="G24" s="57" t="str" cm="1">
        <f t="array" aca="1" ref="G24" ca="1">IFERROR(INDIRECT("'"&amp;$E24&amp;"'!" &amp; G$1),"???")</f>
        <v>???</v>
      </c>
      <c r="H24" s="57" t="str" cm="1">
        <f t="array" aca="1" ref="H24" ca="1">IFERROR(INDIRECT("'"&amp;$E24&amp;"'!" &amp; H$1),"???")</f>
        <v>???</v>
      </c>
      <c r="I24" s="57" t="str" cm="1">
        <f t="array" aca="1" ref="I24" ca="1">IFERROR(INDIRECT("'"&amp;$E24&amp;"'!" &amp; I$1),"???")</f>
        <v>???</v>
      </c>
    </row>
    <row r="25" spans="1:9" x14ac:dyDescent="0.25">
      <c r="A25" s="1" t="s">
        <v>14</v>
      </c>
      <c r="B25" s="2">
        <v>7443</v>
      </c>
      <c r="E25" s="60" t="s">
        <v>65</v>
      </c>
      <c r="F25" s="57" t="str" cm="1">
        <f t="array" aca="1" ref="F25" ca="1">IFERROR(INDIRECT("'"&amp;$E25&amp;"'!" &amp; F$1),"???")</f>
        <v>???</v>
      </c>
      <c r="G25" s="57" t="str" cm="1">
        <f t="array" aca="1" ref="G25" ca="1">IFERROR(INDIRECT("'"&amp;$E25&amp;"'!" &amp; G$1),"???")</f>
        <v>???</v>
      </c>
      <c r="H25" s="57" t="str" cm="1">
        <f t="array" aca="1" ref="H25" ca="1">IFERROR(INDIRECT("'"&amp;$E25&amp;"'!" &amp; H$1),"???")</f>
        <v>???</v>
      </c>
      <c r="I25" s="57" t="str" cm="1">
        <f t="array" aca="1" ref="I25" ca="1">IFERROR(INDIRECT("'"&amp;$E25&amp;"'!" &amp; I$1),"???")</f>
        <v>???</v>
      </c>
    </row>
    <row r="26" spans="1:9" x14ac:dyDescent="0.25">
      <c r="A26" s="1" t="s">
        <v>30</v>
      </c>
      <c r="B26" s="2">
        <v>7511</v>
      </c>
      <c r="E26" s="60" t="s">
        <v>66</v>
      </c>
      <c r="F26" s="57" t="str" cm="1">
        <f t="array" aca="1" ref="F26" ca="1">IFERROR(INDIRECT("'"&amp;$E26&amp;"'!" &amp; F$1),"???")</f>
        <v>???</v>
      </c>
      <c r="G26" s="57" t="str" cm="1">
        <f t="array" aca="1" ref="G26" ca="1">IFERROR(INDIRECT("'"&amp;$E26&amp;"'!" &amp; G$1),"???")</f>
        <v>???</v>
      </c>
      <c r="H26" s="57" t="str" cm="1">
        <f t="array" aca="1" ref="H26" ca="1">IFERROR(INDIRECT("'"&amp;$E26&amp;"'!" &amp; H$1),"???")</f>
        <v>???</v>
      </c>
      <c r="I26" s="57" t="str" cm="1">
        <f t="array" aca="1" ref="I26" ca="1">IFERROR(INDIRECT("'"&amp;$E26&amp;"'!" &amp; I$1),"???")</f>
        <v>???</v>
      </c>
    </row>
    <row r="27" spans="1:9" x14ac:dyDescent="0.25">
      <c r="A27" s="1" t="s">
        <v>31</v>
      </c>
      <c r="B27" s="2">
        <v>7530</v>
      </c>
      <c r="E27" s="60" t="s">
        <v>67</v>
      </c>
      <c r="F27" s="57" t="str" cm="1">
        <f t="array" aca="1" ref="F27" ca="1">IFERROR(INDIRECT("'"&amp;$E27&amp;"'!" &amp; F$1),"???")</f>
        <v>???</v>
      </c>
      <c r="G27" s="57" t="str" cm="1">
        <f t="array" aca="1" ref="G27" ca="1">IFERROR(INDIRECT("'"&amp;$E27&amp;"'!" &amp; G$1),"???")</f>
        <v>???</v>
      </c>
      <c r="H27" s="57" t="str" cm="1">
        <f t="array" aca="1" ref="H27" ca="1">IFERROR(INDIRECT("'"&amp;$E27&amp;"'!" &amp; H$1),"???")</f>
        <v>???</v>
      </c>
      <c r="I27" s="57" t="str" cm="1">
        <f t="array" aca="1" ref="I27" ca="1">IFERROR(INDIRECT("'"&amp;$E27&amp;"'!" &amp; I$1),"???")</f>
        <v>???</v>
      </c>
    </row>
    <row r="28" spans="1:9" x14ac:dyDescent="0.25">
      <c r="A28" s="1" t="s">
        <v>27</v>
      </c>
      <c r="B28" s="3">
        <v>7560</v>
      </c>
      <c r="E28" s="60" t="s">
        <v>68</v>
      </c>
      <c r="F28" s="57" t="str" cm="1">
        <f t="array" aca="1" ref="F28" ca="1">IFERROR(INDIRECT("'"&amp;$E28&amp;"'!" &amp; F$1),"???")</f>
        <v>???</v>
      </c>
      <c r="G28" s="57" t="str" cm="1">
        <f t="array" aca="1" ref="G28" ca="1">IFERROR(INDIRECT("'"&amp;$E28&amp;"'!" &amp; G$1),"???")</f>
        <v>???</v>
      </c>
      <c r="H28" s="57" t="str" cm="1">
        <f t="array" aca="1" ref="H28" ca="1">IFERROR(INDIRECT("'"&amp;$E28&amp;"'!" &amp; H$1),"???")</f>
        <v>???</v>
      </c>
      <c r="I28" s="57" t="str" cm="1">
        <f t="array" aca="1" ref="I28" ca="1">IFERROR(INDIRECT("'"&amp;$E28&amp;"'!" &amp; I$1),"???")</f>
        <v>???</v>
      </c>
    </row>
    <row r="29" spans="1:9" x14ac:dyDescent="0.25">
      <c r="A29" s="1" t="s">
        <v>1</v>
      </c>
      <c r="B29" s="3">
        <v>7710</v>
      </c>
      <c r="E29" s="60" t="s">
        <v>69</v>
      </c>
      <c r="F29" s="57" t="str" cm="1">
        <f t="array" aca="1" ref="F29" ca="1">IFERROR(INDIRECT("'"&amp;$E29&amp;"'!" &amp; F$1),"???")</f>
        <v>???</v>
      </c>
      <c r="G29" s="57" t="str" cm="1">
        <f t="array" aca="1" ref="G29" ca="1">IFERROR(INDIRECT("'"&amp;$E29&amp;"'!" &amp; G$1),"???")</f>
        <v>???</v>
      </c>
      <c r="H29" s="57" t="str" cm="1">
        <f t="array" aca="1" ref="H29" ca="1">IFERROR(INDIRECT("'"&amp;$E29&amp;"'!" &amp; H$1),"???")</f>
        <v>???</v>
      </c>
      <c r="I29" s="57" t="str" cm="1">
        <f t="array" aca="1" ref="I29" ca="1">IFERROR(INDIRECT("'"&amp;$E29&amp;"'!" &amp; I$1),"???")</f>
        <v>???</v>
      </c>
    </row>
    <row r="30" spans="1:9" x14ac:dyDescent="0.25">
      <c r="E30" s="60" t="s">
        <v>70</v>
      </c>
      <c r="F30" s="57" t="str" cm="1">
        <f t="array" aca="1" ref="F30" ca="1">IFERROR(INDIRECT("'"&amp;$E30&amp;"'!" &amp; F$1),"???")</f>
        <v>???</v>
      </c>
      <c r="G30" s="57" t="str" cm="1">
        <f t="array" aca="1" ref="G30" ca="1">IFERROR(INDIRECT("'"&amp;$E30&amp;"'!" &amp; G$1),"???")</f>
        <v>???</v>
      </c>
      <c r="H30" s="57" t="str" cm="1">
        <f t="array" aca="1" ref="H30" ca="1">IFERROR(INDIRECT("'"&amp;$E30&amp;"'!" &amp; H$1),"???")</f>
        <v>???</v>
      </c>
      <c r="I30" s="57" t="str" cm="1">
        <f t="array" aca="1" ref="I30" ca="1">IFERROR(INDIRECT("'"&amp;$E30&amp;"'!" &amp; I$1),"???")</f>
        <v>???</v>
      </c>
    </row>
    <row r="31" spans="1:9" x14ac:dyDescent="0.25">
      <c r="E31" s="60" t="s">
        <v>71</v>
      </c>
      <c r="F31" s="57" t="str" cm="1">
        <f t="array" aca="1" ref="F31" ca="1">IFERROR(INDIRECT("'"&amp;$E31&amp;"'!" &amp; F$1),"???")</f>
        <v>???</v>
      </c>
      <c r="G31" s="57" t="str" cm="1">
        <f t="array" aca="1" ref="G31" ca="1">IFERROR(INDIRECT("'"&amp;$E31&amp;"'!" &amp; G$1),"???")</f>
        <v>???</v>
      </c>
      <c r="H31" s="57" t="str" cm="1">
        <f t="array" aca="1" ref="H31" ca="1">IFERROR(INDIRECT("'"&amp;$E31&amp;"'!" &amp; H$1),"???")</f>
        <v>???</v>
      </c>
      <c r="I31" s="57" t="str" cm="1">
        <f t="array" aca="1" ref="I31" ca="1">IFERROR(INDIRECT("'"&amp;$E31&amp;"'!" &amp; I$1),"???")</f>
        <v>???</v>
      </c>
    </row>
    <row r="32" spans="1:9" x14ac:dyDescent="0.25">
      <c r="E32" s="60" t="s">
        <v>72</v>
      </c>
      <c r="F32" s="57" t="str" cm="1">
        <f t="array" aca="1" ref="F32" ca="1">IFERROR(INDIRECT("'"&amp;$E32&amp;"'!" &amp; F$1),"???")</f>
        <v>???</v>
      </c>
      <c r="G32" s="57" t="str" cm="1">
        <f t="array" aca="1" ref="G32" ca="1">IFERROR(INDIRECT("'"&amp;$E32&amp;"'!" &amp; G$1),"???")</f>
        <v>???</v>
      </c>
      <c r="H32" s="57" t="str" cm="1">
        <f t="array" aca="1" ref="H32" ca="1">IFERROR(INDIRECT("'"&amp;$E32&amp;"'!" &amp; H$1),"???")</f>
        <v>???</v>
      </c>
      <c r="I32" s="57" t="str" cm="1">
        <f t="array" aca="1" ref="I32" ca="1">IFERROR(INDIRECT("'"&amp;$E32&amp;"'!" &amp; I$1),"???")</f>
        <v>???</v>
      </c>
    </row>
    <row r="33" spans="5:9" x14ac:dyDescent="0.25">
      <c r="E33" s="60" t="s">
        <v>73</v>
      </c>
      <c r="F33" s="57" t="str" cm="1">
        <f t="array" aca="1" ref="F33" ca="1">IFERROR(INDIRECT("'"&amp;$E33&amp;"'!" &amp; F$1),"???")</f>
        <v>???</v>
      </c>
      <c r="G33" s="57" t="str" cm="1">
        <f t="array" aca="1" ref="G33" ca="1">IFERROR(INDIRECT("'"&amp;$E33&amp;"'!" &amp; G$1),"???")</f>
        <v>???</v>
      </c>
      <c r="H33" s="57" t="str" cm="1">
        <f t="array" aca="1" ref="H33" ca="1">IFERROR(INDIRECT("'"&amp;$E33&amp;"'!" &amp; H$1),"???")</f>
        <v>???</v>
      </c>
      <c r="I33" s="57" t="str" cm="1">
        <f t="array" aca="1" ref="I33" ca="1">IFERROR(INDIRECT("'"&amp;$E33&amp;"'!" &amp; I$1),"???")</f>
        <v>???</v>
      </c>
    </row>
    <row r="34" spans="5:9" x14ac:dyDescent="0.25">
      <c r="E34" s="60" t="s">
        <v>74</v>
      </c>
      <c r="F34" s="57" t="str" cm="1">
        <f t="array" aca="1" ref="F34" ca="1">IFERROR(INDIRECT("'"&amp;$E34&amp;"'!" &amp; F$1),"???")</f>
        <v>???</v>
      </c>
      <c r="G34" s="57" t="str" cm="1">
        <f t="array" aca="1" ref="G34" ca="1">IFERROR(INDIRECT("'"&amp;$E34&amp;"'!" &amp; G$1),"???")</f>
        <v>???</v>
      </c>
      <c r="H34" s="57" t="str" cm="1">
        <f t="array" aca="1" ref="H34" ca="1">IFERROR(INDIRECT("'"&amp;$E34&amp;"'!" &amp; H$1),"???")</f>
        <v>???</v>
      </c>
      <c r="I34" s="57" t="str" cm="1">
        <f t="array" aca="1" ref="I34" ca="1">IFERROR(INDIRECT("'"&amp;$E34&amp;"'!" &amp; I$1),"???")</f>
        <v>???</v>
      </c>
    </row>
  </sheetData>
  <phoneticPr fontId="13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3</vt:i4>
      </vt:variant>
    </vt:vector>
  </HeadingPairs>
  <TitlesOfParts>
    <vt:vector size="7" baseType="lpstr">
      <vt:lpstr>Janvier 2025</vt:lpstr>
      <vt:lpstr>Février 2025</vt:lpstr>
      <vt:lpstr>Mars 2025</vt:lpstr>
      <vt:lpstr>Data</vt:lpstr>
      <vt:lpstr>'Janvier 2025'!Feuille</vt:lpstr>
      <vt:lpstr>'Mars 2025'!Feuille</vt:lpstr>
      <vt:lpstr>Feuille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BERTHAUD Jean-Charles</dc:creator>
  <cp:lastModifiedBy>BSA</cp:lastModifiedBy>
  <cp:lastPrinted>2024-04-02T05:00:20Z</cp:lastPrinted>
  <dcterms:created xsi:type="dcterms:W3CDTF">2021-11-28T08:35:44Z</dcterms:created>
  <dcterms:modified xsi:type="dcterms:W3CDTF">2025-01-31T09:39:19Z</dcterms:modified>
</cp:coreProperties>
</file>