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8DC6EF-A6D5-4A82-B939-273D9EB492B6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Séquence" sheetId="47" r:id="rId1"/>
    <sheet name="Résultats Regroupés" sheetId="39" r:id="rId2"/>
    <sheet name="OptiCutter" sheetId="48" r:id="rId3"/>
  </sheets>
  <functionGroups builtInGroupCount="19"/>
  <definedNames>
    <definedName name="_xlnm._FilterDatabase" localSheetId="1" hidden="1">'Résultats Regroupés'!#REF!</definedName>
    <definedName name="_xlnm._FilterDatabase" localSheetId="0" hidden="1">Séquence!$A$1:$M$8</definedName>
    <definedName name="CHECK">'Résultats Regroupés'!#REF!</definedName>
    <definedName name="LARG_ROL">Séquence!$U$1</definedName>
    <definedName name="LONG_ROL">Séquence!$W$1</definedName>
    <definedName name="ROL">'Résultats Regroupés'!#REF!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" i="48" l="1"/>
  <c r="AI9" i="48"/>
  <c r="AI6" i="48"/>
  <c r="AI26" i="48"/>
  <c r="AI7" i="48"/>
  <c r="AI8" i="48"/>
  <c r="AI10" i="48"/>
  <c r="AI27" i="48"/>
  <c r="AI28" i="48"/>
  <c r="AI29" i="48"/>
  <c r="AI30" i="48"/>
  <c r="AI3" i="48"/>
  <c r="AI11" i="48"/>
  <c r="AI12" i="48"/>
  <c r="AI13" i="48"/>
  <c r="AI14" i="48"/>
  <c r="AI15" i="48"/>
  <c r="AI16" i="48"/>
  <c r="AI17" i="48"/>
  <c r="AI18" i="48"/>
  <c r="AI4" i="48"/>
  <c r="AI5" i="48"/>
  <c r="AI19" i="48"/>
  <c r="AI20" i="48"/>
  <c r="AI24" i="48"/>
  <c r="AI21" i="48"/>
  <c r="AI22" i="48"/>
  <c r="AI23" i="48"/>
  <c r="AI25" i="48"/>
  <c r="AI31" i="48"/>
  <c r="AI32" i="48"/>
  <c r="AI33" i="48"/>
  <c r="AI34" i="48"/>
  <c r="I1" i="48"/>
  <c r="N3" i="48"/>
  <c r="N4" i="48"/>
  <c r="N5" i="48"/>
  <c r="N6" i="48"/>
  <c r="N7" i="48"/>
  <c r="N8" i="48"/>
  <c r="N9" i="48"/>
  <c r="N10" i="48"/>
  <c r="N11" i="48"/>
  <c r="N12" i="48"/>
  <c r="G12" i="39"/>
  <c r="J2" i="39"/>
  <c r="N1" i="48" l="1"/>
  <c r="AI1" i="48"/>
  <c r="R1" i="48"/>
  <c r="Q1" i="48"/>
  <c r="J1" i="48"/>
  <c r="R9" i="47"/>
  <c r="Q9" i="47"/>
  <c r="P9" i="47"/>
  <c r="B8" i="47"/>
  <c r="B7" i="47"/>
  <c r="B6" i="47"/>
  <c r="B5" i="47"/>
  <c r="B4" i="47"/>
  <c r="B3" i="47"/>
  <c r="B2" i="47"/>
  <c r="V1" i="48" l="1"/>
  <c r="T1" i="48" s="1"/>
  <c r="W1" i="47"/>
  <c r="U1" i="47"/>
  <c r="AJ3" i="48"/>
  <c r="AJ4" i="48" s="1"/>
  <c r="AJ5" i="48" l="1"/>
  <c r="AJ6" i="48" s="1"/>
  <c r="AJ7" i="48" s="1"/>
  <c r="AJ8" i="48" s="1"/>
  <c r="AJ9" i="48" s="1"/>
  <c r="AJ10" i="48" s="1"/>
  <c r="AJ11" i="48" s="1"/>
  <c r="AJ12" i="48" s="1"/>
  <c r="AJ13" i="48" s="1"/>
  <c r="AJ14" i="48" s="1"/>
  <c r="AJ15" i="48" s="1"/>
  <c r="AJ16" i="48" s="1"/>
  <c r="AJ17" i="48" s="1"/>
  <c r="AJ18" i="48" s="1"/>
  <c r="AJ19" i="48" s="1"/>
  <c r="AJ20" i="48" s="1"/>
  <c r="AJ21" i="48" s="1"/>
  <c r="AJ22" i="48" s="1"/>
  <c r="AJ23" i="48" s="1"/>
  <c r="AJ24" i="48" s="1"/>
  <c r="AJ25" i="48" s="1"/>
  <c r="AJ26" i="48" s="1"/>
  <c r="AJ27" i="48" s="1"/>
  <c r="AJ28" i="48" s="1"/>
  <c r="AJ29" i="48" s="1"/>
  <c r="AJ30" i="48" s="1"/>
  <c r="AJ31" i="48" s="1"/>
  <c r="AJ32" i="48" s="1"/>
  <c r="AJ33" i="48" s="1"/>
  <c r="AJ34" i="48" s="1"/>
  <c r="AJ1" i="48" l="1"/>
</calcChain>
</file>

<file path=xl/sharedStrings.xml><?xml version="1.0" encoding="utf-8"?>
<sst xmlns="http://schemas.openxmlformats.org/spreadsheetml/2006/main" count="814" uniqueCount="158">
  <si>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</si>
  <si>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</si>
  <si>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</si>
  <si>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</si>
  <si>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</si>
  <si>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</si>
  <si>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</si>
  <si>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</si>
  <si>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</si>
  <si>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</si>
  <si>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</si>
  <si>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</si>
  <si>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</si>
  <si>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</si>
  <si>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</si>
  <si>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</si>
  <si>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</si>
  <si>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</si>
  <si>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</si>
  <si>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</si>
  <si>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</si>
  <si>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</si>
  <si>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</si>
  <si>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</si>
  <si>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</si>
  <si>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</si>
  <si>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Mettrage Demandé</t>
  </si>
  <si>
    <t>SEQ 1</t>
  </si>
  <si>
    <t>93,78 %</t>
  </si>
  <si>
    <t>SEQ 2</t>
  </si>
  <si>
    <t>91,11 %</t>
  </si>
  <si>
    <t>SEQ 3</t>
  </si>
  <si>
    <t>92,44 %</t>
  </si>
  <si>
    <t>SEQ 4</t>
  </si>
  <si>
    <t>69,33 %</t>
  </si>
  <si>
    <t>Perdus</t>
  </si>
  <si>
    <t>Équivalent/rouleaux</t>
  </si>
  <si>
    <t>81,11 %</t>
  </si>
  <si>
    <t>99,56 %</t>
  </si>
  <si>
    <t>SEQ 5</t>
  </si>
  <si>
    <t>80,22 %</t>
  </si>
  <si>
    <t>SEQ 6</t>
  </si>
  <si>
    <t>SEQ 7</t>
  </si>
  <si>
    <t>91,65 %</t>
  </si>
  <si>
    <t>08,35 %</t>
  </si>
  <si>
    <t>3,59</t>
  </si>
  <si>
    <t>Nombre</t>
  </si>
  <si>
    <t>@</t>
  </si>
  <si>
    <t>Quantité</t>
  </si>
  <si>
    <t>S</t>
  </si>
  <si>
    <t>Grain</t>
  </si>
  <si>
    <t>Etiquette</t>
  </si>
  <si>
    <t>P</t>
  </si>
  <si>
    <t>M</t>
  </si>
  <si>
    <t>Vers OptiCutter</t>
  </si>
  <si>
    <t>Required stocks</t>
  </si>
  <si>
    <t>Length</t>
  </si>
  <si>
    <t>Width</t>
  </si>
  <si>
    <t>Quantity</t>
  </si>
  <si>
    <t>Siceaux</t>
  </si>
  <si>
    <t>Layout</t>
  </si>
  <si>
    <t>Largeur utile</t>
  </si>
  <si>
    <t>Rendement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</si>
  <si>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</si>
  <si>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</si>
  <si>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</si>
  <si>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</si>
  <si>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</si>
  <si>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</si>
  <si>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</si>
  <si>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</si>
  <si>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</si>
  <si>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</si>
  <si>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Total</t>
  </si>
  <si>
    <t/>
  </si>
  <si>
    <t>E</t>
  </si>
  <si>
    <t>B</t>
  </si>
  <si>
    <t>D</t>
  </si>
  <si>
    <t>Cutting layouts</t>
  </si>
  <si>
    <t>C</t>
  </si>
  <si>
    <t>F</t>
  </si>
  <si>
    <t>Layout ID</t>
  </si>
  <si>
    <t>Repetition</t>
  </si>
  <si>
    <t>A</t>
  </si>
  <si>
    <t>G</t>
  </si>
  <si>
    <t>Panel length</t>
  </si>
  <si>
    <t>Panel width</t>
  </si>
  <si>
    <t>X</t>
  </si>
  <si>
    <t>Y</t>
  </si>
  <si>
    <t>Label</t>
  </si>
  <si>
    <t>Created by www.opticutter.com</t>
  </si>
  <si>
    <t>Largeurs</t>
  </si>
  <si>
    <t>Article</t>
  </si>
  <si>
    <t>Destination</t>
  </si>
  <si>
    <t>154,0x10,0</t>
  </si>
  <si>
    <t>v</t>
  </si>
  <si>
    <t>Grain direction</t>
  </si>
  <si>
    <t>H</t>
  </si>
  <si>
    <t>I</t>
  </si>
  <si>
    <t>J</t>
  </si>
  <si>
    <t>K</t>
  </si>
  <si>
    <t>76,0x5,0</t>
  </si>
  <si>
    <t>L</t>
  </si>
  <si>
    <t>0.120 0.120 0.120 0.090</t>
  </si>
  <si>
    <t xml:space="preserve"> 120  240  360  450</t>
  </si>
  <si>
    <t>0.160 0.100 0.100 0.090</t>
  </si>
  <si>
    <t xml:space="preserve"> 160  260  360  450</t>
  </si>
  <si>
    <t>0.120 0.120 0.120 0.089</t>
  </si>
  <si>
    <t xml:space="preserve"> 120  240  360  449</t>
  </si>
  <si>
    <t>0.160 0.100 0.100 0.089</t>
  </si>
  <si>
    <t xml:space="preserve"> 160  260  360  449</t>
  </si>
  <si>
    <t>0.100 0.100 0.100 0.100 0.045</t>
  </si>
  <si>
    <t xml:space="preserve"> 100  200  300  400  445</t>
  </si>
  <si>
    <t>0.160 0.160 0.120</t>
  </si>
  <si>
    <t xml:space="preserve"> 160  320  440</t>
  </si>
  <si>
    <t>0.105 0.105 0.105 0.105</t>
  </si>
  <si>
    <t xml:space="preserve"> 105  210  315  420</t>
  </si>
  <si>
    <t>V2-5</t>
  </si>
  <si>
    <t>0.105 0.100 0.100 0.100 0.045</t>
  </si>
  <si>
    <t xml:space="preserve"> 105  205  305  405  450</t>
  </si>
  <si>
    <t>V2-4</t>
  </si>
  <si>
    <t>0.120 0.100 0.100 0.100</t>
  </si>
  <si>
    <t xml:space="preserve"> 120  220  320  420</t>
  </si>
  <si>
    <t>surface</t>
  </si>
  <si>
    <t>N</t>
  </si>
  <si>
    <t>500x160|117047</t>
  </si>
  <si>
    <t>500x120|131110</t>
  </si>
  <si>
    <t>500x120|151968</t>
  </si>
  <si>
    <t>500x105|126015</t>
  </si>
  <si>
    <t>500x100|114170</t>
  </si>
  <si>
    <t>500x100|151967</t>
  </si>
  <si>
    <t>500x90|152720</t>
  </si>
  <si>
    <t>500x89|152901</t>
  </si>
  <si>
    <t>500x45|151966</t>
  </si>
  <si>
    <t>125x45|151966</t>
  </si>
  <si>
    <t>O</t>
  </si>
  <si>
    <t>Q</t>
  </si>
  <si>
    <t>R</t>
  </si>
  <si>
    <t>T</t>
  </si>
  <si>
    <t>U</t>
  </si>
  <si>
    <t>V</t>
  </si>
  <si>
    <t>W</t>
  </si>
  <si>
    <t>Z</t>
  </si>
  <si>
    <t>BA</t>
  </si>
  <si>
    <t>BB</t>
  </si>
  <si>
    <t>BC</t>
  </si>
  <si>
    <t>BD</t>
  </si>
  <si>
    <t>BE</t>
  </si>
  <si>
    <t>BF</t>
  </si>
  <si>
    <t>0.120 0.120 0.100 0.100</t>
  </si>
  <si>
    <t xml:space="preserve"> 120  240  340  440</t>
  </si>
  <si>
    <t>0.160 0.160 0.100</t>
  </si>
  <si>
    <t xml:space="preserve"> 160  320  420</t>
  </si>
  <si>
    <t>0.105 0.105 0.105 0.100</t>
  </si>
  <si>
    <t xml:space="preserve"> 105  210  315  415</t>
  </si>
  <si>
    <t>0.100 0.100 0.100 0.100</t>
  </si>
  <si>
    <t xml:space="preserve"> 100  200  300  400</t>
  </si>
  <si>
    <t>Coupe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</si>
</sst>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%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5" borderId="13" xfId="0" applyFont="1" applyFill="1" applyBorder="1" applyAlignment="1">
      <alignment horizontal="left"/>
    </xf>
    <xf numFmtId="0" fontId="4" fillId="6" borderId="0" xfId="1" applyFill="1" applyAlignment="1">
      <alignment horizontal="center"/>
    </xf>
    <xf numFmtId="0" fontId="8" fillId="0" borderId="0" xfId="0" applyFont="1" applyAlignment="1">
      <alignment horizontal="left"/>
    </xf>
    <xf numFmtId="14" fontId="0" fillId="0" borderId="0" xfId="0" applyNumberFormat="1"/>
    <xf numFmtId="0" fontId="11" fillId="0" borderId="0" xfId="0" applyFont="1"/>
    <xf numFmtId="164" fontId="7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43" fontId="0" fillId="0" borderId="0" xfId="2" applyFont="1" applyAlignment="1">
      <alignment horizontal="center"/>
    </xf>
    <xf numFmtId="43" fontId="13" fillId="0" borderId="0" xfId="2" applyFont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10" fillId="0" borderId="14" xfId="0" applyFont="1" applyBorder="1" applyAlignment="1">
      <alignment horizontal="left"/>
    </xf>
    <xf numFmtId="0" fontId="7" fillId="0" borderId="14" xfId="0" applyNumberFormat="1" applyFon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13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</cellXfs>
  <cellStyles count="3">
    <cellStyle name="Hyperlink" xfId="1" builtinId="8"/>
    <cellStyle name="Komma" xfId="2" builtinId="3"/>
    <cellStyle name="Standaard" xfId="0" builtinId="0"/>
  </cellStyles>
  <dxfs count="41">
    <dxf>
      <border>
        <bottom style="hair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0.0%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19050</xdr:rowOff>
        </xdr:from>
        <xdr:to>
          <xdr:col>0</xdr:col>
          <xdr:colOff>419100</xdr:colOff>
          <xdr:row>2</xdr:row>
          <xdr:rowOff>19050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95250</xdr:colOff>
      <xdr:row>3</xdr:row>
      <xdr:rowOff>28575</xdr:rowOff>
    </xdr:from>
    <xdr:to>
      <xdr:col>14</xdr:col>
      <xdr:colOff>1295400</xdr:colOff>
      <xdr:row>4</xdr:row>
      <xdr:rowOff>142875</xdr:rowOff>
    </xdr:to>
    <xdr:sp macro="[0]!Opticutter_Preparatio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A8083EE2-2114-332F-D0AA-3A48590E4FCD}"/>
            </a:ext>
          </a:extLst>
        </xdr:cNvPr>
        <xdr:cNvSpPr/>
      </xdr:nvSpPr>
      <xdr:spPr>
        <a:xfrm>
          <a:off x="7962900" y="666750"/>
          <a:ext cx="1200150" cy="3143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400" kern="1200"/>
            <a:t>Préparation</a:t>
          </a:r>
        </a:p>
      </xdr:txBody>
    </xdr:sp>
    <xdr:clientData fPrintsWithSheet="0"/>
  </xdr:twoCellAnchor>
  <xdr:twoCellAnchor editAs="oneCell">
    <xdr:from>
      <xdr:col>14</xdr:col>
      <xdr:colOff>142875</xdr:colOff>
      <xdr:row>7</xdr:row>
      <xdr:rowOff>133350</xdr:rowOff>
    </xdr:from>
    <xdr:to>
      <xdr:col>14</xdr:col>
      <xdr:colOff>1314450</xdr:colOff>
      <xdr:row>9</xdr:row>
      <xdr:rowOff>85725</xdr:rowOff>
    </xdr:to>
    <xdr:sp macro="[0]!Opticutter_Resultat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A7B8D829-6583-874D-7FCD-F00FA138CBF4}"/>
            </a:ext>
          </a:extLst>
        </xdr:cNvPr>
        <xdr:cNvSpPr/>
      </xdr:nvSpPr>
      <xdr:spPr>
        <a:xfrm>
          <a:off x="8010525" y="1571625"/>
          <a:ext cx="1171575" cy="3524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600" kern="1200"/>
            <a:t>Résultat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2A98E5-1680-4647-9AAA-77B17243844E}" name="tbl_Stock" displayName="tbl_Stock" ref="A2:E5" totalsRowShown="0" headerRowDxfId="40" dataDxfId="39">
  <tableColumns count="5">
    <tableColumn id="1" xr3:uid="{32BAD6B1-4AA0-4F85-8C77-8EFB5DC7B5D6}" name="@" dataDxfId="38"/>
    <tableColumn id="2" xr3:uid="{F6EBC9F5-C651-420A-960F-31B0740BEC42}" name="Longueur" dataDxfId="37"/>
    <tableColumn id="3" xr3:uid="{E1BD266D-FFC3-4832-80B5-5D955F578AE9}" name="Largeur" dataDxfId="36"/>
    <tableColumn id="4" xr3:uid="{764F59E6-1A0C-47BE-B3DF-7A29484DCDB0}" name="Quantité" dataDxfId="35"/>
    <tableColumn id="5" xr3:uid="{00C6E11D-8C62-4F01-B9CA-E60613AFA373}" name="Grain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A1A083-6456-4465-B5B1-F9265659176C}" name="tbl_Ordres" displayName="tbl_Ordres" ref="G2:N12" totalsRowShown="0" headerRowDxfId="33" dataDxfId="32">
  <tableColumns count="8">
    <tableColumn id="1" xr3:uid="{D25FDCD3-26A2-4827-8780-FB8CBFC15462}" name="@" dataDxfId="31"/>
    <tableColumn id="2" xr3:uid="{D210FB31-77EE-46BA-93D2-EBEDB5258FA2}" name="Longueur" dataDxfId="30"/>
    <tableColumn id="3" xr3:uid="{4DD7BD11-B477-4CEF-B425-18D17CD04BB0}" name="Largeur" dataDxfId="29"/>
    <tableColumn id="4" xr3:uid="{0AA79AF3-54F1-4809-9DCD-F6D8D383F1D6}" name="Quantité" dataDxfId="28"/>
    <tableColumn id="5" xr3:uid="{9FCCF869-3265-4788-B00A-42CFA0AD3C8B}" name="Grain" dataDxfId="27"/>
    <tableColumn id="6" xr3:uid="{9226AE27-9AA9-4634-BD4C-33B911570EC6}" name="Etiquette" dataDxfId="26"/>
    <tableColumn id="7" xr3:uid="{90FA877B-92B2-4E91-A0FC-9CA21C71527D}" name="Article" dataDxfId="25"/>
    <tableColumn id="8" xr3:uid="{831DD131-E975-42E8-8FDE-18D1031FC069}" name="surface" dataDxfId="22">
      <calculatedColumnFormula>+tbl_Ordres[[#This Row],[Longueur]]*tbl_Ordres[[#This Row],[Largeur]]*tbl_Ordres[[#This Row],[Quantité]]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E35498-2CCE-4182-B167-3F04359F0FC6}" name="tbl_Resultat" displayName="tbl_Resultat" ref="Q2:AJ34" totalsRowShown="0" headerRowDxfId="24" dataDxfId="23">
  <sortState xmlns:xlrd2="http://schemas.microsoft.com/office/spreadsheetml/2017/richdata2" ref="Q3:AH3">
    <sortCondition descending="1" ref="W2:W3"/>
    <sortCondition descending="1" ref="X2:X3"/>
    <sortCondition descending="1" ref="AA2:AA3"/>
    <sortCondition descending="1" ref="AB2:AB3"/>
  </sortState>
  <tableColumns count="20">
    <tableColumn id="1" xr3:uid="{90F55B77-CD44-483D-81E7-E683B4AE1F76}" name="Layout" dataDxfId="21"/>
    <tableColumn id="2" xr3:uid="{7886CD1F-CFB6-4040-B24E-5ADDB4075AD8}" name="Nombre" dataDxfId="20"/>
    <tableColumn id="3" xr3:uid="{CF056A2F-C038-4347-9924-3E79F104D3BB}" name="Longueur" dataDxfId="19"/>
    <tableColumn id="4" xr3:uid="{98D69201-3E71-441E-8741-09CD0A8EE072}" name="Largeur" dataDxfId="18"/>
    <tableColumn id="5" xr3:uid="{693B93A6-5C21-45CA-B166-9DFC89A3E1DF}" name="Largeur utile" dataDxfId="17"/>
    <tableColumn id="26" xr3:uid="{CDF284CE-042B-4EDC-B689-50B470FBC09C}" name="Rendement" dataDxfId="16"/>
    <tableColumn id="6" xr3:uid="{4966B3C0-99A7-4357-94D0-71B137124C8F}" name="L1" dataDxfId="15"/>
    <tableColumn id="7" xr3:uid="{8129A16D-DB7F-46D5-8433-DEC0902C62C4}" name="L2" dataDxfId="14"/>
    <tableColumn id="29" xr3:uid="{A8AE2B77-C63D-4060-99B6-E0643B4C7B18}" name="L3" dataDxfId="13"/>
    <tableColumn id="30" xr3:uid="{88A3C2E9-0ED9-46E1-9ECD-CA18A1D7142D}" name="L4" dataDxfId="12"/>
    <tableColumn id="8" xr3:uid="{205244D5-615F-44EB-8B72-93E64B1ADD43}" name="L5" dataDxfId="11"/>
    <tableColumn id="9" xr3:uid="{06F2060E-B140-405D-9FF5-C64B54A4605E}" name="L6" dataDxfId="10"/>
    <tableColumn id="10" xr3:uid="{F0BD0D14-4168-4650-B0BB-FCC4DBE47F6C}" name="L7" dataDxfId="9"/>
    <tableColumn id="11" xr3:uid="{89D62352-0426-4FF2-AA06-121862192B8D}" name="L8" dataDxfId="8"/>
    <tableColumn id="12" xr3:uid="{6608E776-9C07-442F-97AC-3F8BC4322893}" name="L9" dataDxfId="7"/>
    <tableColumn id="13" xr3:uid="{BC0D4504-F69D-4FE4-947F-1D42C7CF7889}" name="L10" dataDxfId="6"/>
    <tableColumn id="14" xr3:uid="{DE9A008C-46F8-4EFB-90A7-E7C43BFC4C96}" name="Largeurs" dataDxfId="5"/>
    <tableColumn id="15" xr3:uid="{34F99E53-9146-4886-AD92-19BD53DAB841}" name="Siceaux" dataDxfId="4"/>
    <tableColumn id="31" xr3:uid="{28A676BC-2B14-4E92-95D8-B9CA2DEE72C0}" name="Destination" dataDxfId="3">
      <calculatedColumnFormula>COUNT(tbl_Resultat[[#This Row],[L1]:[L10]])*tbl_Resultat[[#This Row],[Nombre]]</calculatedColumnFormula>
    </tableColumn>
    <tableColumn id="16" xr3:uid="{8E5B687E-4F33-4D28-A56D-17112D433841}" name="Coupe" dataDxfId="2">
      <calculatedColumnFormula>SUM(AJ2,tbl_Resultat[[#This Row],[Largeurs]]&lt;&gt;OFFSET(tbl_Resultat[[#This Row],[Largeurs]],-1,))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hyperlink" Target="https://www.opticutter.com/cut-list-optimizer/edit" TargetMode="Externa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W11"/>
  <sheetViews>
    <sheetView workbookViewId="0">
      <selection activeCell="I27" sqref="I27"/>
    </sheetView>
  </sheetViews>
  <sheetFormatPr defaultColWidth="11.42578125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4" t="s">
        <v>21</v>
      </c>
      <c r="P1" s="5" t="s">
        <v>24</v>
      </c>
      <c r="Q1" s="5" t="s">
        <v>23</v>
      </c>
      <c r="R1" s="5" t="s">
        <v>22</v>
      </c>
      <c r="T1" s="5" t="s">
        <v>9</v>
      </c>
      <c r="U1" s="6">
        <f>'Résultats Regroupés'!A2</f>
        <v>450</v>
      </c>
      <c r="V1" s="5" t="s">
        <v>25</v>
      </c>
      <c r="W1" s="6">
        <f>'Résultats Regroupés'!F2</f>
        <v>500</v>
      </c>
    </row>
    <row r="2" spans="1:23" x14ac:dyDescent="0.25">
      <c r="A2" s="7" t="s">
        <v>27</v>
      </c>
      <c r="B2">
        <f t="shared" ref="B2:B8" si="0">SUM(D2:M2)</f>
        <v>365</v>
      </c>
      <c r="C2" s="12">
        <v>3000</v>
      </c>
      <c r="D2">
        <v>200</v>
      </c>
      <c r="E2">
        <v>165</v>
      </c>
      <c r="M2" s="8"/>
      <c r="O2" s="7" t="s">
        <v>37</v>
      </c>
      <c r="P2" s="15">
        <v>6</v>
      </c>
      <c r="Q2" s="15">
        <v>1095000</v>
      </c>
      <c r="R2" s="16">
        <v>1350000</v>
      </c>
    </row>
    <row r="3" spans="1:23" x14ac:dyDescent="0.25">
      <c r="A3" s="7" t="s">
        <v>29</v>
      </c>
      <c r="B3">
        <f t="shared" si="0"/>
        <v>422</v>
      </c>
      <c r="C3" s="13">
        <v>3000</v>
      </c>
      <c r="D3">
        <v>165</v>
      </c>
      <c r="E3">
        <v>153</v>
      </c>
      <c r="F3">
        <v>104</v>
      </c>
      <c r="M3" s="8"/>
      <c r="O3" s="7" t="s">
        <v>28</v>
      </c>
      <c r="P3" s="15">
        <v>6</v>
      </c>
      <c r="Q3" s="15">
        <v>1266000</v>
      </c>
      <c r="R3" s="16">
        <v>1350000</v>
      </c>
    </row>
    <row r="4" spans="1:23" x14ac:dyDescent="0.25">
      <c r="A4" s="7" t="s">
        <v>31</v>
      </c>
      <c r="B4">
        <f t="shared" si="0"/>
        <v>448</v>
      </c>
      <c r="C4" s="13">
        <v>4500</v>
      </c>
      <c r="D4">
        <v>153</v>
      </c>
      <c r="E4">
        <v>104</v>
      </c>
      <c r="F4">
        <v>104</v>
      </c>
      <c r="G4">
        <v>87</v>
      </c>
      <c r="M4" s="8"/>
      <c r="O4" s="7" t="s">
        <v>38</v>
      </c>
      <c r="P4" s="15">
        <v>9</v>
      </c>
      <c r="Q4" s="15">
        <v>2016000</v>
      </c>
      <c r="R4" s="16">
        <v>2025000</v>
      </c>
    </row>
    <row r="5" spans="1:23" x14ac:dyDescent="0.25">
      <c r="A5" s="7" t="s">
        <v>33</v>
      </c>
      <c r="B5">
        <f t="shared" si="0"/>
        <v>410</v>
      </c>
      <c r="C5" s="13">
        <v>1000</v>
      </c>
      <c r="D5">
        <v>153</v>
      </c>
      <c r="E5">
        <v>153</v>
      </c>
      <c r="F5">
        <v>104</v>
      </c>
      <c r="M5" s="8"/>
      <c r="O5" s="7" t="s">
        <v>30</v>
      </c>
      <c r="P5" s="15">
        <v>2</v>
      </c>
      <c r="Q5" s="15">
        <v>410000</v>
      </c>
      <c r="R5" s="16">
        <v>450000</v>
      </c>
    </row>
    <row r="6" spans="1:23" x14ac:dyDescent="0.25">
      <c r="A6" s="7" t="s">
        <v>39</v>
      </c>
      <c r="B6">
        <f t="shared" si="0"/>
        <v>361</v>
      </c>
      <c r="C6" s="13">
        <v>500</v>
      </c>
      <c r="D6">
        <v>153</v>
      </c>
      <c r="E6">
        <v>104</v>
      </c>
      <c r="F6">
        <v>104</v>
      </c>
      <c r="M6" s="8"/>
      <c r="O6" s="7" t="s">
        <v>40</v>
      </c>
      <c r="P6" s="15">
        <v>1</v>
      </c>
      <c r="Q6" s="15">
        <v>180500</v>
      </c>
      <c r="R6" s="16">
        <v>225000</v>
      </c>
    </row>
    <row r="7" spans="1:23" x14ac:dyDescent="0.25">
      <c r="A7" s="7" t="s">
        <v>41</v>
      </c>
      <c r="B7">
        <f t="shared" si="0"/>
        <v>416</v>
      </c>
      <c r="C7" s="13">
        <v>9000</v>
      </c>
      <c r="D7">
        <v>104</v>
      </c>
      <c r="E7">
        <v>104</v>
      </c>
      <c r="F7">
        <v>104</v>
      </c>
      <c r="G7">
        <v>104</v>
      </c>
      <c r="M7" s="8"/>
      <c r="O7" s="7" t="s">
        <v>32</v>
      </c>
      <c r="P7" s="15">
        <v>18</v>
      </c>
      <c r="Q7" s="15">
        <v>3744000</v>
      </c>
      <c r="R7" s="16">
        <v>4050000</v>
      </c>
    </row>
    <row r="8" spans="1:23" x14ac:dyDescent="0.25">
      <c r="A8" s="9" t="s">
        <v>42</v>
      </c>
      <c r="B8" s="10">
        <f t="shared" si="0"/>
        <v>312</v>
      </c>
      <c r="C8" s="14">
        <v>500</v>
      </c>
      <c r="D8" s="10">
        <v>104</v>
      </c>
      <c r="E8" s="10">
        <v>104</v>
      </c>
      <c r="F8" s="10">
        <v>104</v>
      </c>
      <c r="G8" s="10"/>
      <c r="H8" s="10"/>
      <c r="I8" s="10"/>
      <c r="J8" s="10"/>
      <c r="K8" s="10"/>
      <c r="L8" s="10"/>
      <c r="M8" s="11"/>
      <c r="O8" s="7" t="s">
        <v>34</v>
      </c>
      <c r="P8" s="15">
        <v>1</v>
      </c>
      <c r="Q8" s="15">
        <v>156000</v>
      </c>
      <c r="R8" s="16">
        <v>225000</v>
      </c>
    </row>
    <row r="9" spans="1:23" x14ac:dyDescent="0.25">
      <c r="O9" s="4" t="s">
        <v>43</v>
      </c>
      <c r="P9" s="17">
        <f>SUM(P2:P8)</f>
        <v>43</v>
      </c>
      <c r="Q9" s="17">
        <f>SUM(Q2:Q8)</f>
        <v>8867500</v>
      </c>
      <c r="R9" s="17">
        <f>SUM(R2:R8)</f>
        <v>9675000</v>
      </c>
    </row>
    <row r="10" spans="1:23" x14ac:dyDescent="0.25">
      <c r="O10" t="s">
        <v>44</v>
      </c>
      <c r="P10" s="15"/>
      <c r="Q10" s="15" t="s">
        <v>35</v>
      </c>
      <c r="R10" s="15">
        <v>807500</v>
      </c>
    </row>
    <row r="11" spans="1:23" x14ac:dyDescent="0.25">
      <c r="P11" s="15"/>
      <c r="Q11" s="15" t="s">
        <v>36</v>
      </c>
      <c r="R11" s="15" t="s">
        <v>45</v>
      </c>
    </row>
  </sheetData>
  <autoFilter ref="A1:M8" xr:uid="{00000000-0009-0000-0000-000000000000}">
    <sortState xmlns:xlrd2="http://schemas.microsoft.com/office/spreadsheetml/2017/richdata2" ref="A2:M8">
      <sortCondition ref="A1:A8"/>
    </sortState>
  </autoFilter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67"/>
  <sheetViews>
    <sheetView workbookViewId="0">
      <selection activeCell="G1" sqref="G1:G12"/>
    </sheetView>
  </sheetViews>
  <sheetFormatPr defaultColWidth="11.42578125" defaultRowHeight="18.75" x14ac:dyDescent="0.3"/>
  <cols>
    <col min="1" max="1" width="11.7109375" bestFit="1" customWidth="1"/>
    <col min="2" max="2" width="17.42578125" bestFit="1" customWidth="1"/>
    <col min="3" max="3" width="16.28515625" bestFit="1" customWidth="1"/>
    <col min="4" max="4" width="18.28515625" bestFit="1" customWidth="1"/>
    <col min="5" max="5" width="16.42578125" bestFit="1" customWidth="1"/>
    <col min="6" max="6" width="20" bestFit="1" customWidth="1"/>
    <col min="7" max="7" width="14.5703125" bestFit="1" customWidth="1"/>
    <col min="8" max="8" width="18.42578125" bestFit="1" customWidth="1"/>
    <col min="9" max="9" width="15.42578125" bestFit="1" customWidth="1"/>
    <col min="10" max="10" width="7.85546875" style="26" bestFit="1" customWidth="1"/>
    <col min="11" max="37" width="2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26</v>
      </c>
      <c r="I1" t="s">
        <v>8</v>
      </c>
      <c r="J1" s="26" t="s">
        <v>117</v>
      </c>
    </row>
    <row r="2" spans="1:10" x14ac:dyDescent="0.3">
      <c r="A2">
        <v>450</v>
      </c>
      <c r="B2">
        <v>115141</v>
      </c>
      <c r="C2">
        <v>117047</v>
      </c>
      <c r="D2">
        <v>160</v>
      </c>
      <c r="E2" t="s">
        <v>101</v>
      </c>
      <c r="F2">
        <v>500</v>
      </c>
      <c r="G2">
        <v>34400</v>
      </c>
      <c r="H2">
        <v>21500</v>
      </c>
      <c r="J2" s="26">
        <f>+H2/F2</f>
        <v>43</v>
      </c>
    </row>
    <row r="3" spans="1:10" x14ac:dyDescent="0.3">
      <c r="A3">
        <v>450</v>
      </c>
      <c r="B3">
        <v>115141</v>
      </c>
      <c r="C3">
        <v>131110</v>
      </c>
      <c r="D3">
        <v>120</v>
      </c>
      <c r="E3" t="s">
        <v>101</v>
      </c>
      <c r="F3">
        <v>500</v>
      </c>
      <c r="G3">
        <v>31200</v>
      </c>
      <c r="H3">
        <v>26000</v>
      </c>
    </row>
    <row r="4" spans="1:10" x14ac:dyDescent="0.3">
      <c r="A4">
        <v>450</v>
      </c>
      <c r="B4">
        <v>115141</v>
      </c>
      <c r="C4">
        <v>151968</v>
      </c>
      <c r="D4">
        <v>120</v>
      </c>
      <c r="E4" t="s">
        <v>101</v>
      </c>
      <c r="F4">
        <v>500</v>
      </c>
      <c r="G4">
        <v>7200</v>
      </c>
      <c r="H4">
        <v>6000</v>
      </c>
    </row>
    <row r="5" spans="1:10" x14ac:dyDescent="0.3">
      <c r="A5">
        <v>450</v>
      </c>
      <c r="B5">
        <v>115141</v>
      </c>
      <c r="C5">
        <v>126015</v>
      </c>
      <c r="D5">
        <v>105</v>
      </c>
      <c r="E5" t="s">
        <v>101</v>
      </c>
      <c r="F5">
        <v>500</v>
      </c>
      <c r="G5">
        <v>4200</v>
      </c>
      <c r="H5">
        <v>4000</v>
      </c>
    </row>
    <row r="6" spans="1:10" x14ac:dyDescent="0.3">
      <c r="A6">
        <v>450</v>
      </c>
      <c r="B6">
        <v>115141</v>
      </c>
      <c r="C6">
        <v>114170</v>
      </c>
      <c r="D6">
        <v>100</v>
      </c>
      <c r="E6" t="s">
        <v>101</v>
      </c>
      <c r="F6">
        <v>500</v>
      </c>
      <c r="G6">
        <v>71500</v>
      </c>
      <c r="H6">
        <v>71500</v>
      </c>
    </row>
    <row r="7" spans="1:10" x14ac:dyDescent="0.3">
      <c r="A7">
        <v>450</v>
      </c>
      <c r="B7">
        <v>115141</v>
      </c>
      <c r="C7">
        <v>151967</v>
      </c>
      <c r="D7">
        <v>100</v>
      </c>
      <c r="E7" t="s">
        <v>101</v>
      </c>
      <c r="F7">
        <v>500</v>
      </c>
      <c r="G7">
        <v>48000</v>
      </c>
      <c r="H7">
        <v>48000</v>
      </c>
    </row>
    <row r="8" spans="1:10" x14ac:dyDescent="0.3">
      <c r="A8">
        <v>450</v>
      </c>
      <c r="B8">
        <v>115141</v>
      </c>
      <c r="C8">
        <v>152720</v>
      </c>
      <c r="D8">
        <v>90</v>
      </c>
      <c r="E8" t="s">
        <v>101</v>
      </c>
      <c r="F8">
        <v>500</v>
      </c>
      <c r="G8">
        <v>3600</v>
      </c>
      <c r="H8">
        <v>4000</v>
      </c>
    </row>
    <row r="9" spans="1:10" x14ac:dyDescent="0.3">
      <c r="A9">
        <v>450</v>
      </c>
      <c r="B9">
        <v>115141</v>
      </c>
      <c r="C9">
        <v>152901</v>
      </c>
      <c r="D9">
        <v>89</v>
      </c>
      <c r="E9" t="s">
        <v>101</v>
      </c>
      <c r="F9">
        <v>500</v>
      </c>
      <c r="G9">
        <v>2225</v>
      </c>
      <c r="H9">
        <v>2500</v>
      </c>
    </row>
    <row r="10" spans="1:10" x14ac:dyDescent="0.3">
      <c r="A10">
        <v>450</v>
      </c>
      <c r="B10">
        <v>115141</v>
      </c>
      <c r="C10">
        <v>151966</v>
      </c>
      <c r="D10">
        <v>45</v>
      </c>
      <c r="E10" t="s">
        <v>101</v>
      </c>
      <c r="F10">
        <v>500</v>
      </c>
      <c r="G10">
        <v>7256</v>
      </c>
      <c r="H10">
        <v>16125</v>
      </c>
    </row>
    <row r="12" spans="1:10" x14ac:dyDescent="0.3">
      <c r="G12">
        <f>SUM(G2:G10)</f>
        <v>209581</v>
      </c>
    </row>
    <row r="21" spans="1:10" x14ac:dyDescent="0.3">
      <c r="A21" t="s">
        <v>0</v>
      </c>
      <c r="B21" t="s">
        <v>1</v>
      </c>
      <c r="C21" t="s">
        <v>2</v>
      </c>
      <c r="D21" t="s">
        <v>3</v>
      </c>
      <c r="E21" t="s">
        <v>4</v>
      </c>
      <c r="F21" t="s">
        <v>5</v>
      </c>
      <c r="G21" t="s">
        <v>6</v>
      </c>
      <c r="H21" t="s">
        <v>26</v>
      </c>
      <c r="I21" t="s">
        <v>8</v>
      </c>
      <c r="J21" s="26" t="s">
        <v>117</v>
      </c>
    </row>
    <row r="22" spans="1:10" x14ac:dyDescent="0.3">
      <c r="A22">
        <v>450</v>
      </c>
      <c r="B22">
        <v>115141</v>
      </c>
      <c r="C22">
        <v>117047</v>
      </c>
      <c r="D22">
        <v>160</v>
      </c>
      <c r="E22" t="s">
        <v>101</v>
      </c>
      <c r="F22">
        <v>500</v>
      </c>
      <c r="G22">
        <v>34400</v>
      </c>
      <c r="H22">
        <v>21500</v>
      </c>
    </row>
    <row r="23" spans="1:10" x14ac:dyDescent="0.3">
      <c r="A23">
        <v>450</v>
      </c>
      <c r="B23">
        <v>115141</v>
      </c>
      <c r="C23">
        <v>131110</v>
      </c>
      <c r="D23">
        <v>120</v>
      </c>
      <c r="E23" t="s">
        <v>101</v>
      </c>
      <c r="F23">
        <v>500</v>
      </c>
      <c r="G23">
        <v>31200</v>
      </c>
      <c r="H23">
        <v>26000</v>
      </c>
    </row>
    <row r="24" spans="1:10" x14ac:dyDescent="0.3">
      <c r="A24">
        <v>450</v>
      </c>
      <c r="B24">
        <v>115141</v>
      </c>
      <c r="C24">
        <v>151968</v>
      </c>
      <c r="D24">
        <v>120</v>
      </c>
      <c r="E24" t="s">
        <v>101</v>
      </c>
      <c r="F24">
        <v>500</v>
      </c>
      <c r="G24">
        <v>7200</v>
      </c>
      <c r="H24">
        <v>6000</v>
      </c>
    </row>
    <row r="25" spans="1:10" x14ac:dyDescent="0.3">
      <c r="A25">
        <v>450</v>
      </c>
      <c r="B25">
        <v>115141</v>
      </c>
      <c r="C25">
        <v>126015</v>
      </c>
      <c r="D25">
        <v>105</v>
      </c>
      <c r="E25" t="s">
        <v>101</v>
      </c>
      <c r="F25">
        <v>500</v>
      </c>
      <c r="G25">
        <v>4200</v>
      </c>
      <c r="H25">
        <v>4000</v>
      </c>
    </row>
    <row r="26" spans="1:10" x14ac:dyDescent="0.3">
      <c r="A26">
        <v>450</v>
      </c>
      <c r="B26">
        <v>115141</v>
      </c>
      <c r="C26">
        <v>114170</v>
      </c>
      <c r="D26">
        <v>100</v>
      </c>
      <c r="E26" t="s">
        <v>101</v>
      </c>
      <c r="F26">
        <v>500</v>
      </c>
      <c r="G26">
        <v>71500</v>
      </c>
      <c r="H26">
        <v>71500</v>
      </c>
    </row>
    <row r="27" spans="1:10" x14ac:dyDescent="0.3">
      <c r="A27">
        <v>450</v>
      </c>
      <c r="B27">
        <v>115141</v>
      </c>
      <c r="C27">
        <v>151967</v>
      </c>
      <c r="D27">
        <v>100</v>
      </c>
      <c r="E27" t="s">
        <v>101</v>
      </c>
      <c r="F27">
        <v>500</v>
      </c>
      <c r="G27">
        <v>48000</v>
      </c>
      <c r="H27">
        <v>48000</v>
      </c>
    </row>
    <row r="28" spans="1:10" x14ac:dyDescent="0.3">
      <c r="A28">
        <v>450</v>
      </c>
      <c r="B28">
        <v>115141</v>
      </c>
      <c r="C28">
        <v>152720</v>
      </c>
      <c r="D28">
        <v>90</v>
      </c>
      <c r="E28" t="s">
        <v>101</v>
      </c>
      <c r="F28">
        <v>500</v>
      </c>
      <c r="G28">
        <v>3600</v>
      </c>
      <c r="H28">
        <v>4000</v>
      </c>
    </row>
    <row r="29" spans="1:10" x14ac:dyDescent="0.3">
      <c r="A29">
        <v>450</v>
      </c>
      <c r="B29">
        <v>115141</v>
      </c>
      <c r="C29">
        <v>152901</v>
      </c>
      <c r="D29">
        <v>89</v>
      </c>
      <c r="E29" t="s">
        <v>101</v>
      </c>
      <c r="F29">
        <v>500</v>
      </c>
      <c r="G29">
        <v>2225</v>
      </c>
      <c r="H29">
        <v>2500</v>
      </c>
    </row>
    <row r="30" spans="1:10" x14ac:dyDescent="0.3">
      <c r="A30">
        <v>450</v>
      </c>
      <c r="B30">
        <v>115141</v>
      </c>
      <c r="C30">
        <v>151966</v>
      </c>
      <c r="D30">
        <v>45</v>
      </c>
      <c r="E30" t="s">
        <v>101</v>
      </c>
      <c r="F30">
        <v>500</v>
      </c>
      <c r="G30">
        <v>7256</v>
      </c>
      <c r="H30">
        <v>16125</v>
      </c>
    </row>
    <row r="41" spans="1:10" x14ac:dyDescent="0.3">
      <c r="A41" t="s">
        <v>0</v>
      </c>
      <c r="B41" t="s">
        <v>1</v>
      </c>
      <c r="C41" t="s">
        <v>2</v>
      </c>
      <c r="D41" t="s">
        <v>3</v>
      </c>
      <c r="E41" t="s">
        <v>4</v>
      </c>
      <c r="F41" t="s">
        <v>5</v>
      </c>
      <c r="G41" t="s">
        <v>6</v>
      </c>
      <c r="H41" t="s">
        <v>26</v>
      </c>
      <c r="I41" t="s">
        <v>8</v>
      </c>
      <c r="J41" s="26" t="s">
        <v>120</v>
      </c>
    </row>
    <row r="42" spans="1:10" x14ac:dyDescent="0.3">
      <c r="A42">
        <v>540</v>
      </c>
      <c r="B42">
        <v>142220</v>
      </c>
      <c r="C42">
        <v>139855</v>
      </c>
      <c r="D42">
        <v>225</v>
      </c>
      <c r="E42" t="s">
        <v>94</v>
      </c>
      <c r="F42">
        <v>1200</v>
      </c>
      <c r="G42">
        <v>25475</v>
      </c>
      <c r="H42">
        <v>11322</v>
      </c>
    </row>
    <row r="43" spans="1:10" x14ac:dyDescent="0.3">
      <c r="A43">
        <v>540</v>
      </c>
      <c r="B43">
        <v>142220</v>
      </c>
      <c r="C43">
        <v>145088</v>
      </c>
      <c r="D43">
        <v>199</v>
      </c>
      <c r="E43" t="s">
        <v>94</v>
      </c>
      <c r="F43">
        <v>1200</v>
      </c>
      <c r="G43">
        <v>16716</v>
      </c>
      <c r="H43">
        <v>8400</v>
      </c>
    </row>
    <row r="44" spans="1:10" x14ac:dyDescent="0.3">
      <c r="A44">
        <v>540</v>
      </c>
      <c r="B44">
        <v>142220</v>
      </c>
      <c r="C44">
        <v>149770</v>
      </c>
      <c r="D44">
        <v>184</v>
      </c>
      <c r="E44" t="s">
        <v>94</v>
      </c>
      <c r="F44">
        <v>1200</v>
      </c>
      <c r="G44">
        <v>19872</v>
      </c>
      <c r="H44">
        <v>10800</v>
      </c>
    </row>
    <row r="45" spans="1:10" x14ac:dyDescent="0.3">
      <c r="A45">
        <v>540</v>
      </c>
      <c r="B45">
        <v>142220</v>
      </c>
      <c r="C45">
        <v>142320</v>
      </c>
      <c r="D45">
        <v>175</v>
      </c>
      <c r="E45" t="s">
        <v>94</v>
      </c>
      <c r="F45">
        <v>1200</v>
      </c>
      <c r="G45">
        <v>100800</v>
      </c>
      <c r="H45">
        <v>57600</v>
      </c>
    </row>
    <row r="46" spans="1:10" x14ac:dyDescent="0.3">
      <c r="A46">
        <v>540</v>
      </c>
      <c r="B46">
        <v>142220</v>
      </c>
      <c r="C46">
        <v>139853</v>
      </c>
      <c r="D46">
        <v>170</v>
      </c>
      <c r="E46" t="s">
        <v>94</v>
      </c>
      <c r="F46">
        <v>1200</v>
      </c>
      <c r="G46">
        <v>81600</v>
      </c>
      <c r="H46">
        <v>48000</v>
      </c>
    </row>
    <row r="47" spans="1:10" x14ac:dyDescent="0.3">
      <c r="A47">
        <v>540</v>
      </c>
      <c r="B47">
        <v>142220</v>
      </c>
      <c r="C47">
        <v>139852</v>
      </c>
      <c r="D47">
        <v>155</v>
      </c>
      <c r="E47" t="s">
        <v>94</v>
      </c>
      <c r="F47">
        <v>1200</v>
      </c>
      <c r="G47">
        <v>60099</v>
      </c>
      <c r="H47">
        <v>38774</v>
      </c>
    </row>
    <row r="67" spans="9:9" x14ac:dyDescent="0.3">
      <c r="I67" s="25"/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19050</xdr:rowOff>
              </from>
              <to>
                <xdr:col>0</xdr:col>
                <xdr:colOff>419100</xdr:colOff>
                <xdr:row>2</xdr:row>
                <xdr:rowOff>19050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DF462-97BA-4177-922D-50B0D4DE3F51}">
  <sheetPr codeName="Blad1"/>
  <dimension ref="A1:BE266"/>
  <sheetViews>
    <sheetView tabSelected="1" topLeftCell="I1" workbookViewId="0">
      <selection activeCell="M20" sqref="M20"/>
    </sheetView>
  </sheetViews>
  <sheetFormatPr defaultColWidth="11.7109375" defaultRowHeight="15" x14ac:dyDescent="0.25"/>
  <cols>
    <col min="1" max="1" width="2.85546875" style="19" bestFit="1" customWidth="1"/>
    <col min="2" max="2" width="9.28515625" style="19" bestFit="1" customWidth="1"/>
    <col min="3" max="3" width="7.5703125" style="19" bestFit="1" customWidth="1"/>
    <col min="4" max="4" width="8.85546875" style="19" bestFit="1" customWidth="1"/>
    <col min="5" max="5" width="5.85546875" style="19" bestFit="1" customWidth="1"/>
    <col min="6" max="6" width="11.7109375" style="19"/>
    <col min="7" max="7" width="2.85546875" style="19" bestFit="1" customWidth="1"/>
    <col min="8" max="8" width="9.28515625" style="19" bestFit="1" customWidth="1"/>
    <col min="9" max="9" width="11.42578125" style="19" bestFit="1" customWidth="1"/>
    <col min="10" max="10" width="8.85546875" style="19" bestFit="1" customWidth="1"/>
    <col min="11" max="11" width="5.85546875" style="19" bestFit="1" customWidth="1"/>
    <col min="12" max="12" width="15.140625" style="19" bestFit="1" customWidth="1"/>
    <col min="13" max="13" width="7" style="19" bestFit="1" customWidth="1"/>
    <col min="14" max="14" width="11.42578125" style="19" bestFit="1" customWidth="1"/>
    <col min="15" max="15" width="21.7109375" style="19" customWidth="1"/>
    <col min="16" max="16" width="14.7109375" style="19" bestFit="1" customWidth="1"/>
    <col min="17" max="17" width="6.85546875" style="19" bestFit="1" customWidth="1"/>
    <col min="18" max="18" width="8.28515625" style="19" bestFit="1" customWidth="1"/>
    <col min="19" max="19" width="9.28515625" style="19" bestFit="1" customWidth="1"/>
    <col min="20" max="20" width="11.42578125" style="19" bestFit="1" customWidth="1"/>
    <col min="21" max="21" width="12.140625" style="19" bestFit="1" customWidth="1"/>
    <col min="22" max="22" width="11.42578125" style="28" bestFit="1" customWidth="1"/>
    <col min="23" max="26" width="4.5703125" style="19" bestFit="1" customWidth="1"/>
    <col min="27" max="27" width="3.5703125" style="19" bestFit="1" customWidth="1"/>
    <col min="28" max="31" width="2.85546875" style="19" bestFit="1" customWidth="1"/>
    <col min="32" max="32" width="3.85546875" style="19" bestFit="1" customWidth="1"/>
    <col min="33" max="33" width="26.7109375" style="24" bestFit="1" customWidth="1"/>
    <col min="34" max="34" width="20.7109375" style="24" bestFit="1" customWidth="1"/>
    <col min="35" max="35" width="11.28515625" style="19" bestFit="1" customWidth="1"/>
    <col min="36" max="36" width="6.7109375" style="19" bestFit="1" customWidth="1"/>
    <col min="37" max="37" width="14.5703125" style="19" customWidth="1"/>
    <col min="38" max="52" width="32.85546875" style="19" hidden="1" customWidth="1"/>
    <col min="53" max="53" width="30.140625" style="19" bestFit="1" customWidth="1"/>
    <col min="54" max="54" width="11.5703125" style="19" bestFit="1" customWidth="1"/>
    <col min="55" max="55" width="14.28515625" style="19" bestFit="1" customWidth="1"/>
    <col min="56" max="56" width="8.7109375" style="19" bestFit="1" customWidth="1"/>
    <col min="57" max="57" width="15.140625" style="19" bestFit="1" customWidth="1"/>
    <col min="58" max="16384" width="11.7109375" style="19"/>
  </cols>
  <sheetData>
    <row r="1" spans="1:57" ht="18.75" x14ac:dyDescent="0.3">
      <c r="I1" s="30">
        <f>SUMPRODUCT(tbl_Ordres[Longueur],tbl_Ordres[Largeur],tbl_Ordres[Quantité])/100</f>
        <v>209581.25</v>
      </c>
      <c r="J1" s="18">
        <f>SUM(tbl_Ordres[Quantité])</f>
        <v>400</v>
      </c>
      <c r="N1" s="31">
        <f>SUM(tbl_Ordres[surface])/100</f>
        <v>209581.25</v>
      </c>
      <c r="P1" s="39">
        <f>+(1-V1)*R1</f>
        <v>3.8527777777778072</v>
      </c>
      <c r="Q1" s="20">
        <f>ROWS(tbl_Resultat[Layout])</f>
        <v>32</v>
      </c>
      <c r="R1" s="20">
        <f>SUM(tbl_Resultat[Nombre])</f>
        <v>97</v>
      </c>
      <c r="T1" s="31">
        <f>SUMPRODUCT(tbl_Resultat[Nombre],tbl_Resultat[Longueur],tbl_Resultat[Largeur])/100*V1</f>
        <v>209581.24999999994</v>
      </c>
      <c r="V1" s="27">
        <f>SUMPRODUCT(tbl_Resultat[Rendement],tbl_Resultat[Nombre])/SUM(tbl_Resultat[Nombre])</f>
        <v>0.96028064146620817</v>
      </c>
      <c r="AI1" s="38">
        <f>SUM(tbl_Resultat[Destination])</f>
        <v>400</v>
      </c>
      <c r="AJ1" s="38">
        <f ca="1">MAX(tbl_Resultat[Coupe])</f>
        <v>14</v>
      </c>
    </row>
    <row r="2" spans="1:57" ht="15.75" thickBot="1" x14ac:dyDescent="0.3">
      <c r="A2" s="19" t="s">
        <v>47</v>
      </c>
      <c r="B2" s="19" t="s">
        <v>25</v>
      </c>
      <c r="C2" s="19" t="s">
        <v>9</v>
      </c>
      <c r="D2" s="19" t="s">
        <v>48</v>
      </c>
      <c r="E2" s="19" t="s">
        <v>50</v>
      </c>
      <c r="G2" s="19" t="s">
        <v>47</v>
      </c>
      <c r="H2" s="19" t="s">
        <v>25</v>
      </c>
      <c r="I2" s="19" t="s">
        <v>9</v>
      </c>
      <c r="J2" s="19" t="s">
        <v>48</v>
      </c>
      <c r="K2" s="19" t="s">
        <v>50</v>
      </c>
      <c r="L2" s="19" t="s">
        <v>51</v>
      </c>
      <c r="M2" s="19" t="s">
        <v>92</v>
      </c>
      <c r="N2" s="19" t="s">
        <v>123</v>
      </c>
      <c r="Q2" s="19" t="s">
        <v>60</v>
      </c>
      <c r="R2" s="19" t="s">
        <v>46</v>
      </c>
      <c r="S2" s="19" t="s">
        <v>25</v>
      </c>
      <c r="T2" s="19" t="s">
        <v>9</v>
      </c>
      <c r="U2" s="19" t="s">
        <v>61</v>
      </c>
      <c r="V2" s="28" t="s">
        <v>62</v>
      </c>
      <c r="W2" s="21" t="s">
        <v>63</v>
      </c>
      <c r="X2" s="21" t="s">
        <v>64</v>
      </c>
      <c r="Y2" s="21" t="s">
        <v>65</v>
      </c>
      <c r="Z2" s="21" t="s">
        <v>66</v>
      </c>
      <c r="AA2" s="21" t="s">
        <v>67</v>
      </c>
      <c r="AB2" s="21" t="s">
        <v>68</v>
      </c>
      <c r="AC2" s="21" t="s">
        <v>69</v>
      </c>
      <c r="AD2" s="21" t="s">
        <v>70</v>
      </c>
      <c r="AE2" s="21" t="s">
        <v>71</v>
      </c>
      <c r="AF2" s="21" t="s">
        <v>72</v>
      </c>
      <c r="AG2" s="22" t="s">
        <v>91</v>
      </c>
      <c r="AH2" s="22" t="s">
        <v>59</v>
      </c>
      <c r="AI2" s="19" t="s">
        <v>93</v>
      </c>
      <c r="AJ2" s="19" t="s">
        <v>157</v>
      </c>
      <c r="BA2" s="19" t="s">
        <v>55</v>
      </c>
    </row>
    <row r="3" spans="1:57" ht="15.75" thickBot="1" x14ac:dyDescent="0.3">
      <c r="A3" s="19" t="s">
        <v>49</v>
      </c>
      <c r="B3" s="19">
        <v>500</v>
      </c>
      <c r="C3" s="19">
        <v>450</v>
      </c>
      <c r="D3" s="19">
        <v>100</v>
      </c>
      <c r="E3" s="19" t="s">
        <v>95</v>
      </c>
      <c r="G3" s="19" t="s">
        <v>52</v>
      </c>
      <c r="H3" s="19">
        <v>500</v>
      </c>
      <c r="I3" s="19">
        <v>160</v>
      </c>
      <c r="J3" s="19">
        <v>43</v>
      </c>
      <c r="K3" s="19" t="s">
        <v>95</v>
      </c>
      <c r="L3" s="19" t="s">
        <v>125</v>
      </c>
      <c r="M3" s="19">
        <v>117047</v>
      </c>
      <c r="N3" s="29">
        <f>+tbl_Ordres[[#This Row],[Longueur]]*tbl_Ordres[[#This Row],[Largeur]]*tbl_Ordres[[#This Row],[Quantité]]</f>
        <v>3440000</v>
      </c>
      <c r="Q3" s="32" t="s">
        <v>100</v>
      </c>
      <c r="R3" s="32">
        <v>10</v>
      </c>
      <c r="S3" s="32">
        <v>500</v>
      </c>
      <c r="T3" s="32">
        <v>450</v>
      </c>
      <c r="U3" s="32">
        <v>440</v>
      </c>
      <c r="V3" s="33">
        <v>0.97777777777777775</v>
      </c>
      <c r="W3" s="34">
        <v>160</v>
      </c>
      <c r="X3" s="34">
        <v>160</v>
      </c>
      <c r="Y3" s="34">
        <v>120</v>
      </c>
      <c r="Z3" s="34"/>
      <c r="AA3" s="34"/>
      <c r="AB3" s="34"/>
      <c r="AC3" s="34"/>
      <c r="AD3" s="34"/>
      <c r="AE3" s="34"/>
      <c r="AF3" s="34"/>
      <c r="AG3" s="35" t="s">
        <v>113</v>
      </c>
      <c r="AH3" s="35" t="s">
        <v>114</v>
      </c>
      <c r="AI3" s="36">
        <f>COUNT(tbl_Resultat[[#This Row],[L1]:[L10]])*tbl_Resultat[[#This Row],[Nombre]]</f>
        <v>30</v>
      </c>
      <c r="AJ3" s="37">
        <f ca="1">SUM(AJ2,tbl_Resultat[[#This Row],[Largeurs]]&lt;&gt;OFFSET(tbl_Resultat[[#This Row],[Largeurs]],-1,))</f>
        <v>1</v>
      </c>
      <c r="BA3" s="19" t="s">
        <v>56</v>
      </c>
      <c r="BB3" s="19" t="s">
        <v>57</v>
      </c>
      <c r="BC3" s="19" t="s">
        <v>96</v>
      </c>
      <c r="BD3" s="19" t="s">
        <v>58</v>
      </c>
    </row>
    <row r="4" spans="1:57" ht="15.75" thickBot="1" x14ac:dyDescent="0.3">
      <c r="A4" s="19" t="s">
        <v>49</v>
      </c>
      <c r="B4" s="19">
        <v>1300</v>
      </c>
      <c r="C4" s="19">
        <v>450</v>
      </c>
      <c r="E4" s="19" t="s">
        <v>95</v>
      </c>
      <c r="G4" s="19" t="s">
        <v>52</v>
      </c>
      <c r="H4" s="19">
        <v>500</v>
      </c>
      <c r="I4" s="19">
        <v>120</v>
      </c>
      <c r="J4" s="19">
        <v>52</v>
      </c>
      <c r="K4" s="19" t="s">
        <v>95</v>
      </c>
      <c r="L4" s="19" t="s">
        <v>126</v>
      </c>
      <c r="M4" s="19">
        <v>131110</v>
      </c>
      <c r="N4" s="29">
        <f>+tbl_Ordres[[#This Row],[Longueur]]*tbl_Ordres[[#This Row],[Largeur]]*tbl_Ordres[[#This Row],[Quantité]]</f>
        <v>3120000</v>
      </c>
      <c r="Q4" s="32" t="s">
        <v>138</v>
      </c>
      <c r="R4" s="32">
        <v>5</v>
      </c>
      <c r="S4" s="32">
        <v>500</v>
      </c>
      <c r="T4" s="32">
        <v>450</v>
      </c>
      <c r="U4" s="32">
        <v>420</v>
      </c>
      <c r="V4" s="33">
        <v>0.93333333333333335</v>
      </c>
      <c r="W4" s="34">
        <v>160</v>
      </c>
      <c r="X4" s="34">
        <v>160</v>
      </c>
      <c r="Y4" s="34">
        <v>100</v>
      </c>
      <c r="Z4" s="34"/>
      <c r="AA4" s="34"/>
      <c r="AB4" s="34"/>
      <c r="AC4" s="34"/>
      <c r="AD4" s="34"/>
      <c r="AE4" s="34"/>
      <c r="AF4" s="34"/>
      <c r="AG4" s="35" t="s">
        <v>151</v>
      </c>
      <c r="AH4" s="35" t="s">
        <v>152</v>
      </c>
      <c r="AI4" s="36">
        <f>COUNT(tbl_Resultat[[#This Row],[L1]:[L10]])*tbl_Resultat[[#This Row],[Nombre]]</f>
        <v>15</v>
      </c>
      <c r="AJ4" s="37">
        <f ca="1">SUM(AJ3,tbl_Resultat[[#This Row],[Largeurs]]&lt;&gt;OFFSET(tbl_Resultat[[#This Row],[Largeurs]],-1,))</f>
        <v>2</v>
      </c>
      <c r="BA4" s="19">
        <v>500</v>
      </c>
      <c r="BB4" s="19">
        <v>450</v>
      </c>
      <c r="BC4" s="19" t="s">
        <v>95</v>
      </c>
      <c r="BD4" s="19">
        <v>97</v>
      </c>
    </row>
    <row r="5" spans="1:57" ht="15.75" thickBot="1" x14ac:dyDescent="0.3">
      <c r="A5" s="19" t="s">
        <v>49</v>
      </c>
      <c r="B5" s="19">
        <v>1200</v>
      </c>
      <c r="C5" s="19">
        <v>540</v>
      </c>
      <c r="E5" s="19" t="s">
        <v>95</v>
      </c>
      <c r="G5" s="19" t="s">
        <v>52</v>
      </c>
      <c r="H5" s="19">
        <v>500</v>
      </c>
      <c r="I5" s="19">
        <v>120</v>
      </c>
      <c r="J5" s="19">
        <v>12</v>
      </c>
      <c r="K5" s="19" t="s">
        <v>95</v>
      </c>
      <c r="L5" s="19" t="s">
        <v>127</v>
      </c>
      <c r="M5" s="19">
        <v>151968</v>
      </c>
      <c r="N5" s="29">
        <f>+tbl_Ordres[[#This Row],[Longueur]]*tbl_Ordres[[#This Row],[Largeur]]*tbl_Ordres[[#This Row],[Quantité]]</f>
        <v>720000</v>
      </c>
      <c r="Q5" s="32" t="s">
        <v>139</v>
      </c>
      <c r="R5" s="32">
        <v>3</v>
      </c>
      <c r="S5" s="32">
        <v>500</v>
      </c>
      <c r="T5" s="32">
        <v>450</v>
      </c>
      <c r="U5" s="32">
        <v>420</v>
      </c>
      <c r="V5" s="33">
        <v>0.93333333333333335</v>
      </c>
      <c r="W5" s="34">
        <v>160</v>
      </c>
      <c r="X5" s="34">
        <v>160</v>
      </c>
      <c r="Y5" s="34">
        <v>100</v>
      </c>
      <c r="Z5" s="34"/>
      <c r="AA5" s="34"/>
      <c r="AB5" s="34"/>
      <c r="AC5" s="34"/>
      <c r="AD5" s="34"/>
      <c r="AE5" s="34"/>
      <c r="AF5" s="34"/>
      <c r="AG5" s="35" t="s">
        <v>151</v>
      </c>
      <c r="AH5" s="35" t="s">
        <v>152</v>
      </c>
      <c r="AI5" s="36">
        <f>COUNT(tbl_Resultat[[#This Row],[L1]:[L10]])*tbl_Resultat[[#This Row],[Nombre]]</f>
        <v>9</v>
      </c>
      <c r="AJ5" s="37">
        <f ca="1">SUM(AJ4,tbl_Resultat[[#This Row],[Largeurs]]&lt;&gt;OFFSET(tbl_Resultat[[#This Row],[Largeurs]],-1,))</f>
        <v>2</v>
      </c>
      <c r="BA5" s="19" t="s">
        <v>73</v>
      </c>
      <c r="BB5" s="19" t="s">
        <v>74</v>
      </c>
      <c r="BC5" s="19" t="s">
        <v>74</v>
      </c>
      <c r="BD5" s="19">
        <v>97</v>
      </c>
    </row>
    <row r="6" spans="1:57" ht="15.75" thickBot="1" x14ac:dyDescent="0.3">
      <c r="G6" s="19" t="s">
        <v>52</v>
      </c>
      <c r="H6" s="19">
        <v>500</v>
      </c>
      <c r="I6" s="19">
        <v>105</v>
      </c>
      <c r="J6" s="19">
        <v>8</v>
      </c>
      <c r="K6" s="19" t="s">
        <v>95</v>
      </c>
      <c r="L6" s="19" t="s">
        <v>128</v>
      </c>
      <c r="M6" s="19">
        <v>126015</v>
      </c>
      <c r="N6" s="29">
        <f>+tbl_Ordres[[#This Row],[Longueur]]*tbl_Ordres[[#This Row],[Largeur]]*tbl_Ordres[[#This Row],[Quantité]]</f>
        <v>420000</v>
      </c>
      <c r="Q6" s="32" t="s">
        <v>76</v>
      </c>
      <c r="R6" s="32">
        <v>3</v>
      </c>
      <c r="S6" s="32">
        <v>500</v>
      </c>
      <c r="T6" s="32">
        <v>450</v>
      </c>
      <c r="U6" s="32">
        <v>450</v>
      </c>
      <c r="V6" s="33">
        <v>1</v>
      </c>
      <c r="W6" s="34">
        <v>160</v>
      </c>
      <c r="X6" s="34">
        <v>100</v>
      </c>
      <c r="Y6" s="34">
        <v>100</v>
      </c>
      <c r="Z6" s="34">
        <v>90</v>
      </c>
      <c r="AA6" s="34"/>
      <c r="AB6" s="34"/>
      <c r="AC6" s="34"/>
      <c r="AD6" s="34"/>
      <c r="AE6" s="34"/>
      <c r="AF6" s="34"/>
      <c r="AG6" s="35" t="s">
        <v>105</v>
      </c>
      <c r="AH6" s="35" t="s">
        <v>106</v>
      </c>
      <c r="AI6" s="36">
        <f>COUNT(tbl_Resultat[[#This Row],[L1]:[L10]])*tbl_Resultat[[#This Row],[Nombre]]</f>
        <v>12</v>
      </c>
      <c r="AJ6" s="37">
        <f ca="1">SUM(AJ5,tbl_Resultat[[#This Row],[Largeurs]]&lt;&gt;OFFSET(tbl_Resultat[[#This Row],[Largeurs]],-1,))</f>
        <v>3</v>
      </c>
      <c r="BA6" s="19" t="s">
        <v>74</v>
      </c>
    </row>
    <row r="7" spans="1:57" ht="15.75" thickBot="1" x14ac:dyDescent="0.3">
      <c r="G7" s="19" t="s">
        <v>52</v>
      </c>
      <c r="H7" s="19">
        <v>500</v>
      </c>
      <c r="I7" s="19">
        <v>100</v>
      </c>
      <c r="J7" s="19">
        <v>143</v>
      </c>
      <c r="K7" s="19" t="s">
        <v>95</v>
      </c>
      <c r="L7" s="19" t="s">
        <v>129</v>
      </c>
      <c r="M7" s="19">
        <v>114170</v>
      </c>
      <c r="N7" s="29">
        <f>+tbl_Ordres[[#This Row],[Longueur]]*tbl_Ordres[[#This Row],[Largeur]]*tbl_Ordres[[#This Row],[Quantité]]</f>
        <v>7150000</v>
      </c>
      <c r="O7" s="23" t="s">
        <v>54</v>
      </c>
      <c r="Q7" s="32" t="s">
        <v>77</v>
      </c>
      <c r="R7" s="32">
        <v>1</v>
      </c>
      <c r="S7" s="32">
        <v>500</v>
      </c>
      <c r="T7" s="32">
        <v>450</v>
      </c>
      <c r="U7" s="32">
        <v>450</v>
      </c>
      <c r="V7" s="33">
        <v>1</v>
      </c>
      <c r="W7" s="34">
        <v>160</v>
      </c>
      <c r="X7" s="34">
        <v>100</v>
      </c>
      <c r="Y7" s="34">
        <v>100</v>
      </c>
      <c r="Z7" s="34">
        <v>90</v>
      </c>
      <c r="AA7" s="34"/>
      <c r="AB7" s="34"/>
      <c r="AC7" s="34"/>
      <c r="AD7" s="34"/>
      <c r="AE7" s="34"/>
      <c r="AF7" s="34"/>
      <c r="AG7" s="35" t="s">
        <v>105</v>
      </c>
      <c r="AH7" s="35" t="s">
        <v>106</v>
      </c>
      <c r="AI7" s="36">
        <f>COUNT(tbl_Resultat[[#This Row],[L1]:[L10]])*tbl_Resultat[[#This Row],[Nombre]]</f>
        <v>4</v>
      </c>
      <c r="AJ7" s="37">
        <f ca="1">SUM(AJ6,tbl_Resultat[[#This Row],[Largeurs]]&lt;&gt;OFFSET(tbl_Resultat[[#This Row],[Largeurs]],-1,))</f>
        <v>3</v>
      </c>
      <c r="BA7" s="19" t="s">
        <v>74</v>
      </c>
    </row>
    <row r="8" spans="1:57" ht="15.75" thickBot="1" x14ac:dyDescent="0.3">
      <c r="G8" s="19" t="s">
        <v>52</v>
      </c>
      <c r="H8" s="19">
        <v>500</v>
      </c>
      <c r="I8" s="19">
        <v>100</v>
      </c>
      <c r="J8" s="19">
        <v>96</v>
      </c>
      <c r="K8" s="19" t="s">
        <v>95</v>
      </c>
      <c r="L8" s="19" t="s">
        <v>130</v>
      </c>
      <c r="M8" s="19">
        <v>151967</v>
      </c>
      <c r="N8" s="29">
        <f>+tbl_Ordres[[#This Row],[Longueur]]*tbl_Ordres[[#This Row],[Largeur]]*tbl_Ordres[[#This Row],[Quantité]]</f>
        <v>4800000</v>
      </c>
      <c r="Q8" s="32" t="s">
        <v>75</v>
      </c>
      <c r="R8" s="32">
        <v>3</v>
      </c>
      <c r="S8" s="32">
        <v>500</v>
      </c>
      <c r="T8" s="32">
        <v>450</v>
      </c>
      <c r="U8" s="32">
        <v>449</v>
      </c>
      <c r="V8" s="33">
        <v>0.99777777777777776</v>
      </c>
      <c r="W8" s="34">
        <v>160</v>
      </c>
      <c r="X8" s="34">
        <v>100</v>
      </c>
      <c r="Y8" s="34">
        <v>100</v>
      </c>
      <c r="Z8" s="34">
        <v>89</v>
      </c>
      <c r="AA8" s="34"/>
      <c r="AB8" s="34"/>
      <c r="AC8" s="34"/>
      <c r="AD8" s="34"/>
      <c r="AE8" s="34"/>
      <c r="AF8" s="34"/>
      <c r="AG8" s="35" t="s">
        <v>109</v>
      </c>
      <c r="AH8" s="35" t="s">
        <v>110</v>
      </c>
      <c r="AI8" s="36">
        <f>COUNT(tbl_Resultat[[#This Row],[L1]:[L10]])*tbl_Resultat[[#This Row],[Nombre]]</f>
        <v>12</v>
      </c>
      <c r="AJ8" s="37">
        <f ca="1">SUM(AJ7,tbl_Resultat[[#This Row],[Largeurs]]&lt;&gt;OFFSET(tbl_Resultat[[#This Row],[Largeurs]],-1,))</f>
        <v>4</v>
      </c>
      <c r="BA8" s="19" t="s">
        <v>78</v>
      </c>
    </row>
    <row r="9" spans="1:57" ht="15.75" thickBot="1" x14ac:dyDescent="0.3">
      <c r="G9" s="19" t="s">
        <v>52</v>
      </c>
      <c r="H9" s="19">
        <v>500</v>
      </c>
      <c r="I9" s="19">
        <v>90</v>
      </c>
      <c r="J9" s="19">
        <v>8</v>
      </c>
      <c r="K9" s="19" t="s">
        <v>95</v>
      </c>
      <c r="L9" s="19" t="s">
        <v>131</v>
      </c>
      <c r="M9" s="19">
        <v>152720</v>
      </c>
      <c r="N9" s="29">
        <f>+tbl_Ordres[[#This Row],[Longueur]]*tbl_Ordres[[#This Row],[Largeur]]*tbl_Ordres[[#This Row],[Quantité]]</f>
        <v>360000</v>
      </c>
      <c r="Q9" s="32" t="s">
        <v>83</v>
      </c>
      <c r="R9" s="32">
        <v>4</v>
      </c>
      <c r="S9" s="32">
        <v>500</v>
      </c>
      <c r="T9" s="32">
        <v>450</v>
      </c>
      <c r="U9" s="32">
        <v>450</v>
      </c>
      <c r="V9" s="33">
        <v>1</v>
      </c>
      <c r="W9" s="34">
        <v>120</v>
      </c>
      <c r="X9" s="34">
        <v>120</v>
      </c>
      <c r="Y9" s="34">
        <v>120</v>
      </c>
      <c r="Z9" s="34">
        <v>90</v>
      </c>
      <c r="AA9" s="34"/>
      <c r="AB9" s="34"/>
      <c r="AC9" s="34"/>
      <c r="AD9" s="34"/>
      <c r="AE9" s="34"/>
      <c r="AF9" s="34"/>
      <c r="AG9" s="35" t="s">
        <v>103</v>
      </c>
      <c r="AH9" s="35" t="s">
        <v>104</v>
      </c>
      <c r="AI9" s="36">
        <f>COUNT(tbl_Resultat[[#This Row],[L1]:[L10]])*tbl_Resultat[[#This Row],[Nombre]]</f>
        <v>16</v>
      </c>
      <c r="AJ9" s="37">
        <f ca="1">SUM(AJ8,tbl_Resultat[[#This Row],[Largeurs]]&lt;&gt;OFFSET(tbl_Resultat[[#This Row],[Largeurs]],-1,))</f>
        <v>5</v>
      </c>
      <c r="BA9" s="19" t="s">
        <v>74</v>
      </c>
    </row>
    <row r="10" spans="1:57" ht="15.75" thickBot="1" x14ac:dyDescent="0.3">
      <c r="G10" s="19" t="s">
        <v>52</v>
      </c>
      <c r="H10" s="19">
        <v>500</v>
      </c>
      <c r="I10" s="19">
        <v>89</v>
      </c>
      <c r="J10" s="19">
        <v>5</v>
      </c>
      <c r="K10" s="19" t="s">
        <v>95</v>
      </c>
      <c r="L10" s="19" t="s">
        <v>132</v>
      </c>
      <c r="M10" s="19">
        <v>152901</v>
      </c>
      <c r="N10" s="29">
        <f>+tbl_Ordres[[#This Row],[Longueur]]*tbl_Ordres[[#This Row],[Largeur]]*tbl_Ordres[[#This Row],[Quantité]]</f>
        <v>222500</v>
      </c>
      <c r="Q10" s="32" t="s">
        <v>80</v>
      </c>
      <c r="R10" s="32">
        <v>1</v>
      </c>
      <c r="S10" s="32">
        <v>500</v>
      </c>
      <c r="T10" s="32">
        <v>450</v>
      </c>
      <c r="U10" s="32">
        <v>449</v>
      </c>
      <c r="V10" s="33">
        <v>0.99777777777777776</v>
      </c>
      <c r="W10" s="34">
        <v>120</v>
      </c>
      <c r="X10" s="34">
        <v>120</v>
      </c>
      <c r="Y10" s="34">
        <v>120</v>
      </c>
      <c r="Z10" s="34">
        <v>89</v>
      </c>
      <c r="AA10" s="34"/>
      <c r="AB10" s="34"/>
      <c r="AC10" s="34"/>
      <c r="AD10" s="34"/>
      <c r="AE10" s="34"/>
      <c r="AF10" s="34"/>
      <c r="AG10" s="35" t="s">
        <v>107</v>
      </c>
      <c r="AH10" s="35" t="s">
        <v>108</v>
      </c>
      <c r="AI10" s="36">
        <f>COUNT(tbl_Resultat[[#This Row],[L1]:[L10]])*tbl_Resultat[[#This Row],[Nombre]]</f>
        <v>4</v>
      </c>
      <c r="AJ10" s="37">
        <f ca="1">SUM(AJ9,tbl_Resultat[[#This Row],[Largeurs]]&lt;&gt;OFFSET(tbl_Resultat[[#This Row],[Largeurs]],-1,))</f>
        <v>6</v>
      </c>
      <c r="BA10" s="19" t="s">
        <v>81</v>
      </c>
      <c r="BB10" s="19" t="s">
        <v>82</v>
      </c>
      <c r="BC10" s="19" t="s">
        <v>56</v>
      </c>
      <c r="BD10" s="19" t="s">
        <v>57</v>
      </c>
      <c r="BE10" s="19" t="s">
        <v>96</v>
      </c>
    </row>
    <row r="11" spans="1:57" ht="15.75" thickBot="1" x14ac:dyDescent="0.3">
      <c r="G11" s="19" t="s">
        <v>52</v>
      </c>
      <c r="H11" s="19">
        <v>500</v>
      </c>
      <c r="I11" s="19">
        <v>45</v>
      </c>
      <c r="J11" s="19">
        <v>32</v>
      </c>
      <c r="K11" s="19" t="s">
        <v>95</v>
      </c>
      <c r="L11" s="19" t="s">
        <v>133</v>
      </c>
      <c r="M11" s="19">
        <v>151966</v>
      </c>
      <c r="N11" s="29">
        <f>+tbl_Ordres[[#This Row],[Longueur]]*tbl_Ordres[[#This Row],[Largeur]]*tbl_Ordres[[#This Row],[Quantité]]</f>
        <v>720000</v>
      </c>
      <c r="Q11" s="32" t="s">
        <v>102</v>
      </c>
      <c r="R11" s="32">
        <v>3</v>
      </c>
      <c r="S11" s="32">
        <v>500</v>
      </c>
      <c r="T11" s="32">
        <v>450</v>
      </c>
      <c r="U11" s="32">
        <v>440</v>
      </c>
      <c r="V11" s="33">
        <v>0.97777777777777775</v>
      </c>
      <c r="W11" s="34">
        <v>120</v>
      </c>
      <c r="X11" s="34">
        <v>120</v>
      </c>
      <c r="Y11" s="34">
        <v>100</v>
      </c>
      <c r="Z11" s="34">
        <v>100</v>
      </c>
      <c r="AA11" s="34"/>
      <c r="AB11" s="34"/>
      <c r="AC11" s="34"/>
      <c r="AD11" s="34"/>
      <c r="AE11" s="34"/>
      <c r="AF11" s="34"/>
      <c r="AG11" s="35" t="s">
        <v>149</v>
      </c>
      <c r="AH11" s="35" t="s">
        <v>150</v>
      </c>
      <c r="AI11" s="36">
        <f>COUNT(tbl_Resultat[[#This Row],[L1]:[L10]])*tbl_Resultat[[#This Row],[Nombre]]</f>
        <v>12</v>
      </c>
      <c r="AJ11" s="37">
        <f ca="1">SUM(AJ10,tbl_Resultat[[#This Row],[Largeurs]]&lt;&gt;OFFSET(tbl_Resultat[[#This Row],[Largeurs]],-1,))</f>
        <v>7</v>
      </c>
      <c r="BA11" s="19" t="s">
        <v>83</v>
      </c>
      <c r="BB11" s="19">
        <v>4</v>
      </c>
      <c r="BC11" s="19">
        <v>500</v>
      </c>
      <c r="BD11" s="19">
        <v>450</v>
      </c>
      <c r="BE11" s="19" t="s">
        <v>95</v>
      </c>
    </row>
    <row r="12" spans="1:57" ht="15.75" thickBot="1" x14ac:dyDescent="0.3">
      <c r="G12" s="19" t="s">
        <v>52</v>
      </c>
      <c r="H12" s="19">
        <v>125</v>
      </c>
      <c r="I12" s="19">
        <v>45</v>
      </c>
      <c r="J12" s="19">
        <v>1</v>
      </c>
      <c r="K12" s="19" t="s">
        <v>95</v>
      </c>
      <c r="L12" s="19" t="s">
        <v>134</v>
      </c>
      <c r="M12" s="19">
        <v>151966</v>
      </c>
      <c r="N12" s="29">
        <f>+tbl_Ordres[[#This Row],[Longueur]]*tbl_Ordres[[#This Row],[Largeur]]*tbl_Ordres[[#This Row],[Quantité]]</f>
        <v>5625</v>
      </c>
      <c r="Q12" s="32" t="s">
        <v>53</v>
      </c>
      <c r="R12" s="32">
        <v>2</v>
      </c>
      <c r="S12" s="32">
        <v>500</v>
      </c>
      <c r="T12" s="32">
        <v>450</v>
      </c>
      <c r="U12" s="32">
        <v>440</v>
      </c>
      <c r="V12" s="33">
        <v>0.97777777777777775</v>
      </c>
      <c r="W12" s="34">
        <v>120</v>
      </c>
      <c r="X12" s="34">
        <v>120</v>
      </c>
      <c r="Y12" s="34">
        <v>100</v>
      </c>
      <c r="Z12" s="34">
        <v>100</v>
      </c>
      <c r="AA12" s="34"/>
      <c r="AB12" s="34"/>
      <c r="AC12" s="34"/>
      <c r="AD12" s="34"/>
      <c r="AE12" s="34"/>
      <c r="AF12" s="34"/>
      <c r="AG12" s="35" t="s">
        <v>149</v>
      </c>
      <c r="AH12" s="35" t="s">
        <v>150</v>
      </c>
      <c r="AI12" s="36">
        <f>COUNT(tbl_Resultat[[#This Row],[L1]:[L10]])*tbl_Resultat[[#This Row],[Nombre]]</f>
        <v>8</v>
      </c>
      <c r="AJ12" s="37">
        <f ca="1">SUM(AJ11,tbl_Resultat[[#This Row],[Largeurs]]&lt;&gt;OFFSET(tbl_Resultat[[#This Row],[Largeurs]],-1,))</f>
        <v>7</v>
      </c>
      <c r="BA12" s="19" t="s">
        <v>85</v>
      </c>
      <c r="BB12" s="19" t="s">
        <v>86</v>
      </c>
      <c r="BC12" s="19" t="s">
        <v>87</v>
      </c>
      <c r="BD12" s="19" t="s">
        <v>88</v>
      </c>
      <c r="BE12" s="19" t="s">
        <v>89</v>
      </c>
    </row>
    <row r="13" spans="1:57" ht="15.75" thickBot="1" x14ac:dyDescent="0.3">
      <c r="Q13" s="32" t="s">
        <v>124</v>
      </c>
      <c r="R13" s="32">
        <v>2</v>
      </c>
      <c r="S13" s="32">
        <v>500</v>
      </c>
      <c r="T13" s="32">
        <v>450</v>
      </c>
      <c r="U13" s="32">
        <v>440</v>
      </c>
      <c r="V13" s="33">
        <v>0.97777777777777775</v>
      </c>
      <c r="W13" s="34">
        <v>120</v>
      </c>
      <c r="X13" s="34">
        <v>120</v>
      </c>
      <c r="Y13" s="34">
        <v>100</v>
      </c>
      <c r="Z13" s="34">
        <v>100</v>
      </c>
      <c r="AA13" s="34"/>
      <c r="AB13" s="34"/>
      <c r="AC13" s="34"/>
      <c r="AD13" s="34"/>
      <c r="AE13" s="34"/>
      <c r="AF13" s="34"/>
      <c r="AG13" s="35" t="s">
        <v>149</v>
      </c>
      <c r="AH13" s="35" t="s">
        <v>150</v>
      </c>
      <c r="AI13" s="36">
        <f>COUNT(tbl_Resultat[[#This Row],[L1]:[L10]])*tbl_Resultat[[#This Row],[Nombre]]</f>
        <v>8</v>
      </c>
      <c r="AJ13" s="37">
        <f ca="1">SUM(AJ12,tbl_Resultat[[#This Row],[Largeurs]]&lt;&gt;OFFSET(tbl_Resultat[[#This Row],[Largeurs]],-1,))</f>
        <v>7</v>
      </c>
      <c r="BA13" s="19">
        <v>500</v>
      </c>
      <c r="BB13" s="19">
        <v>120</v>
      </c>
      <c r="BC13" s="19">
        <v>0</v>
      </c>
      <c r="BD13" s="19">
        <v>0</v>
      </c>
      <c r="BE13" s="19" t="s">
        <v>126</v>
      </c>
    </row>
    <row r="14" spans="1:57" ht="15.75" thickBot="1" x14ac:dyDescent="0.3">
      <c r="Q14" s="32" t="s">
        <v>135</v>
      </c>
      <c r="R14" s="32">
        <v>1</v>
      </c>
      <c r="S14" s="32">
        <v>500</v>
      </c>
      <c r="T14" s="32">
        <v>450</v>
      </c>
      <c r="U14" s="32">
        <v>440</v>
      </c>
      <c r="V14" s="33">
        <v>0.97777777777777775</v>
      </c>
      <c r="W14" s="34">
        <v>120</v>
      </c>
      <c r="X14" s="34">
        <v>120</v>
      </c>
      <c r="Y14" s="34">
        <v>100</v>
      </c>
      <c r="Z14" s="34">
        <v>100</v>
      </c>
      <c r="AA14" s="34"/>
      <c r="AB14" s="34"/>
      <c r="AC14" s="34"/>
      <c r="AD14" s="34"/>
      <c r="AE14" s="34"/>
      <c r="AF14" s="34"/>
      <c r="AG14" s="35" t="s">
        <v>149</v>
      </c>
      <c r="AH14" s="35" t="s">
        <v>150</v>
      </c>
      <c r="AI14" s="36">
        <f>COUNT(tbl_Resultat[[#This Row],[L1]:[L10]])*tbl_Resultat[[#This Row],[Nombre]]</f>
        <v>4</v>
      </c>
      <c r="AJ14" s="37">
        <f ca="1">SUM(AJ13,tbl_Resultat[[#This Row],[Largeurs]]&lt;&gt;OFFSET(tbl_Resultat[[#This Row],[Largeurs]],-1,))</f>
        <v>7</v>
      </c>
      <c r="BA14" s="19">
        <v>500</v>
      </c>
      <c r="BB14" s="19">
        <v>120</v>
      </c>
      <c r="BC14" s="19">
        <v>0</v>
      </c>
      <c r="BD14" s="19">
        <v>120</v>
      </c>
      <c r="BE14" s="19" t="s">
        <v>126</v>
      </c>
    </row>
    <row r="15" spans="1:57" ht="15.75" thickBot="1" x14ac:dyDescent="0.3">
      <c r="Q15" s="32" t="s">
        <v>52</v>
      </c>
      <c r="R15" s="32">
        <v>1</v>
      </c>
      <c r="S15" s="32">
        <v>500</v>
      </c>
      <c r="T15" s="32">
        <v>450</v>
      </c>
      <c r="U15" s="32">
        <v>440</v>
      </c>
      <c r="V15" s="33">
        <v>0.97777777777777775</v>
      </c>
      <c r="W15" s="34">
        <v>120</v>
      </c>
      <c r="X15" s="34">
        <v>120</v>
      </c>
      <c r="Y15" s="34">
        <v>100</v>
      </c>
      <c r="Z15" s="34">
        <v>100</v>
      </c>
      <c r="AA15" s="34"/>
      <c r="AB15" s="34"/>
      <c r="AC15" s="34"/>
      <c r="AD15" s="34"/>
      <c r="AE15" s="34"/>
      <c r="AF15" s="34"/>
      <c r="AG15" s="35" t="s">
        <v>149</v>
      </c>
      <c r="AH15" s="35" t="s">
        <v>150</v>
      </c>
      <c r="AI15" s="36">
        <f>COUNT(tbl_Resultat[[#This Row],[L1]:[L10]])*tbl_Resultat[[#This Row],[Nombre]]</f>
        <v>4</v>
      </c>
      <c r="AJ15" s="37">
        <f ca="1">SUM(AJ14,tbl_Resultat[[#This Row],[Largeurs]]&lt;&gt;OFFSET(tbl_Resultat[[#This Row],[Largeurs]],-1,))</f>
        <v>7</v>
      </c>
      <c r="BA15" s="19">
        <v>500</v>
      </c>
      <c r="BB15" s="19">
        <v>120</v>
      </c>
      <c r="BC15" s="19">
        <v>0</v>
      </c>
      <c r="BD15" s="19">
        <v>240</v>
      </c>
      <c r="BE15" s="19" t="s">
        <v>126</v>
      </c>
    </row>
    <row r="16" spans="1:57" ht="15.75" thickBot="1" x14ac:dyDescent="0.3">
      <c r="O16"/>
      <c r="Q16" s="32" t="s">
        <v>136</v>
      </c>
      <c r="R16" s="32">
        <v>1</v>
      </c>
      <c r="S16" s="32">
        <v>500</v>
      </c>
      <c r="T16" s="32">
        <v>450</v>
      </c>
      <c r="U16" s="32">
        <v>440</v>
      </c>
      <c r="V16" s="33">
        <v>0.97777777777777775</v>
      </c>
      <c r="W16" s="34">
        <v>120</v>
      </c>
      <c r="X16" s="34">
        <v>120</v>
      </c>
      <c r="Y16" s="34">
        <v>100</v>
      </c>
      <c r="Z16" s="34">
        <v>100</v>
      </c>
      <c r="AA16" s="34"/>
      <c r="AB16" s="34"/>
      <c r="AC16" s="34"/>
      <c r="AD16" s="34"/>
      <c r="AE16" s="34"/>
      <c r="AF16" s="34"/>
      <c r="AG16" s="35" t="s">
        <v>149</v>
      </c>
      <c r="AH16" s="35" t="s">
        <v>150</v>
      </c>
      <c r="AI16" s="36">
        <f>COUNT(tbl_Resultat[[#This Row],[L1]:[L10]])*tbl_Resultat[[#This Row],[Nombre]]</f>
        <v>4</v>
      </c>
      <c r="AJ16" s="37">
        <f ca="1">SUM(AJ15,tbl_Resultat[[#This Row],[Largeurs]]&lt;&gt;OFFSET(tbl_Resultat[[#This Row],[Largeurs]],-1,))</f>
        <v>7</v>
      </c>
      <c r="BA16" s="19">
        <v>500</v>
      </c>
      <c r="BB16" s="19">
        <v>90</v>
      </c>
      <c r="BC16" s="19">
        <v>0</v>
      </c>
      <c r="BD16" s="19">
        <v>360</v>
      </c>
      <c r="BE16" s="19" t="s">
        <v>131</v>
      </c>
    </row>
    <row r="17" spans="15:57" ht="15.75" thickBot="1" x14ac:dyDescent="0.3">
      <c r="O17"/>
      <c r="Q17" s="32" t="s">
        <v>137</v>
      </c>
      <c r="R17" s="32">
        <v>1</v>
      </c>
      <c r="S17" s="32">
        <v>500</v>
      </c>
      <c r="T17" s="32">
        <v>450</v>
      </c>
      <c r="U17" s="32">
        <v>440</v>
      </c>
      <c r="V17" s="33">
        <v>0.97777777777777775</v>
      </c>
      <c r="W17" s="34">
        <v>120</v>
      </c>
      <c r="X17" s="34">
        <v>120</v>
      </c>
      <c r="Y17" s="34">
        <v>100</v>
      </c>
      <c r="Z17" s="34">
        <v>100</v>
      </c>
      <c r="AA17" s="34"/>
      <c r="AB17" s="34"/>
      <c r="AC17" s="34"/>
      <c r="AD17" s="34"/>
      <c r="AE17" s="34"/>
      <c r="AF17" s="34"/>
      <c r="AG17" s="35" t="s">
        <v>149</v>
      </c>
      <c r="AH17" s="35" t="s">
        <v>150</v>
      </c>
      <c r="AI17" s="36">
        <f>COUNT(tbl_Resultat[[#This Row],[L1]:[L10]])*tbl_Resultat[[#This Row],[Nombre]]</f>
        <v>4</v>
      </c>
      <c r="AJ17" s="37">
        <f ca="1">SUM(AJ16,tbl_Resultat[[#This Row],[Largeurs]]&lt;&gt;OFFSET(tbl_Resultat[[#This Row],[Largeurs]],-1,))</f>
        <v>7</v>
      </c>
      <c r="BA17" s="19" t="s">
        <v>74</v>
      </c>
    </row>
    <row r="18" spans="15:57" ht="15.75" thickBot="1" x14ac:dyDescent="0.3">
      <c r="O18"/>
      <c r="Q18" s="32" t="s">
        <v>49</v>
      </c>
      <c r="R18" s="32">
        <v>9</v>
      </c>
      <c r="S18" s="32">
        <v>500</v>
      </c>
      <c r="T18" s="32">
        <v>450</v>
      </c>
      <c r="U18" s="32">
        <v>420</v>
      </c>
      <c r="V18" s="33">
        <v>0.93333333333333335</v>
      </c>
      <c r="W18" s="34">
        <v>120</v>
      </c>
      <c r="X18" s="34">
        <v>100</v>
      </c>
      <c r="Y18" s="34">
        <v>100</v>
      </c>
      <c r="Z18" s="34">
        <v>100</v>
      </c>
      <c r="AA18" s="34"/>
      <c r="AB18" s="34"/>
      <c r="AC18" s="34"/>
      <c r="AD18" s="34"/>
      <c r="AE18" s="34"/>
      <c r="AF18" s="34"/>
      <c r="AG18" s="35" t="s">
        <v>121</v>
      </c>
      <c r="AH18" s="35" t="s">
        <v>122</v>
      </c>
      <c r="AI18" s="36">
        <f>COUNT(tbl_Resultat[[#This Row],[L1]:[L10]])*tbl_Resultat[[#This Row],[Nombre]]</f>
        <v>36</v>
      </c>
      <c r="AJ18" s="37">
        <f ca="1">SUM(AJ17,tbl_Resultat[[#This Row],[Largeurs]]&lt;&gt;OFFSET(tbl_Resultat[[#This Row],[Largeurs]],-1,))</f>
        <v>8</v>
      </c>
      <c r="BA18" s="19" t="s">
        <v>81</v>
      </c>
      <c r="BB18" s="19" t="s">
        <v>82</v>
      </c>
      <c r="BC18" s="19" t="s">
        <v>56</v>
      </c>
      <c r="BD18" s="19" t="s">
        <v>57</v>
      </c>
      <c r="BE18" s="19" t="s">
        <v>96</v>
      </c>
    </row>
    <row r="19" spans="15:57" ht="15.75" thickBot="1" x14ac:dyDescent="0.3">
      <c r="O19"/>
      <c r="Q19" s="32" t="s">
        <v>140</v>
      </c>
      <c r="R19" s="32">
        <v>3</v>
      </c>
      <c r="S19" s="32">
        <v>500</v>
      </c>
      <c r="T19" s="32">
        <v>450</v>
      </c>
      <c r="U19" s="32">
        <v>420</v>
      </c>
      <c r="V19" s="33">
        <v>0.93333333333333335</v>
      </c>
      <c r="W19" s="34">
        <v>120</v>
      </c>
      <c r="X19" s="34">
        <v>100</v>
      </c>
      <c r="Y19" s="34">
        <v>100</v>
      </c>
      <c r="Z19" s="34">
        <v>100</v>
      </c>
      <c r="AA19" s="34"/>
      <c r="AB19" s="34"/>
      <c r="AC19" s="34"/>
      <c r="AD19" s="34"/>
      <c r="AE19" s="34"/>
      <c r="AF19" s="34"/>
      <c r="AG19" s="35" t="s">
        <v>121</v>
      </c>
      <c r="AH19" s="35" t="s">
        <v>122</v>
      </c>
      <c r="AI19" s="36">
        <f>COUNT(tbl_Resultat[[#This Row],[L1]:[L10]])*tbl_Resultat[[#This Row],[Nombre]]</f>
        <v>12</v>
      </c>
      <c r="AJ19" s="37">
        <f ca="1">SUM(AJ18,tbl_Resultat[[#This Row],[Largeurs]]&lt;&gt;OFFSET(tbl_Resultat[[#This Row],[Largeurs]],-1,))</f>
        <v>8</v>
      </c>
      <c r="BA19" s="19" t="s">
        <v>76</v>
      </c>
      <c r="BB19" s="19">
        <v>3</v>
      </c>
      <c r="BC19" s="19">
        <v>500</v>
      </c>
      <c r="BD19" s="19">
        <v>450</v>
      </c>
      <c r="BE19" s="19" t="s">
        <v>95</v>
      </c>
    </row>
    <row r="20" spans="15:57" ht="15.75" thickBot="1" x14ac:dyDescent="0.3">
      <c r="O20"/>
      <c r="Q20" s="32" t="s">
        <v>141</v>
      </c>
      <c r="R20" s="32">
        <v>2</v>
      </c>
      <c r="S20" s="32">
        <v>500</v>
      </c>
      <c r="T20" s="32">
        <v>450</v>
      </c>
      <c r="U20" s="32">
        <v>420</v>
      </c>
      <c r="V20" s="33">
        <v>0.93333333333333335</v>
      </c>
      <c r="W20" s="34">
        <v>120</v>
      </c>
      <c r="X20" s="34">
        <v>100</v>
      </c>
      <c r="Y20" s="34">
        <v>100</v>
      </c>
      <c r="Z20" s="34">
        <v>100</v>
      </c>
      <c r="AA20" s="34"/>
      <c r="AB20" s="34"/>
      <c r="AC20" s="34"/>
      <c r="AD20" s="34"/>
      <c r="AE20" s="34"/>
      <c r="AF20" s="34"/>
      <c r="AG20" s="35" t="s">
        <v>121</v>
      </c>
      <c r="AH20" s="35" t="s">
        <v>122</v>
      </c>
      <c r="AI20" s="36">
        <f>COUNT(tbl_Resultat[[#This Row],[L1]:[L10]])*tbl_Resultat[[#This Row],[Nombre]]</f>
        <v>8</v>
      </c>
      <c r="AJ20" s="37">
        <f ca="1">SUM(AJ19,tbl_Resultat[[#This Row],[Largeurs]]&lt;&gt;OFFSET(tbl_Resultat[[#This Row],[Largeurs]],-1,))</f>
        <v>8</v>
      </c>
      <c r="BA20" s="19" t="s">
        <v>85</v>
      </c>
      <c r="BB20" s="19" t="s">
        <v>86</v>
      </c>
      <c r="BC20" s="19" t="s">
        <v>87</v>
      </c>
      <c r="BD20" s="19" t="s">
        <v>88</v>
      </c>
      <c r="BE20" s="19" t="s">
        <v>89</v>
      </c>
    </row>
    <row r="21" spans="15:57" ht="15.75" thickBot="1" x14ac:dyDescent="0.3">
      <c r="O21"/>
      <c r="Q21" s="32" t="s">
        <v>88</v>
      </c>
      <c r="R21" s="32">
        <v>1</v>
      </c>
      <c r="S21" s="32">
        <v>500</v>
      </c>
      <c r="T21" s="32">
        <v>450</v>
      </c>
      <c r="U21" s="32">
        <v>420</v>
      </c>
      <c r="V21" s="33">
        <v>0.93333333333333335</v>
      </c>
      <c r="W21" s="34">
        <v>120</v>
      </c>
      <c r="X21" s="34">
        <v>100</v>
      </c>
      <c r="Y21" s="34">
        <v>100</v>
      </c>
      <c r="Z21" s="34">
        <v>100</v>
      </c>
      <c r="AA21" s="34"/>
      <c r="AB21" s="34"/>
      <c r="AC21" s="34"/>
      <c r="AD21" s="34"/>
      <c r="AE21" s="34"/>
      <c r="AF21" s="34"/>
      <c r="AG21" s="35" t="s">
        <v>121</v>
      </c>
      <c r="AH21" s="35" t="s">
        <v>122</v>
      </c>
      <c r="AI21" s="36">
        <f>COUNT(tbl_Resultat[[#This Row],[L1]:[L10]])*tbl_Resultat[[#This Row],[Nombre]]</f>
        <v>4</v>
      </c>
      <c r="AJ21" s="37">
        <f ca="1">SUM(AJ20,tbl_Resultat[[#This Row],[Largeurs]]&lt;&gt;OFFSET(tbl_Resultat[[#This Row],[Largeurs]],-1,))</f>
        <v>8</v>
      </c>
      <c r="BA21" s="19">
        <v>500</v>
      </c>
      <c r="BB21" s="19">
        <v>160</v>
      </c>
      <c r="BC21" s="19">
        <v>0</v>
      </c>
      <c r="BD21" s="19">
        <v>0</v>
      </c>
      <c r="BE21" s="19" t="s">
        <v>125</v>
      </c>
    </row>
    <row r="22" spans="15:57" ht="15.75" thickBot="1" x14ac:dyDescent="0.3">
      <c r="O22"/>
      <c r="Q22" s="32" t="s">
        <v>142</v>
      </c>
      <c r="R22" s="32">
        <v>1</v>
      </c>
      <c r="S22" s="32">
        <v>500</v>
      </c>
      <c r="T22" s="32">
        <v>450</v>
      </c>
      <c r="U22" s="32">
        <v>420</v>
      </c>
      <c r="V22" s="33">
        <v>0.93333333333333335</v>
      </c>
      <c r="W22" s="34">
        <v>120</v>
      </c>
      <c r="X22" s="34">
        <v>100</v>
      </c>
      <c r="Y22" s="34">
        <v>100</v>
      </c>
      <c r="Z22" s="34">
        <v>100</v>
      </c>
      <c r="AA22" s="34"/>
      <c r="AB22" s="34"/>
      <c r="AC22" s="34"/>
      <c r="AD22" s="34"/>
      <c r="AE22" s="34"/>
      <c r="AF22" s="34"/>
      <c r="AG22" s="35" t="s">
        <v>121</v>
      </c>
      <c r="AH22" s="35" t="s">
        <v>122</v>
      </c>
      <c r="AI22" s="36">
        <f>COUNT(tbl_Resultat[[#This Row],[L1]:[L10]])*tbl_Resultat[[#This Row],[Nombre]]</f>
        <v>4</v>
      </c>
      <c r="AJ22" s="37">
        <f ca="1">SUM(AJ21,tbl_Resultat[[#This Row],[Largeurs]]&lt;&gt;OFFSET(tbl_Resultat[[#This Row],[Largeurs]],-1,))</f>
        <v>8</v>
      </c>
      <c r="BA22" s="19">
        <v>500</v>
      </c>
      <c r="BB22" s="19">
        <v>100</v>
      </c>
      <c r="BC22" s="19">
        <v>0</v>
      </c>
      <c r="BD22" s="19">
        <v>160</v>
      </c>
      <c r="BE22" s="19" t="s">
        <v>129</v>
      </c>
    </row>
    <row r="23" spans="15:57" ht="15.75" thickBot="1" x14ac:dyDescent="0.3">
      <c r="O23"/>
      <c r="Q23" s="32" t="s">
        <v>143</v>
      </c>
      <c r="R23" s="32">
        <v>1</v>
      </c>
      <c r="S23" s="32">
        <v>500</v>
      </c>
      <c r="T23" s="32">
        <v>450</v>
      </c>
      <c r="U23" s="32">
        <v>420</v>
      </c>
      <c r="V23" s="33">
        <v>0.93333333333333335</v>
      </c>
      <c r="W23" s="34">
        <v>120</v>
      </c>
      <c r="X23" s="34">
        <v>100</v>
      </c>
      <c r="Y23" s="34">
        <v>100</v>
      </c>
      <c r="Z23" s="34">
        <v>100</v>
      </c>
      <c r="AA23" s="34"/>
      <c r="AB23" s="34"/>
      <c r="AC23" s="34"/>
      <c r="AD23" s="34"/>
      <c r="AE23" s="34"/>
      <c r="AF23" s="34"/>
      <c r="AG23" s="35" t="s">
        <v>121</v>
      </c>
      <c r="AH23" s="35" t="s">
        <v>122</v>
      </c>
      <c r="AI23" s="36">
        <f>COUNT(tbl_Resultat[[#This Row],[L1]:[L10]])*tbl_Resultat[[#This Row],[Nombre]]</f>
        <v>4</v>
      </c>
      <c r="AJ23" s="37">
        <f ca="1">SUM(AJ22,tbl_Resultat[[#This Row],[Largeurs]]&lt;&gt;OFFSET(tbl_Resultat[[#This Row],[Largeurs]],-1,))</f>
        <v>8</v>
      </c>
      <c r="BA23" s="19">
        <v>500</v>
      </c>
      <c r="BB23" s="19">
        <v>100</v>
      </c>
      <c r="BC23" s="19">
        <v>0</v>
      </c>
      <c r="BD23" s="19">
        <v>260</v>
      </c>
      <c r="BE23" s="19" t="s">
        <v>129</v>
      </c>
    </row>
    <row r="24" spans="15:57" ht="15.75" thickBot="1" x14ac:dyDescent="0.3">
      <c r="O24"/>
      <c r="Q24" s="32" t="s">
        <v>87</v>
      </c>
      <c r="R24" s="32">
        <v>1</v>
      </c>
      <c r="S24" s="32">
        <v>500</v>
      </c>
      <c r="T24" s="32">
        <v>450</v>
      </c>
      <c r="U24" s="32">
        <v>420</v>
      </c>
      <c r="V24" s="33">
        <v>0.93333333333333335</v>
      </c>
      <c r="W24" s="34">
        <v>105</v>
      </c>
      <c r="X24" s="34">
        <v>105</v>
      </c>
      <c r="Y24" s="34">
        <v>105</v>
      </c>
      <c r="Z24" s="34">
        <v>105</v>
      </c>
      <c r="AA24" s="34"/>
      <c r="AB24" s="34"/>
      <c r="AC24" s="34"/>
      <c r="AD24" s="34"/>
      <c r="AE24" s="34"/>
      <c r="AF24" s="34"/>
      <c r="AG24" s="35" t="s">
        <v>115</v>
      </c>
      <c r="AH24" s="35" t="s">
        <v>116</v>
      </c>
      <c r="AI24" s="36">
        <f>COUNT(tbl_Resultat[[#This Row],[L1]:[L10]])*tbl_Resultat[[#This Row],[Nombre]]</f>
        <v>4</v>
      </c>
      <c r="AJ24" s="37">
        <f ca="1">SUM(AJ23,tbl_Resultat[[#This Row],[Largeurs]]&lt;&gt;OFFSET(tbl_Resultat[[#This Row],[Largeurs]],-1,))</f>
        <v>9</v>
      </c>
      <c r="BA24" s="19">
        <v>500</v>
      </c>
      <c r="BB24" s="19">
        <v>90</v>
      </c>
      <c r="BC24" s="19">
        <v>0</v>
      </c>
      <c r="BD24" s="19">
        <v>360</v>
      </c>
      <c r="BE24" s="19" t="s">
        <v>131</v>
      </c>
    </row>
    <row r="25" spans="15:57" ht="15.75" thickBot="1" x14ac:dyDescent="0.3">
      <c r="O25"/>
      <c r="Q25" s="32" t="s">
        <v>144</v>
      </c>
      <c r="R25" s="32">
        <v>1</v>
      </c>
      <c r="S25" s="32">
        <v>500</v>
      </c>
      <c r="T25" s="32">
        <v>450</v>
      </c>
      <c r="U25" s="32">
        <v>415</v>
      </c>
      <c r="V25" s="33">
        <v>0.92222222222222228</v>
      </c>
      <c r="W25" s="34">
        <v>105</v>
      </c>
      <c r="X25" s="34">
        <v>105</v>
      </c>
      <c r="Y25" s="34">
        <v>105</v>
      </c>
      <c r="Z25" s="34">
        <v>100</v>
      </c>
      <c r="AA25" s="34"/>
      <c r="AB25" s="34"/>
      <c r="AC25" s="34"/>
      <c r="AD25" s="34"/>
      <c r="AE25" s="34"/>
      <c r="AF25" s="34"/>
      <c r="AG25" s="35" t="s">
        <v>153</v>
      </c>
      <c r="AH25" s="35" t="s">
        <v>154</v>
      </c>
      <c r="AI25" s="36">
        <f>COUNT(tbl_Resultat[[#This Row],[L1]:[L10]])*tbl_Resultat[[#This Row],[Nombre]]</f>
        <v>4</v>
      </c>
      <c r="AJ25" s="37">
        <f ca="1">SUM(AJ24,tbl_Resultat[[#This Row],[Largeurs]]&lt;&gt;OFFSET(tbl_Resultat[[#This Row],[Largeurs]],-1,))</f>
        <v>10</v>
      </c>
      <c r="BA25" s="19" t="s">
        <v>74</v>
      </c>
    </row>
    <row r="26" spans="15:57" ht="15.75" thickBot="1" x14ac:dyDescent="0.3">
      <c r="O26"/>
      <c r="Q26" s="32" t="s">
        <v>79</v>
      </c>
      <c r="R26" s="32">
        <v>1</v>
      </c>
      <c r="S26" s="32">
        <v>500</v>
      </c>
      <c r="T26" s="32">
        <v>450</v>
      </c>
      <c r="U26" s="32">
        <v>450</v>
      </c>
      <c r="V26" s="33">
        <v>1</v>
      </c>
      <c r="W26" s="34">
        <v>105</v>
      </c>
      <c r="X26" s="34">
        <v>100</v>
      </c>
      <c r="Y26" s="34">
        <v>100</v>
      </c>
      <c r="Z26" s="34">
        <v>100</v>
      </c>
      <c r="AA26" s="34">
        <v>45</v>
      </c>
      <c r="AB26" s="34"/>
      <c r="AC26" s="34"/>
      <c r="AD26" s="34"/>
      <c r="AE26" s="34"/>
      <c r="AF26" s="34"/>
      <c r="AG26" s="35" t="s">
        <v>118</v>
      </c>
      <c r="AH26" s="35" t="s">
        <v>119</v>
      </c>
      <c r="AI26" s="36">
        <f>COUNT(tbl_Resultat[[#This Row],[L1]:[L10]])*tbl_Resultat[[#This Row],[Nombre]]</f>
        <v>5</v>
      </c>
      <c r="AJ26" s="37">
        <f ca="1">SUM(AJ25,tbl_Resultat[[#This Row],[Largeurs]]&lt;&gt;OFFSET(tbl_Resultat[[#This Row],[Largeurs]],-1,))</f>
        <v>11</v>
      </c>
      <c r="BA26" s="19" t="s">
        <v>81</v>
      </c>
      <c r="BB26" s="19" t="s">
        <v>82</v>
      </c>
      <c r="BC26" s="19" t="s">
        <v>56</v>
      </c>
      <c r="BD26" s="19" t="s">
        <v>57</v>
      </c>
      <c r="BE26" s="19" t="s">
        <v>96</v>
      </c>
    </row>
    <row r="27" spans="15:57" ht="15.75" thickBot="1" x14ac:dyDescent="0.3">
      <c r="O27"/>
      <c r="Q27" s="32" t="s">
        <v>84</v>
      </c>
      <c r="R27" s="32">
        <v>16</v>
      </c>
      <c r="S27" s="32">
        <v>500</v>
      </c>
      <c r="T27" s="32">
        <v>450</v>
      </c>
      <c r="U27" s="32">
        <v>445</v>
      </c>
      <c r="V27" s="33">
        <v>0.98888888888888893</v>
      </c>
      <c r="W27" s="34">
        <v>100</v>
      </c>
      <c r="X27" s="34">
        <v>100</v>
      </c>
      <c r="Y27" s="34">
        <v>100</v>
      </c>
      <c r="Z27" s="34">
        <v>100</v>
      </c>
      <c r="AA27" s="34">
        <v>45</v>
      </c>
      <c r="AB27" s="34"/>
      <c r="AC27" s="34"/>
      <c r="AD27" s="34"/>
      <c r="AE27" s="34"/>
      <c r="AF27" s="34"/>
      <c r="AG27" s="35" t="s">
        <v>111</v>
      </c>
      <c r="AH27" s="35" t="s">
        <v>112</v>
      </c>
      <c r="AI27" s="36">
        <f>COUNT(tbl_Resultat[[#This Row],[L1]:[L10]])*tbl_Resultat[[#This Row],[Nombre]]</f>
        <v>80</v>
      </c>
      <c r="AJ27" s="37">
        <f ca="1">SUM(AJ26,tbl_Resultat[[#This Row],[Largeurs]]&lt;&gt;OFFSET(tbl_Resultat[[#This Row],[Largeurs]],-1,))</f>
        <v>12</v>
      </c>
      <c r="BA27" s="19" t="s">
        <v>79</v>
      </c>
      <c r="BB27" s="19">
        <v>1</v>
      </c>
      <c r="BC27" s="19">
        <v>500</v>
      </c>
      <c r="BD27" s="19">
        <v>450</v>
      </c>
      <c r="BE27" s="19" t="s">
        <v>95</v>
      </c>
    </row>
    <row r="28" spans="15:57" ht="15.75" thickBot="1" x14ac:dyDescent="0.3">
      <c r="Q28" s="32" t="s">
        <v>97</v>
      </c>
      <c r="R28" s="32">
        <v>6</v>
      </c>
      <c r="S28" s="32">
        <v>500</v>
      </c>
      <c r="T28" s="32">
        <v>450</v>
      </c>
      <c r="U28" s="32">
        <v>445</v>
      </c>
      <c r="V28" s="33">
        <v>0.98888888888888893</v>
      </c>
      <c r="W28" s="34">
        <v>100</v>
      </c>
      <c r="X28" s="34">
        <v>100</v>
      </c>
      <c r="Y28" s="34">
        <v>100</v>
      </c>
      <c r="Z28" s="34">
        <v>100</v>
      </c>
      <c r="AA28" s="34">
        <v>45</v>
      </c>
      <c r="AB28" s="34"/>
      <c r="AC28" s="34"/>
      <c r="AD28" s="34"/>
      <c r="AE28" s="34"/>
      <c r="AF28" s="34"/>
      <c r="AG28" s="35" t="s">
        <v>111</v>
      </c>
      <c r="AH28" s="35" t="s">
        <v>112</v>
      </c>
      <c r="AI28" s="36">
        <f>COUNT(tbl_Resultat[[#This Row],[L1]:[L10]])*tbl_Resultat[[#This Row],[Nombre]]</f>
        <v>30</v>
      </c>
      <c r="AJ28" s="37">
        <f ca="1">SUM(AJ27,tbl_Resultat[[#This Row],[Largeurs]]&lt;&gt;OFFSET(tbl_Resultat[[#This Row],[Largeurs]],-1,))</f>
        <v>12</v>
      </c>
      <c r="BA28" s="19" t="s">
        <v>85</v>
      </c>
      <c r="BB28" s="19" t="s">
        <v>86</v>
      </c>
      <c r="BC28" s="19" t="s">
        <v>87</v>
      </c>
      <c r="BD28" s="19" t="s">
        <v>88</v>
      </c>
      <c r="BE28" s="19" t="s">
        <v>89</v>
      </c>
    </row>
    <row r="29" spans="15:57" ht="15.75" thickBot="1" x14ac:dyDescent="0.3">
      <c r="Q29" s="32" t="s">
        <v>98</v>
      </c>
      <c r="R29" s="32">
        <v>5</v>
      </c>
      <c r="S29" s="32">
        <v>500</v>
      </c>
      <c r="T29" s="32">
        <v>450</v>
      </c>
      <c r="U29" s="32">
        <v>445</v>
      </c>
      <c r="V29" s="33">
        <v>0.98888888888888893</v>
      </c>
      <c r="W29" s="34">
        <v>100</v>
      </c>
      <c r="X29" s="34">
        <v>100</v>
      </c>
      <c r="Y29" s="34">
        <v>100</v>
      </c>
      <c r="Z29" s="34">
        <v>100</v>
      </c>
      <c r="AA29" s="34">
        <v>45</v>
      </c>
      <c r="AB29" s="34"/>
      <c r="AC29" s="34"/>
      <c r="AD29" s="34"/>
      <c r="AE29" s="34"/>
      <c r="AF29" s="34"/>
      <c r="AG29" s="35" t="s">
        <v>111</v>
      </c>
      <c r="AH29" s="35" t="s">
        <v>112</v>
      </c>
      <c r="AI29" s="36">
        <f>COUNT(tbl_Resultat[[#This Row],[L1]:[L10]])*tbl_Resultat[[#This Row],[Nombre]]</f>
        <v>25</v>
      </c>
      <c r="AJ29" s="37">
        <f ca="1">SUM(AJ28,tbl_Resultat[[#This Row],[Largeurs]]&lt;&gt;OFFSET(tbl_Resultat[[#This Row],[Largeurs]],-1,))</f>
        <v>12</v>
      </c>
      <c r="BA29" s="19">
        <v>500</v>
      </c>
      <c r="BB29" s="19">
        <v>105</v>
      </c>
      <c r="BC29" s="19">
        <v>0</v>
      </c>
      <c r="BD29" s="19">
        <v>0</v>
      </c>
      <c r="BE29" s="19" t="s">
        <v>128</v>
      </c>
    </row>
    <row r="30" spans="15:57" ht="15.75" thickBot="1" x14ac:dyDescent="0.3">
      <c r="Q30" s="32" t="s">
        <v>99</v>
      </c>
      <c r="R30" s="32">
        <v>4</v>
      </c>
      <c r="S30" s="32">
        <v>500</v>
      </c>
      <c r="T30" s="32">
        <v>450</v>
      </c>
      <c r="U30" s="32">
        <v>445</v>
      </c>
      <c r="V30" s="33">
        <v>0.98888888888888893</v>
      </c>
      <c r="W30" s="34">
        <v>100</v>
      </c>
      <c r="X30" s="34">
        <v>100</v>
      </c>
      <c r="Y30" s="34">
        <v>100</v>
      </c>
      <c r="Z30" s="34">
        <v>100</v>
      </c>
      <c r="AA30" s="34">
        <v>45</v>
      </c>
      <c r="AB30" s="34"/>
      <c r="AC30" s="34"/>
      <c r="AD30" s="34"/>
      <c r="AE30" s="34"/>
      <c r="AF30" s="34"/>
      <c r="AG30" s="35" t="s">
        <v>111</v>
      </c>
      <c r="AH30" s="35" t="s">
        <v>112</v>
      </c>
      <c r="AI30" s="36">
        <f>COUNT(tbl_Resultat[[#This Row],[L1]:[L10]])*tbl_Resultat[[#This Row],[Nombre]]</f>
        <v>20</v>
      </c>
      <c r="AJ30" s="37">
        <f ca="1">SUM(AJ29,tbl_Resultat[[#This Row],[Largeurs]]&lt;&gt;OFFSET(tbl_Resultat[[#This Row],[Largeurs]],-1,))</f>
        <v>12</v>
      </c>
      <c r="BA30" s="19">
        <v>500</v>
      </c>
      <c r="BB30" s="19">
        <v>100</v>
      </c>
      <c r="BC30" s="19">
        <v>0</v>
      </c>
      <c r="BD30" s="19">
        <v>105</v>
      </c>
      <c r="BE30" s="19" t="s">
        <v>129</v>
      </c>
    </row>
    <row r="31" spans="15:57" ht="15.75" thickBot="1" x14ac:dyDescent="0.3">
      <c r="Q31" s="32" t="s">
        <v>145</v>
      </c>
      <c r="R31" s="32">
        <v>1</v>
      </c>
      <c r="S31" s="32">
        <v>500</v>
      </c>
      <c r="T31" s="32">
        <v>450</v>
      </c>
      <c r="U31" s="32">
        <v>445</v>
      </c>
      <c r="V31" s="33">
        <v>0.91388888888888886</v>
      </c>
      <c r="W31" s="34">
        <v>100</v>
      </c>
      <c r="X31" s="34">
        <v>100</v>
      </c>
      <c r="Y31" s="34">
        <v>100</v>
      </c>
      <c r="Z31" s="34">
        <v>100</v>
      </c>
      <c r="AA31" s="34">
        <v>45</v>
      </c>
      <c r="AB31" s="34"/>
      <c r="AC31" s="34"/>
      <c r="AD31" s="34"/>
      <c r="AE31" s="34"/>
      <c r="AF31" s="34"/>
      <c r="AG31" s="35" t="s">
        <v>111</v>
      </c>
      <c r="AH31" s="35" t="s">
        <v>112</v>
      </c>
      <c r="AI31" s="36">
        <f>COUNT(tbl_Resultat[[#This Row],[L1]:[L10]])*tbl_Resultat[[#This Row],[Nombre]]</f>
        <v>5</v>
      </c>
      <c r="AJ31" s="37">
        <f ca="1">SUM(AJ30,tbl_Resultat[[#This Row],[Largeurs]]&lt;&gt;OFFSET(tbl_Resultat[[#This Row],[Largeurs]],-1,))</f>
        <v>12</v>
      </c>
      <c r="BA31" s="19">
        <v>500</v>
      </c>
      <c r="BB31" s="19">
        <v>100</v>
      </c>
      <c r="BC31" s="19">
        <v>0</v>
      </c>
      <c r="BD31" s="19">
        <v>205</v>
      </c>
      <c r="BE31" s="19" t="s">
        <v>129</v>
      </c>
    </row>
    <row r="32" spans="15:57" ht="15.75" thickBot="1" x14ac:dyDescent="0.3">
      <c r="Q32" s="32" t="s">
        <v>146</v>
      </c>
      <c r="R32" s="32">
        <v>2</v>
      </c>
      <c r="S32" s="32">
        <v>500</v>
      </c>
      <c r="T32" s="32">
        <v>450</v>
      </c>
      <c r="U32" s="32">
        <v>400</v>
      </c>
      <c r="V32" s="33">
        <v>0.88888888888888884</v>
      </c>
      <c r="W32" s="34">
        <v>100</v>
      </c>
      <c r="X32" s="34">
        <v>100</v>
      </c>
      <c r="Y32" s="34">
        <v>100</v>
      </c>
      <c r="Z32" s="34">
        <v>100</v>
      </c>
      <c r="AA32" s="34"/>
      <c r="AB32" s="34"/>
      <c r="AC32" s="34"/>
      <c r="AD32" s="34"/>
      <c r="AE32" s="34"/>
      <c r="AF32" s="34"/>
      <c r="AG32" s="35" t="s">
        <v>155</v>
      </c>
      <c r="AH32" s="35" t="s">
        <v>156</v>
      </c>
      <c r="AI32" s="36">
        <f>COUNT(tbl_Resultat[[#This Row],[L1]:[L10]])*tbl_Resultat[[#This Row],[Nombre]]</f>
        <v>8</v>
      </c>
      <c r="AJ32" s="37">
        <f ca="1">SUM(AJ31,tbl_Resultat[[#This Row],[Largeurs]]&lt;&gt;OFFSET(tbl_Resultat[[#This Row],[Largeurs]],-1,))</f>
        <v>13</v>
      </c>
      <c r="BA32" s="19">
        <v>500</v>
      </c>
      <c r="BB32" s="19">
        <v>100</v>
      </c>
      <c r="BC32" s="19">
        <v>0</v>
      </c>
      <c r="BD32" s="19">
        <v>305</v>
      </c>
      <c r="BE32" s="19" t="s">
        <v>129</v>
      </c>
    </row>
    <row r="33" spans="17:57" ht="15.75" thickBot="1" x14ac:dyDescent="0.3">
      <c r="Q33" s="32" t="s">
        <v>147</v>
      </c>
      <c r="R33" s="32">
        <v>1</v>
      </c>
      <c r="S33" s="32">
        <v>500</v>
      </c>
      <c r="T33" s="32">
        <v>450</v>
      </c>
      <c r="U33" s="32">
        <v>400</v>
      </c>
      <c r="V33" s="33">
        <v>0.88888888888888884</v>
      </c>
      <c r="W33" s="34">
        <v>100</v>
      </c>
      <c r="X33" s="34">
        <v>100</v>
      </c>
      <c r="Y33" s="34">
        <v>100</v>
      </c>
      <c r="Z33" s="34">
        <v>100</v>
      </c>
      <c r="AA33" s="34"/>
      <c r="AB33" s="34"/>
      <c r="AC33" s="34"/>
      <c r="AD33" s="34"/>
      <c r="AE33" s="34"/>
      <c r="AF33" s="34"/>
      <c r="AG33" s="35" t="s">
        <v>155</v>
      </c>
      <c r="AH33" s="35" t="s">
        <v>156</v>
      </c>
      <c r="AI33" s="36">
        <f>COUNT(tbl_Resultat[[#This Row],[L1]:[L10]])*tbl_Resultat[[#This Row],[Nombre]]</f>
        <v>4</v>
      </c>
      <c r="AJ33" s="37">
        <f ca="1">SUM(AJ32,tbl_Resultat[[#This Row],[Largeurs]]&lt;&gt;OFFSET(tbl_Resultat[[#This Row],[Largeurs]],-1,))</f>
        <v>13</v>
      </c>
      <c r="BA33" s="19">
        <v>500</v>
      </c>
      <c r="BB33" s="19">
        <v>45</v>
      </c>
      <c r="BC33" s="19">
        <v>0</v>
      </c>
      <c r="BD33" s="19">
        <v>405</v>
      </c>
      <c r="BE33" s="19" t="s">
        <v>133</v>
      </c>
    </row>
    <row r="34" spans="17:57" ht="15.75" thickBot="1" x14ac:dyDescent="0.3">
      <c r="Q34" s="32" t="s">
        <v>148</v>
      </c>
      <c r="R34" s="32">
        <v>1</v>
      </c>
      <c r="S34" s="32">
        <v>500</v>
      </c>
      <c r="T34" s="32">
        <v>450</v>
      </c>
      <c r="U34" s="32">
        <v>89</v>
      </c>
      <c r="V34" s="33">
        <v>0.19777777777777777</v>
      </c>
      <c r="W34" s="34">
        <v>89</v>
      </c>
      <c r="X34" s="34"/>
      <c r="Y34" s="34"/>
      <c r="Z34" s="34"/>
      <c r="AA34" s="34"/>
      <c r="AB34" s="34"/>
      <c r="AC34" s="34"/>
      <c r="AD34" s="34"/>
      <c r="AE34" s="34"/>
      <c r="AF34" s="34"/>
      <c r="AG34" s="35">
        <v>8.8999999999999996E-2</v>
      </c>
      <c r="AH34" s="35">
        <v>89</v>
      </c>
      <c r="AI34" s="36">
        <f>COUNT(tbl_Resultat[[#This Row],[L1]:[L10]])*tbl_Resultat[[#This Row],[Nombre]]</f>
        <v>1</v>
      </c>
      <c r="AJ34" s="37">
        <f ca="1">SUM(AJ33,tbl_Resultat[[#This Row],[Largeurs]]&lt;&gt;OFFSET(tbl_Resultat[[#This Row],[Largeurs]],-1,))</f>
        <v>14</v>
      </c>
      <c r="BA34" s="19" t="s">
        <v>74</v>
      </c>
    </row>
    <row r="35" spans="17:57" x14ac:dyDescent="0.25">
      <c r="BA35" s="19" t="s">
        <v>81</v>
      </c>
      <c r="BB35" s="19" t="s">
        <v>82</v>
      </c>
      <c r="BC35" s="19" t="s">
        <v>56</v>
      </c>
      <c r="BD35" s="19" t="s">
        <v>57</v>
      </c>
      <c r="BE35" s="19" t="s">
        <v>96</v>
      </c>
    </row>
    <row r="36" spans="17:57" x14ac:dyDescent="0.25">
      <c r="BA36" s="19" t="s">
        <v>77</v>
      </c>
      <c r="BB36" s="19">
        <v>1</v>
      </c>
      <c r="BC36" s="19">
        <v>500</v>
      </c>
      <c r="BD36" s="19">
        <v>450</v>
      </c>
      <c r="BE36" s="19" t="s">
        <v>95</v>
      </c>
    </row>
    <row r="37" spans="17:57" x14ac:dyDescent="0.25">
      <c r="BA37" s="19" t="s">
        <v>85</v>
      </c>
      <c r="BB37" s="19" t="s">
        <v>86</v>
      </c>
      <c r="BC37" s="19" t="s">
        <v>87</v>
      </c>
      <c r="BD37" s="19" t="s">
        <v>88</v>
      </c>
      <c r="BE37" s="19" t="s">
        <v>89</v>
      </c>
    </row>
    <row r="38" spans="17:57" x14ac:dyDescent="0.25">
      <c r="BA38" s="19">
        <v>500</v>
      </c>
      <c r="BB38" s="19">
        <v>160</v>
      </c>
      <c r="BC38" s="19">
        <v>0</v>
      </c>
      <c r="BD38" s="19">
        <v>0</v>
      </c>
      <c r="BE38" s="19" t="s">
        <v>125</v>
      </c>
    </row>
    <row r="39" spans="17:57" x14ac:dyDescent="0.25">
      <c r="BA39" s="19">
        <v>500</v>
      </c>
      <c r="BB39" s="19">
        <v>100</v>
      </c>
      <c r="BC39" s="19">
        <v>0</v>
      </c>
      <c r="BD39" s="19">
        <v>160</v>
      </c>
      <c r="BE39" s="19" t="s">
        <v>130</v>
      </c>
    </row>
    <row r="40" spans="17:57" x14ac:dyDescent="0.25">
      <c r="BA40" s="19">
        <v>500</v>
      </c>
      <c r="BB40" s="19">
        <v>100</v>
      </c>
      <c r="BC40" s="19">
        <v>0</v>
      </c>
      <c r="BD40" s="19">
        <v>260</v>
      </c>
      <c r="BE40" s="19" t="s">
        <v>130</v>
      </c>
    </row>
    <row r="41" spans="17:57" x14ac:dyDescent="0.25">
      <c r="BA41" s="19">
        <v>500</v>
      </c>
      <c r="BB41" s="19">
        <v>90</v>
      </c>
      <c r="BC41" s="19">
        <v>0</v>
      </c>
      <c r="BD41" s="19">
        <v>360</v>
      </c>
      <c r="BE41" s="19" t="s">
        <v>131</v>
      </c>
    </row>
    <row r="42" spans="17:57" x14ac:dyDescent="0.25">
      <c r="BA42" s="19" t="s">
        <v>74</v>
      </c>
    </row>
    <row r="43" spans="17:57" x14ac:dyDescent="0.25">
      <c r="BA43" s="19" t="s">
        <v>81</v>
      </c>
      <c r="BB43" s="19" t="s">
        <v>82</v>
      </c>
      <c r="BC43" s="19" t="s">
        <v>56</v>
      </c>
      <c r="BD43" s="19" t="s">
        <v>57</v>
      </c>
      <c r="BE43" s="19" t="s">
        <v>96</v>
      </c>
    </row>
    <row r="44" spans="17:57" x14ac:dyDescent="0.25">
      <c r="BA44" s="19" t="s">
        <v>75</v>
      </c>
      <c r="BB44" s="19">
        <v>3</v>
      </c>
      <c r="BC44" s="19">
        <v>500</v>
      </c>
      <c r="BD44" s="19">
        <v>450</v>
      </c>
      <c r="BE44" s="19" t="s">
        <v>95</v>
      </c>
    </row>
    <row r="45" spans="17:57" x14ac:dyDescent="0.25">
      <c r="BA45" s="19" t="s">
        <v>85</v>
      </c>
      <c r="BB45" s="19" t="s">
        <v>86</v>
      </c>
      <c r="BC45" s="19" t="s">
        <v>87</v>
      </c>
      <c r="BD45" s="19" t="s">
        <v>88</v>
      </c>
      <c r="BE45" s="19" t="s">
        <v>89</v>
      </c>
    </row>
    <row r="46" spans="17:57" x14ac:dyDescent="0.25">
      <c r="BA46" s="19">
        <v>500</v>
      </c>
      <c r="BB46" s="19">
        <v>160</v>
      </c>
      <c r="BC46" s="19">
        <v>0</v>
      </c>
      <c r="BD46" s="19">
        <v>0</v>
      </c>
      <c r="BE46" s="19" t="s">
        <v>125</v>
      </c>
    </row>
    <row r="47" spans="17:57" x14ac:dyDescent="0.25">
      <c r="BA47" s="19">
        <v>500</v>
      </c>
      <c r="BB47" s="19">
        <v>100</v>
      </c>
      <c r="BC47" s="19">
        <v>0</v>
      </c>
      <c r="BD47" s="19">
        <v>160</v>
      </c>
      <c r="BE47" s="19" t="s">
        <v>130</v>
      </c>
    </row>
    <row r="48" spans="17:57" x14ac:dyDescent="0.25">
      <c r="BA48" s="19">
        <v>500</v>
      </c>
      <c r="BB48" s="19">
        <v>100</v>
      </c>
      <c r="BC48" s="19">
        <v>0</v>
      </c>
      <c r="BD48" s="19">
        <v>260</v>
      </c>
      <c r="BE48" s="19" t="s">
        <v>130</v>
      </c>
    </row>
    <row r="49" spans="53:57" x14ac:dyDescent="0.25">
      <c r="BA49" s="19">
        <v>500</v>
      </c>
      <c r="BB49" s="19">
        <v>89</v>
      </c>
      <c r="BC49" s="19">
        <v>0</v>
      </c>
      <c r="BD49" s="19">
        <v>360</v>
      </c>
      <c r="BE49" s="19" t="s">
        <v>132</v>
      </c>
    </row>
    <row r="50" spans="53:57" x14ac:dyDescent="0.25">
      <c r="BA50" s="19" t="s">
        <v>74</v>
      </c>
    </row>
    <row r="51" spans="53:57" x14ac:dyDescent="0.25">
      <c r="BA51" s="19" t="s">
        <v>81</v>
      </c>
      <c r="BB51" s="19" t="s">
        <v>82</v>
      </c>
      <c r="BC51" s="19" t="s">
        <v>56</v>
      </c>
      <c r="BD51" s="19" t="s">
        <v>57</v>
      </c>
      <c r="BE51" s="19" t="s">
        <v>96</v>
      </c>
    </row>
    <row r="52" spans="53:57" x14ac:dyDescent="0.25">
      <c r="BA52" s="19" t="s">
        <v>80</v>
      </c>
      <c r="BB52" s="19">
        <v>1</v>
      </c>
      <c r="BC52" s="19">
        <v>500</v>
      </c>
      <c r="BD52" s="19">
        <v>450</v>
      </c>
      <c r="BE52" s="19" t="s">
        <v>95</v>
      </c>
    </row>
    <row r="53" spans="53:57" x14ac:dyDescent="0.25">
      <c r="BA53" s="19" t="s">
        <v>85</v>
      </c>
      <c r="BB53" s="19" t="s">
        <v>86</v>
      </c>
      <c r="BC53" s="19" t="s">
        <v>87</v>
      </c>
      <c r="BD53" s="19" t="s">
        <v>88</v>
      </c>
      <c r="BE53" s="19" t="s">
        <v>89</v>
      </c>
    </row>
    <row r="54" spans="53:57" x14ac:dyDescent="0.25">
      <c r="BA54" s="19">
        <v>500</v>
      </c>
      <c r="BB54" s="19">
        <v>120</v>
      </c>
      <c r="BC54" s="19">
        <v>0</v>
      </c>
      <c r="BD54" s="19">
        <v>0</v>
      </c>
      <c r="BE54" s="19" t="s">
        <v>126</v>
      </c>
    </row>
    <row r="55" spans="53:57" x14ac:dyDescent="0.25">
      <c r="BA55" s="19">
        <v>500</v>
      </c>
      <c r="BB55" s="19">
        <v>120</v>
      </c>
      <c r="BC55" s="19">
        <v>0</v>
      </c>
      <c r="BD55" s="19">
        <v>120</v>
      </c>
      <c r="BE55" s="19" t="s">
        <v>126</v>
      </c>
    </row>
    <row r="56" spans="53:57" x14ac:dyDescent="0.25">
      <c r="BA56" s="19">
        <v>500</v>
      </c>
      <c r="BB56" s="19">
        <v>120</v>
      </c>
      <c r="BC56" s="19">
        <v>0</v>
      </c>
      <c r="BD56" s="19">
        <v>240</v>
      </c>
      <c r="BE56" s="19" t="s">
        <v>126</v>
      </c>
    </row>
    <row r="57" spans="53:57" x14ac:dyDescent="0.25">
      <c r="BA57" s="19">
        <v>500</v>
      </c>
      <c r="BB57" s="19">
        <v>89</v>
      </c>
      <c r="BC57" s="19">
        <v>0</v>
      </c>
      <c r="BD57" s="19">
        <v>360</v>
      </c>
      <c r="BE57" s="19" t="s">
        <v>132</v>
      </c>
    </row>
    <row r="58" spans="53:57" x14ac:dyDescent="0.25">
      <c r="BA58" s="19" t="s">
        <v>74</v>
      </c>
    </row>
    <row r="59" spans="53:57" x14ac:dyDescent="0.25">
      <c r="BA59" s="19" t="s">
        <v>81</v>
      </c>
      <c r="BB59" s="19" t="s">
        <v>82</v>
      </c>
      <c r="BC59" s="19" t="s">
        <v>56</v>
      </c>
      <c r="BD59" s="19" t="s">
        <v>57</v>
      </c>
      <c r="BE59" s="19" t="s">
        <v>96</v>
      </c>
    </row>
    <row r="60" spans="53:57" x14ac:dyDescent="0.25">
      <c r="BA60" s="19" t="s">
        <v>84</v>
      </c>
      <c r="BB60" s="19">
        <v>16</v>
      </c>
      <c r="BC60" s="19">
        <v>500</v>
      </c>
      <c r="BD60" s="19">
        <v>450</v>
      </c>
      <c r="BE60" s="19" t="s">
        <v>95</v>
      </c>
    </row>
    <row r="61" spans="53:57" x14ac:dyDescent="0.25">
      <c r="BA61" s="19" t="s">
        <v>85</v>
      </c>
      <c r="BB61" s="19" t="s">
        <v>86</v>
      </c>
      <c r="BC61" s="19" t="s">
        <v>87</v>
      </c>
      <c r="BD61" s="19" t="s">
        <v>88</v>
      </c>
      <c r="BE61" s="19" t="s">
        <v>89</v>
      </c>
    </row>
    <row r="62" spans="53:57" x14ac:dyDescent="0.25">
      <c r="BA62" s="19">
        <v>500</v>
      </c>
      <c r="BB62" s="19">
        <v>100</v>
      </c>
      <c r="BC62" s="19">
        <v>0</v>
      </c>
      <c r="BD62" s="19">
        <v>0</v>
      </c>
      <c r="BE62" s="19" t="s">
        <v>129</v>
      </c>
    </row>
    <row r="63" spans="53:57" x14ac:dyDescent="0.25">
      <c r="BA63" s="19">
        <v>500</v>
      </c>
      <c r="BB63" s="19">
        <v>100</v>
      </c>
      <c r="BC63" s="19">
        <v>0</v>
      </c>
      <c r="BD63" s="19">
        <v>100</v>
      </c>
      <c r="BE63" s="19" t="s">
        <v>129</v>
      </c>
    </row>
    <row r="64" spans="53:57" x14ac:dyDescent="0.25">
      <c r="BA64" s="19">
        <v>500</v>
      </c>
      <c r="BB64" s="19">
        <v>100</v>
      </c>
      <c r="BC64" s="19">
        <v>0</v>
      </c>
      <c r="BD64" s="19">
        <v>200</v>
      </c>
      <c r="BE64" s="19" t="s">
        <v>129</v>
      </c>
    </row>
    <row r="65" spans="53:57" x14ac:dyDescent="0.25">
      <c r="BA65" s="19">
        <v>500</v>
      </c>
      <c r="BB65" s="19">
        <v>100</v>
      </c>
      <c r="BC65" s="19">
        <v>0</v>
      </c>
      <c r="BD65" s="19">
        <v>300</v>
      </c>
      <c r="BE65" s="19" t="s">
        <v>129</v>
      </c>
    </row>
    <row r="66" spans="53:57" x14ac:dyDescent="0.25">
      <c r="BA66" s="19">
        <v>500</v>
      </c>
      <c r="BB66" s="19">
        <v>45</v>
      </c>
      <c r="BC66" s="19">
        <v>0</v>
      </c>
      <c r="BD66" s="19">
        <v>400</v>
      </c>
      <c r="BE66" s="19" t="s">
        <v>133</v>
      </c>
    </row>
    <row r="67" spans="53:57" x14ac:dyDescent="0.25">
      <c r="BA67" s="19" t="s">
        <v>74</v>
      </c>
    </row>
    <row r="68" spans="53:57" x14ac:dyDescent="0.25">
      <c r="BA68" s="19" t="s">
        <v>81</v>
      </c>
      <c r="BB68" s="19" t="s">
        <v>82</v>
      </c>
      <c r="BC68" s="19" t="s">
        <v>56</v>
      </c>
      <c r="BD68" s="19" t="s">
        <v>57</v>
      </c>
      <c r="BE68" s="19" t="s">
        <v>96</v>
      </c>
    </row>
    <row r="69" spans="53:57" x14ac:dyDescent="0.25">
      <c r="BA69" s="19" t="s">
        <v>97</v>
      </c>
      <c r="BB69" s="19">
        <v>6</v>
      </c>
      <c r="BC69" s="19">
        <v>500</v>
      </c>
      <c r="BD69" s="19">
        <v>450</v>
      </c>
      <c r="BE69" s="19" t="s">
        <v>95</v>
      </c>
    </row>
    <row r="70" spans="53:57" x14ac:dyDescent="0.25">
      <c r="BA70" s="19" t="s">
        <v>85</v>
      </c>
      <c r="BB70" s="19" t="s">
        <v>86</v>
      </c>
      <c r="BC70" s="19" t="s">
        <v>87</v>
      </c>
      <c r="BD70" s="19" t="s">
        <v>88</v>
      </c>
      <c r="BE70" s="19" t="s">
        <v>89</v>
      </c>
    </row>
    <row r="71" spans="53:57" x14ac:dyDescent="0.25">
      <c r="BA71" s="19">
        <v>500</v>
      </c>
      <c r="BB71" s="19">
        <v>100</v>
      </c>
      <c r="BC71" s="19">
        <v>0</v>
      </c>
      <c r="BD71" s="19">
        <v>0</v>
      </c>
      <c r="BE71" s="19" t="s">
        <v>130</v>
      </c>
    </row>
    <row r="72" spans="53:57" x14ac:dyDescent="0.25">
      <c r="BA72" s="19">
        <v>500</v>
      </c>
      <c r="BB72" s="19">
        <v>100</v>
      </c>
      <c r="BC72" s="19">
        <v>0</v>
      </c>
      <c r="BD72" s="19">
        <v>100</v>
      </c>
      <c r="BE72" s="19" t="s">
        <v>130</v>
      </c>
    </row>
    <row r="73" spans="53:57" x14ac:dyDescent="0.25">
      <c r="BA73" s="19">
        <v>500</v>
      </c>
      <c r="BB73" s="19">
        <v>100</v>
      </c>
      <c r="BC73" s="19">
        <v>0</v>
      </c>
      <c r="BD73" s="19">
        <v>200</v>
      </c>
      <c r="BE73" s="19" t="s">
        <v>130</v>
      </c>
    </row>
    <row r="74" spans="53:57" x14ac:dyDescent="0.25">
      <c r="BA74" s="19">
        <v>500</v>
      </c>
      <c r="BB74" s="19">
        <v>100</v>
      </c>
      <c r="BC74" s="19">
        <v>0</v>
      </c>
      <c r="BD74" s="19">
        <v>300</v>
      </c>
      <c r="BE74" s="19" t="s">
        <v>130</v>
      </c>
    </row>
    <row r="75" spans="53:57" x14ac:dyDescent="0.25">
      <c r="BA75" s="19">
        <v>500</v>
      </c>
      <c r="BB75" s="19">
        <v>45</v>
      </c>
      <c r="BC75" s="19">
        <v>0</v>
      </c>
      <c r="BD75" s="19">
        <v>400</v>
      </c>
      <c r="BE75" s="19" t="s">
        <v>133</v>
      </c>
    </row>
    <row r="76" spans="53:57" x14ac:dyDescent="0.25">
      <c r="BA76" s="19" t="s">
        <v>74</v>
      </c>
    </row>
    <row r="77" spans="53:57" x14ac:dyDescent="0.25">
      <c r="BA77" s="19" t="s">
        <v>81</v>
      </c>
      <c r="BB77" s="19" t="s">
        <v>82</v>
      </c>
      <c r="BC77" s="19" t="s">
        <v>56</v>
      </c>
      <c r="BD77" s="19" t="s">
        <v>57</v>
      </c>
      <c r="BE77" s="19" t="s">
        <v>96</v>
      </c>
    </row>
    <row r="78" spans="53:57" x14ac:dyDescent="0.25">
      <c r="BA78" s="19" t="s">
        <v>98</v>
      </c>
      <c r="BB78" s="19">
        <v>5</v>
      </c>
      <c r="BC78" s="19">
        <v>500</v>
      </c>
      <c r="BD78" s="19">
        <v>450</v>
      </c>
      <c r="BE78" s="19" t="s">
        <v>95</v>
      </c>
    </row>
    <row r="79" spans="53:57" x14ac:dyDescent="0.25">
      <c r="BA79" s="19" t="s">
        <v>85</v>
      </c>
      <c r="BB79" s="19" t="s">
        <v>86</v>
      </c>
      <c r="BC79" s="19" t="s">
        <v>87</v>
      </c>
      <c r="BD79" s="19" t="s">
        <v>88</v>
      </c>
      <c r="BE79" s="19" t="s">
        <v>89</v>
      </c>
    </row>
    <row r="80" spans="53:57" x14ac:dyDescent="0.25">
      <c r="BA80" s="19">
        <v>500</v>
      </c>
      <c r="BB80" s="19">
        <v>100</v>
      </c>
      <c r="BC80" s="19">
        <v>0</v>
      </c>
      <c r="BD80" s="19">
        <v>0</v>
      </c>
      <c r="BE80" s="19" t="s">
        <v>130</v>
      </c>
    </row>
    <row r="81" spans="53:57" x14ac:dyDescent="0.25">
      <c r="BA81" s="19">
        <v>500</v>
      </c>
      <c r="BB81" s="19">
        <v>100</v>
      </c>
      <c r="BC81" s="19">
        <v>0</v>
      </c>
      <c r="BD81" s="19">
        <v>100</v>
      </c>
      <c r="BE81" s="19" t="s">
        <v>129</v>
      </c>
    </row>
    <row r="82" spans="53:57" x14ac:dyDescent="0.25">
      <c r="BA82" s="19">
        <v>500</v>
      </c>
      <c r="BB82" s="19">
        <v>100</v>
      </c>
      <c r="BC82" s="19">
        <v>0</v>
      </c>
      <c r="BD82" s="19">
        <v>200</v>
      </c>
      <c r="BE82" s="19" t="s">
        <v>130</v>
      </c>
    </row>
    <row r="83" spans="53:57" x14ac:dyDescent="0.25">
      <c r="BA83" s="19">
        <v>500</v>
      </c>
      <c r="BB83" s="19">
        <v>100</v>
      </c>
      <c r="BC83" s="19">
        <v>0</v>
      </c>
      <c r="BD83" s="19">
        <v>300</v>
      </c>
      <c r="BE83" s="19" t="s">
        <v>130</v>
      </c>
    </row>
    <row r="84" spans="53:57" x14ac:dyDescent="0.25">
      <c r="BA84" s="19">
        <v>500</v>
      </c>
      <c r="BB84" s="19">
        <v>45</v>
      </c>
      <c r="BC84" s="19">
        <v>0</v>
      </c>
      <c r="BD84" s="19">
        <v>400</v>
      </c>
      <c r="BE84" s="19" t="s">
        <v>133</v>
      </c>
    </row>
    <row r="85" spans="53:57" x14ac:dyDescent="0.25">
      <c r="BA85" s="19" t="s">
        <v>74</v>
      </c>
    </row>
    <row r="86" spans="53:57" x14ac:dyDescent="0.25">
      <c r="BA86" s="19" t="s">
        <v>81</v>
      </c>
      <c r="BB86" s="19" t="s">
        <v>82</v>
      </c>
      <c r="BC86" s="19" t="s">
        <v>56</v>
      </c>
      <c r="BD86" s="19" t="s">
        <v>57</v>
      </c>
      <c r="BE86" s="19" t="s">
        <v>96</v>
      </c>
    </row>
    <row r="87" spans="53:57" x14ac:dyDescent="0.25">
      <c r="BA87" s="19" t="s">
        <v>99</v>
      </c>
      <c r="BB87" s="19">
        <v>4</v>
      </c>
      <c r="BC87" s="19">
        <v>500</v>
      </c>
      <c r="BD87" s="19">
        <v>450</v>
      </c>
      <c r="BE87" s="19" t="s">
        <v>95</v>
      </c>
    </row>
    <row r="88" spans="53:57" x14ac:dyDescent="0.25">
      <c r="BA88" s="19" t="s">
        <v>85</v>
      </c>
      <c r="BB88" s="19" t="s">
        <v>86</v>
      </c>
      <c r="BC88" s="19" t="s">
        <v>87</v>
      </c>
      <c r="BD88" s="19" t="s">
        <v>88</v>
      </c>
      <c r="BE88" s="19" t="s">
        <v>89</v>
      </c>
    </row>
    <row r="89" spans="53:57" x14ac:dyDescent="0.25">
      <c r="BA89" s="19">
        <v>500</v>
      </c>
      <c r="BB89" s="19">
        <v>100</v>
      </c>
      <c r="BC89" s="19">
        <v>0</v>
      </c>
      <c r="BD89" s="19">
        <v>0</v>
      </c>
      <c r="BE89" s="19" t="s">
        <v>130</v>
      </c>
    </row>
    <row r="90" spans="53:57" x14ac:dyDescent="0.25">
      <c r="BA90" s="19">
        <v>500</v>
      </c>
      <c r="BB90" s="19">
        <v>100</v>
      </c>
      <c r="BC90" s="19">
        <v>0</v>
      </c>
      <c r="BD90" s="19">
        <v>100</v>
      </c>
      <c r="BE90" s="19" t="s">
        <v>129</v>
      </c>
    </row>
    <row r="91" spans="53:57" x14ac:dyDescent="0.25">
      <c r="BA91" s="19">
        <v>500</v>
      </c>
      <c r="BB91" s="19">
        <v>100</v>
      </c>
      <c r="BC91" s="19">
        <v>0</v>
      </c>
      <c r="BD91" s="19">
        <v>200</v>
      </c>
      <c r="BE91" s="19" t="s">
        <v>129</v>
      </c>
    </row>
    <row r="92" spans="53:57" x14ac:dyDescent="0.25">
      <c r="BA92" s="19">
        <v>500</v>
      </c>
      <c r="BB92" s="19">
        <v>100</v>
      </c>
      <c r="BC92" s="19">
        <v>0</v>
      </c>
      <c r="BD92" s="19">
        <v>300</v>
      </c>
      <c r="BE92" s="19" t="s">
        <v>129</v>
      </c>
    </row>
    <row r="93" spans="53:57" x14ac:dyDescent="0.25">
      <c r="BA93" s="19">
        <v>500</v>
      </c>
      <c r="BB93" s="19">
        <v>45</v>
      </c>
      <c r="BC93" s="19">
        <v>0</v>
      </c>
      <c r="BD93" s="19">
        <v>400</v>
      </c>
      <c r="BE93" s="19" t="s">
        <v>133</v>
      </c>
    </row>
    <row r="94" spans="53:57" x14ac:dyDescent="0.25">
      <c r="BA94" s="19" t="s">
        <v>74</v>
      </c>
    </row>
    <row r="95" spans="53:57" x14ac:dyDescent="0.25">
      <c r="BA95" s="19" t="s">
        <v>81</v>
      </c>
      <c r="BB95" s="19" t="s">
        <v>82</v>
      </c>
      <c r="BC95" s="19" t="s">
        <v>56</v>
      </c>
      <c r="BD95" s="19" t="s">
        <v>57</v>
      </c>
      <c r="BE95" s="19" t="s">
        <v>96</v>
      </c>
    </row>
    <row r="96" spans="53:57" x14ac:dyDescent="0.25">
      <c r="BA96" s="19" t="s">
        <v>100</v>
      </c>
      <c r="BB96" s="19">
        <v>10</v>
      </c>
      <c r="BC96" s="19">
        <v>500</v>
      </c>
      <c r="BD96" s="19">
        <v>450</v>
      </c>
      <c r="BE96" s="19" t="s">
        <v>95</v>
      </c>
    </row>
    <row r="97" spans="1:57" x14ac:dyDescent="0.25">
      <c r="BA97" s="19" t="s">
        <v>85</v>
      </c>
      <c r="BB97" s="19" t="s">
        <v>86</v>
      </c>
      <c r="BC97" s="19" t="s">
        <v>87</v>
      </c>
      <c r="BD97" s="19" t="s">
        <v>88</v>
      </c>
      <c r="BE97" s="19" t="s">
        <v>89</v>
      </c>
    </row>
    <row r="98" spans="1:57" x14ac:dyDescent="0.25">
      <c r="BA98" s="19">
        <v>500</v>
      </c>
      <c r="BB98" s="19">
        <v>160</v>
      </c>
      <c r="BC98" s="19">
        <v>0</v>
      </c>
      <c r="BD98" s="19">
        <v>0</v>
      </c>
      <c r="BE98" s="19" t="s">
        <v>125</v>
      </c>
    </row>
    <row r="99" spans="1:57" x14ac:dyDescent="0.25">
      <c r="BA99" s="19">
        <v>500</v>
      </c>
      <c r="BB99" s="19">
        <v>160</v>
      </c>
      <c r="BC99" s="19">
        <v>0</v>
      </c>
      <c r="BD99" s="19">
        <v>160</v>
      </c>
      <c r="BE99" s="19" t="s">
        <v>125</v>
      </c>
    </row>
    <row r="100" spans="1:57" x14ac:dyDescent="0.25">
      <c r="BA100" s="19">
        <v>500</v>
      </c>
      <c r="BB100" s="19">
        <v>120</v>
      </c>
      <c r="BC100" s="19">
        <v>0</v>
      </c>
      <c r="BD100" s="19">
        <v>320</v>
      </c>
      <c r="BE100" s="19" t="s">
        <v>126</v>
      </c>
    </row>
    <row r="101" spans="1:57" x14ac:dyDescent="0.25">
      <c r="BA101" s="19" t="s">
        <v>74</v>
      </c>
    </row>
    <row r="102" spans="1:57" x14ac:dyDescent="0.25">
      <c r="BA102" s="19" t="s">
        <v>81</v>
      </c>
      <c r="BB102" s="19" t="s">
        <v>82</v>
      </c>
      <c r="BC102" s="19" t="s">
        <v>56</v>
      </c>
      <c r="BD102" s="19" t="s">
        <v>57</v>
      </c>
      <c r="BE102" s="19" t="s">
        <v>96</v>
      </c>
    </row>
    <row r="103" spans="1:57" x14ac:dyDescent="0.25">
      <c r="BA103" s="19" t="s">
        <v>102</v>
      </c>
      <c r="BB103" s="19">
        <v>3</v>
      </c>
      <c r="BC103" s="19">
        <v>500</v>
      </c>
      <c r="BD103" s="19">
        <v>450</v>
      </c>
      <c r="BE103" s="19" t="s">
        <v>95</v>
      </c>
    </row>
    <row r="104" spans="1:57" x14ac:dyDescent="0.25">
      <c r="BA104" s="19" t="s">
        <v>85</v>
      </c>
      <c r="BB104" s="19" t="s">
        <v>86</v>
      </c>
      <c r="BC104" s="19" t="s">
        <v>87</v>
      </c>
      <c r="BD104" s="19" t="s">
        <v>88</v>
      </c>
      <c r="BE104" s="19" t="s">
        <v>89</v>
      </c>
    </row>
    <row r="105" spans="1:57" x14ac:dyDescent="0.25">
      <c r="BA105" s="19">
        <v>500</v>
      </c>
      <c r="BB105" s="19">
        <v>120</v>
      </c>
      <c r="BC105" s="19">
        <v>0</v>
      </c>
      <c r="BD105" s="19">
        <v>0</v>
      </c>
      <c r="BE105" s="19" t="s">
        <v>126</v>
      </c>
    </row>
    <row r="106" spans="1:57" x14ac:dyDescent="0.25">
      <c r="BA106" s="19">
        <v>500</v>
      </c>
      <c r="BB106" s="19">
        <v>120</v>
      </c>
      <c r="BC106" s="19">
        <v>0</v>
      </c>
      <c r="BD106" s="19">
        <v>120</v>
      </c>
      <c r="BE106" s="19" t="s">
        <v>126</v>
      </c>
    </row>
    <row r="107" spans="1:57" x14ac:dyDescent="0.25">
      <c r="A107"/>
      <c r="BA107" s="19">
        <v>500</v>
      </c>
      <c r="BB107" s="19">
        <v>100</v>
      </c>
      <c r="BC107" s="19">
        <v>0</v>
      </c>
      <c r="BD107" s="19">
        <v>240</v>
      </c>
      <c r="BE107" s="19" t="s">
        <v>129</v>
      </c>
    </row>
    <row r="108" spans="1:57" x14ac:dyDescent="0.25">
      <c r="A108"/>
      <c r="BA108" s="19">
        <v>500</v>
      </c>
      <c r="BB108" s="19">
        <v>100</v>
      </c>
      <c r="BC108" s="19">
        <v>0</v>
      </c>
      <c r="BD108" s="19">
        <v>340</v>
      </c>
      <c r="BE108" s="19" t="s">
        <v>130</v>
      </c>
    </row>
    <row r="109" spans="1:57" x14ac:dyDescent="0.25">
      <c r="A109"/>
      <c r="BA109" s="19" t="s">
        <v>74</v>
      </c>
    </row>
    <row r="110" spans="1:57" x14ac:dyDescent="0.25">
      <c r="A110"/>
      <c r="BA110" s="19" t="s">
        <v>81</v>
      </c>
      <c r="BB110" s="19" t="s">
        <v>82</v>
      </c>
      <c r="BC110" s="19" t="s">
        <v>56</v>
      </c>
      <c r="BD110" s="19" t="s">
        <v>57</v>
      </c>
      <c r="BE110" s="19" t="s">
        <v>96</v>
      </c>
    </row>
    <row r="111" spans="1:57" x14ac:dyDescent="0.25">
      <c r="A111"/>
      <c r="BA111" s="19" t="s">
        <v>53</v>
      </c>
      <c r="BB111" s="19">
        <v>2</v>
      </c>
      <c r="BC111" s="19">
        <v>500</v>
      </c>
      <c r="BD111" s="19">
        <v>450</v>
      </c>
      <c r="BE111" s="19" t="s">
        <v>95</v>
      </c>
    </row>
    <row r="112" spans="1:57" x14ac:dyDescent="0.25">
      <c r="A112"/>
      <c r="BA112" s="19" t="s">
        <v>85</v>
      </c>
      <c r="BB112" s="19" t="s">
        <v>86</v>
      </c>
      <c r="BC112" s="19" t="s">
        <v>87</v>
      </c>
      <c r="BD112" s="19" t="s">
        <v>88</v>
      </c>
      <c r="BE112" s="19" t="s">
        <v>89</v>
      </c>
    </row>
    <row r="113" spans="1:57" x14ac:dyDescent="0.25">
      <c r="A113"/>
      <c r="BA113" s="19">
        <v>500</v>
      </c>
      <c r="BB113" s="19">
        <v>120</v>
      </c>
      <c r="BC113" s="19">
        <v>0</v>
      </c>
      <c r="BD113" s="19">
        <v>0</v>
      </c>
      <c r="BE113" s="19" t="s">
        <v>127</v>
      </c>
    </row>
    <row r="114" spans="1:57" x14ac:dyDescent="0.25">
      <c r="A114"/>
      <c r="BA114" s="19">
        <v>500</v>
      </c>
      <c r="BB114" s="19">
        <v>120</v>
      </c>
      <c r="BC114" s="19">
        <v>0</v>
      </c>
      <c r="BD114" s="19">
        <v>120</v>
      </c>
      <c r="BE114" s="19" t="s">
        <v>127</v>
      </c>
    </row>
    <row r="115" spans="1:57" x14ac:dyDescent="0.25">
      <c r="A115"/>
      <c r="BA115" s="19">
        <v>500</v>
      </c>
      <c r="BB115" s="19">
        <v>100</v>
      </c>
      <c r="BC115" s="19">
        <v>0</v>
      </c>
      <c r="BD115" s="19">
        <v>240</v>
      </c>
      <c r="BE115" s="19" t="s">
        <v>129</v>
      </c>
    </row>
    <row r="116" spans="1:57" x14ac:dyDescent="0.25">
      <c r="A116"/>
      <c r="BA116" s="19">
        <v>500</v>
      </c>
      <c r="BB116" s="19">
        <v>100</v>
      </c>
      <c r="BC116" s="19">
        <v>0</v>
      </c>
      <c r="BD116" s="19">
        <v>340</v>
      </c>
      <c r="BE116" s="19" t="s">
        <v>129</v>
      </c>
    </row>
    <row r="117" spans="1:57" x14ac:dyDescent="0.25">
      <c r="A117"/>
      <c r="BA117" s="19" t="s">
        <v>74</v>
      </c>
    </row>
    <row r="118" spans="1:57" x14ac:dyDescent="0.25">
      <c r="A118"/>
      <c r="BA118" s="19" t="s">
        <v>81</v>
      </c>
      <c r="BB118" s="19" t="s">
        <v>82</v>
      </c>
      <c r="BC118" s="19" t="s">
        <v>56</v>
      </c>
      <c r="BD118" s="19" t="s">
        <v>57</v>
      </c>
      <c r="BE118" s="19" t="s">
        <v>96</v>
      </c>
    </row>
    <row r="119" spans="1:57" x14ac:dyDescent="0.25">
      <c r="A119"/>
      <c r="BA119" s="19" t="s">
        <v>124</v>
      </c>
      <c r="BB119" s="19">
        <v>2</v>
      </c>
      <c r="BC119" s="19">
        <v>500</v>
      </c>
      <c r="BD119" s="19">
        <v>450</v>
      </c>
      <c r="BE119" s="19" t="s">
        <v>95</v>
      </c>
    </row>
    <row r="120" spans="1:57" x14ac:dyDescent="0.25">
      <c r="A120"/>
      <c r="BA120" s="19" t="s">
        <v>85</v>
      </c>
      <c r="BB120" s="19" t="s">
        <v>86</v>
      </c>
      <c r="BC120" s="19" t="s">
        <v>87</v>
      </c>
      <c r="BD120" s="19" t="s">
        <v>88</v>
      </c>
      <c r="BE120" s="19" t="s">
        <v>89</v>
      </c>
    </row>
    <row r="121" spans="1:57" x14ac:dyDescent="0.25">
      <c r="A121"/>
      <c r="BA121" s="19">
        <v>500</v>
      </c>
      <c r="BB121" s="19">
        <v>120</v>
      </c>
      <c r="BC121" s="19">
        <v>0</v>
      </c>
      <c r="BD121" s="19">
        <v>0</v>
      </c>
      <c r="BE121" s="19" t="s">
        <v>127</v>
      </c>
    </row>
    <row r="122" spans="1:57" x14ac:dyDescent="0.25">
      <c r="A122"/>
      <c r="BA122" s="19">
        <v>500</v>
      </c>
      <c r="BB122" s="19">
        <v>120</v>
      </c>
      <c r="BC122" s="19">
        <v>0</v>
      </c>
      <c r="BD122" s="19">
        <v>120</v>
      </c>
      <c r="BE122" s="19" t="s">
        <v>126</v>
      </c>
    </row>
    <row r="123" spans="1:57" x14ac:dyDescent="0.25">
      <c r="A123"/>
      <c r="BA123" s="19">
        <v>500</v>
      </c>
      <c r="BB123" s="19">
        <v>100</v>
      </c>
      <c r="BC123" s="19">
        <v>0</v>
      </c>
      <c r="BD123" s="19">
        <v>240</v>
      </c>
      <c r="BE123" s="19" t="s">
        <v>130</v>
      </c>
    </row>
    <row r="124" spans="1:57" x14ac:dyDescent="0.25">
      <c r="A124"/>
      <c r="BA124" s="19">
        <v>500</v>
      </c>
      <c r="BB124" s="19">
        <v>100</v>
      </c>
      <c r="BC124" s="19">
        <v>0</v>
      </c>
      <c r="BD124" s="19">
        <v>340</v>
      </c>
      <c r="BE124" s="19" t="s">
        <v>129</v>
      </c>
    </row>
    <row r="125" spans="1:57" x14ac:dyDescent="0.25">
      <c r="A125"/>
      <c r="BA125" s="19" t="s">
        <v>74</v>
      </c>
    </row>
    <row r="126" spans="1:57" x14ac:dyDescent="0.25">
      <c r="A126"/>
      <c r="BA126" s="19" t="s">
        <v>81</v>
      </c>
      <c r="BB126" s="19" t="s">
        <v>82</v>
      </c>
      <c r="BC126" s="19" t="s">
        <v>56</v>
      </c>
      <c r="BD126" s="19" t="s">
        <v>57</v>
      </c>
      <c r="BE126" s="19" t="s">
        <v>96</v>
      </c>
    </row>
    <row r="127" spans="1:57" x14ac:dyDescent="0.25">
      <c r="A127"/>
      <c r="BA127" s="19" t="s">
        <v>135</v>
      </c>
      <c r="BB127" s="19">
        <v>1</v>
      </c>
      <c r="BC127" s="19">
        <v>500</v>
      </c>
      <c r="BD127" s="19">
        <v>450</v>
      </c>
      <c r="BE127" s="19" t="s">
        <v>95</v>
      </c>
    </row>
    <row r="128" spans="1:57" x14ac:dyDescent="0.25">
      <c r="A128"/>
      <c r="BA128" s="19" t="s">
        <v>85</v>
      </c>
      <c r="BB128" s="19" t="s">
        <v>86</v>
      </c>
      <c r="BC128" s="19" t="s">
        <v>87</v>
      </c>
      <c r="BD128" s="19" t="s">
        <v>88</v>
      </c>
      <c r="BE128" s="19" t="s">
        <v>89</v>
      </c>
    </row>
    <row r="129" spans="1:57" x14ac:dyDescent="0.25">
      <c r="A129"/>
      <c r="BA129" s="19">
        <v>500</v>
      </c>
      <c r="BB129" s="19">
        <v>120</v>
      </c>
      <c r="BC129" s="19">
        <v>0</v>
      </c>
      <c r="BD129" s="19">
        <v>0</v>
      </c>
      <c r="BE129" s="19" t="s">
        <v>126</v>
      </c>
    </row>
    <row r="130" spans="1:57" x14ac:dyDescent="0.25">
      <c r="A130"/>
      <c r="BA130" s="19">
        <v>500</v>
      </c>
      <c r="BB130" s="19">
        <v>120</v>
      </c>
      <c r="BC130" s="19">
        <v>0</v>
      </c>
      <c r="BD130" s="19">
        <v>120</v>
      </c>
      <c r="BE130" s="19" t="s">
        <v>126</v>
      </c>
    </row>
    <row r="131" spans="1:57" x14ac:dyDescent="0.25">
      <c r="A131"/>
      <c r="BA131" s="19">
        <v>500</v>
      </c>
      <c r="BB131" s="19">
        <v>100</v>
      </c>
      <c r="BC131" s="19">
        <v>0</v>
      </c>
      <c r="BD131" s="19">
        <v>240</v>
      </c>
      <c r="BE131" s="19" t="s">
        <v>129</v>
      </c>
    </row>
    <row r="132" spans="1:57" x14ac:dyDescent="0.25">
      <c r="A132"/>
      <c r="BA132" s="19">
        <v>500</v>
      </c>
      <c r="BB132" s="19">
        <v>100</v>
      </c>
      <c r="BC132" s="19">
        <v>0</v>
      </c>
      <c r="BD132" s="19">
        <v>340</v>
      </c>
      <c r="BE132" s="19" t="s">
        <v>129</v>
      </c>
    </row>
    <row r="133" spans="1:57" x14ac:dyDescent="0.25">
      <c r="A133"/>
      <c r="BA133" s="19" t="s">
        <v>74</v>
      </c>
    </row>
    <row r="134" spans="1:57" x14ac:dyDescent="0.25">
      <c r="A134"/>
      <c r="BA134" s="19" t="s">
        <v>81</v>
      </c>
      <c r="BB134" s="19" t="s">
        <v>82</v>
      </c>
      <c r="BC134" s="19" t="s">
        <v>56</v>
      </c>
      <c r="BD134" s="19" t="s">
        <v>57</v>
      </c>
      <c r="BE134" s="19" t="s">
        <v>96</v>
      </c>
    </row>
    <row r="135" spans="1:57" x14ac:dyDescent="0.25">
      <c r="A135"/>
      <c r="BA135" s="19" t="s">
        <v>52</v>
      </c>
      <c r="BB135" s="19">
        <v>1</v>
      </c>
      <c r="BC135" s="19">
        <v>500</v>
      </c>
      <c r="BD135" s="19">
        <v>450</v>
      </c>
      <c r="BE135" s="19" t="s">
        <v>95</v>
      </c>
    </row>
    <row r="136" spans="1:57" x14ac:dyDescent="0.25">
      <c r="A136"/>
      <c r="BA136" s="19" t="s">
        <v>85</v>
      </c>
      <c r="BB136" s="19" t="s">
        <v>86</v>
      </c>
      <c r="BC136" s="19" t="s">
        <v>87</v>
      </c>
      <c r="BD136" s="19" t="s">
        <v>88</v>
      </c>
      <c r="BE136" s="19" t="s">
        <v>89</v>
      </c>
    </row>
    <row r="137" spans="1:57" x14ac:dyDescent="0.25">
      <c r="A137"/>
      <c r="BA137" s="19">
        <v>500</v>
      </c>
      <c r="BB137" s="19">
        <v>120</v>
      </c>
      <c r="BC137" s="19">
        <v>0</v>
      </c>
      <c r="BD137" s="19">
        <v>0</v>
      </c>
      <c r="BE137" s="19" t="s">
        <v>126</v>
      </c>
    </row>
    <row r="138" spans="1:57" x14ac:dyDescent="0.25">
      <c r="A138"/>
      <c r="BA138" s="19">
        <v>500</v>
      </c>
      <c r="BB138" s="19">
        <v>120</v>
      </c>
      <c r="BC138" s="19">
        <v>0</v>
      </c>
      <c r="BD138" s="19">
        <v>120</v>
      </c>
      <c r="BE138" s="19" t="s">
        <v>126</v>
      </c>
    </row>
    <row r="139" spans="1:57" x14ac:dyDescent="0.25">
      <c r="A139"/>
      <c r="BA139" s="19">
        <v>500</v>
      </c>
      <c r="BB139" s="19">
        <v>100</v>
      </c>
      <c r="BC139" s="19">
        <v>0</v>
      </c>
      <c r="BD139" s="19">
        <v>240</v>
      </c>
      <c r="BE139" s="19" t="s">
        <v>130</v>
      </c>
    </row>
    <row r="140" spans="1:57" x14ac:dyDescent="0.25">
      <c r="A140"/>
      <c r="BA140" s="19">
        <v>500</v>
      </c>
      <c r="BB140" s="19">
        <v>100</v>
      </c>
      <c r="BC140" s="19">
        <v>0</v>
      </c>
      <c r="BD140" s="19">
        <v>340</v>
      </c>
      <c r="BE140" s="19" t="s">
        <v>130</v>
      </c>
    </row>
    <row r="141" spans="1:57" x14ac:dyDescent="0.25">
      <c r="A141"/>
      <c r="BA141" s="19" t="s">
        <v>74</v>
      </c>
    </row>
    <row r="142" spans="1:57" x14ac:dyDescent="0.25">
      <c r="A142"/>
      <c r="BA142" s="19" t="s">
        <v>81</v>
      </c>
      <c r="BB142" s="19" t="s">
        <v>82</v>
      </c>
      <c r="BC142" s="19" t="s">
        <v>56</v>
      </c>
      <c r="BD142" s="19" t="s">
        <v>57</v>
      </c>
      <c r="BE142" s="19" t="s">
        <v>96</v>
      </c>
    </row>
    <row r="143" spans="1:57" x14ac:dyDescent="0.25">
      <c r="A143"/>
      <c r="BA143" s="19" t="s">
        <v>136</v>
      </c>
      <c r="BB143" s="19">
        <v>1</v>
      </c>
      <c r="BC143" s="19">
        <v>500</v>
      </c>
      <c r="BD143" s="19">
        <v>450</v>
      </c>
      <c r="BE143" s="19" t="s">
        <v>95</v>
      </c>
    </row>
    <row r="144" spans="1:57" x14ac:dyDescent="0.25">
      <c r="A144"/>
      <c r="BA144" s="19" t="s">
        <v>85</v>
      </c>
      <c r="BB144" s="19" t="s">
        <v>86</v>
      </c>
      <c r="BC144" s="19" t="s">
        <v>87</v>
      </c>
      <c r="BD144" s="19" t="s">
        <v>88</v>
      </c>
      <c r="BE144" s="19" t="s">
        <v>89</v>
      </c>
    </row>
    <row r="145" spans="1:57" x14ac:dyDescent="0.25">
      <c r="A145"/>
      <c r="BA145" s="19">
        <v>500</v>
      </c>
      <c r="BB145" s="19">
        <v>120</v>
      </c>
      <c r="BC145" s="19">
        <v>0</v>
      </c>
      <c r="BD145" s="19">
        <v>0</v>
      </c>
      <c r="BE145" s="19" t="s">
        <v>127</v>
      </c>
    </row>
    <row r="146" spans="1:57" x14ac:dyDescent="0.25">
      <c r="A146"/>
      <c r="BA146" s="19">
        <v>500</v>
      </c>
      <c r="BB146" s="19">
        <v>120</v>
      </c>
      <c r="BC146" s="19">
        <v>0</v>
      </c>
      <c r="BD146" s="19">
        <v>120</v>
      </c>
      <c r="BE146" s="19" t="s">
        <v>127</v>
      </c>
    </row>
    <row r="147" spans="1:57" x14ac:dyDescent="0.25">
      <c r="A147"/>
      <c r="BA147" s="19">
        <v>500</v>
      </c>
      <c r="BB147" s="19">
        <v>100</v>
      </c>
      <c r="BC147" s="19">
        <v>0</v>
      </c>
      <c r="BD147" s="19">
        <v>240</v>
      </c>
      <c r="BE147" s="19" t="s">
        <v>130</v>
      </c>
    </row>
    <row r="148" spans="1:57" x14ac:dyDescent="0.25">
      <c r="A148"/>
      <c r="BA148" s="19">
        <v>500</v>
      </c>
      <c r="BB148" s="19">
        <v>100</v>
      </c>
      <c r="BC148" s="19">
        <v>0</v>
      </c>
      <c r="BD148" s="19">
        <v>340</v>
      </c>
      <c r="BE148" s="19" t="s">
        <v>130</v>
      </c>
    </row>
    <row r="149" spans="1:57" x14ac:dyDescent="0.25">
      <c r="A149"/>
      <c r="BA149" s="19" t="s">
        <v>74</v>
      </c>
    </row>
    <row r="150" spans="1:57" x14ac:dyDescent="0.25">
      <c r="A150"/>
      <c r="BA150" s="19" t="s">
        <v>81</v>
      </c>
      <c r="BB150" s="19" t="s">
        <v>82</v>
      </c>
      <c r="BC150" s="19" t="s">
        <v>56</v>
      </c>
      <c r="BD150" s="19" t="s">
        <v>57</v>
      </c>
      <c r="BE150" s="19" t="s">
        <v>96</v>
      </c>
    </row>
    <row r="151" spans="1:57" x14ac:dyDescent="0.25">
      <c r="A151"/>
      <c r="BA151" s="19" t="s">
        <v>137</v>
      </c>
      <c r="BB151" s="19">
        <v>1</v>
      </c>
      <c r="BC151" s="19">
        <v>500</v>
      </c>
      <c r="BD151" s="19">
        <v>450</v>
      </c>
      <c r="BE151" s="19" t="s">
        <v>95</v>
      </c>
    </row>
    <row r="152" spans="1:57" x14ac:dyDescent="0.25">
      <c r="A152"/>
      <c r="BA152" s="19" t="s">
        <v>85</v>
      </c>
      <c r="BB152" s="19" t="s">
        <v>86</v>
      </c>
      <c r="BC152" s="19" t="s">
        <v>87</v>
      </c>
      <c r="BD152" s="19" t="s">
        <v>88</v>
      </c>
      <c r="BE152" s="19" t="s">
        <v>89</v>
      </c>
    </row>
    <row r="153" spans="1:57" x14ac:dyDescent="0.25">
      <c r="A153"/>
      <c r="BA153" s="19">
        <v>500</v>
      </c>
      <c r="BB153" s="19">
        <v>120</v>
      </c>
      <c r="BC153" s="19">
        <v>0</v>
      </c>
      <c r="BD153" s="19">
        <v>0</v>
      </c>
      <c r="BE153" s="19" t="s">
        <v>127</v>
      </c>
    </row>
    <row r="154" spans="1:57" x14ac:dyDescent="0.25">
      <c r="A154"/>
      <c r="BA154" s="19">
        <v>500</v>
      </c>
      <c r="BB154" s="19">
        <v>120</v>
      </c>
      <c r="BC154" s="19">
        <v>0</v>
      </c>
      <c r="BD154" s="19">
        <v>120</v>
      </c>
      <c r="BE154" s="19" t="s">
        <v>127</v>
      </c>
    </row>
    <row r="155" spans="1:57" x14ac:dyDescent="0.25">
      <c r="A155"/>
      <c r="BA155" s="19">
        <v>500</v>
      </c>
      <c r="BB155" s="19">
        <v>100</v>
      </c>
      <c r="BC155" s="19">
        <v>0</v>
      </c>
      <c r="BD155" s="19">
        <v>240</v>
      </c>
      <c r="BE155" s="19" t="s">
        <v>129</v>
      </c>
    </row>
    <row r="156" spans="1:57" x14ac:dyDescent="0.25">
      <c r="A156"/>
      <c r="BA156" s="19">
        <v>500</v>
      </c>
      <c r="BB156" s="19">
        <v>100</v>
      </c>
      <c r="BC156" s="19">
        <v>0</v>
      </c>
      <c r="BD156" s="19">
        <v>340</v>
      </c>
      <c r="BE156" s="19" t="s">
        <v>130</v>
      </c>
    </row>
    <row r="157" spans="1:57" x14ac:dyDescent="0.25">
      <c r="A157"/>
      <c r="BA157" s="19" t="s">
        <v>74</v>
      </c>
    </row>
    <row r="158" spans="1:57" x14ac:dyDescent="0.25">
      <c r="A158"/>
      <c r="BA158" s="19" t="s">
        <v>81</v>
      </c>
      <c r="BB158" s="19" t="s">
        <v>82</v>
      </c>
      <c r="BC158" s="19" t="s">
        <v>56</v>
      </c>
      <c r="BD158" s="19" t="s">
        <v>57</v>
      </c>
      <c r="BE158" s="19" t="s">
        <v>96</v>
      </c>
    </row>
    <row r="159" spans="1:57" x14ac:dyDescent="0.25">
      <c r="A159"/>
      <c r="BA159" s="19" t="s">
        <v>49</v>
      </c>
      <c r="BB159" s="19">
        <v>9</v>
      </c>
      <c r="BC159" s="19">
        <v>500</v>
      </c>
      <c r="BD159" s="19">
        <v>450</v>
      </c>
      <c r="BE159" s="19" t="s">
        <v>95</v>
      </c>
    </row>
    <row r="160" spans="1:57" x14ac:dyDescent="0.25">
      <c r="A160"/>
      <c r="BA160" s="19" t="s">
        <v>85</v>
      </c>
      <c r="BB160" s="19" t="s">
        <v>86</v>
      </c>
      <c r="BC160" s="19" t="s">
        <v>87</v>
      </c>
      <c r="BD160" s="19" t="s">
        <v>88</v>
      </c>
      <c r="BE160" s="19" t="s">
        <v>89</v>
      </c>
    </row>
    <row r="161" spans="1:57" x14ac:dyDescent="0.25">
      <c r="A161"/>
      <c r="BA161" s="19">
        <v>500</v>
      </c>
      <c r="BB161" s="19">
        <v>120</v>
      </c>
      <c r="BC161" s="19">
        <v>0</v>
      </c>
      <c r="BD161" s="19">
        <v>0</v>
      </c>
      <c r="BE161" s="19" t="s">
        <v>126</v>
      </c>
    </row>
    <row r="162" spans="1:57" x14ac:dyDescent="0.25">
      <c r="A162"/>
      <c r="BA162" s="19">
        <v>500</v>
      </c>
      <c r="BB162" s="19">
        <v>100</v>
      </c>
      <c r="BC162" s="19">
        <v>0</v>
      </c>
      <c r="BD162" s="19">
        <v>120</v>
      </c>
      <c r="BE162" s="19" t="s">
        <v>129</v>
      </c>
    </row>
    <row r="163" spans="1:57" x14ac:dyDescent="0.25">
      <c r="A163"/>
      <c r="BA163" s="19">
        <v>500</v>
      </c>
      <c r="BB163" s="19">
        <v>100</v>
      </c>
      <c r="BC163" s="19">
        <v>0</v>
      </c>
      <c r="BD163" s="19">
        <v>220</v>
      </c>
      <c r="BE163" s="19" t="s">
        <v>129</v>
      </c>
    </row>
    <row r="164" spans="1:57" x14ac:dyDescent="0.25">
      <c r="A164"/>
      <c r="BA164" s="19">
        <v>500</v>
      </c>
      <c r="BB164" s="19">
        <v>100</v>
      </c>
      <c r="BC164" s="19">
        <v>0</v>
      </c>
      <c r="BD164" s="19">
        <v>320</v>
      </c>
      <c r="BE164" s="19" t="s">
        <v>129</v>
      </c>
    </row>
    <row r="165" spans="1:57" x14ac:dyDescent="0.25">
      <c r="A165"/>
      <c r="BA165" s="19" t="s">
        <v>74</v>
      </c>
    </row>
    <row r="166" spans="1:57" x14ac:dyDescent="0.25">
      <c r="A166"/>
      <c r="BA166" s="19" t="s">
        <v>81</v>
      </c>
      <c r="BB166" s="19" t="s">
        <v>82</v>
      </c>
      <c r="BC166" s="19" t="s">
        <v>56</v>
      </c>
      <c r="BD166" s="19" t="s">
        <v>57</v>
      </c>
      <c r="BE166" s="19" t="s">
        <v>96</v>
      </c>
    </row>
    <row r="167" spans="1:57" x14ac:dyDescent="0.25">
      <c r="A167"/>
      <c r="BA167" s="19" t="s">
        <v>138</v>
      </c>
      <c r="BB167" s="19">
        <v>5</v>
      </c>
      <c r="BC167" s="19">
        <v>500</v>
      </c>
      <c r="BD167" s="19">
        <v>450</v>
      </c>
      <c r="BE167" s="19" t="s">
        <v>95</v>
      </c>
    </row>
    <row r="168" spans="1:57" x14ac:dyDescent="0.25">
      <c r="A168"/>
      <c r="BA168" s="19" t="s">
        <v>85</v>
      </c>
      <c r="BB168" s="19" t="s">
        <v>86</v>
      </c>
      <c r="BC168" s="19" t="s">
        <v>87</v>
      </c>
      <c r="BD168" s="19" t="s">
        <v>88</v>
      </c>
      <c r="BE168" s="19" t="s">
        <v>89</v>
      </c>
    </row>
    <row r="169" spans="1:57" x14ac:dyDescent="0.25">
      <c r="A169"/>
      <c r="BA169" s="19">
        <v>500</v>
      </c>
      <c r="BB169" s="19">
        <v>160</v>
      </c>
      <c r="BC169" s="19">
        <v>0</v>
      </c>
      <c r="BD169" s="19">
        <v>0</v>
      </c>
      <c r="BE169" s="19" t="s">
        <v>125</v>
      </c>
    </row>
    <row r="170" spans="1:57" x14ac:dyDescent="0.25">
      <c r="A170"/>
      <c r="BA170" s="19">
        <v>500</v>
      </c>
      <c r="BB170" s="19">
        <v>160</v>
      </c>
      <c r="BC170" s="19">
        <v>0</v>
      </c>
      <c r="BD170" s="19">
        <v>160</v>
      </c>
      <c r="BE170" s="19" t="s">
        <v>125</v>
      </c>
    </row>
    <row r="171" spans="1:57" x14ac:dyDescent="0.25">
      <c r="A171"/>
      <c r="BA171" s="19">
        <v>500</v>
      </c>
      <c r="BB171" s="19">
        <v>100</v>
      </c>
      <c r="BC171" s="19">
        <v>0</v>
      </c>
      <c r="BD171" s="19">
        <v>320</v>
      </c>
      <c r="BE171" s="19" t="s">
        <v>130</v>
      </c>
    </row>
    <row r="172" spans="1:57" x14ac:dyDescent="0.25">
      <c r="A172"/>
      <c r="BA172" s="19" t="s">
        <v>74</v>
      </c>
    </row>
    <row r="173" spans="1:57" x14ac:dyDescent="0.25">
      <c r="A173"/>
      <c r="BA173" s="19" t="s">
        <v>81</v>
      </c>
      <c r="BB173" s="19" t="s">
        <v>82</v>
      </c>
      <c r="BC173" s="19" t="s">
        <v>56</v>
      </c>
      <c r="BD173" s="19" t="s">
        <v>57</v>
      </c>
      <c r="BE173" s="19" t="s">
        <v>96</v>
      </c>
    </row>
    <row r="174" spans="1:57" x14ac:dyDescent="0.25">
      <c r="A174"/>
      <c r="BA174" s="19" t="s">
        <v>139</v>
      </c>
      <c r="BB174" s="19">
        <v>3</v>
      </c>
      <c r="BC174" s="19">
        <v>500</v>
      </c>
      <c r="BD174" s="19">
        <v>450</v>
      </c>
      <c r="BE174" s="19" t="s">
        <v>95</v>
      </c>
    </row>
    <row r="175" spans="1:57" x14ac:dyDescent="0.25">
      <c r="A175"/>
      <c r="BA175" s="19" t="s">
        <v>85</v>
      </c>
      <c r="BB175" s="19" t="s">
        <v>86</v>
      </c>
      <c r="BC175" s="19" t="s">
        <v>87</v>
      </c>
      <c r="BD175" s="19" t="s">
        <v>88</v>
      </c>
      <c r="BE175" s="19" t="s">
        <v>89</v>
      </c>
    </row>
    <row r="176" spans="1:57" x14ac:dyDescent="0.25">
      <c r="A176"/>
      <c r="BA176" s="19">
        <v>500</v>
      </c>
      <c r="BB176" s="19">
        <v>160</v>
      </c>
      <c r="BC176" s="19">
        <v>0</v>
      </c>
      <c r="BD176" s="19">
        <v>0</v>
      </c>
      <c r="BE176" s="19" t="s">
        <v>125</v>
      </c>
    </row>
    <row r="177" spans="1:57" x14ac:dyDescent="0.25">
      <c r="A177"/>
      <c r="BA177" s="19">
        <v>500</v>
      </c>
      <c r="BB177" s="19">
        <v>160</v>
      </c>
      <c r="BC177" s="19">
        <v>0</v>
      </c>
      <c r="BD177" s="19">
        <v>160</v>
      </c>
      <c r="BE177" s="19" t="s">
        <v>125</v>
      </c>
    </row>
    <row r="178" spans="1:57" x14ac:dyDescent="0.25">
      <c r="A178"/>
      <c r="BA178" s="19">
        <v>500</v>
      </c>
      <c r="BB178" s="19">
        <v>100</v>
      </c>
      <c r="BC178" s="19">
        <v>0</v>
      </c>
      <c r="BD178" s="19">
        <v>320</v>
      </c>
      <c r="BE178" s="19" t="s">
        <v>129</v>
      </c>
    </row>
    <row r="179" spans="1:57" x14ac:dyDescent="0.25">
      <c r="A179"/>
      <c r="BA179" s="19" t="s">
        <v>74</v>
      </c>
    </row>
    <row r="180" spans="1:57" x14ac:dyDescent="0.25">
      <c r="A180"/>
      <c r="BA180" s="19" t="s">
        <v>81</v>
      </c>
      <c r="BB180" s="19" t="s">
        <v>82</v>
      </c>
      <c r="BC180" s="19" t="s">
        <v>56</v>
      </c>
      <c r="BD180" s="19" t="s">
        <v>57</v>
      </c>
      <c r="BE180" s="19" t="s">
        <v>96</v>
      </c>
    </row>
    <row r="181" spans="1:57" x14ac:dyDescent="0.25">
      <c r="A181"/>
      <c r="BA181" s="19" t="s">
        <v>140</v>
      </c>
      <c r="BB181" s="19">
        <v>3</v>
      </c>
      <c r="BC181" s="19">
        <v>500</v>
      </c>
      <c r="BD181" s="19">
        <v>450</v>
      </c>
      <c r="BE181" s="19" t="s">
        <v>95</v>
      </c>
    </row>
    <row r="182" spans="1:57" x14ac:dyDescent="0.25">
      <c r="A182"/>
      <c r="BA182" s="19" t="s">
        <v>85</v>
      </c>
      <c r="BB182" s="19" t="s">
        <v>86</v>
      </c>
      <c r="BC182" s="19" t="s">
        <v>87</v>
      </c>
      <c r="BD182" s="19" t="s">
        <v>88</v>
      </c>
      <c r="BE182" s="19" t="s">
        <v>89</v>
      </c>
    </row>
    <row r="183" spans="1:57" x14ac:dyDescent="0.25">
      <c r="A183"/>
      <c r="BA183" s="19">
        <v>500</v>
      </c>
      <c r="BB183" s="19">
        <v>120</v>
      </c>
      <c r="BC183" s="19">
        <v>0</v>
      </c>
      <c r="BD183" s="19">
        <v>0</v>
      </c>
      <c r="BE183" s="19" t="s">
        <v>126</v>
      </c>
    </row>
    <row r="184" spans="1:57" x14ac:dyDescent="0.25">
      <c r="A184"/>
      <c r="BA184" s="19">
        <v>500</v>
      </c>
      <c r="BB184" s="19">
        <v>100</v>
      </c>
      <c r="BC184" s="19">
        <v>0</v>
      </c>
      <c r="BD184" s="19">
        <v>120</v>
      </c>
      <c r="BE184" s="19" t="s">
        <v>130</v>
      </c>
    </row>
    <row r="185" spans="1:57" x14ac:dyDescent="0.25">
      <c r="A185"/>
      <c r="BA185" s="19">
        <v>500</v>
      </c>
      <c r="BB185" s="19">
        <v>100</v>
      </c>
      <c r="BC185" s="19">
        <v>0</v>
      </c>
      <c r="BD185" s="19">
        <v>220</v>
      </c>
      <c r="BE185" s="19" t="s">
        <v>130</v>
      </c>
    </row>
    <row r="186" spans="1:57" x14ac:dyDescent="0.25">
      <c r="A186"/>
      <c r="BA186" s="19">
        <v>500</v>
      </c>
      <c r="BB186" s="19">
        <v>100</v>
      </c>
      <c r="BC186" s="19">
        <v>0</v>
      </c>
      <c r="BD186" s="19">
        <v>320</v>
      </c>
      <c r="BE186" s="19" t="s">
        <v>130</v>
      </c>
    </row>
    <row r="187" spans="1:57" x14ac:dyDescent="0.25">
      <c r="A187"/>
      <c r="BA187" s="19" t="s">
        <v>74</v>
      </c>
    </row>
    <row r="188" spans="1:57" x14ac:dyDescent="0.25">
      <c r="A188"/>
      <c r="BA188" s="19" t="s">
        <v>81</v>
      </c>
      <c r="BB188" s="19" t="s">
        <v>82</v>
      </c>
      <c r="BC188" s="19" t="s">
        <v>56</v>
      </c>
      <c r="BD188" s="19" t="s">
        <v>57</v>
      </c>
      <c r="BE188" s="19" t="s">
        <v>96</v>
      </c>
    </row>
    <row r="189" spans="1:57" x14ac:dyDescent="0.25">
      <c r="A189"/>
      <c r="BA189" s="19" t="s">
        <v>141</v>
      </c>
      <c r="BB189" s="19">
        <v>2</v>
      </c>
      <c r="BC189" s="19">
        <v>500</v>
      </c>
      <c r="BD189" s="19">
        <v>450</v>
      </c>
      <c r="BE189" s="19" t="s">
        <v>95</v>
      </c>
    </row>
    <row r="190" spans="1:57" x14ac:dyDescent="0.25">
      <c r="A190"/>
      <c r="BA190" s="19" t="s">
        <v>85</v>
      </c>
      <c r="BB190" s="19" t="s">
        <v>86</v>
      </c>
      <c r="BC190" s="19" t="s">
        <v>87</v>
      </c>
      <c r="BD190" s="19" t="s">
        <v>88</v>
      </c>
      <c r="BE190" s="19" t="s">
        <v>89</v>
      </c>
    </row>
    <row r="191" spans="1:57" x14ac:dyDescent="0.25">
      <c r="A191"/>
      <c r="BA191" s="19">
        <v>500</v>
      </c>
      <c r="BB191" s="19">
        <v>120</v>
      </c>
      <c r="BC191" s="19">
        <v>0</v>
      </c>
      <c r="BD191" s="19">
        <v>0</v>
      </c>
      <c r="BE191" s="19" t="s">
        <v>126</v>
      </c>
    </row>
    <row r="192" spans="1:57" x14ac:dyDescent="0.25">
      <c r="A192"/>
      <c r="BA192" s="19">
        <v>500</v>
      </c>
      <c r="BB192" s="19">
        <v>100</v>
      </c>
      <c r="BC192" s="19">
        <v>0</v>
      </c>
      <c r="BD192" s="19">
        <v>120</v>
      </c>
      <c r="BE192" s="19" t="s">
        <v>129</v>
      </c>
    </row>
    <row r="193" spans="1:57" x14ac:dyDescent="0.25">
      <c r="A193"/>
      <c r="BA193" s="19">
        <v>500</v>
      </c>
      <c r="BB193" s="19">
        <v>100</v>
      </c>
      <c r="BC193" s="19">
        <v>0</v>
      </c>
      <c r="BD193" s="19">
        <v>220</v>
      </c>
      <c r="BE193" s="19" t="s">
        <v>130</v>
      </c>
    </row>
    <row r="194" spans="1:57" x14ac:dyDescent="0.25">
      <c r="A194"/>
      <c r="BA194" s="19">
        <v>500</v>
      </c>
      <c r="BB194" s="19">
        <v>100</v>
      </c>
      <c r="BC194" s="19">
        <v>0</v>
      </c>
      <c r="BD194" s="19">
        <v>320</v>
      </c>
      <c r="BE194" s="19" t="s">
        <v>130</v>
      </c>
    </row>
    <row r="195" spans="1:57" x14ac:dyDescent="0.25">
      <c r="A195"/>
      <c r="BA195" s="19" t="s">
        <v>74</v>
      </c>
    </row>
    <row r="196" spans="1:57" x14ac:dyDescent="0.25">
      <c r="A196"/>
      <c r="BA196" s="19" t="s">
        <v>81</v>
      </c>
      <c r="BB196" s="19" t="s">
        <v>82</v>
      </c>
      <c r="BC196" s="19" t="s">
        <v>56</v>
      </c>
      <c r="BD196" s="19" t="s">
        <v>57</v>
      </c>
      <c r="BE196" s="19" t="s">
        <v>96</v>
      </c>
    </row>
    <row r="197" spans="1:57" x14ac:dyDescent="0.25">
      <c r="A197"/>
      <c r="BA197" s="19" t="s">
        <v>87</v>
      </c>
      <c r="BB197" s="19">
        <v>1</v>
      </c>
      <c r="BC197" s="19">
        <v>500</v>
      </c>
      <c r="BD197" s="19">
        <v>450</v>
      </c>
      <c r="BE197" s="19" t="s">
        <v>95</v>
      </c>
    </row>
    <row r="198" spans="1:57" x14ac:dyDescent="0.25">
      <c r="A198"/>
      <c r="BA198" s="19" t="s">
        <v>85</v>
      </c>
      <c r="BB198" s="19" t="s">
        <v>86</v>
      </c>
      <c r="BC198" s="19" t="s">
        <v>87</v>
      </c>
      <c r="BD198" s="19" t="s">
        <v>88</v>
      </c>
      <c r="BE198" s="19" t="s">
        <v>89</v>
      </c>
    </row>
    <row r="199" spans="1:57" x14ac:dyDescent="0.25">
      <c r="A199"/>
      <c r="BA199" s="19">
        <v>500</v>
      </c>
      <c r="BB199" s="19">
        <v>105</v>
      </c>
      <c r="BC199" s="19">
        <v>0</v>
      </c>
      <c r="BD199" s="19">
        <v>0</v>
      </c>
      <c r="BE199" s="19" t="s">
        <v>128</v>
      </c>
    </row>
    <row r="200" spans="1:57" x14ac:dyDescent="0.25">
      <c r="A200"/>
      <c r="BA200" s="19">
        <v>500</v>
      </c>
      <c r="BB200" s="19">
        <v>105</v>
      </c>
      <c r="BC200" s="19">
        <v>0</v>
      </c>
      <c r="BD200" s="19">
        <v>105</v>
      </c>
      <c r="BE200" s="19" t="s">
        <v>128</v>
      </c>
    </row>
    <row r="201" spans="1:57" x14ac:dyDescent="0.25">
      <c r="A201"/>
      <c r="BA201" s="19">
        <v>500</v>
      </c>
      <c r="BB201" s="19">
        <v>105</v>
      </c>
      <c r="BC201" s="19">
        <v>0</v>
      </c>
      <c r="BD201" s="19">
        <v>210</v>
      </c>
      <c r="BE201" s="19" t="s">
        <v>128</v>
      </c>
    </row>
    <row r="202" spans="1:57" x14ac:dyDescent="0.25">
      <c r="A202"/>
      <c r="BA202" s="19">
        <v>500</v>
      </c>
      <c r="BB202" s="19">
        <v>105</v>
      </c>
      <c r="BC202" s="19">
        <v>0</v>
      </c>
      <c r="BD202" s="19">
        <v>315</v>
      </c>
      <c r="BE202" s="19" t="s">
        <v>128</v>
      </c>
    </row>
    <row r="203" spans="1:57" x14ac:dyDescent="0.25">
      <c r="A203"/>
      <c r="BA203" s="19" t="s">
        <v>74</v>
      </c>
    </row>
    <row r="204" spans="1:57" x14ac:dyDescent="0.25">
      <c r="A204"/>
      <c r="BA204" s="19" t="s">
        <v>81</v>
      </c>
      <c r="BB204" s="19" t="s">
        <v>82</v>
      </c>
      <c r="BC204" s="19" t="s">
        <v>56</v>
      </c>
      <c r="BD204" s="19" t="s">
        <v>57</v>
      </c>
      <c r="BE204" s="19" t="s">
        <v>96</v>
      </c>
    </row>
    <row r="205" spans="1:57" x14ac:dyDescent="0.25">
      <c r="A205"/>
      <c r="BA205" s="19" t="s">
        <v>88</v>
      </c>
      <c r="BB205" s="19">
        <v>1</v>
      </c>
      <c r="BC205" s="19">
        <v>500</v>
      </c>
      <c r="BD205" s="19">
        <v>450</v>
      </c>
      <c r="BE205" s="19" t="s">
        <v>95</v>
      </c>
    </row>
    <row r="206" spans="1:57" x14ac:dyDescent="0.25">
      <c r="A206"/>
      <c r="BA206" s="19" t="s">
        <v>85</v>
      </c>
      <c r="BB206" s="19" t="s">
        <v>86</v>
      </c>
      <c r="BC206" s="19" t="s">
        <v>87</v>
      </c>
      <c r="BD206" s="19" t="s">
        <v>88</v>
      </c>
      <c r="BE206" s="19" t="s">
        <v>89</v>
      </c>
    </row>
    <row r="207" spans="1:57" x14ac:dyDescent="0.25">
      <c r="BA207" s="19">
        <v>500</v>
      </c>
      <c r="BB207" s="19">
        <v>120</v>
      </c>
      <c r="BC207" s="19">
        <v>0</v>
      </c>
      <c r="BD207" s="19">
        <v>0</v>
      </c>
      <c r="BE207" s="19" t="s">
        <v>126</v>
      </c>
    </row>
    <row r="208" spans="1:57" x14ac:dyDescent="0.25">
      <c r="BA208" s="19">
        <v>500</v>
      </c>
      <c r="BB208" s="19">
        <v>100</v>
      </c>
      <c r="BC208" s="19">
        <v>0</v>
      </c>
      <c r="BD208" s="19">
        <v>120</v>
      </c>
      <c r="BE208" s="19" t="s">
        <v>129</v>
      </c>
    </row>
    <row r="209" spans="53:57" x14ac:dyDescent="0.25">
      <c r="BA209" s="19">
        <v>500</v>
      </c>
      <c r="BB209" s="19">
        <v>100</v>
      </c>
      <c r="BC209" s="19">
        <v>0</v>
      </c>
      <c r="BD209" s="19">
        <v>220</v>
      </c>
      <c r="BE209" s="19" t="s">
        <v>130</v>
      </c>
    </row>
    <row r="210" spans="53:57" x14ac:dyDescent="0.25">
      <c r="BA210" s="19">
        <v>500</v>
      </c>
      <c r="BB210" s="19">
        <v>100</v>
      </c>
      <c r="BC210" s="19">
        <v>0</v>
      </c>
      <c r="BD210" s="19">
        <v>320</v>
      </c>
      <c r="BE210" s="19" t="s">
        <v>129</v>
      </c>
    </row>
    <row r="211" spans="53:57" x14ac:dyDescent="0.25">
      <c r="BA211" s="19" t="s">
        <v>74</v>
      </c>
    </row>
    <row r="212" spans="53:57" x14ac:dyDescent="0.25">
      <c r="BA212" s="19" t="s">
        <v>81</v>
      </c>
      <c r="BB212" s="19" t="s">
        <v>82</v>
      </c>
      <c r="BC212" s="19" t="s">
        <v>56</v>
      </c>
      <c r="BD212" s="19" t="s">
        <v>57</v>
      </c>
      <c r="BE212" s="19" t="s">
        <v>96</v>
      </c>
    </row>
    <row r="213" spans="53:57" x14ac:dyDescent="0.25">
      <c r="BA213" s="19" t="s">
        <v>142</v>
      </c>
      <c r="BB213" s="19">
        <v>1</v>
      </c>
      <c r="BC213" s="19">
        <v>500</v>
      </c>
      <c r="BD213" s="19">
        <v>450</v>
      </c>
      <c r="BE213" s="19" t="s">
        <v>95</v>
      </c>
    </row>
    <row r="214" spans="53:57" x14ac:dyDescent="0.25">
      <c r="BA214" s="19" t="s">
        <v>85</v>
      </c>
      <c r="BB214" s="19" t="s">
        <v>86</v>
      </c>
      <c r="BC214" s="19" t="s">
        <v>87</v>
      </c>
      <c r="BD214" s="19" t="s">
        <v>88</v>
      </c>
      <c r="BE214" s="19" t="s">
        <v>89</v>
      </c>
    </row>
    <row r="215" spans="53:57" x14ac:dyDescent="0.25">
      <c r="BA215" s="19">
        <v>500</v>
      </c>
      <c r="BB215" s="19">
        <v>120</v>
      </c>
      <c r="BC215" s="19">
        <v>0</v>
      </c>
      <c r="BD215" s="19">
        <v>0</v>
      </c>
      <c r="BE215" s="19" t="s">
        <v>127</v>
      </c>
    </row>
    <row r="216" spans="53:57" x14ac:dyDescent="0.25">
      <c r="BA216" s="19">
        <v>500</v>
      </c>
      <c r="BB216" s="19">
        <v>100</v>
      </c>
      <c r="BC216" s="19">
        <v>0</v>
      </c>
      <c r="BD216" s="19">
        <v>120</v>
      </c>
      <c r="BE216" s="19" t="s">
        <v>129</v>
      </c>
    </row>
    <row r="217" spans="53:57" x14ac:dyDescent="0.25">
      <c r="BA217" s="19">
        <v>500</v>
      </c>
      <c r="BB217" s="19">
        <v>100</v>
      </c>
      <c r="BC217" s="19">
        <v>0</v>
      </c>
      <c r="BD217" s="19">
        <v>220</v>
      </c>
      <c r="BE217" s="19" t="s">
        <v>129</v>
      </c>
    </row>
    <row r="218" spans="53:57" x14ac:dyDescent="0.25">
      <c r="BA218" s="19">
        <v>500</v>
      </c>
      <c r="BB218" s="19">
        <v>100</v>
      </c>
      <c r="BC218" s="19">
        <v>0</v>
      </c>
      <c r="BD218" s="19">
        <v>320</v>
      </c>
      <c r="BE218" s="19" t="s">
        <v>129</v>
      </c>
    </row>
    <row r="219" spans="53:57" x14ac:dyDescent="0.25">
      <c r="BA219" s="19" t="s">
        <v>74</v>
      </c>
    </row>
    <row r="220" spans="53:57" x14ac:dyDescent="0.25">
      <c r="BA220" s="19" t="s">
        <v>81</v>
      </c>
      <c r="BB220" s="19" t="s">
        <v>82</v>
      </c>
      <c r="BC220" s="19" t="s">
        <v>56</v>
      </c>
      <c r="BD220" s="19" t="s">
        <v>57</v>
      </c>
      <c r="BE220" s="19" t="s">
        <v>96</v>
      </c>
    </row>
    <row r="221" spans="53:57" x14ac:dyDescent="0.25">
      <c r="BA221" s="19" t="s">
        <v>143</v>
      </c>
      <c r="BB221" s="19">
        <v>1</v>
      </c>
      <c r="BC221" s="19">
        <v>500</v>
      </c>
      <c r="BD221" s="19">
        <v>450</v>
      </c>
      <c r="BE221" s="19" t="s">
        <v>95</v>
      </c>
    </row>
    <row r="222" spans="53:57" x14ac:dyDescent="0.25">
      <c r="BA222" s="19" t="s">
        <v>85</v>
      </c>
      <c r="BB222" s="19" t="s">
        <v>86</v>
      </c>
      <c r="BC222" s="19" t="s">
        <v>87</v>
      </c>
      <c r="BD222" s="19" t="s">
        <v>88</v>
      </c>
      <c r="BE222" s="19" t="s">
        <v>89</v>
      </c>
    </row>
    <row r="223" spans="53:57" x14ac:dyDescent="0.25">
      <c r="BA223" s="19">
        <v>500</v>
      </c>
      <c r="BB223" s="19">
        <v>120</v>
      </c>
      <c r="BC223" s="19">
        <v>0</v>
      </c>
      <c r="BD223" s="19">
        <v>0</v>
      </c>
      <c r="BE223" s="19" t="s">
        <v>127</v>
      </c>
    </row>
    <row r="224" spans="53:57" x14ac:dyDescent="0.25">
      <c r="BA224" s="19">
        <v>500</v>
      </c>
      <c r="BB224" s="19">
        <v>100</v>
      </c>
      <c r="BC224" s="19">
        <v>0</v>
      </c>
      <c r="BD224" s="19">
        <v>120</v>
      </c>
      <c r="BE224" s="19" t="s">
        <v>130</v>
      </c>
    </row>
    <row r="225" spans="53:57" x14ac:dyDescent="0.25">
      <c r="BA225" s="19">
        <v>500</v>
      </c>
      <c r="BB225" s="19">
        <v>100</v>
      </c>
      <c r="BC225" s="19">
        <v>0</v>
      </c>
      <c r="BD225" s="19">
        <v>220</v>
      </c>
      <c r="BE225" s="19" t="s">
        <v>130</v>
      </c>
    </row>
    <row r="226" spans="53:57" x14ac:dyDescent="0.25">
      <c r="BA226" s="19">
        <v>500</v>
      </c>
      <c r="BB226" s="19">
        <v>100</v>
      </c>
      <c r="BC226" s="19">
        <v>0</v>
      </c>
      <c r="BD226" s="19">
        <v>320</v>
      </c>
      <c r="BE226" s="19" t="s">
        <v>130</v>
      </c>
    </row>
    <row r="227" spans="53:57" x14ac:dyDescent="0.25">
      <c r="BA227" s="19" t="s">
        <v>74</v>
      </c>
    </row>
    <row r="228" spans="53:57" x14ac:dyDescent="0.25">
      <c r="BA228" s="19" t="s">
        <v>81</v>
      </c>
      <c r="BB228" s="19" t="s">
        <v>82</v>
      </c>
      <c r="BC228" s="19" t="s">
        <v>56</v>
      </c>
      <c r="BD228" s="19" t="s">
        <v>57</v>
      </c>
      <c r="BE228" s="19" t="s">
        <v>96</v>
      </c>
    </row>
    <row r="229" spans="53:57" x14ac:dyDescent="0.25">
      <c r="BA229" s="19" t="s">
        <v>144</v>
      </c>
      <c r="BB229" s="19">
        <v>1</v>
      </c>
      <c r="BC229" s="19">
        <v>500</v>
      </c>
      <c r="BD229" s="19">
        <v>450</v>
      </c>
      <c r="BE229" s="19" t="s">
        <v>95</v>
      </c>
    </row>
    <row r="230" spans="53:57" x14ac:dyDescent="0.25">
      <c r="BA230" s="19" t="s">
        <v>85</v>
      </c>
      <c r="BB230" s="19" t="s">
        <v>86</v>
      </c>
      <c r="BC230" s="19" t="s">
        <v>87</v>
      </c>
      <c r="BD230" s="19" t="s">
        <v>88</v>
      </c>
      <c r="BE230" s="19" t="s">
        <v>89</v>
      </c>
    </row>
    <row r="231" spans="53:57" x14ac:dyDescent="0.25">
      <c r="BA231" s="19">
        <v>500</v>
      </c>
      <c r="BB231" s="19">
        <v>105</v>
      </c>
      <c r="BC231" s="19">
        <v>0</v>
      </c>
      <c r="BD231" s="19">
        <v>0</v>
      </c>
      <c r="BE231" s="19" t="s">
        <v>128</v>
      </c>
    </row>
    <row r="232" spans="53:57" x14ac:dyDescent="0.25">
      <c r="BA232" s="19">
        <v>500</v>
      </c>
      <c r="BB232" s="19">
        <v>105</v>
      </c>
      <c r="BC232" s="19">
        <v>0</v>
      </c>
      <c r="BD232" s="19">
        <v>105</v>
      </c>
      <c r="BE232" s="19" t="s">
        <v>128</v>
      </c>
    </row>
    <row r="233" spans="53:57" x14ac:dyDescent="0.25">
      <c r="BA233" s="19">
        <v>500</v>
      </c>
      <c r="BB233" s="19">
        <v>105</v>
      </c>
      <c r="BC233" s="19">
        <v>0</v>
      </c>
      <c r="BD233" s="19">
        <v>210</v>
      </c>
      <c r="BE233" s="19" t="s">
        <v>128</v>
      </c>
    </row>
    <row r="234" spans="53:57" x14ac:dyDescent="0.25">
      <c r="BA234" s="19">
        <v>500</v>
      </c>
      <c r="BB234" s="19">
        <v>100</v>
      </c>
      <c r="BC234" s="19">
        <v>0</v>
      </c>
      <c r="BD234" s="19">
        <v>315</v>
      </c>
      <c r="BE234" s="19" t="s">
        <v>129</v>
      </c>
    </row>
    <row r="235" spans="53:57" x14ac:dyDescent="0.25">
      <c r="BA235" s="19" t="s">
        <v>74</v>
      </c>
    </row>
    <row r="236" spans="53:57" x14ac:dyDescent="0.25">
      <c r="BA236" s="19" t="s">
        <v>81</v>
      </c>
      <c r="BB236" s="19" t="s">
        <v>82</v>
      </c>
      <c r="BC236" s="19" t="s">
        <v>56</v>
      </c>
      <c r="BD236" s="19" t="s">
        <v>57</v>
      </c>
      <c r="BE236" s="19" t="s">
        <v>96</v>
      </c>
    </row>
    <row r="237" spans="53:57" x14ac:dyDescent="0.25">
      <c r="BA237" s="19" t="s">
        <v>145</v>
      </c>
      <c r="BB237" s="19">
        <v>1</v>
      </c>
      <c r="BC237" s="19">
        <v>500</v>
      </c>
      <c r="BD237" s="19">
        <v>450</v>
      </c>
      <c r="BE237" s="19" t="s">
        <v>95</v>
      </c>
    </row>
    <row r="238" spans="53:57" x14ac:dyDescent="0.25">
      <c r="BA238" s="19" t="s">
        <v>85</v>
      </c>
      <c r="BB238" s="19" t="s">
        <v>86</v>
      </c>
      <c r="BC238" s="19" t="s">
        <v>87</v>
      </c>
      <c r="BD238" s="19" t="s">
        <v>88</v>
      </c>
      <c r="BE238" s="19" t="s">
        <v>89</v>
      </c>
    </row>
    <row r="239" spans="53:57" x14ac:dyDescent="0.25">
      <c r="BA239" s="19">
        <v>500</v>
      </c>
      <c r="BB239" s="19">
        <v>100</v>
      </c>
      <c r="BC239" s="19">
        <v>0</v>
      </c>
      <c r="BD239" s="19">
        <v>0</v>
      </c>
      <c r="BE239" s="19" t="s">
        <v>129</v>
      </c>
    </row>
    <row r="240" spans="53:57" x14ac:dyDescent="0.25">
      <c r="BA240" s="19">
        <v>500</v>
      </c>
      <c r="BB240" s="19">
        <v>100</v>
      </c>
      <c r="BC240" s="19">
        <v>0</v>
      </c>
      <c r="BD240" s="19">
        <v>100</v>
      </c>
      <c r="BE240" s="19" t="s">
        <v>130</v>
      </c>
    </row>
    <row r="241" spans="53:57" x14ac:dyDescent="0.25">
      <c r="BA241" s="19">
        <v>500</v>
      </c>
      <c r="BB241" s="19">
        <v>100</v>
      </c>
      <c r="BC241" s="19">
        <v>0</v>
      </c>
      <c r="BD241" s="19">
        <v>200</v>
      </c>
      <c r="BE241" s="19" t="s">
        <v>130</v>
      </c>
    </row>
    <row r="242" spans="53:57" x14ac:dyDescent="0.25">
      <c r="BA242" s="19">
        <v>500</v>
      </c>
      <c r="BB242" s="19">
        <v>100</v>
      </c>
      <c r="BC242" s="19">
        <v>0</v>
      </c>
      <c r="BD242" s="19">
        <v>300</v>
      </c>
      <c r="BE242" s="19" t="s">
        <v>130</v>
      </c>
    </row>
    <row r="243" spans="53:57" x14ac:dyDescent="0.25">
      <c r="BA243" s="19">
        <v>125</v>
      </c>
      <c r="BB243" s="19">
        <v>45</v>
      </c>
      <c r="BC243" s="19">
        <v>0</v>
      </c>
      <c r="BD243" s="19">
        <v>400</v>
      </c>
      <c r="BE243" s="19" t="s">
        <v>134</v>
      </c>
    </row>
    <row r="244" spans="53:57" x14ac:dyDescent="0.25">
      <c r="BA244" s="19" t="s">
        <v>74</v>
      </c>
    </row>
    <row r="245" spans="53:57" x14ac:dyDescent="0.25">
      <c r="BA245" s="19" t="s">
        <v>81</v>
      </c>
      <c r="BB245" s="19" t="s">
        <v>82</v>
      </c>
      <c r="BC245" s="19" t="s">
        <v>56</v>
      </c>
      <c r="BD245" s="19" t="s">
        <v>57</v>
      </c>
      <c r="BE245" s="19" t="s">
        <v>96</v>
      </c>
    </row>
    <row r="246" spans="53:57" x14ac:dyDescent="0.25">
      <c r="BA246" s="19" t="s">
        <v>146</v>
      </c>
      <c r="BB246" s="19">
        <v>2</v>
      </c>
      <c r="BC246" s="19">
        <v>500</v>
      </c>
      <c r="BD246" s="19">
        <v>450</v>
      </c>
      <c r="BE246" s="19" t="s">
        <v>95</v>
      </c>
    </row>
    <row r="247" spans="53:57" x14ac:dyDescent="0.25">
      <c r="BA247" s="19" t="s">
        <v>85</v>
      </c>
      <c r="BB247" s="19" t="s">
        <v>86</v>
      </c>
      <c r="BC247" s="19" t="s">
        <v>87</v>
      </c>
      <c r="BD247" s="19" t="s">
        <v>88</v>
      </c>
      <c r="BE247" s="19" t="s">
        <v>89</v>
      </c>
    </row>
    <row r="248" spans="53:57" x14ac:dyDescent="0.25">
      <c r="BA248" s="19">
        <v>500</v>
      </c>
      <c r="BB248" s="19">
        <v>100</v>
      </c>
      <c r="BC248" s="19">
        <v>0</v>
      </c>
      <c r="BD248" s="19">
        <v>0</v>
      </c>
      <c r="BE248" s="19" t="s">
        <v>130</v>
      </c>
    </row>
    <row r="249" spans="53:57" x14ac:dyDescent="0.25">
      <c r="BA249" s="19">
        <v>500</v>
      </c>
      <c r="BB249" s="19">
        <v>100</v>
      </c>
      <c r="BC249" s="19">
        <v>0</v>
      </c>
      <c r="BD249" s="19">
        <v>100</v>
      </c>
      <c r="BE249" s="19" t="s">
        <v>130</v>
      </c>
    </row>
    <row r="250" spans="53:57" x14ac:dyDescent="0.25">
      <c r="BA250" s="19">
        <v>500</v>
      </c>
      <c r="BB250" s="19">
        <v>100</v>
      </c>
      <c r="BC250" s="19">
        <v>0</v>
      </c>
      <c r="BD250" s="19">
        <v>200</v>
      </c>
      <c r="BE250" s="19" t="s">
        <v>130</v>
      </c>
    </row>
    <row r="251" spans="53:57" x14ac:dyDescent="0.25">
      <c r="BA251" s="19">
        <v>500</v>
      </c>
      <c r="BB251" s="19">
        <v>100</v>
      </c>
      <c r="BC251" s="19">
        <v>0</v>
      </c>
      <c r="BD251" s="19">
        <v>300</v>
      </c>
      <c r="BE251" s="19" t="s">
        <v>130</v>
      </c>
    </row>
    <row r="252" spans="53:57" x14ac:dyDescent="0.25">
      <c r="BA252" s="19" t="s">
        <v>74</v>
      </c>
    </row>
    <row r="253" spans="53:57" x14ac:dyDescent="0.25">
      <c r="BA253" s="19" t="s">
        <v>81</v>
      </c>
      <c r="BB253" s="19" t="s">
        <v>82</v>
      </c>
      <c r="BC253" s="19" t="s">
        <v>56</v>
      </c>
      <c r="BD253" s="19" t="s">
        <v>57</v>
      </c>
      <c r="BE253" s="19" t="s">
        <v>96</v>
      </c>
    </row>
    <row r="254" spans="53:57" x14ac:dyDescent="0.25">
      <c r="BA254" s="19" t="s">
        <v>147</v>
      </c>
      <c r="BB254" s="19">
        <v>1</v>
      </c>
      <c r="BC254" s="19">
        <v>500</v>
      </c>
      <c r="BD254" s="19">
        <v>450</v>
      </c>
      <c r="BE254" s="19" t="s">
        <v>95</v>
      </c>
    </row>
    <row r="255" spans="53:57" x14ac:dyDescent="0.25">
      <c r="BA255" s="19" t="s">
        <v>85</v>
      </c>
      <c r="BB255" s="19" t="s">
        <v>86</v>
      </c>
      <c r="BC255" s="19" t="s">
        <v>87</v>
      </c>
      <c r="BD255" s="19" t="s">
        <v>88</v>
      </c>
      <c r="BE255" s="19" t="s">
        <v>89</v>
      </c>
    </row>
    <row r="256" spans="53:57" x14ac:dyDescent="0.25">
      <c r="BA256" s="19">
        <v>500</v>
      </c>
      <c r="BB256" s="19">
        <v>100</v>
      </c>
      <c r="BC256" s="19">
        <v>0</v>
      </c>
      <c r="BD256" s="19">
        <v>0</v>
      </c>
      <c r="BE256" s="19" t="s">
        <v>129</v>
      </c>
    </row>
    <row r="257" spans="53:57" x14ac:dyDescent="0.25">
      <c r="BA257" s="19">
        <v>500</v>
      </c>
      <c r="BB257" s="19">
        <v>100</v>
      </c>
      <c r="BC257" s="19">
        <v>0</v>
      </c>
      <c r="BD257" s="19">
        <v>100</v>
      </c>
      <c r="BE257" s="19" t="s">
        <v>130</v>
      </c>
    </row>
    <row r="258" spans="53:57" x14ac:dyDescent="0.25">
      <c r="BA258" s="19">
        <v>500</v>
      </c>
      <c r="BB258" s="19">
        <v>100</v>
      </c>
      <c r="BC258" s="19">
        <v>0</v>
      </c>
      <c r="BD258" s="19">
        <v>200</v>
      </c>
      <c r="BE258" s="19" t="s">
        <v>129</v>
      </c>
    </row>
    <row r="259" spans="53:57" x14ac:dyDescent="0.25">
      <c r="BA259" s="19">
        <v>500</v>
      </c>
      <c r="BB259" s="19">
        <v>100</v>
      </c>
      <c r="BC259" s="19">
        <v>0</v>
      </c>
      <c r="BD259" s="19">
        <v>300</v>
      </c>
      <c r="BE259" s="19" t="s">
        <v>130</v>
      </c>
    </row>
    <row r="260" spans="53:57" x14ac:dyDescent="0.25">
      <c r="BA260" s="19" t="s">
        <v>74</v>
      </c>
    </row>
    <row r="261" spans="53:57" x14ac:dyDescent="0.25">
      <c r="BA261" s="19" t="s">
        <v>81</v>
      </c>
      <c r="BB261" s="19" t="s">
        <v>82</v>
      </c>
      <c r="BC261" s="19" t="s">
        <v>56</v>
      </c>
      <c r="BD261" s="19" t="s">
        <v>57</v>
      </c>
      <c r="BE261" s="19" t="s">
        <v>96</v>
      </c>
    </row>
    <row r="262" spans="53:57" x14ac:dyDescent="0.25">
      <c r="BA262" s="19" t="s">
        <v>148</v>
      </c>
      <c r="BB262" s="19">
        <v>1</v>
      </c>
      <c r="BC262" s="19">
        <v>500</v>
      </c>
      <c r="BD262" s="19">
        <v>450</v>
      </c>
      <c r="BE262" s="19" t="s">
        <v>95</v>
      </c>
    </row>
    <row r="263" spans="53:57" x14ac:dyDescent="0.25">
      <c r="BA263" s="19" t="s">
        <v>85</v>
      </c>
      <c r="BB263" s="19" t="s">
        <v>86</v>
      </c>
      <c r="BC263" s="19" t="s">
        <v>87</v>
      </c>
      <c r="BD263" s="19" t="s">
        <v>88</v>
      </c>
      <c r="BE263" s="19" t="s">
        <v>89</v>
      </c>
    </row>
    <row r="264" spans="53:57" x14ac:dyDescent="0.25">
      <c r="BA264" s="19">
        <v>500</v>
      </c>
      <c r="BB264" s="19">
        <v>89</v>
      </c>
      <c r="BC264" s="19">
        <v>0</v>
      </c>
      <c r="BD264" s="19">
        <v>0</v>
      </c>
      <c r="BE264" s="19" t="s">
        <v>132</v>
      </c>
    </row>
    <row r="265" spans="53:57" x14ac:dyDescent="0.25">
      <c r="BA265" s="19" t="s">
        <v>74</v>
      </c>
    </row>
    <row r="266" spans="53:57" x14ac:dyDescent="0.25">
      <c r="BA266" s="19" t="s">
        <v>90</v>
      </c>
    </row>
  </sheetData>
  <sortState xmlns:xlrd2="http://schemas.microsoft.com/office/spreadsheetml/2017/richdata2" ref="Q2:AJ34">
    <sortCondition descending="1" ref="AG3"/>
  </sortState>
  <phoneticPr fontId="2" type="noConversion"/>
  <conditionalFormatting sqref="U3:U34">
    <cfRule type="expression" dxfId="1" priority="2">
      <formula>$U3&lt;320</formula>
    </cfRule>
  </conditionalFormatting>
  <conditionalFormatting sqref="Q3:AJ34">
    <cfRule type="expression" dxfId="0" priority="1">
      <formula>$AG3=OFFSET($AG3,1,)</formula>
    </cfRule>
  </conditionalFormatting>
  <conditionalFormatting sqref="V2:V34">
    <cfRule type="dataBar" priority="2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{9BAFC077-98C8-4317-B895-26029F10A1DE}</x14:id>
        </ext>
      </extLst>
    </cfRule>
  </conditionalFormatting>
  <hyperlinks>
    <hyperlink ref="O7" r:id="rId1" location="form" xr:uid="{D5BCC677-6230-4F9C-9199-4664DBF212CC}"/>
  </hyperlinks>
  <pageMargins left="0.7" right="0.7" top="0.75" bottom="0.75" header="0.3" footer="0.3"/>
  <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BAFC077-98C8-4317-B895-26029F10A1D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V2:V34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Séquence</vt:lpstr>
      <vt:lpstr>Résultats Regroupés</vt:lpstr>
      <vt:lpstr>OptiCutter</vt:lpstr>
      <vt:lpstr>LARG_ROL</vt:lpstr>
      <vt:lpstr>LONG_ROL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cp:lastPrinted>2025-01-03T09:13:22Z</cp:lastPrinted>
  <dcterms:created xsi:type="dcterms:W3CDTF">2022-10-13T13:34:20Z</dcterms:created>
  <dcterms:modified xsi:type="dcterms:W3CDTF">2025-01-29T21:36:22Z</dcterms:modified>
</cp:coreProperties>
</file>