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 codeName="{899C9086-67A9-5B14-2C2D-5A8001700F7D}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B44DDDB1-AD01-4D59-831D-023357DB727A}" xr6:coauthVersionLast="47" xr6:coauthVersionMax="47" xr10:uidLastSave="{00000000-0000-0000-0000-000000000000}"/>
  <bookViews>
    <workbookView xWindow="-120" yWindow="-120" windowWidth="29040" windowHeight="15990" xr2:uid="{144BC2DD-F43A-4C03-80F3-E9BAA21048CB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0" i="1" l="1"/>
  <c r="D9" i="1"/>
  <c r="D7" i="1"/>
  <c r="D16" i="1" l="1"/>
  <c r="G16" i="1" s="1"/>
  <c r="D18" i="1"/>
  <c r="G18" i="1" s="1"/>
  <c r="D14" i="1"/>
  <c r="D15" i="1"/>
  <c r="D17" i="1"/>
  <c r="D19" i="1"/>
  <c r="D13" i="1"/>
  <c r="D11" i="1" l="1"/>
  <c r="G10" i="1" s="1"/>
  <c r="B7" i="1"/>
  <c r="C7" i="1" s="1"/>
  <c r="B9" i="1"/>
  <c r="C9" i="1" s="1"/>
  <c r="B8" i="1" l="1"/>
  <c r="C8" i="1" l="1"/>
  <c r="F8" i="1" s="1"/>
  <c r="G13" i="1" l="1"/>
  <c r="G17" i="1"/>
  <c r="G15" i="1"/>
  <c r="G19" i="1"/>
  <c r="G14" i="1"/>
  <c r="G11" i="1" l="1"/>
  <c r="H11" i="1" s="1"/>
</calcChain>
</file>

<file path=xl/sharedStrings.xml><?xml version="1.0" encoding="utf-8"?>
<sst xmlns="http://schemas.openxmlformats.org/spreadsheetml/2006/main" count="27" uniqueCount="25">
  <si>
    <t>Produit 1</t>
  </si>
  <si>
    <t>Produit 2</t>
  </si>
  <si>
    <t>Produit 3</t>
  </si>
  <si>
    <t>Produit 4</t>
  </si>
  <si>
    <t>Produit 5</t>
  </si>
  <si>
    <t>Produit 6</t>
  </si>
  <si>
    <t>Produit 7</t>
  </si>
  <si>
    <t>Prix d'achat</t>
  </si>
  <si>
    <t>Remise</t>
  </si>
  <si>
    <t>Prix d'achat net</t>
  </si>
  <si>
    <t>Produit</t>
  </si>
  <si>
    <t>Promotion</t>
  </si>
  <si>
    <t>Qté</t>
  </si>
  <si>
    <t>promotion</t>
  </si>
  <si>
    <t>Pondoré</t>
  </si>
  <si>
    <t>quoi</t>
  </si>
  <si>
    <t>achat</t>
  </si>
  <si>
    <t>vendu</t>
  </si>
  <si>
    <t>reste</t>
  </si>
  <si>
    <t>total</t>
  </si>
  <si>
    <t>marges</t>
  </si>
  <si>
    <t>prix vente (arrondi)</t>
  </si>
  <si>
    <t>taux de marque</t>
  </si>
  <si>
    <t>voulu</t>
  </si>
  <si>
    <t>obtenu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</si>
</sst>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* #,##0.00\ &quot;€&quot;_-;\-* #,##0.00\ &quot;€&quot;_-;_-* &quot;-&quot;??\ &quot;€&quot;_-;_-@_-"/>
    <numFmt numFmtId="164" formatCode="_ * #,##0.00_ ;_ * \-#,##0.00_ ;_ * &quot;-&quot;??_ ;_ @_ "/>
    <numFmt numFmtId="165" formatCode="#,##0.00\ &quot;€&quot;"/>
    <numFmt numFmtId="166" formatCode="0.000%"/>
  </numFmts>
  <fonts count="5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1"/>
      <color rgb="FFFF0000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28">
    <xf numFmtId="0" fontId="0" fillId="0" borderId="0" xfId="0"/>
    <xf numFmtId="165" fontId="0" fillId="0" borderId="0" xfId="0" applyNumberFormat="1"/>
    <xf numFmtId="3" fontId="0" fillId="0" borderId="0" xfId="0" applyNumberFormat="1"/>
    <xf numFmtId="3" fontId="0" fillId="0" borderId="0" xfId="0" applyNumberFormat="1" applyAlignment="1">
      <alignment horizontal="center"/>
    </xf>
    <xf numFmtId="9" fontId="0" fillId="0" borderId="0" xfId="2" applyFont="1" applyFill="1"/>
    <xf numFmtId="0" fontId="3" fillId="0" borderId="0" xfId="0" applyFont="1" applyAlignment="1">
      <alignment horizontal="right"/>
    </xf>
    <xf numFmtId="165" fontId="3" fillId="0" borderId="0" xfId="0" applyNumberFormat="1" applyFont="1"/>
    <xf numFmtId="0" fontId="3" fillId="0" borderId="0" xfId="0" applyFont="1"/>
    <xf numFmtId="10" fontId="3" fillId="0" borderId="0" xfId="2" applyNumberFormat="1" applyFont="1" applyFill="1"/>
    <xf numFmtId="0" fontId="0" fillId="0" borderId="0" xfId="0" applyAlignment="1">
      <alignment horizontal="center" vertical="center" wrapText="1"/>
    </xf>
    <xf numFmtId="165" fontId="0" fillId="0" borderId="0" xfId="0" applyNumberFormat="1" applyAlignment="1">
      <alignment horizontal="center" vertical="center" wrapText="1"/>
    </xf>
    <xf numFmtId="3" fontId="0" fillId="0" borderId="0" xfId="0" applyNumberFormat="1" applyAlignment="1">
      <alignment horizontal="center" vertical="center" wrapText="1"/>
    </xf>
    <xf numFmtId="3" fontId="0" fillId="0" borderId="0" xfId="0" applyNumberFormat="1" applyAlignment="1">
      <alignment horizontal="center" vertical="center"/>
    </xf>
    <xf numFmtId="165" fontId="0" fillId="0" borderId="0" xfId="1" applyNumberFormat="1" applyFont="1" applyFill="1"/>
    <xf numFmtId="9" fontId="0" fillId="0" borderId="0" xfId="0" applyNumberFormat="1"/>
    <xf numFmtId="3" fontId="0" fillId="0" borderId="0" xfId="1" applyNumberFormat="1" applyFont="1" applyFill="1"/>
    <xf numFmtId="3" fontId="0" fillId="0" borderId="0" xfId="1" applyNumberFormat="1" applyFont="1" applyFill="1" applyAlignment="1">
      <alignment horizontal="center"/>
    </xf>
    <xf numFmtId="165" fontId="0" fillId="0" borderId="0" xfId="0" applyNumberFormat="1" applyAlignment="1">
      <alignment horizontal="right"/>
    </xf>
    <xf numFmtId="44" fontId="3" fillId="0" borderId="0" xfId="3" applyFont="1" applyFill="1"/>
    <xf numFmtId="10" fontId="4" fillId="2" borderId="0" xfId="2" applyNumberFormat="1" applyFont="1" applyFill="1"/>
    <xf numFmtId="0" fontId="3" fillId="0" borderId="0" xfId="0" applyFont="1" applyAlignment="1">
      <alignment horizontal="center"/>
    </xf>
    <xf numFmtId="165" fontId="3" fillId="0" borderId="0" xfId="0" applyNumberFormat="1" applyFont="1" applyAlignment="1">
      <alignment horizontal="center"/>
    </xf>
    <xf numFmtId="3" fontId="0" fillId="3" borderId="0" xfId="0" applyNumberFormat="1" applyFill="1"/>
    <xf numFmtId="44" fontId="3" fillId="0" borderId="0" xfId="3" applyFont="1" applyAlignment="1">
      <alignment shrinkToFit="1"/>
    </xf>
    <xf numFmtId="166" fontId="0" fillId="0" borderId="0" xfId="2" applyNumberFormat="1" applyFont="1" applyAlignment="1">
      <alignment shrinkToFit="1"/>
    </xf>
    <xf numFmtId="0" fontId="0" fillId="0" borderId="0" xfId="0" applyAlignment="1">
      <alignment shrinkToFit="1"/>
    </xf>
    <xf numFmtId="44" fontId="3" fillId="0" borderId="0" xfId="3" applyFont="1" applyFill="1" applyAlignment="1">
      <alignment shrinkToFit="1"/>
    </xf>
    <xf numFmtId="166" fontId="3" fillId="0" borderId="0" xfId="2" applyNumberFormat="1" applyFont="1" applyFill="1" applyAlignment="1">
      <alignment shrinkToFit="1"/>
    </xf>
  </cellXfs>
  <cellStyles count="4">
    <cellStyle name="Komma" xfId="1" builtinId="3"/>
    <cellStyle name="Procent" xfId="2" builtinId="5"/>
    <cellStyle name="Standaard" xfId="0" builtinId="0"/>
    <cellStyle name="Valuta" xfId="3" builtinId="4"/>
  </cellStyles>
  <dxfs count="19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14" formatCode="0.00%"/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numFmt numFmtId="165" formatCode="#,##0.00\ &quot;€&quot;"/>
      <fill>
        <patternFill patternType="none">
          <fgColor indexed="64"/>
          <bgColor auto="1"/>
        </patternFill>
      </fill>
      <alignment horizontal="right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3" formatCode="#,##0"/>
      <fill>
        <patternFill patternType="none">
          <fgColor indexed="64"/>
          <bgColor auto="1"/>
        </patternFill>
      </fill>
      <alignment horizont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3" formatCode="#,##0"/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165" formatCode="#,##0.00\ &quot;€&quot;"/>
      <fill>
        <patternFill patternType="none">
          <fgColor indexed="64"/>
          <bgColor auto="1"/>
        </patternFill>
      </fill>
    </dxf>
    <dxf>
      <numFmt numFmtId="13" formatCode="0%"/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165" formatCode="#,##0.00\ &quot;€&quot;"/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  <alignment horizontal="right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781050</xdr:colOff>
      <xdr:row>3</xdr:row>
      <xdr:rowOff>28575</xdr:rowOff>
    </xdr:from>
    <xdr:to>
      <xdr:col>8</xdr:col>
      <xdr:colOff>0</xdr:colOff>
      <xdr:row>5</xdr:row>
      <xdr:rowOff>95250</xdr:rowOff>
    </xdr:to>
    <xdr:sp macro="[0]!Cible" textlink="">
      <xdr:nvSpPr>
        <xdr:cNvPr id="2" name="Rechthoek: afgeronde hoeken 1">
          <a:extLst>
            <a:ext uri="{FF2B5EF4-FFF2-40B4-BE49-F238E27FC236}">
              <a16:creationId xmlns:a16="http://schemas.microsoft.com/office/drawing/2014/main" id="{FF955256-6759-8DBA-8FF4-20246E078F68}"/>
            </a:ext>
          </a:extLst>
        </xdr:cNvPr>
        <xdr:cNvSpPr/>
      </xdr:nvSpPr>
      <xdr:spPr>
        <a:xfrm>
          <a:off x="6534150" y="600075"/>
          <a:ext cx="762000" cy="447675"/>
        </a:xfrm>
        <a:prstGeom prst="roundRect">
          <a:avLst/>
        </a:prstGeom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nl-BE" sz="1800" b="1" kern="1200"/>
            <a:t>cible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15C9470-340E-42EA-9D0A-03EC221464B0}" name="Tabel1" displayName="Tabel1" ref="A12:G19" totalsRowShown="0" headerRowDxfId="18" dataDxfId="17">
  <tableColumns count="7">
    <tableColumn id="1" xr3:uid="{DEA93AF3-35BD-4DCC-AD86-DB8B6BA8E93D}" name="Produit" dataDxfId="16"/>
    <tableColumn id="2" xr3:uid="{1B7F089E-54E0-42C3-AC21-182D4E4A58CA}" name="Prix d'achat" dataDxfId="15" dataCellStyle="Komma"/>
    <tableColumn id="3" xr3:uid="{236C5471-FF19-4310-A08E-9465A5DACBC9}" name="Remise" dataDxfId="14"/>
    <tableColumn id="4" xr3:uid="{40CA2616-F351-42AB-9403-4248C107738F}" name="Prix d'achat net" dataDxfId="13" dataCellStyle="Komma">
      <calculatedColumnFormula>B13*0.95</calculatedColumnFormula>
    </tableColumn>
    <tableColumn id="13" xr3:uid="{D193824B-DBE4-45D1-A175-4FD03893174E}" name="Qté" dataDxfId="12" dataCellStyle="Komma"/>
    <tableColumn id="12" xr3:uid="{15ECF228-DB4B-4A4C-813E-2F799DE8D83F}" name="Promotion" dataDxfId="11" dataCellStyle="Komma"/>
    <tableColumn id="14" xr3:uid="{32E0222B-43B8-4A08-841F-5F64F258837D}" name="prix vente (arrondi)" dataDxfId="6">
      <calculatedColumnFormula>ROUND(Tabel1[[#This Row],[Prix d''achat net]]/(1-IF(Tabel1[[#This Row],[Promotion]],$D$7,$D$8)),2)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70FC64F-5843-4A71-B292-5298A989387D}" name="Tabel2" displayName="Tabel2" ref="A1:B3" totalsRowShown="0" headerRowDxfId="10" dataDxfId="9">
  <tableColumns count="2">
    <tableColumn id="1" xr3:uid="{A0E1D410-5258-45D9-A0F5-F0A82A29A984}" name="marges" dataDxfId="8"/>
    <tableColumn id="2" xr3:uid="{932429C5-7E3A-4C28-8CAC-2533F6F4D579}" name="taux de marque" dataDxfId="7" dataCellStyle="Procent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611A48C1-425E-4AEA-984B-621C21223A25}" name="Tabel3" displayName="Tabel3" ref="A6:D9" totalsRowShown="0" headerRowDxfId="5" dataDxfId="4">
  <tableColumns count="4">
    <tableColumn id="1" xr3:uid="{54390AD7-3E11-48EE-B6DE-E9F5471B8ACF}" name="quoi" dataDxfId="3"/>
    <tableColumn id="2" xr3:uid="{50FA03F8-D1FA-40B8-8851-D6898EDF0E6D}" name="achat" dataDxfId="2" dataCellStyle="Valuta"/>
    <tableColumn id="3" xr3:uid="{24F97E06-BDE1-4FEF-BFFE-7235493FAD84}" name="vendu" dataDxfId="1" dataCellStyle="Valuta"/>
    <tableColumn id="4" xr3:uid="{8C1EC2CA-8AF9-4A8A-958D-15797C48C9CD}" name="taux de marque" dataDxfId="0" dataCellStyle="Procent">
      <calculatedColumnFormula>+(C7/B7)-1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3.xml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E3720D-BDBC-4732-A91A-3CC85DE9392B}">
  <sheetPr codeName="Blad1"/>
  <dimension ref="A1:I19"/>
  <sheetViews>
    <sheetView tabSelected="1" workbookViewId="0">
      <selection activeCell="D27" sqref="D27"/>
    </sheetView>
  </sheetViews>
  <sheetFormatPr defaultColWidth="11.42578125" defaultRowHeight="15" x14ac:dyDescent="0.25"/>
  <cols>
    <col min="1" max="1" width="14.7109375" bestFit="1" customWidth="1"/>
    <col min="2" max="2" width="15.85546875" style="1" bestFit="1" customWidth="1"/>
    <col min="3" max="3" width="12.42578125" bestFit="1" customWidth="1"/>
    <col min="4" max="4" width="19.42578125" style="1" bestFit="1" customWidth="1"/>
    <col min="5" max="5" width="8.85546875" style="2" bestFit="1" customWidth="1"/>
    <col min="6" max="6" width="15" style="3" bestFit="1" customWidth="1"/>
    <col min="7" max="7" width="14.5703125" bestFit="1" customWidth="1"/>
    <col min="8" max="8" width="8.5703125" customWidth="1"/>
  </cols>
  <sheetData>
    <row r="1" spans="1:9" x14ac:dyDescent="0.25">
      <c r="A1" t="s">
        <v>20</v>
      </c>
      <c r="B1" s="1" t="s">
        <v>22</v>
      </c>
    </row>
    <row r="2" spans="1:9" x14ac:dyDescent="0.25">
      <c r="A2" t="s">
        <v>13</v>
      </c>
      <c r="B2" s="4">
        <v>0.15</v>
      </c>
    </row>
    <row r="3" spans="1:9" x14ac:dyDescent="0.25">
      <c r="A3" t="s">
        <v>14</v>
      </c>
      <c r="B3" s="4">
        <v>0.2</v>
      </c>
    </row>
    <row r="4" spans="1:9" x14ac:dyDescent="0.25">
      <c r="B4" s="4"/>
    </row>
    <row r="5" spans="1:9" x14ac:dyDescent="0.25">
      <c r="B5" s="4"/>
    </row>
    <row r="6" spans="1:9" x14ac:dyDescent="0.25">
      <c r="A6" s="20" t="s">
        <v>15</v>
      </c>
      <c r="B6" s="21" t="s">
        <v>16</v>
      </c>
      <c r="C6" s="20" t="s">
        <v>17</v>
      </c>
      <c r="D6" s="21" t="s">
        <v>22</v>
      </c>
    </row>
    <row r="7" spans="1:9" x14ac:dyDescent="0.25">
      <c r="A7" s="20" t="s">
        <v>13</v>
      </c>
      <c r="B7" s="18">
        <f>SUMPRODUCT(Tabel1[Prix d''achat net],Tabel1[Qté],Tabel1[Promotion])</f>
        <v>28471.5</v>
      </c>
      <c r="C7" s="18">
        <f>+Tabel3[[#This Row],[achat]]/(1-Tabel3[[#This Row],[taux de marque]])</f>
        <v>33495.882352941175</v>
      </c>
      <c r="D7" s="8">
        <f>+B2</f>
        <v>0.15</v>
      </c>
    </row>
    <row r="8" spans="1:9" x14ac:dyDescent="0.25">
      <c r="A8" s="20" t="s">
        <v>18</v>
      </c>
      <c r="B8" s="18">
        <f>+B9-B7</f>
        <v>11495</v>
      </c>
      <c r="C8" s="18">
        <f>+C9-C7</f>
        <v>16462.242647058825</v>
      </c>
      <c r="D8" s="19">
        <v>0.30173548050345306</v>
      </c>
      <c r="F8" s="22">
        <f>+Tabel3[[#This Row],[achat]]/(1-Tabel3[[#This Row],[taux de marque]])-Tabel3[[#This Row],[vendu]]</f>
        <v>6.9051064201630652E-5</v>
      </c>
    </row>
    <row r="9" spans="1:9" x14ac:dyDescent="0.25">
      <c r="A9" s="20" t="s">
        <v>19</v>
      </c>
      <c r="B9" s="18">
        <f>SUMPRODUCT(Tabel1[Prix d''achat net],Tabel1[Qté])</f>
        <v>39966.5</v>
      </c>
      <c r="C9" s="18">
        <f>+Tabel3[[#This Row],[achat]]/(1-Tabel3[[#This Row],[taux de marque]])</f>
        <v>49958.125</v>
      </c>
      <c r="D9" s="8">
        <f>+B3</f>
        <v>0.2</v>
      </c>
    </row>
    <row r="10" spans="1:9" x14ac:dyDescent="0.25">
      <c r="A10" s="5"/>
      <c r="B10" s="6"/>
      <c r="C10" s="7"/>
      <c r="D10" s="8"/>
      <c r="G10" s="23">
        <f>+D11/(1-H10)</f>
        <v>49958.125</v>
      </c>
      <c r="H10" s="24">
        <f>+D9</f>
        <v>0.2</v>
      </c>
      <c r="I10" s="25" t="s">
        <v>23</v>
      </c>
    </row>
    <row r="11" spans="1:9" x14ac:dyDescent="0.25">
      <c r="A11" s="5"/>
      <c r="B11" s="6"/>
      <c r="C11" s="7"/>
      <c r="D11" s="18">
        <f>SUMPRODUCT(Tabel1[Prix d''achat net],Tabel1[Qté])</f>
        <v>39966.5</v>
      </c>
      <c r="G11" s="26">
        <f>SUMPRODUCT(Tabel1[Qté],Tabel1[prix vente (arrondi)])</f>
        <v>49958.7</v>
      </c>
      <c r="H11" s="27">
        <f>+(G11-D11)/G11</f>
        <v>0.20000920760548208</v>
      </c>
      <c r="I11" s="25" t="s">
        <v>24</v>
      </c>
    </row>
    <row r="12" spans="1:9" s="9" customFormat="1" ht="30" x14ac:dyDescent="0.25">
      <c r="A12" s="9" t="s">
        <v>10</v>
      </c>
      <c r="B12" s="10" t="s">
        <v>7</v>
      </c>
      <c r="C12" s="9" t="s">
        <v>8</v>
      </c>
      <c r="D12" s="10" t="s">
        <v>9</v>
      </c>
      <c r="E12" s="11" t="s">
        <v>12</v>
      </c>
      <c r="F12" s="12" t="s">
        <v>11</v>
      </c>
      <c r="G12" s="9" t="s">
        <v>21</v>
      </c>
    </row>
    <row r="13" spans="1:9" x14ac:dyDescent="0.25">
      <c r="A13" t="s">
        <v>0</v>
      </c>
      <c r="B13" s="13">
        <v>22</v>
      </c>
      <c r="C13" s="14">
        <v>0.05</v>
      </c>
      <c r="D13" s="13">
        <f>B13*0.95</f>
        <v>20.9</v>
      </c>
      <c r="E13" s="15">
        <v>100</v>
      </c>
      <c r="F13" s="16"/>
      <c r="G13" s="17">
        <f>ROUND(Tabel1[[#This Row],[Prix d''achat net]]/(1-IF(Tabel1[[#This Row],[Promotion]],$D$7,$D$8)),2)</f>
        <v>29.93</v>
      </c>
    </row>
    <row r="14" spans="1:9" x14ac:dyDescent="0.25">
      <c r="A14" t="s">
        <v>1</v>
      </c>
      <c r="B14" s="13">
        <v>32</v>
      </c>
      <c r="C14" s="14">
        <v>0.05</v>
      </c>
      <c r="D14" s="13">
        <f t="shared" ref="D14:D19" si="0">B14*0.95</f>
        <v>30.4</v>
      </c>
      <c r="E14" s="15">
        <v>100</v>
      </c>
      <c r="F14" s="16"/>
      <c r="G14" s="17">
        <f>ROUND(Tabel1[[#This Row],[Prix d''achat net]]/(1-IF(Tabel1[[#This Row],[Promotion]],$D$7,$D$8)),2)</f>
        <v>43.54</v>
      </c>
    </row>
    <row r="15" spans="1:9" x14ac:dyDescent="0.25">
      <c r="A15" t="s">
        <v>2</v>
      </c>
      <c r="B15" s="13">
        <v>51</v>
      </c>
      <c r="C15" s="14">
        <v>0.05</v>
      </c>
      <c r="D15" s="13">
        <f t="shared" si="0"/>
        <v>48.449999999999996</v>
      </c>
      <c r="E15" s="15">
        <v>100</v>
      </c>
      <c r="F15" s="16"/>
      <c r="G15" s="17">
        <f>ROUND(Tabel1[[#This Row],[Prix d''achat net]]/(1-IF(Tabel1[[#This Row],[Promotion]],$D$7,$D$8)),2)</f>
        <v>69.39</v>
      </c>
    </row>
    <row r="16" spans="1:9" x14ac:dyDescent="0.25">
      <c r="A16" t="s">
        <v>3</v>
      </c>
      <c r="B16" s="13">
        <v>555</v>
      </c>
      <c r="C16" s="14">
        <v>0.05</v>
      </c>
      <c r="D16" s="13">
        <f t="shared" si="0"/>
        <v>527.25</v>
      </c>
      <c r="E16" s="15">
        <v>50</v>
      </c>
      <c r="F16" s="16">
        <v>1</v>
      </c>
      <c r="G16" s="17">
        <f>ROUND(Tabel1[[#This Row],[Prix d''achat net]]/(1-IF(Tabel1[[#This Row],[Promotion]],$D$7,$D$8)),2)</f>
        <v>620.29</v>
      </c>
    </row>
    <row r="17" spans="1:7" x14ac:dyDescent="0.25">
      <c r="A17" t="s">
        <v>4</v>
      </c>
      <c r="B17" s="13">
        <v>11</v>
      </c>
      <c r="C17" s="14">
        <v>0.05</v>
      </c>
      <c r="D17" s="13">
        <f t="shared" si="0"/>
        <v>10.45</v>
      </c>
      <c r="E17" s="15">
        <v>100</v>
      </c>
      <c r="F17" s="16"/>
      <c r="G17" s="17">
        <f>ROUND(Tabel1[[#This Row],[Prix d''achat net]]/(1-IF(Tabel1[[#This Row],[Promotion]],$D$7,$D$8)),2)</f>
        <v>14.97</v>
      </c>
    </row>
    <row r="18" spans="1:7" x14ac:dyDescent="0.25">
      <c r="A18" t="s">
        <v>5</v>
      </c>
      <c r="B18" s="13">
        <v>111</v>
      </c>
      <c r="C18" s="14">
        <v>0.05</v>
      </c>
      <c r="D18" s="13">
        <f t="shared" si="0"/>
        <v>105.44999999999999</v>
      </c>
      <c r="E18" s="15">
        <v>20</v>
      </c>
      <c r="F18" s="16">
        <v>1</v>
      </c>
      <c r="G18" s="17">
        <f>ROUND(Tabel1[[#This Row],[Prix d''achat net]]/(1-IF(Tabel1[[#This Row],[Promotion]],$D$7,$D$8)),2)</f>
        <v>124.06</v>
      </c>
    </row>
    <row r="19" spans="1:7" x14ac:dyDescent="0.25">
      <c r="A19" t="s">
        <v>6</v>
      </c>
      <c r="B19" s="13">
        <v>5</v>
      </c>
      <c r="C19" s="14">
        <v>0.05</v>
      </c>
      <c r="D19" s="13">
        <f t="shared" si="0"/>
        <v>4.75</v>
      </c>
      <c r="E19" s="15">
        <v>100</v>
      </c>
      <c r="F19" s="16"/>
      <c r="G19" s="17">
        <f>ROUND(Tabel1[[#This Row],[Prix d''achat net]]/(1-IF(Tabel1[[#This Row],[Promotion]],$D$7,$D$8)),2)</f>
        <v>6.8</v>
      </c>
    </row>
  </sheetData>
  <phoneticPr fontId="2" type="noConversion"/>
  <pageMargins left="0.7" right="0.7" top="0.75" bottom="0.75" header="0.3" footer="0.3"/>
  <pageSetup paperSize="9" orientation="portrait" r:id="rId1"/>
  <drawing r:id="rId2"/>
  <tableParts count="3">
    <tablePart r:id="rId3"/>
    <tablePart r:id="rId4"/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 Admin</dc:creator>
  <cp:lastModifiedBy>BSA</cp:lastModifiedBy>
  <dcterms:created xsi:type="dcterms:W3CDTF">2025-01-26T07:27:24Z</dcterms:created>
  <dcterms:modified xsi:type="dcterms:W3CDTF">2025-01-27T08:59:15Z</dcterms:modified>
</cp:coreProperties>
</file>