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 codeName="{899C9086-67A9-5B14-2C2D-5A8001700F7D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7F9A8730-21B0-4D59-8494-FC4E42C8735C}" xr6:coauthVersionLast="47" xr6:coauthVersionMax="47" xr10:uidLastSave="{00000000-0000-0000-0000-000000000000}"/>
  <bookViews>
    <workbookView xWindow="-120" yWindow="-120" windowWidth="29040" windowHeight="15990" activeTab="2" xr2:uid="{00000000-000D-0000-FFFF-FFFF00000000}"/>
  </bookViews>
  <sheets>
    <sheet name="Stock" sheetId="51" r:id="rId1"/>
    <sheet name="Regrouper" sheetId="50" r:id="rId2"/>
    <sheet name="Résultat" sheetId="49" r:id="rId3"/>
    <sheet name="Séquence" sheetId="47" r:id="rId4"/>
    <sheet name="Résultats Regroupés" sheetId="39" r:id="rId5"/>
    <sheet name="Feuil1" sheetId="1" r:id="rId6"/>
    <sheet name="Feuil2" sheetId="48" r:id="rId7"/>
  </sheets>
  <functionGroups builtInGroupCount="19"/>
  <externalReferences>
    <externalReference r:id="rId8"/>
  </externalReferences>
  <definedNames>
    <definedName name="_xlnm._FilterDatabase" localSheetId="5" hidden="1">Feuil1!$A$1:$V$9</definedName>
    <definedName name="_xlnm._FilterDatabase" localSheetId="4" hidden="1">'Résultats Regroupés'!$A$1:$I$8</definedName>
    <definedName name="Cout_PU">Résultat!$E$5</definedName>
    <definedName name="Largeur">Résultat!$D$3</definedName>
    <definedName name="leeg">Résultat!$B$7</definedName>
    <definedName name="Perte">[1]Demandé!$E$6</definedName>
    <definedName name="pieces">Résultat!#REF!</definedName>
    <definedName name="Repeat">Résultat!$E$8</definedName>
    <definedName name="Reste">Résultat!$D$7</definedName>
    <definedName name="Utilise">Résultat!$D$8</definedName>
    <definedName name="xx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8" i="49" l="1" a="1"/>
  <c r="E8" i="49" s="1"/>
  <c r="E7" i="51"/>
  <c r="E6" i="51"/>
  <c r="E5" i="51"/>
  <c r="E4" i="51"/>
  <c r="E3" i="51"/>
  <c r="E2" i="51"/>
  <c r="L3" i="50"/>
  <c r="M3" i="50"/>
  <c r="O3" i="50" s="1"/>
  <c r="L4" i="50"/>
  <c r="M4" i="50"/>
  <c r="O4" i="50" s="1"/>
  <c r="L5" i="50"/>
  <c r="M5" i="50"/>
  <c r="O5" i="50" s="1"/>
  <c r="L6" i="50"/>
  <c r="M6" i="50"/>
  <c r="O6" i="50" s="1"/>
  <c r="L7" i="50"/>
  <c r="M7" i="50"/>
  <c r="O7" i="50" s="1"/>
  <c r="L8" i="50"/>
  <c r="M8" i="50"/>
  <c r="O8" i="50" s="1"/>
  <c r="M2" i="50"/>
  <c r="O2" i="50" s="1"/>
  <c r="L2" i="50"/>
  <c r="B12" i="1"/>
  <c r="C12" i="1"/>
  <c r="D12" i="1"/>
  <c r="E12" i="1"/>
  <c r="F12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12" i="1"/>
  <c r="N1" i="50" l="1"/>
  <c r="O1" i="50"/>
  <c r="D8" i="49"/>
  <c r="E5" i="49" s="1"/>
  <c r="D7" i="49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Jean DUPRAT</author>
  </authors>
  <commentList>
    <comment ref="C9" authorId="0" shapeId="0" xr:uid="{7D811DF2-0BB4-444D-8FC6-28DD114CA283}">
      <text>
        <r>
          <rPr>
            <sz val="8"/>
            <color indexed="81"/>
            <rFont val="Tahoma"/>
            <family val="2"/>
          </rPr>
          <t>Rien ou zéro sont pris comme 1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<sst xmlns="http://schemas.openxmlformats.org/spreadsheetml/2006/main" count="198" uniqueCount="74">
  <si>
    <t>Largeur Max</t>
  </si>
  <si>
    <t>Référence du Bulk</t>
  </si>
  <si>
    <t>Numéro d'Article</t>
  </si>
  <si>
    <t>Largeur du Rouleau</t>
  </si>
  <si>
    <t>Mandrins Utilisés</t>
  </si>
  <si>
    <t>Longueur du Rouleau</t>
  </si>
  <si>
    <t>Quantité en m²</t>
  </si>
  <si>
    <t>Réference Bulk</t>
  </si>
  <si>
    <t>Longueur du rouleau</t>
  </si>
  <si>
    <t>Qunatité en m²</t>
  </si>
  <si>
    <t>Metrage Demandé</t>
  </si>
  <si>
    <t>SEQ</t>
  </si>
  <si>
    <t>Position 1</t>
  </si>
  <si>
    <t>Position 2</t>
  </si>
  <si>
    <t>Position 3</t>
  </si>
  <si>
    <t>Position 4</t>
  </si>
  <si>
    <t>Largeur totale</t>
  </si>
  <si>
    <t>Métrage machine</t>
  </si>
  <si>
    <t>Position 5</t>
  </si>
  <si>
    <t>Position 6</t>
  </si>
  <si>
    <t>Position 7</t>
  </si>
  <si>
    <t>Position 8</t>
  </si>
  <si>
    <t>Position 9</t>
  </si>
  <si>
    <t>Position 10</t>
  </si>
  <si>
    <t>Mettrage Demandé</t>
  </si>
  <si>
    <t>Date Demandée</t>
  </si>
  <si>
    <t>100,0x5,0</t>
  </si>
  <si>
    <t/>
  </si>
  <si>
    <t>6 Active</t>
  </si>
  <si>
    <t>G09P243bis</t>
  </si>
  <si>
    <t>G09F112</t>
  </si>
  <si>
    <t>10Caplex44</t>
  </si>
  <si>
    <t>126856</t>
  </si>
  <si>
    <t>APG FR West MORNAC</t>
  </si>
  <si>
    <t>120130</t>
  </si>
  <si>
    <t>CAPLEX 44-05 CU</t>
  </si>
  <si>
    <t>121151</t>
  </si>
  <si>
    <t>126365</t>
  </si>
  <si>
    <t>130047</t>
  </si>
  <si>
    <t>151297</t>
  </si>
  <si>
    <t>En Vrac</t>
  </si>
  <si>
    <t>TARKETT GDL SA</t>
  </si>
  <si>
    <t>150892</t>
  </si>
  <si>
    <t>150893</t>
  </si>
  <si>
    <t>reste</t>
  </si>
  <si>
    <t>longueur</t>
  </si>
  <si>
    <t>Longueurs</t>
  </si>
  <si>
    <t>Quantités</t>
  </si>
  <si>
    <t>choisi</t>
  </si>
  <si>
    <t>L1</t>
  </si>
  <si>
    <t>L2</t>
  </si>
  <si>
    <t>L3</t>
  </si>
  <si>
    <t>L4</t>
  </si>
  <si>
    <t>L5</t>
  </si>
  <si>
    <t>L6</t>
  </si>
  <si>
    <t>L7</t>
  </si>
  <si>
    <t>L8</t>
  </si>
  <si>
    <t>L9</t>
  </si>
  <si>
    <t>L10</t>
  </si>
  <si>
    <t xml:space="preserve">n </t>
  </si>
  <si>
    <t>Nbr</t>
  </si>
  <si>
    <t>N°</t>
  </si>
  <si>
    <t>levées</t>
  </si>
  <si>
    <t>largeur</t>
  </si>
  <si>
    <t>prix</t>
  </si>
  <si>
    <t>surface</t>
  </si>
  <si>
    <t>Nombre</t>
  </si>
  <si>
    <t>utilisé</t>
  </si>
  <si>
    <t>prix/cm</t>
  </si>
  <si>
    <t>230</t>
  </si>
  <si>
    <t>210</t>
  </si>
  <si>
    <t>185</t>
  </si>
  <si>
    <t>145</t>
  </si>
  <si>
    <t>largeur utile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</si>
</sst>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3" formatCode="_-* #,##0.00_-;\-* #,##0.00_-;_-* &quot;-&quot;??_-;_-@_-"/>
    <numFmt numFmtId="164" formatCode="d/mm/yy;@"/>
    <numFmt numFmtId="165" formatCode="0&quot;s&quot;"/>
    <numFmt numFmtId="166" formatCode="#,##0_ ;\-#,##0\ "/>
    <numFmt numFmtId="167" formatCode="#,##0.00\ &quot;€&quot;"/>
    <numFmt numFmtId="168" formatCode="#,##0.0000\ &quot;€&quot;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sz val="11"/>
      <color theme="1"/>
      <name val="Century Gothic"/>
      <family val="2"/>
    </font>
    <font>
      <sz val="11"/>
      <color theme="1"/>
      <name val="Century Gothic"/>
      <family val="2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entury Gothic"/>
      <family val="2"/>
    </font>
    <font>
      <b/>
      <sz val="11"/>
      <color rgb="FFFF0000"/>
      <name val="Century Gothic"/>
      <family val="2"/>
    </font>
    <font>
      <b/>
      <sz val="10"/>
      <color indexed="9"/>
      <name val="Arial"/>
      <family val="2"/>
    </font>
    <font>
      <sz val="8"/>
      <color indexed="81"/>
      <name val="Tahoma"/>
      <family val="2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entury Gothic"/>
      <family val="2"/>
    </font>
    <font>
      <b/>
      <sz val="11"/>
      <name val="Century Gothic"/>
      <family val="2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/>
        <bgColor indexed="64"/>
      </patternFill>
    </fill>
  </fills>
  <borders count="15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</borders>
  <cellStyleXfs count="4">
    <xf numFmtId="0" fontId="0" fillId="0" borderId="0"/>
    <xf numFmtId="0" fontId="3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54">
    <xf numFmtId="0" fontId="0" fillId="0" borderId="0" xfId="0"/>
    <xf numFmtId="0" fontId="0" fillId="3" borderId="2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3" fontId="4" fillId="2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164" fontId="0" fillId="0" borderId="0" xfId="0" applyNumberFormat="1"/>
    <xf numFmtId="0" fontId="3" fillId="0" borderId="0" xfId="1"/>
    <xf numFmtId="0" fontId="7" fillId="0" borderId="0" xfId="1" applyFont="1" applyAlignment="1">
      <alignment horizontal="right"/>
    </xf>
    <xf numFmtId="0" fontId="7" fillId="0" borderId="0" xfId="1" applyFont="1"/>
    <xf numFmtId="0" fontId="7" fillId="4" borderId="0" xfId="1" applyFont="1" applyFill="1" applyAlignment="1">
      <alignment horizontal="right"/>
    </xf>
    <xf numFmtId="0" fontId="7" fillId="4" borderId="0" xfId="1" applyFont="1" applyFill="1"/>
    <xf numFmtId="166" fontId="7" fillId="0" borderId="0" xfId="2" applyNumberFormat="1" applyFont="1"/>
    <xf numFmtId="0" fontId="3" fillId="0" borderId="0" xfId="1" applyAlignment="1">
      <alignment horizontal="left"/>
    </xf>
    <xf numFmtId="0" fontId="8" fillId="5" borderId="9" xfId="1" applyFont="1" applyFill="1" applyBorder="1" applyAlignment="1">
      <alignment horizontal="center" vertical="center"/>
    </xf>
    <xf numFmtId="0" fontId="8" fillId="5" borderId="10" xfId="1" applyFont="1" applyFill="1" applyBorder="1" applyAlignment="1">
      <alignment horizontal="center" vertical="center"/>
    </xf>
    <xf numFmtId="0" fontId="8" fillId="5" borderId="11" xfId="1" applyFont="1" applyFill="1" applyBorder="1" applyAlignment="1">
      <alignment horizontal="center" vertical="center"/>
    </xf>
    <xf numFmtId="0" fontId="3" fillId="0" borderId="0" xfId="1" applyAlignment="1">
      <alignment horizontal="center"/>
    </xf>
    <xf numFmtId="3" fontId="6" fillId="0" borderId="0" xfId="1" applyNumberFormat="1" applyFont="1" applyAlignment="1">
      <alignment horizontal="center"/>
    </xf>
    <xf numFmtId="3" fontId="3" fillId="0" borderId="0" xfId="1" applyNumberFormat="1" applyAlignment="1">
      <alignment horizontal="center"/>
    </xf>
    <xf numFmtId="0" fontId="0" fillId="6" borderId="0" xfId="0" applyFill="1"/>
    <xf numFmtId="0" fontId="6" fillId="0" borderId="0" xfId="1" applyFont="1" applyAlignment="1">
      <alignment horizontal="center"/>
    </xf>
    <xf numFmtId="0" fontId="2" fillId="3" borderId="12" xfId="1" applyFont="1" applyFill="1" applyBorder="1" applyAlignment="1">
      <alignment horizontal="center"/>
    </xf>
    <xf numFmtId="0" fontId="2" fillId="3" borderId="13" xfId="1" applyFont="1" applyFill="1" applyBorder="1" applyAlignment="1">
      <alignment horizontal="center"/>
    </xf>
    <xf numFmtId="0" fontId="2" fillId="3" borderId="14" xfId="1" applyFont="1" applyFill="1" applyBorder="1" applyAlignment="1">
      <alignment horizontal="center"/>
    </xf>
    <xf numFmtId="2" fontId="0" fillId="0" borderId="0" xfId="0" applyNumberFormat="1"/>
    <xf numFmtId="2" fontId="0" fillId="4" borderId="0" xfId="0" applyNumberFormat="1" applyFill="1"/>
    <xf numFmtId="0" fontId="11" fillId="4" borderId="0" xfId="0" applyFont="1" applyFill="1"/>
    <xf numFmtId="0" fontId="7" fillId="7" borderId="3" xfId="1" applyFont="1" applyFill="1" applyBorder="1" applyAlignment="1">
      <alignment horizontal="right"/>
    </xf>
    <xf numFmtId="0" fontId="7" fillId="7" borderId="4" xfId="1" applyFont="1" applyFill="1" applyBorder="1"/>
    <xf numFmtId="0" fontId="7" fillId="7" borderId="5" xfId="1" applyFont="1" applyFill="1" applyBorder="1" applyAlignment="1">
      <alignment horizontal="right"/>
    </xf>
    <xf numFmtId="0" fontId="7" fillId="7" borderId="6" xfId="1" applyFont="1" applyFill="1" applyBorder="1"/>
    <xf numFmtId="0" fontId="7" fillId="7" borderId="7" xfId="1" applyFont="1" applyFill="1" applyBorder="1" applyAlignment="1">
      <alignment horizontal="right"/>
    </xf>
    <xf numFmtId="167" fontId="3" fillId="0" borderId="0" xfId="1" applyNumberFormat="1"/>
    <xf numFmtId="0" fontId="3" fillId="0" borderId="0" xfId="1" applyFill="1"/>
    <xf numFmtId="0" fontId="1" fillId="3" borderId="12" xfId="1" applyFont="1" applyFill="1" applyBorder="1" applyAlignment="1">
      <alignment horizontal="center"/>
    </xf>
    <xf numFmtId="0" fontId="1" fillId="3" borderId="13" xfId="1" applyFont="1" applyFill="1" applyBorder="1" applyAlignment="1">
      <alignment horizontal="center"/>
    </xf>
    <xf numFmtId="0" fontId="1" fillId="3" borderId="14" xfId="1" applyFont="1" applyFill="1" applyBorder="1" applyAlignment="1">
      <alignment horizontal="center"/>
    </xf>
    <xf numFmtId="0" fontId="3" fillId="0" borderId="0" xfId="1" applyNumberFormat="1" applyAlignment="1">
      <alignment horizontal="center"/>
    </xf>
    <xf numFmtId="167" fontId="7" fillId="7" borderId="6" xfId="1" applyNumberFormat="1" applyFont="1" applyFill="1" applyBorder="1"/>
    <xf numFmtId="0" fontId="7" fillId="7" borderId="8" xfId="1" applyNumberFormat="1" applyFont="1" applyFill="1" applyBorder="1"/>
    <xf numFmtId="3" fontId="6" fillId="0" borderId="0" xfId="1" applyNumberFormat="1" applyFont="1" applyFill="1" applyAlignment="1">
      <alignment horizontal="center"/>
    </xf>
    <xf numFmtId="168" fontId="3" fillId="0" borderId="0" xfId="1" applyNumberFormat="1" applyAlignment="1">
      <alignment horizontal="center"/>
    </xf>
    <xf numFmtId="168" fontId="3" fillId="0" borderId="0" xfId="1" applyNumberFormat="1" applyFill="1" applyAlignment="1">
      <alignment horizontal="center"/>
    </xf>
    <xf numFmtId="3" fontId="13" fillId="0" borderId="0" xfId="2" applyNumberFormat="1" applyFont="1" applyFill="1" applyBorder="1"/>
    <xf numFmtId="0" fontId="12" fillId="0" borderId="0" xfId="1" applyFont="1" applyFill="1" applyBorder="1"/>
    <xf numFmtId="0" fontId="13" fillId="0" borderId="0" xfId="1" applyFont="1" applyFill="1" applyBorder="1"/>
    <xf numFmtId="10" fontId="13" fillId="0" borderId="0" xfId="3" applyNumberFormat="1" applyFont="1" applyFill="1" applyBorder="1"/>
    <xf numFmtId="3" fontId="13" fillId="0" borderId="0" xfId="1" applyNumberFormat="1" applyFont="1" applyFill="1" applyBorder="1"/>
    <xf numFmtId="165" fontId="13" fillId="0" borderId="0" xfId="1" applyNumberFormat="1" applyFont="1" applyFill="1" applyBorder="1"/>
  </cellXfs>
  <cellStyles count="4">
    <cellStyle name="Komma 2" xfId="2" xr:uid="{DF39EAEE-FCE9-4C55-B953-834569087D52}"/>
    <cellStyle name="Procent 2" xfId="3" xr:uid="{A07AC78D-8848-47DF-B5C4-FC606C0DC1A4}"/>
    <cellStyle name="Standaard" xfId="0" builtinId="0"/>
    <cellStyle name="Standaard 2" xfId="1" xr:uid="{51F545DB-01EE-439D-9801-4EE5730F9044}"/>
  </cellStyles>
  <dxfs count="31">
    <dxf>
      <fill>
        <patternFill>
          <bgColor rgb="FFFFC000"/>
        </patternFill>
      </fill>
    </dxf>
    <dxf>
      <border>
        <bottom style="thin">
          <color rgb="FFFF0000"/>
        </bottom>
        <vertical/>
        <horizontal/>
      </border>
    </dxf>
    <dxf>
      <numFmt numFmtId="168" formatCode="#,##0.0000\ &quot;€&quot;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numFmt numFmtId="0" formatCode="General"/>
    </dxf>
    <dxf>
      <font>
        <b/>
        <i val="0"/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 outline="0">
        <top style="thin">
          <color theme="0"/>
        </top>
      </border>
    </dxf>
    <dxf>
      <border outline="0">
        <bottom style="thin">
          <color theme="0"/>
        </bottom>
      </border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9"/>
        <name val="Arial"/>
        <family val="2"/>
        <scheme val="none"/>
      </font>
      <fill>
        <patternFill patternType="solid">
          <fgColor indexed="64"/>
          <bgColor indexed="1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/>
        <bottom/>
      </border>
    </dxf>
    <dxf>
      <fill>
        <patternFill patternType="solid">
          <fgColor indexed="64"/>
          <bgColor theme="9" tint="0.39997558519241921"/>
        </patternFill>
      </fill>
    </dxf>
    <dxf>
      <numFmt numFmtId="164" formatCode="d/mm/yy;@"/>
    </dxf>
    <dxf>
      <fill>
        <patternFill patternType="solid">
          <fgColor indexed="64"/>
          <bgColor theme="9" tint="0.39997558519241921"/>
        </patternFill>
      </fill>
    </dxf>
    <dxf>
      <fill>
        <patternFill patternType="solid">
          <fgColor indexed="64"/>
          <bgColor theme="9" tint="0.399975585192419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533400</xdr:colOff>
      <xdr:row>1</xdr:row>
      <xdr:rowOff>28574</xdr:rowOff>
    </xdr:from>
    <xdr:to>
      <xdr:col>12</xdr:col>
      <xdr:colOff>819150</xdr:colOff>
      <xdr:row>3</xdr:row>
      <xdr:rowOff>76199</xdr:rowOff>
    </xdr:to>
    <xdr:sp macro="[0]!Grouper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E379ED5F-079E-8E06-E9B6-D3177C373362}"/>
            </a:ext>
          </a:extLst>
        </xdr:cNvPr>
        <xdr:cNvSpPr/>
      </xdr:nvSpPr>
      <xdr:spPr>
        <a:xfrm>
          <a:off x="10782300" y="247649"/>
          <a:ext cx="1304925" cy="466725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800" kern="1200"/>
            <a:t>Regrouper</a:t>
          </a:r>
        </a:p>
      </xdr:txBody>
    </xdr:sp>
    <xdr:clientData/>
  </xdr:twoCellAnchor>
  <xdr:twoCellAnchor>
    <xdr:from>
      <xdr:col>11</xdr:col>
      <xdr:colOff>657226</xdr:colOff>
      <xdr:row>4</xdr:row>
      <xdr:rowOff>95250</xdr:rowOff>
    </xdr:from>
    <xdr:to>
      <xdr:col>13</xdr:col>
      <xdr:colOff>247651</xdr:colOff>
      <xdr:row>6</xdr:row>
      <xdr:rowOff>38100</xdr:rowOff>
    </xdr:to>
    <xdr:sp macro="[0]!Testing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CCF55D3B-7E01-7847-4027-A241827AF90E}"/>
            </a:ext>
          </a:extLst>
        </xdr:cNvPr>
        <xdr:cNvSpPr/>
      </xdr:nvSpPr>
      <xdr:spPr>
        <a:xfrm>
          <a:off x="10906126" y="942975"/>
          <a:ext cx="1504950" cy="36195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600" kern="1200"/>
            <a:t>Optimalisation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142875</xdr:colOff>
      <xdr:row>17</xdr:row>
      <xdr:rowOff>180975</xdr:rowOff>
    </xdr:from>
    <xdr:to>
      <xdr:col>15</xdr:col>
      <xdr:colOff>258574</xdr:colOff>
      <xdr:row>28</xdr:row>
      <xdr:rowOff>124110</xdr:rowOff>
    </xdr:to>
    <xdr:pic>
      <xdr:nvPicPr>
        <xdr:cNvPr id="2" name="Afbeelding 1">
          <a:extLst>
            <a:ext uri="{FF2B5EF4-FFF2-40B4-BE49-F238E27FC236}">
              <a16:creationId xmlns:a16="http://schemas.microsoft.com/office/drawing/2014/main" id="{8722CA4F-7090-2953-585F-0F5CB332A8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666875" y="3419475"/>
          <a:ext cx="10021699" cy="203863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628650</xdr:colOff>
          <xdr:row>1</xdr:row>
          <xdr:rowOff>28575</xdr:rowOff>
        </xdr:from>
        <xdr:to>
          <xdr:col>15</xdr:col>
          <xdr:colOff>619125</xdr:colOff>
          <xdr:row>5</xdr:row>
          <xdr:rowOff>123825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3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838200</xdr:colOff>
      <xdr:row>17</xdr:row>
      <xdr:rowOff>161925</xdr:rowOff>
    </xdr:from>
    <xdr:to>
      <xdr:col>33</xdr:col>
      <xdr:colOff>230072</xdr:colOff>
      <xdr:row>25</xdr:row>
      <xdr:rowOff>47822</xdr:rowOff>
    </xdr:to>
    <xdr:pic>
      <xdr:nvPicPr>
        <xdr:cNvPr id="2" name="Afbeelding 1">
          <a:extLst>
            <a:ext uri="{FF2B5EF4-FFF2-40B4-BE49-F238E27FC236}">
              <a16:creationId xmlns:a16="http://schemas.microsoft.com/office/drawing/2014/main" id="{ADC4E12B-2990-19AD-B64B-04ABA33A6F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695575" y="3400425"/>
          <a:ext cx="10545647" cy="1409897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Eigenaar\Downloads\opti2.xlsb" TargetMode="External"/><Relationship Id="rId1" Type="http://schemas.openxmlformats.org/officeDocument/2006/relationships/externalLinkPath" Target="opti2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emandé"/>
      <sheetName val="Résultat"/>
    </sheetNames>
    <sheetDataSet>
      <sheetData sheetId="0">
        <row r="4">
          <cell r="E4">
            <v>3000</v>
          </cell>
        </row>
        <row r="6">
          <cell r="E6">
            <v>3</v>
          </cell>
        </row>
      </sheetData>
      <sheetData sheetId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DE743EE-622F-4905-900F-431AF9B7628F}" name="tbl_Stock" displayName="tbl_Stock" ref="A1:E7" totalsRowShown="0">
  <autoFilter ref="A1:E7" xr:uid="{8DE743EE-622F-4905-900F-431AF9B7628F}"/>
  <tableColumns count="5">
    <tableColumn id="1" xr3:uid="{C3DCC560-7AE4-4139-8991-F394805F0FD1}" name="largeur"/>
    <tableColumn id="2" xr3:uid="{79BE094A-F606-436C-8319-E8B538CCE16A}" name="longueur"/>
    <tableColumn id="3" xr3:uid="{3EF9F453-3831-4190-9280-B608F36524A9}" name="prix" dataDxfId="4">
      <calculatedColumnFormula>+$C$2/$E$2*tbl_Stock[[#This Row],[surface]]*(1+ROW()/100)</calculatedColumnFormula>
    </tableColumn>
    <tableColumn id="6" xr3:uid="{3DE30796-8D0C-4979-A28A-57DB58269A44}" name="Nombre"/>
    <tableColumn id="4" xr3:uid="{CC2D3773-C378-4DCD-B1C7-961D6A6DA714}" name="surface">
      <calculatedColumnFormula>+A2*B2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51974F0-98BC-41FF-8C87-EC6DC17604DC}" name="Tabel5" displayName="Tabel5" ref="A1:J8" totalsRowShown="0">
  <tableColumns count="10">
    <tableColumn id="1" xr3:uid="{1DB5CE5B-C070-46FF-BA47-D976110923FE}" name="Largeur Max"/>
    <tableColumn id="2" xr3:uid="{3129CD7F-3367-47C5-9CB9-7391A3CEDFAE}" name="Référence du Bulk"/>
    <tableColumn id="3" xr3:uid="{D230EF6D-1A31-4530-A8E9-BA90D1DDC482}" name="Numéro d'Article" dataDxfId="30"/>
    <tableColumn id="4" xr3:uid="{21635069-518A-458D-ADC5-13CBF7F64471}" name="Largeur du Rouleau" dataDxfId="29"/>
    <tableColumn id="5" xr3:uid="{4CA7AD05-E46F-49C2-91C2-8F256B1AD65C}" name="Mandrins Utilisés"/>
    <tableColumn id="6" xr3:uid="{41056B00-11A8-4C6F-8539-1DD10C86447A}" name="Longueur du Rouleau"/>
    <tableColumn id="7" xr3:uid="{2788BE7C-B240-407C-B577-AA761B4D1D37}" name="Quantité en m²"/>
    <tableColumn id="8" xr3:uid="{216A0D5B-861F-4886-AAD1-A09CB8AD79FD}" name="Mettrage Demandé"/>
    <tableColumn id="9" xr3:uid="{BED7BF8E-BAD5-4115-890A-49298595FAAB}" name="Date Demandée" dataDxfId="28"/>
    <tableColumn id="10" xr3:uid="{69109037-D55F-4A9B-A4F7-42B8AC750A53}" name="Nbr" dataDxfId="2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3A6A5E8-5463-40FC-97C7-56BE216FC823}" name="Tabel2" displayName="Tabel2" ref="A9:D15" totalsRowShown="0" headerRowDxfId="26" headerRowBorderDxfId="25" tableBorderDxfId="24" totalsRowBorderDxfId="23">
  <tableColumns count="4">
    <tableColumn id="4" xr3:uid="{B296056E-E0F2-4C95-AC75-32980E582F19}" name="N°" dataCellStyle="Standaard 2"/>
    <tableColumn id="1" xr3:uid="{D829B0CD-820C-431C-9EC0-5626928F4C43}" name="Longueurs" dataDxfId="22"/>
    <tableColumn id="2" xr3:uid="{4FE63778-C8B3-47EB-89D9-B6EA62EA5163}" name="Quantités" dataDxfId="21"/>
    <tableColumn id="3" xr3:uid="{17E9295C-C51E-421F-809F-F77AE87D328D}" name="choisi" dataDxfId="2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20B0A53-C5BF-46EF-9773-C7CCE1BF0DEB}" name="Tabel3" displayName="Tabel3" ref="H9:V15" totalsRowShown="0" headerRowDxfId="19" dataDxfId="18">
  <sortState xmlns:xlrd2="http://schemas.microsoft.com/office/spreadsheetml/2017/richdata2" ref="H10:V10">
    <sortCondition descending="1" ref="M10"/>
    <sortCondition descending="1" ref="N10"/>
  </sortState>
  <tableColumns count="15">
    <tableColumn id="1" xr3:uid="{626E0066-F38F-41A5-9448-85F6F968FD96}" name="largeur" dataDxfId="17"/>
    <tableColumn id="15" xr3:uid="{BD30E04B-3C9D-4A9C-8049-EB4B7159F835}" name="largeur utile" dataDxfId="3" dataCellStyle="Standaard 2"/>
    <tableColumn id="2" xr3:uid="{028D83B3-DC46-45E1-9EEB-1530D424C4B4}" name="reste" dataDxfId="16"/>
    <tableColumn id="3" xr3:uid="{CDF8644E-5836-465B-A07A-7E47708EBB8E}" name="levées" dataDxfId="15"/>
    <tableColumn id="14" xr3:uid="{B2E54BC6-D888-47BB-9882-94C52E751899}" name="prix/cm" dataDxfId="2" dataCellStyle="Standaard 2"/>
    <tableColumn id="4" xr3:uid="{09C90EB8-6C3E-4CB4-B81E-BC60D584B6DA}" name="L1" dataDxfId="14"/>
    <tableColumn id="5" xr3:uid="{51EABA0A-3A82-429F-8217-C4E69DDB6623}" name="L2" dataDxfId="13"/>
    <tableColumn id="6" xr3:uid="{F121A19F-9E4F-4D1F-9142-F59365142155}" name="L3" dataDxfId="12"/>
    <tableColumn id="7" xr3:uid="{D17BE98A-FB8E-40D6-95E3-304548A596B5}" name="L4" dataDxfId="11"/>
    <tableColumn id="8" xr3:uid="{C79E5BE8-4822-4D7F-839D-50662DE80A91}" name="L5" dataDxfId="10"/>
    <tableColumn id="9" xr3:uid="{4B551398-AEEC-492B-8995-ACBD3C9CE413}" name="L6" dataDxfId="9"/>
    <tableColumn id="10" xr3:uid="{8702047E-7EEE-494C-B54F-A48217E7A115}" name="L7" dataDxfId="8"/>
    <tableColumn id="11" xr3:uid="{FC0276B4-9AFA-4722-BF33-EA006277E3D0}" name="L8" dataDxfId="7"/>
    <tableColumn id="12" xr3:uid="{B8C74166-24AF-447A-818A-DE6ED91898BD}" name="L9" dataDxfId="6"/>
    <tableColumn id="13" xr3:uid="{1A5E7380-E4D4-43DB-A102-E3F85EB3BA6E}" name="L10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02FC3F-520A-4C30-AA4B-09267283A358}">
  <sheetPr codeName="Blad3"/>
  <dimension ref="A1:E7"/>
  <sheetViews>
    <sheetView workbookViewId="0">
      <selection activeCell="B11" sqref="B11"/>
    </sheetView>
  </sheetViews>
  <sheetFormatPr defaultRowHeight="15" x14ac:dyDescent="0.25"/>
  <cols>
    <col min="1" max="1" width="9.42578125" customWidth="1"/>
    <col min="2" max="2" width="11.140625" customWidth="1"/>
    <col min="5" max="5" width="9.5703125" customWidth="1"/>
  </cols>
  <sheetData>
    <row r="1" spans="1:5" x14ac:dyDescent="0.25">
      <c r="A1" t="s">
        <v>63</v>
      </c>
      <c r="B1" t="s">
        <v>45</v>
      </c>
      <c r="C1" t="s">
        <v>64</v>
      </c>
      <c r="D1" t="s">
        <v>66</v>
      </c>
      <c r="E1" t="s">
        <v>65</v>
      </c>
    </row>
    <row r="2" spans="1:5" x14ac:dyDescent="0.25">
      <c r="A2">
        <v>450</v>
      </c>
      <c r="B2">
        <v>780</v>
      </c>
      <c r="C2">
        <v>100</v>
      </c>
      <c r="D2">
        <v>10</v>
      </c>
      <c r="E2">
        <f>+A2*B2</f>
        <v>351000</v>
      </c>
    </row>
    <row r="3" spans="1:5" x14ac:dyDescent="0.25">
      <c r="A3">
        <v>425</v>
      </c>
      <c r="B3">
        <v>780</v>
      </c>
      <c r="C3">
        <v>98</v>
      </c>
      <c r="D3">
        <v>10</v>
      </c>
      <c r="E3">
        <f>+A3*B3</f>
        <v>331500</v>
      </c>
    </row>
    <row r="4" spans="1:5" x14ac:dyDescent="0.25">
      <c r="A4">
        <v>400</v>
      </c>
      <c r="B4">
        <v>780</v>
      </c>
      <c r="C4">
        <v>93</v>
      </c>
      <c r="D4">
        <v>10</v>
      </c>
      <c r="E4">
        <f>+A4*B4</f>
        <v>312000</v>
      </c>
    </row>
    <row r="5" spans="1:5" x14ac:dyDescent="0.25">
      <c r="A5">
        <v>375</v>
      </c>
      <c r="B5">
        <v>780</v>
      </c>
      <c r="C5">
        <v>88</v>
      </c>
      <c r="D5">
        <v>10</v>
      </c>
      <c r="E5">
        <f>+A5*B5</f>
        <v>292500</v>
      </c>
    </row>
    <row r="6" spans="1:5" x14ac:dyDescent="0.25">
      <c r="A6">
        <v>350</v>
      </c>
      <c r="B6">
        <v>780</v>
      </c>
      <c r="C6">
        <v>83</v>
      </c>
      <c r="D6">
        <v>10</v>
      </c>
      <c r="E6">
        <f>+A6*B6</f>
        <v>273000</v>
      </c>
    </row>
    <row r="7" spans="1:5" x14ac:dyDescent="0.25">
      <c r="A7">
        <v>300</v>
      </c>
      <c r="B7">
        <v>780</v>
      </c>
      <c r="C7">
        <v>72</v>
      </c>
      <c r="D7">
        <v>10</v>
      </c>
      <c r="E7">
        <f>+A7*B7</f>
        <v>234000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7218CA-421A-4B3A-A5A1-A43A60F05830}">
  <sheetPr codeName="Blad1">
    <tabColor rgb="FFFFC000"/>
  </sheetPr>
  <dimension ref="A1:O8"/>
  <sheetViews>
    <sheetView workbookViewId="0">
      <selection activeCell="O1" sqref="O1"/>
    </sheetView>
  </sheetViews>
  <sheetFormatPr defaultRowHeight="15" x14ac:dyDescent="0.25"/>
  <cols>
    <col min="1" max="1" width="14" customWidth="1"/>
    <col min="2" max="2" width="19.28515625" customWidth="1"/>
    <col min="3" max="3" width="18.42578125" customWidth="1"/>
    <col min="4" max="4" width="20.140625" customWidth="1"/>
    <col min="5" max="5" width="18.7109375" customWidth="1"/>
    <col min="6" max="6" width="21.85546875" customWidth="1"/>
    <col min="7" max="7" width="16.5703125" customWidth="1"/>
    <col min="8" max="8" width="20.42578125" customWidth="1"/>
    <col min="9" max="9" width="17.42578125" customWidth="1"/>
    <col min="10" max="10" width="9.85546875" customWidth="1"/>
  </cols>
  <sheetData>
    <row r="1" spans="1:1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24</v>
      </c>
      <c r="I1" s="10" t="s">
        <v>25</v>
      </c>
      <c r="J1" t="s">
        <v>60</v>
      </c>
      <c r="L1" s="31">
        <v>1300</v>
      </c>
      <c r="M1" s="31">
        <v>7800</v>
      </c>
      <c r="N1" s="29">
        <f ca="1">SUM(M2:M8)</f>
        <v>13.936025641025639</v>
      </c>
      <c r="O1" s="29">
        <f ca="1">SUM(O2:O8)</f>
        <v>2.9360256410256413</v>
      </c>
    </row>
    <row r="2" spans="1:15" x14ac:dyDescent="0.25">
      <c r="A2">
        <v>450</v>
      </c>
      <c r="B2">
        <v>126856</v>
      </c>
      <c r="C2" s="24">
        <v>150892</v>
      </c>
      <c r="D2" s="24">
        <v>125</v>
      </c>
      <c r="E2" t="s">
        <v>26</v>
      </c>
      <c r="F2">
        <v>7800</v>
      </c>
      <c r="G2">
        <v>21125</v>
      </c>
      <c r="H2">
        <v>16900</v>
      </c>
      <c r="I2" s="10"/>
      <c r="J2" s="24">
        <v>3</v>
      </c>
      <c r="L2" s="30">
        <f ca="1">+OFFSET($L2,,-4)/L$1</f>
        <v>13</v>
      </c>
      <c r="M2" s="30">
        <f ca="1">+OFFSET($L2,,-4)/M$1</f>
        <v>2.1666666666666665</v>
      </c>
      <c r="O2" s="29">
        <f ca="1">MOD(M2,1)</f>
        <v>0.16666666666666652</v>
      </c>
    </row>
    <row r="3" spans="1:15" x14ac:dyDescent="0.25">
      <c r="A3">
        <v>450</v>
      </c>
      <c r="B3">
        <v>126856</v>
      </c>
      <c r="C3" s="24">
        <v>126365</v>
      </c>
      <c r="D3" s="24">
        <v>145</v>
      </c>
      <c r="E3" t="s">
        <v>26</v>
      </c>
      <c r="F3">
        <v>7800</v>
      </c>
      <c r="G3">
        <v>39585</v>
      </c>
      <c r="H3">
        <v>27300</v>
      </c>
      <c r="I3" s="10"/>
      <c r="J3" s="24">
        <v>4</v>
      </c>
      <c r="L3" s="30">
        <f t="shared" ref="L3:M8" ca="1" si="0">+OFFSET($L3,,-4)/L$1</f>
        <v>21</v>
      </c>
      <c r="M3" s="30">
        <f t="shared" ca="1" si="0"/>
        <v>3.5</v>
      </c>
      <c r="O3" s="29">
        <f t="shared" ref="O3:O8" ca="1" si="1">MOD(M3,1)</f>
        <v>0.5</v>
      </c>
    </row>
    <row r="4" spans="1:15" x14ac:dyDescent="0.25">
      <c r="A4">
        <v>450</v>
      </c>
      <c r="B4">
        <v>126856</v>
      </c>
      <c r="C4" s="24">
        <v>120130</v>
      </c>
      <c r="D4" s="24">
        <v>175</v>
      </c>
      <c r="E4" t="s">
        <v>26</v>
      </c>
      <c r="F4">
        <v>7800</v>
      </c>
      <c r="G4">
        <v>7787.5</v>
      </c>
      <c r="H4">
        <v>4450</v>
      </c>
      <c r="I4" s="10">
        <v>45672</v>
      </c>
      <c r="J4" s="24">
        <v>1</v>
      </c>
      <c r="L4" s="30">
        <f t="shared" ca="1" si="0"/>
        <v>3.4230769230769229</v>
      </c>
      <c r="M4" s="30">
        <f t="shared" ca="1" si="0"/>
        <v>0.57051282051282048</v>
      </c>
      <c r="O4" s="29">
        <f t="shared" ca="1" si="1"/>
        <v>0.57051282051282048</v>
      </c>
    </row>
    <row r="5" spans="1:15" x14ac:dyDescent="0.25">
      <c r="A5">
        <v>450</v>
      </c>
      <c r="B5">
        <v>126856</v>
      </c>
      <c r="C5" s="24">
        <v>150893</v>
      </c>
      <c r="D5" s="24">
        <v>175</v>
      </c>
      <c r="E5" t="s">
        <v>26</v>
      </c>
      <c r="F5">
        <v>7800</v>
      </c>
      <c r="G5">
        <v>34125</v>
      </c>
      <c r="H5">
        <v>19500</v>
      </c>
      <c r="I5" s="10"/>
      <c r="J5" s="24">
        <v>3</v>
      </c>
      <c r="L5" s="30">
        <f t="shared" ca="1" si="0"/>
        <v>15</v>
      </c>
      <c r="M5" s="30">
        <f t="shared" ca="1" si="0"/>
        <v>2.5</v>
      </c>
      <c r="O5" s="29">
        <f t="shared" ca="1" si="1"/>
        <v>0.5</v>
      </c>
    </row>
    <row r="6" spans="1:15" x14ac:dyDescent="0.25">
      <c r="A6">
        <v>450</v>
      </c>
      <c r="B6">
        <v>126856</v>
      </c>
      <c r="C6" s="24">
        <v>151297</v>
      </c>
      <c r="D6" s="24">
        <v>185</v>
      </c>
      <c r="E6" t="s">
        <v>26</v>
      </c>
      <c r="F6">
        <v>7800</v>
      </c>
      <c r="G6">
        <v>2192.25</v>
      </c>
      <c r="H6">
        <v>1185</v>
      </c>
      <c r="I6" s="10"/>
      <c r="J6" s="24">
        <v>1</v>
      </c>
      <c r="L6" s="30">
        <f t="shared" ca="1" si="0"/>
        <v>0.91153846153846152</v>
      </c>
      <c r="M6" s="30">
        <f t="shared" ca="1" si="0"/>
        <v>0.15192307692307691</v>
      </c>
      <c r="O6" s="29">
        <f t="shared" ca="1" si="1"/>
        <v>0.15192307692307691</v>
      </c>
    </row>
    <row r="7" spans="1:15" x14ac:dyDescent="0.25">
      <c r="A7">
        <v>450</v>
      </c>
      <c r="B7">
        <v>126856</v>
      </c>
      <c r="C7" s="24">
        <v>130047</v>
      </c>
      <c r="D7" s="24">
        <v>210</v>
      </c>
      <c r="E7" t="s">
        <v>26</v>
      </c>
      <c r="F7">
        <v>7800</v>
      </c>
      <c r="G7">
        <v>68250</v>
      </c>
      <c r="H7">
        <v>32500</v>
      </c>
      <c r="I7" s="10"/>
      <c r="J7" s="24">
        <v>5</v>
      </c>
      <c r="L7" s="30">
        <f t="shared" ca="1" si="0"/>
        <v>25</v>
      </c>
      <c r="M7" s="30">
        <f t="shared" ca="1" si="0"/>
        <v>4.166666666666667</v>
      </c>
      <c r="O7" s="29">
        <f t="shared" ca="1" si="1"/>
        <v>0.16666666666666696</v>
      </c>
    </row>
    <row r="8" spans="1:15" x14ac:dyDescent="0.25">
      <c r="A8">
        <v>450</v>
      </c>
      <c r="B8">
        <v>126856</v>
      </c>
      <c r="C8" s="24">
        <v>121151</v>
      </c>
      <c r="D8" s="24">
        <v>230</v>
      </c>
      <c r="E8" t="s">
        <v>26</v>
      </c>
      <c r="F8">
        <v>7800</v>
      </c>
      <c r="G8">
        <v>15791.8</v>
      </c>
      <c r="H8">
        <v>6866</v>
      </c>
      <c r="I8" s="10"/>
      <c r="J8" s="24">
        <v>1</v>
      </c>
      <c r="L8" s="30">
        <f t="shared" ca="1" si="0"/>
        <v>5.281538461538462</v>
      </c>
      <c r="M8" s="30">
        <f t="shared" ca="1" si="0"/>
        <v>0.88025641025641022</v>
      </c>
      <c r="O8" s="29">
        <f t="shared" ca="1" si="1"/>
        <v>0.88025641025641022</v>
      </c>
    </row>
  </sheetData>
  <sortState xmlns:xlrd2="http://schemas.microsoft.com/office/spreadsheetml/2017/richdata2" ref="A2:J8">
    <sortCondition ref="E1"/>
    <sortCondition ref="F1"/>
    <sortCondition ref="D1"/>
  </sortState>
  <phoneticPr fontId="10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084118-E882-4943-B5D9-A47BF32DA300}">
  <sheetPr codeName="Blad2">
    <tabColor rgb="FFFFC000"/>
  </sheetPr>
  <dimension ref="A1:EU335"/>
  <sheetViews>
    <sheetView tabSelected="1" workbookViewId="0">
      <pane ySplit="9" topLeftCell="A10" activePane="bottomLeft" state="frozen"/>
      <selection pane="bottomLeft" activeCell="A10" sqref="A10"/>
    </sheetView>
  </sheetViews>
  <sheetFormatPr defaultRowHeight="16.5" x14ac:dyDescent="0.3"/>
  <cols>
    <col min="1" max="1" width="9.140625" style="11"/>
    <col min="2" max="2" width="12.7109375" style="11" customWidth="1"/>
    <col min="3" max="3" width="11.7109375" style="11" customWidth="1"/>
    <col min="4" max="4" width="9.140625" style="11"/>
    <col min="5" max="5" width="12" style="11" bestFit="1" customWidth="1"/>
    <col min="6" max="6" width="11" style="11" bestFit="1" customWidth="1"/>
    <col min="7" max="7" width="20.5703125" style="11" bestFit="1" customWidth="1"/>
    <col min="8" max="8" width="12.5703125" style="11" customWidth="1"/>
    <col min="9" max="9" width="12.140625" style="11" bestFit="1" customWidth="1"/>
    <col min="10" max="10" width="11.42578125" style="11" customWidth="1"/>
    <col min="11" max="11" width="9.140625" style="11"/>
    <col min="12" max="12" width="15.28515625" style="11" customWidth="1"/>
    <col min="13" max="13" width="13.42578125" style="11" customWidth="1"/>
    <col min="14" max="16384" width="9.140625" style="11"/>
  </cols>
  <sheetData>
    <row r="1" spans="1:151" x14ac:dyDescent="0.3">
      <c r="F1" s="49"/>
      <c r="G1" s="50"/>
      <c r="H1" s="50"/>
      <c r="I1" s="50"/>
      <c r="J1" s="49"/>
    </row>
    <row r="2" spans="1:151" ht="17.25" thickBot="1" x14ac:dyDescent="0.35">
      <c r="F2" s="49"/>
      <c r="G2" s="50"/>
      <c r="H2" s="48"/>
      <c r="I2" s="50"/>
      <c r="J2" s="49"/>
    </row>
    <row r="3" spans="1:151" ht="17.25" thickTop="1" x14ac:dyDescent="0.3">
      <c r="C3" s="32" t="s">
        <v>63</v>
      </c>
      <c r="D3" s="33">
        <v>300</v>
      </c>
      <c r="E3" s="13"/>
      <c r="F3" s="49"/>
      <c r="G3" s="50"/>
      <c r="H3" s="48"/>
      <c r="I3" s="51"/>
      <c r="J3" s="49"/>
    </row>
    <row r="4" spans="1:151" x14ac:dyDescent="0.3">
      <c r="C4" s="34" t="s">
        <v>45</v>
      </c>
      <c r="D4" s="35">
        <v>780</v>
      </c>
      <c r="E4" s="13"/>
      <c r="F4" s="49"/>
      <c r="G4" s="50"/>
      <c r="H4" s="52"/>
      <c r="I4" s="51"/>
      <c r="J4" s="49"/>
    </row>
    <row r="5" spans="1:151" x14ac:dyDescent="0.3">
      <c r="C5" s="34" t="s">
        <v>64</v>
      </c>
      <c r="D5" s="43">
        <v>72</v>
      </c>
      <c r="E5" s="37">
        <f>IFERROR(+D5/D8,999)</f>
        <v>999</v>
      </c>
      <c r="F5" s="49"/>
      <c r="G5" s="50"/>
      <c r="H5" s="52"/>
      <c r="I5" s="51"/>
      <c r="J5" s="49"/>
    </row>
    <row r="6" spans="1:151" ht="17.25" thickBot="1" x14ac:dyDescent="0.35">
      <c r="B6" s="13"/>
      <c r="C6" s="36" t="s">
        <v>66</v>
      </c>
      <c r="D6" s="44">
        <v>10</v>
      </c>
      <c r="E6" s="13"/>
      <c r="F6" s="49"/>
      <c r="G6" s="50"/>
      <c r="H6" s="50"/>
      <c r="I6" s="50"/>
      <c r="J6" s="49"/>
    </row>
    <row r="7" spans="1:151" ht="17.25" thickTop="1" x14ac:dyDescent="0.3">
      <c r="B7" s="13"/>
      <c r="C7" s="14" t="s">
        <v>44</v>
      </c>
      <c r="D7" s="15">
        <f>IF(leeg,"",+D3-D8)</f>
        <v>300</v>
      </c>
      <c r="E7" s="13">
        <v>70</v>
      </c>
      <c r="F7" s="49"/>
      <c r="G7" s="50"/>
      <c r="H7" s="53"/>
      <c r="I7" s="50"/>
      <c r="J7" s="49"/>
    </row>
    <row r="8" spans="1:151" x14ac:dyDescent="0.3">
      <c r="B8" s="16"/>
      <c r="C8" s="12" t="s">
        <v>67</v>
      </c>
      <c r="D8" s="13">
        <f>IF(leeg,"",SUMPRODUCT(Tabel2[Longueurs],Tabel2[choisi]))</f>
        <v>0</v>
      </c>
      <c r="E8" s="13" cm="1">
        <f t="array" ref="E8">IF(leeg,"",MIN(D6,IF(--Tabel2[choisi]&gt;0,TRUNC(Tabel2[Quantités]/Tabel2[choisi]),"-")))</f>
        <v>10</v>
      </c>
      <c r="F8" s="17"/>
      <c r="H8" s="25"/>
    </row>
    <row r="9" spans="1:151" s="21" customFormat="1" ht="17.25" thickBot="1" x14ac:dyDescent="0.35">
      <c r="A9" s="19" t="s">
        <v>61</v>
      </c>
      <c r="B9" s="18" t="s">
        <v>46</v>
      </c>
      <c r="C9" s="19" t="s">
        <v>47</v>
      </c>
      <c r="D9" s="20" t="s">
        <v>48</v>
      </c>
      <c r="H9" s="21" t="s">
        <v>63</v>
      </c>
      <c r="I9" s="21" t="s">
        <v>73</v>
      </c>
      <c r="J9" s="21" t="s">
        <v>44</v>
      </c>
      <c r="K9" s="21" t="s">
        <v>62</v>
      </c>
      <c r="L9" s="21" t="s">
        <v>68</v>
      </c>
      <c r="M9" s="21" t="s">
        <v>49</v>
      </c>
      <c r="N9" s="21" t="s">
        <v>50</v>
      </c>
      <c r="O9" s="21" t="s">
        <v>51</v>
      </c>
      <c r="P9" s="21" t="s">
        <v>52</v>
      </c>
      <c r="Q9" s="21" t="s">
        <v>53</v>
      </c>
      <c r="R9" s="21" t="s">
        <v>54</v>
      </c>
      <c r="S9" s="21" t="s">
        <v>55</v>
      </c>
      <c r="T9" s="21" t="s">
        <v>56</v>
      </c>
      <c r="U9" s="21" t="s">
        <v>57</v>
      </c>
      <c r="V9" s="21" t="s">
        <v>58</v>
      </c>
    </row>
    <row r="10" spans="1:151" ht="17.25" thickTop="1" x14ac:dyDescent="0.3">
      <c r="A10" s="11">
        <v>130047</v>
      </c>
      <c r="B10" s="26">
        <v>210</v>
      </c>
      <c r="C10" s="27">
        <v>5</v>
      </c>
      <c r="D10" s="28">
        <v>0</v>
      </c>
      <c r="H10" s="22">
        <v>450</v>
      </c>
      <c r="I10" s="22">
        <v>440</v>
      </c>
      <c r="J10" s="23">
        <v>10</v>
      </c>
      <c r="K10" s="21">
        <v>1</v>
      </c>
      <c r="L10" s="46">
        <v>0.22727272727272727</v>
      </c>
      <c r="M10" s="22" t="s">
        <v>69</v>
      </c>
      <c r="N10" s="22" t="s">
        <v>70</v>
      </c>
      <c r="O10" s="22"/>
      <c r="P10" s="22"/>
      <c r="Q10" s="22"/>
      <c r="R10" s="22"/>
      <c r="S10" s="22"/>
      <c r="T10" s="22"/>
      <c r="U10" s="22"/>
      <c r="V10" s="22"/>
      <c r="W10" s="22"/>
    </row>
    <row r="11" spans="1:151" x14ac:dyDescent="0.3">
      <c r="A11" s="38">
        <v>151297</v>
      </c>
      <c r="B11" s="39">
        <v>185</v>
      </c>
      <c r="C11" s="40">
        <v>1</v>
      </c>
      <c r="D11" s="41">
        <v>0</v>
      </c>
      <c r="H11" s="22">
        <v>425</v>
      </c>
      <c r="I11" s="45">
        <v>415</v>
      </c>
      <c r="J11" s="23">
        <v>10</v>
      </c>
      <c r="K11" s="42">
        <v>1</v>
      </c>
      <c r="L11" s="47">
        <v>0.236144578313253</v>
      </c>
      <c r="M11" s="22" t="s">
        <v>69</v>
      </c>
      <c r="N11" s="22" t="s">
        <v>71</v>
      </c>
      <c r="O11" s="22"/>
      <c r="P11" s="22"/>
      <c r="Q11" s="22"/>
      <c r="R11" s="22"/>
      <c r="S11" s="22"/>
      <c r="T11" s="22"/>
      <c r="U11" s="22"/>
      <c r="V11" s="22"/>
      <c r="CE11" s="11">
        <v>0</v>
      </c>
      <c r="CF11" s="11">
        <v>0</v>
      </c>
      <c r="CG11" s="11">
        <v>0</v>
      </c>
      <c r="CH11" s="11">
        <v>0</v>
      </c>
      <c r="CI11" s="11">
        <v>0</v>
      </c>
      <c r="CJ11" s="11">
        <v>0</v>
      </c>
      <c r="CK11" s="11">
        <v>0</v>
      </c>
      <c r="CL11" s="11">
        <v>0</v>
      </c>
      <c r="CM11" s="11">
        <v>0</v>
      </c>
      <c r="CN11" s="11">
        <v>0</v>
      </c>
      <c r="CO11" s="11">
        <v>0</v>
      </c>
      <c r="CP11" s="11">
        <v>0</v>
      </c>
      <c r="CQ11" s="11">
        <v>0</v>
      </c>
      <c r="CR11" s="11">
        <v>0</v>
      </c>
      <c r="CS11" s="11">
        <v>0</v>
      </c>
      <c r="CT11" s="11">
        <v>0</v>
      </c>
      <c r="CU11" s="11">
        <v>0</v>
      </c>
      <c r="CV11" s="11">
        <v>0</v>
      </c>
      <c r="CW11" s="11">
        <v>0</v>
      </c>
      <c r="CX11" s="11">
        <v>0</v>
      </c>
      <c r="CY11" s="11">
        <v>0</v>
      </c>
      <c r="CZ11" s="11">
        <v>0</v>
      </c>
      <c r="DA11" s="11">
        <v>0</v>
      </c>
      <c r="DB11" s="11">
        <v>0</v>
      </c>
      <c r="DC11" s="11">
        <v>0</v>
      </c>
      <c r="DD11" s="11">
        <v>0</v>
      </c>
      <c r="DE11" s="11">
        <v>0</v>
      </c>
      <c r="DF11" s="11">
        <v>0</v>
      </c>
      <c r="DG11" s="11">
        <v>0</v>
      </c>
      <c r="DH11" s="11">
        <v>0</v>
      </c>
      <c r="DI11" s="11">
        <v>0</v>
      </c>
      <c r="DJ11" s="11">
        <v>0</v>
      </c>
      <c r="DK11" s="11">
        <v>0</v>
      </c>
      <c r="DL11" s="11">
        <v>0</v>
      </c>
      <c r="DM11" s="11">
        <v>0</v>
      </c>
      <c r="DN11" s="11">
        <v>0</v>
      </c>
      <c r="DO11" s="11">
        <v>0</v>
      </c>
      <c r="DP11" s="11">
        <v>0</v>
      </c>
      <c r="DQ11" s="11">
        <v>0</v>
      </c>
      <c r="DR11" s="11">
        <v>0</v>
      </c>
      <c r="DS11" s="11">
        <v>0</v>
      </c>
      <c r="DT11" s="11">
        <v>0</v>
      </c>
      <c r="DU11" s="11">
        <v>0</v>
      </c>
      <c r="DV11" s="11">
        <v>0</v>
      </c>
      <c r="DW11" s="11">
        <v>0</v>
      </c>
      <c r="DX11" s="11">
        <v>0</v>
      </c>
      <c r="DY11" s="11">
        <v>0</v>
      </c>
      <c r="DZ11" s="11">
        <v>0</v>
      </c>
      <c r="EA11" s="11">
        <v>0</v>
      </c>
      <c r="EB11" s="11">
        <v>0</v>
      </c>
      <c r="EC11" s="11">
        <v>0</v>
      </c>
      <c r="ED11" s="11">
        <v>0</v>
      </c>
      <c r="EE11" s="11">
        <v>0</v>
      </c>
      <c r="EF11" s="11">
        <v>0</v>
      </c>
      <c r="EG11" s="11">
        <v>0</v>
      </c>
      <c r="EH11" s="11">
        <v>0</v>
      </c>
      <c r="EI11" s="11">
        <v>0</v>
      </c>
      <c r="EJ11" s="11">
        <v>0</v>
      </c>
      <c r="EK11" s="11">
        <v>0</v>
      </c>
      <c r="EL11" s="11">
        <v>0</v>
      </c>
      <c r="EM11" s="11">
        <v>0</v>
      </c>
      <c r="EN11" s="11">
        <v>0</v>
      </c>
      <c r="EO11" s="11">
        <v>0</v>
      </c>
      <c r="EP11" s="11">
        <v>0</v>
      </c>
      <c r="EQ11" s="11">
        <v>0</v>
      </c>
      <c r="ER11" s="11">
        <v>0</v>
      </c>
      <c r="ES11" s="11">
        <v>0</v>
      </c>
      <c r="ET11" s="11">
        <v>0</v>
      </c>
      <c r="EU11" s="11">
        <v>0</v>
      </c>
    </row>
    <row r="12" spans="1:151" x14ac:dyDescent="0.3">
      <c r="A12" s="38">
        <v>120130</v>
      </c>
      <c r="B12" s="39">
        <v>175</v>
      </c>
      <c r="C12" s="40">
        <v>1</v>
      </c>
      <c r="D12" s="41">
        <v>0</v>
      </c>
      <c r="H12" s="22">
        <v>400</v>
      </c>
      <c r="I12" s="45">
        <v>375</v>
      </c>
      <c r="J12" s="23">
        <v>25</v>
      </c>
      <c r="K12" s="42">
        <v>1</v>
      </c>
      <c r="L12" s="47">
        <v>0.248</v>
      </c>
      <c r="M12" s="22" t="s">
        <v>69</v>
      </c>
      <c r="N12" s="22" t="s">
        <v>72</v>
      </c>
      <c r="O12" s="22"/>
      <c r="P12" s="22"/>
      <c r="Q12" s="22"/>
      <c r="R12" s="22"/>
      <c r="S12" s="22"/>
      <c r="T12" s="22"/>
      <c r="U12" s="22"/>
      <c r="V12" s="22"/>
    </row>
    <row r="13" spans="1:151" x14ac:dyDescent="0.3">
      <c r="A13" s="38">
        <v>150893</v>
      </c>
      <c r="B13" s="39">
        <v>175</v>
      </c>
      <c r="C13" s="40">
        <v>3</v>
      </c>
      <c r="D13" s="41">
        <v>0</v>
      </c>
      <c r="H13" s="22">
        <v>375</v>
      </c>
      <c r="I13" s="45">
        <v>375</v>
      </c>
      <c r="J13" s="23">
        <v>0</v>
      </c>
      <c r="K13" s="42">
        <v>1</v>
      </c>
      <c r="L13" s="47">
        <v>0.23466666666666666</v>
      </c>
      <c r="M13" s="22" t="s">
        <v>69</v>
      </c>
      <c r="N13" s="22" t="s">
        <v>72</v>
      </c>
      <c r="O13" s="22"/>
      <c r="P13" s="22"/>
      <c r="Q13" s="22"/>
      <c r="R13" s="22"/>
      <c r="S13" s="22"/>
      <c r="T13" s="22"/>
      <c r="U13" s="22"/>
      <c r="V13" s="22"/>
    </row>
    <row r="14" spans="1:151" x14ac:dyDescent="0.3">
      <c r="A14" s="38">
        <v>126365</v>
      </c>
      <c r="B14" s="39">
        <v>145</v>
      </c>
      <c r="C14" s="40">
        <v>4</v>
      </c>
      <c r="D14" s="41">
        <v>0</v>
      </c>
      <c r="H14" s="22">
        <v>350</v>
      </c>
      <c r="I14" s="45">
        <v>230</v>
      </c>
      <c r="J14" s="23">
        <v>120</v>
      </c>
      <c r="K14" s="42">
        <v>1</v>
      </c>
      <c r="L14" s="47">
        <v>0.36086956521739133</v>
      </c>
      <c r="M14" s="22" t="s">
        <v>69</v>
      </c>
      <c r="N14" s="22"/>
      <c r="O14" s="22"/>
      <c r="P14" s="22"/>
      <c r="Q14" s="22"/>
      <c r="R14" s="22"/>
      <c r="S14" s="22"/>
      <c r="T14" s="22"/>
      <c r="U14" s="22"/>
      <c r="V14" s="22"/>
    </row>
    <row r="15" spans="1:151" x14ac:dyDescent="0.3">
      <c r="A15" s="38">
        <v>150892</v>
      </c>
      <c r="B15" s="39">
        <v>125</v>
      </c>
      <c r="C15" s="40">
        <v>3</v>
      </c>
      <c r="D15" s="41">
        <v>0</v>
      </c>
      <c r="H15" s="22">
        <v>300</v>
      </c>
      <c r="I15" s="45">
        <v>230</v>
      </c>
      <c r="J15" s="23">
        <v>70</v>
      </c>
      <c r="K15" s="42">
        <v>1</v>
      </c>
      <c r="L15" s="47">
        <v>0.31304347826086959</v>
      </c>
      <c r="M15" s="22" t="s">
        <v>69</v>
      </c>
      <c r="N15" s="22"/>
      <c r="O15" s="22"/>
      <c r="P15" s="22"/>
      <c r="Q15" s="22"/>
      <c r="R15" s="22"/>
      <c r="S15" s="22"/>
      <c r="T15" s="22"/>
      <c r="U15" s="22"/>
      <c r="V15" s="22"/>
    </row>
    <row r="16" spans="1:151" x14ac:dyDescent="0.3">
      <c r="U16" s="22"/>
    </row>
    <row r="17" spans="21:21" x14ac:dyDescent="0.3">
      <c r="U17" s="22"/>
    </row>
    <row r="18" spans="21:21" x14ac:dyDescent="0.3">
      <c r="U18" s="22"/>
    </row>
    <row r="19" spans="21:21" x14ac:dyDescent="0.3">
      <c r="U19" s="22"/>
    </row>
    <row r="20" spans="21:21" x14ac:dyDescent="0.3">
      <c r="U20" s="22"/>
    </row>
    <row r="21" spans="21:21" x14ac:dyDescent="0.3">
      <c r="U21" s="22"/>
    </row>
    <row r="22" spans="21:21" x14ac:dyDescent="0.3">
      <c r="U22" s="22"/>
    </row>
    <row r="23" spans="21:21" x14ac:dyDescent="0.3">
      <c r="U23" s="22"/>
    </row>
    <row r="24" spans="21:21" x14ac:dyDescent="0.3">
      <c r="U24" s="22"/>
    </row>
    <row r="25" spans="21:21" x14ac:dyDescent="0.3">
      <c r="U25" s="22"/>
    </row>
    <row r="26" spans="21:21" x14ac:dyDescent="0.3">
      <c r="U26" s="22"/>
    </row>
    <row r="27" spans="21:21" x14ac:dyDescent="0.3">
      <c r="U27" s="22"/>
    </row>
    <row r="28" spans="21:21" x14ac:dyDescent="0.3">
      <c r="U28" s="22"/>
    </row>
    <row r="29" spans="21:21" x14ac:dyDescent="0.3">
      <c r="U29" s="22"/>
    </row>
    <row r="30" spans="21:21" x14ac:dyDescent="0.3">
      <c r="U30" s="22"/>
    </row>
    <row r="31" spans="21:21" x14ac:dyDescent="0.3">
      <c r="U31" s="22"/>
    </row>
    <row r="32" spans="21:21" x14ac:dyDescent="0.3">
      <c r="U32" s="22"/>
    </row>
    <row r="33" spans="21:21" x14ac:dyDescent="0.3">
      <c r="U33" s="22"/>
    </row>
    <row r="34" spans="21:21" x14ac:dyDescent="0.3">
      <c r="U34" s="22"/>
    </row>
    <row r="35" spans="21:21" x14ac:dyDescent="0.3">
      <c r="U35" s="22"/>
    </row>
    <row r="36" spans="21:21" x14ac:dyDescent="0.3">
      <c r="U36" s="22"/>
    </row>
    <row r="37" spans="21:21" x14ac:dyDescent="0.3">
      <c r="U37" s="22"/>
    </row>
    <row r="38" spans="21:21" x14ac:dyDescent="0.3">
      <c r="U38" s="22"/>
    </row>
    <row r="39" spans="21:21" x14ac:dyDescent="0.3">
      <c r="U39" s="22"/>
    </row>
    <row r="40" spans="21:21" x14ac:dyDescent="0.3">
      <c r="U40" s="22"/>
    </row>
    <row r="41" spans="21:21" x14ac:dyDescent="0.3">
      <c r="U41" s="22"/>
    </row>
    <row r="42" spans="21:21" x14ac:dyDescent="0.3">
      <c r="U42" s="22"/>
    </row>
    <row r="43" spans="21:21" x14ac:dyDescent="0.3">
      <c r="U43" s="22"/>
    </row>
    <row r="44" spans="21:21" x14ac:dyDescent="0.3">
      <c r="U44" s="22"/>
    </row>
    <row r="45" spans="21:21" x14ac:dyDescent="0.3">
      <c r="U45" s="22"/>
    </row>
    <row r="46" spans="21:21" x14ac:dyDescent="0.3">
      <c r="U46" s="22"/>
    </row>
    <row r="47" spans="21:21" x14ac:dyDescent="0.3">
      <c r="U47" s="22"/>
    </row>
    <row r="48" spans="21:21" x14ac:dyDescent="0.3">
      <c r="U48" s="22"/>
    </row>
    <row r="49" spans="21:21" x14ac:dyDescent="0.3">
      <c r="U49" s="22"/>
    </row>
    <row r="335" spans="6:6" x14ac:dyDescent="0.3">
      <c r="F335" s="11" t="s">
        <v>59</v>
      </c>
    </row>
  </sheetData>
  <sortState xmlns:xlrd2="http://schemas.microsoft.com/office/spreadsheetml/2017/richdata2" ref="A10:D15">
    <sortCondition descending="1" ref="B9"/>
  </sortState>
  <conditionalFormatting sqref="J10:V15">
    <cfRule type="expression" dxfId="1" priority="18">
      <formula>#REF!&lt;&gt;OFFSET(#REF!,1,)</formula>
    </cfRule>
  </conditionalFormatting>
  <conditionalFormatting sqref="H8:H9 I9">
    <cfRule type="dataBar" priority="36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{5F83F305-5C0E-4A15-B864-6478C6A8B9F2}</x14:id>
        </ext>
      </extLst>
    </cfRule>
  </conditionalFormatting>
  <conditionalFormatting sqref="L9:L15">
    <cfRule type="dataBar" priority="5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{BE173B79-F2B1-4FCC-9455-B8BCD34A3425}</x14:id>
        </ext>
      </extLst>
    </cfRule>
  </conditionalFormatting>
  <pageMargins left="0.7" right="0.7" top="0.75" bottom="0.75" header="0.3" footer="0.3"/>
  <drawing r:id="rId1"/>
  <legacyDrawing r:id="rId2"/>
  <tableParts count="2">
    <tablePart r:id="rId3"/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F83F305-5C0E-4A15-B864-6478C6A8B9F2}">
            <x14:dataBar minLength="0" maxLength="100" gradient="0" direction="rightToLeft">
              <x14:cfvo type="autoMin"/>
              <x14:cfvo type="autoMax"/>
              <x14:negativeFillColor rgb="FFFF0000"/>
              <x14:axisColor rgb="FF000000"/>
            </x14:dataBar>
          </x14:cfRule>
          <xm:sqref>H8:H9 I9</xm:sqref>
        </x14:conditionalFormatting>
        <x14:conditionalFormatting xmlns:xm="http://schemas.microsoft.com/office/excel/2006/main">
          <x14:cfRule type="dataBar" id="{BE173B79-F2B1-4FCC-9455-B8BCD34A342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L9:L15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M1"/>
  <sheetViews>
    <sheetView workbookViewId="0">
      <selection activeCell="C14" sqref="C14"/>
    </sheetView>
  </sheetViews>
  <sheetFormatPr defaultColWidth="11.42578125" defaultRowHeight="15" x14ac:dyDescent="0.25"/>
  <sheetData>
    <row r="1" spans="1:13" x14ac:dyDescent="0.25">
      <c r="A1" t="s">
        <v>11</v>
      </c>
      <c r="B1" t="s">
        <v>16</v>
      </c>
      <c r="C1" t="s">
        <v>17</v>
      </c>
      <c r="D1" t="s">
        <v>12</v>
      </c>
      <c r="E1" t="s">
        <v>13</v>
      </c>
      <c r="F1" t="s">
        <v>14</v>
      </c>
      <c r="G1" t="s">
        <v>15</v>
      </c>
      <c r="H1" t="s">
        <v>18</v>
      </c>
      <c r="I1" t="s">
        <v>19</v>
      </c>
      <c r="J1" t="s">
        <v>20</v>
      </c>
      <c r="K1" t="s">
        <v>21</v>
      </c>
      <c r="L1" t="s">
        <v>22</v>
      </c>
      <c r="M1" t="s">
        <v>23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J16"/>
  <sheetViews>
    <sheetView workbookViewId="0">
      <selection sqref="A1:J17"/>
    </sheetView>
  </sheetViews>
  <sheetFormatPr defaultColWidth="11.42578125" defaultRowHeight="15" x14ac:dyDescent="0.25"/>
  <cols>
    <col min="1" max="1" width="11.7109375" bestFit="1" customWidth="1"/>
    <col min="2" max="2" width="17.28515625" bestFit="1" customWidth="1"/>
    <col min="3" max="3" width="16.28515625" bestFit="1" customWidth="1"/>
    <col min="4" max="4" width="18.140625" bestFit="1" customWidth="1"/>
    <col min="5" max="5" width="16.42578125" bestFit="1" customWidth="1"/>
    <col min="6" max="6" width="19.85546875" bestFit="1" customWidth="1"/>
    <col min="7" max="7" width="14.42578125" bestFit="1" customWidth="1"/>
    <col min="8" max="8" width="17.5703125" bestFit="1" customWidth="1"/>
    <col min="9" max="9" width="11.42578125" style="10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24</v>
      </c>
      <c r="I1" s="10" t="s">
        <v>25</v>
      </c>
    </row>
    <row r="2" spans="1:10" x14ac:dyDescent="0.25">
      <c r="A2">
        <v>450</v>
      </c>
      <c r="B2">
        <v>126856</v>
      </c>
      <c r="C2">
        <v>150892</v>
      </c>
      <c r="D2">
        <v>125</v>
      </c>
      <c r="E2" t="s">
        <v>26</v>
      </c>
      <c r="F2">
        <v>1300</v>
      </c>
      <c r="G2">
        <v>21125</v>
      </c>
      <c r="H2">
        <v>16900</v>
      </c>
    </row>
    <row r="3" spans="1:10" x14ac:dyDescent="0.25">
      <c r="A3">
        <v>450</v>
      </c>
      <c r="B3">
        <v>126856</v>
      </c>
      <c r="C3">
        <v>126365</v>
      </c>
      <c r="D3">
        <v>145</v>
      </c>
      <c r="E3" t="s">
        <v>26</v>
      </c>
      <c r="F3">
        <v>1300</v>
      </c>
      <c r="G3">
        <v>39585</v>
      </c>
      <c r="H3">
        <v>27300</v>
      </c>
    </row>
    <row r="4" spans="1:10" x14ac:dyDescent="0.25">
      <c r="A4">
        <v>450</v>
      </c>
      <c r="B4">
        <v>126856</v>
      </c>
      <c r="C4">
        <v>120130</v>
      </c>
      <c r="D4">
        <v>175</v>
      </c>
      <c r="E4" t="s">
        <v>26</v>
      </c>
      <c r="F4">
        <v>1300</v>
      </c>
      <c r="G4">
        <v>7787</v>
      </c>
      <c r="H4">
        <v>4450</v>
      </c>
      <c r="I4" s="10">
        <v>45672</v>
      </c>
    </row>
    <row r="5" spans="1:10" x14ac:dyDescent="0.25">
      <c r="A5">
        <v>450</v>
      </c>
      <c r="B5">
        <v>126856</v>
      </c>
      <c r="C5">
        <v>150893</v>
      </c>
      <c r="D5">
        <v>175</v>
      </c>
      <c r="E5" t="s">
        <v>26</v>
      </c>
      <c r="F5">
        <v>1300</v>
      </c>
      <c r="G5">
        <v>34125</v>
      </c>
      <c r="H5">
        <v>19500</v>
      </c>
    </row>
    <row r="6" spans="1:10" x14ac:dyDescent="0.25">
      <c r="A6">
        <v>450</v>
      </c>
      <c r="B6">
        <v>126856</v>
      </c>
      <c r="C6">
        <v>151297</v>
      </c>
      <c r="D6">
        <v>185</v>
      </c>
      <c r="E6" t="s">
        <v>26</v>
      </c>
      <c r="F6">
        <v>1300</v>
      </c>
      <c r="G6">
        <v>2192</v>
      </c>
      <c r="H6">
        <v>1185</v>
      </c>
    </row>
    <row r="7" spans="1:10" x14ac:dyDescent="0.25">
      <c r="A7">
        <v>450</v>
      </c>
      <c r="B7">
        <v>126856</v>
      </c>
      <c r="C7">
        <v>130047</v>
      </c>
      <c r="D7">
        <v>210</v>
      </c>
      <c r="E7" t="s">
        <v>26</v>
      </c>
      <c r="F7">
        <v>1300</v>
      </c>
      <c r="G7">
        <v>68250</v>
      </c>
      <c r="H7">
        <v>32500</v>
      </c>
    </row>
    <row r="8" spans="1:10" x14ac:dyDescent="0.25">
      <c r="A8">
        <v>450</v>
      </c>
      <c r="B8">
        <v>126856</v>
      </c>
      <c r="C8">
        <v>121151</v>
      </c>
      <c r="D8">
        <v>230</v>
      </c>
      <c r="E8" t="s">
        <v>26</v>
      </c>
      <c r="F8">
        <v>1300</v>
      </c>
      <c r="G8">
        <v>15791</v>
      </c>
      <c r="H8">
        <v>6866</v>
      </c>
    </row>
    <row r="10" spans="1:10" x14ac:dyDescent="0.25">
      <c r="A10">
        <v>450</v>
      </c>
      <c r="B10">
        <v>126856</v>
      </c>
      <c r="C10">
        <v>150892</v>
      </c>
      <c r="D10">
        <v>125</v>
      </c>
      <c r="E10" t="s">
        <v>26</v>
      </c>
      <c r="F10">
        <v>1300</v>
      </c>
      <c r="G10">
        <v>21125</v>
      </c>
      <c r="H10">
        <v>16900</v>
      </c>
      <c r="J10">
        <v>13</v>
      </c>
    </row>
    <row r="11" spans="1:10" x14ac:dyDescent="0.25">
      <c r="A11">
        <v>450</v>
      </c>
      <c r="B11">
        <v>126856</v>
      </c>
      <c r="C11">
        <v>126365</v>
      </c>
      <c r="D11">
        <v>145</v>
      </c>
      <c r="E11" t="s">
        <v>26</v>
      </c>
      <c r="F11">
        <v>1300</v>
      </c>
      <c r="G11">
        <v>39585</v>
      </c>
      <c r="H11">
        <v>27300</v>
      </c>
      <c r="J11">
        <v>21</v>
      </c>
    </row>
    <row r="12" spans="1:10" x14ac:dyDescent="0.25">
      <c r="A12">
        <v>450</v>
      </c>
      <c r="B12">
        <v>126856</v>
      </c>
      <c r="C12">
        <v>120130</v>
      </c>
      <c r="D12">
        <v>175</v>
      </c>
      <c r="E12" t="s">
        <v>26</v>
      </c>
      <c r="F12">
        <v>1300</v>
      </c>
      <c r="G12">
        <v>7787.5</v>
      </c>
      <c r="H12">
        <v>4450</v>
      </c>
      <c r="I12" s="10">
        <v>45672</v>
      </c>
      <c r="J12">
        <v>4</v>
      </c>
    </row>
    <row r="13" spans="1:10" x14ac:dyDescent="0.25">
      <c r="A13">
        <v>450</v>
      </c>
      <c r="B13">
        <v>126856</v>
      </c>
      <c r="C13">
        <v>150893</v>
      </c>
      <c r="D13">
        <v>175</v>
      </c>
      <c r="E13" t="s">
        <v>26</v>
      </c>
      <c r="F13">
        <v>1300</v>
      </c>
      <c r="G13">
        <v>34125</v>
      </c>
      <c r="H13">
        <v>19500</v>
      </c>
      <c r="J13">
        <v>15</v>
      </c>
    </row>
    <row r="14" spans="1:10" x14ac:dyDescent="0.25">
      <c r="A14">
        <v>450</v>
      </c>
      <c r="B14">
        <v>126856</v>
      </c>
      <c r="C14">
        <v>151297</v>
      </c>
      <c r="D14">
        <v>185</v>
      </c>
      <c r="E14" t="s">
        <v>26</v>
      </c>
      <c r="F14">
        <v>1300</v>
      </c>
      <c r="G14">
        <v>2192.25</v>
      </c>
      <c r="H14">
        <v>1185</v>
      </c>
      <c r="J14">
        <v>1</v>
      </c>
    </row>
    <row r="15" spans="1:10" x14ac:dyDescent="0.25">
      <c r="A15">
        <v>450</v>
      </c>
      <c r="B15">
        <v>126856</v>
      </c>
      <c r="C15">
        <v>130047</v>
      </c>
      <c r="D15">
        <v>210</v>
      </c>
      <c r="E15" t="s">
        <v>26</v>
      </c>
      <c r="F15">
        <v>1300</v>
      </c>
      <c r="G15">
        <v>68250</v>
      </c>
      <c r="H15">
        <v>32500</v>
      </c>
      <c r="J15">
        <v>25</v>
      </c>
    </row>
    <row r="16" spans="1:10" x14ac:dyDescent="0.25">
      <c r="A16">
        <v>450</v>
      </c>
      <c r="B16">
        <v>126856</v>
      </c>
      <c r="C16">
        <v>121151</v>
      </c>
      <c r="D16">
        <v>230</v>
      </c>
      <c r="E16" t="s">
        <v>26</v>
      </c>
      <c r="F16">
        <v>1300</v>
      </c>
      <c r="G16">
        <v>15791.8</v>
      </c>
      <c r="H16">
        <v>6866</v>
      </c>
      <c r="J16">
        <v>6</v>
      </c>
    </row>
  </sheetData>
  <sortState xmlns:xlrd2="http://schemas.microsoft.com/office/spreadsheetml/2017/richdata2" ref="A10:J16">
    <sortCondition ref="E10"/>
    <sortCondition ref="F10"/>
    <sortCondition ref="D10"/>
  </sortState>
  <dataConsolidate/>
  <conditionalFormatting sqref="A10:J17">
    <cfRule type="expression" dxfId="0" priority="1">
      <formula>A10&lt;&gt;A2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GenererSequences">
                <anchor moveWithCells="1" sizeWithCells="1">
                  <from>
                    <xdr:col>13</xdr:col>
                    <xdr:colOff>628650</xdr:colOff>
                    <xdr:row>1</xdr:row>
                    <xdr:rowOff>28575</xdr:rowOff>
                  </from>
                  <to>
                    <xdr:col>15</xdr:col>
                    <xdr:colOff>619125</xdr:colOff>
                    <xdr:row>5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AB12"/>
  <sheetViews>
    <sheetView workbookViewId="0">
      <selection activeCell="Y2" sqref="Y2:Y9"/>
    </sheetView>
  </sheetViews>
  <sheetFormatPr defaultColWidth="11.42578125" defaultRowHeight="15" x14ac:dyDescent="0.25"/>
  <cols>
    <col min="1" max="1" width="27.85546875" style="6" bestFit="1" customWidth="1"/>
    <col min="2" max="2" width="19.140625" style="6" bestFit="1" customWidth="1"/>
    <col min="3" max="3" width="21" style="6" hidden="1" customWidth="1"/>
    <col min="4" max="4" width="22.85546875" style="6" hidden="1" customWidth="1"/>
    <col min="5" max="5" width="21.28515625" style="6" hidden="1" customWidth="1"/>
    <col min="6" max="6" width="24.140625" style="6" hidden="1" customWidth="1"/>
    <col min="7" max="7" width="19.140625" style="6" hidden="1" customWidth="1"/>
    <col min="8" max="8" width="22.42578125" style="6" hidden="1" customWidth="1"/>
    <col min="9" max="9" width="8" style="6" hidden="1" customWidth="1"/>
    <col min="10" max="10" width="3" style="6" hidden="1" customWidth="1"/>
    <col min="11" max="11" width="7.42578125" style="6" hidden="1" customWidth="1"/>
    <col min="12" max="12" width="3" style="6" hidden="1" customWidth="1"/>
    <col min="13" max="13" width="21.140625" style="6" hidden="1" customWidth="1"/>
    <col min="14" max="14" width="8" style="6" hidden="1" customWidth="1"/>
    <col min="15" max="15" width="7" style="6" bestFit="1" customWidth="1"/>
    <col min="16" max="16" width="15.7109375" style="6" hidden="1" customWidth="1"/>
    <col min="17" max="17" width="3" style="6" hidden="1" customWidth="1"/>
    <col min="18" max="18" width="11" style="6" hidden="1" customWidth="1"/>
    <col min="19" max="19" width="3" style="6" hidden="1" customWidth="1"/>
    <col min="20" max="20" width="4" style="6" bestFit="1" customWidth="1"/>
    <col min="21" max="22" width="11.42578125" style="6"/>
    <col min="23" max="23" width="0" style="6" hidden="1" customWidth="1"/>
    <col min="24" max="26" width="11.42578125" style="6"/>
    <col min="27" max="27" width="11.42578125" style="7"/>
    <col min="28" max="16384" width="11.42578125" style="6"/>
  </cols>
  <sheetData>
    <row r="1" spans="1:28" x14ac:dyDescent="0.25">
      <c r="A1" s="3" t="s">
        <v>0</v>
      </c>
      <c r="B1" s="4" t="s">
        <v>7</v>
      </c>
      <c r="C1" s="4" t="s">
        <v>2</v>
      </c>
      <c r="D1" s="4" t="s">
        <v>3</v>
      </c>
      <c r="E1" s="4" t="s">
        <v>4</v>
      </c>
      <c r="F1" s="4" t="s">
        <v>8</v>
      </c>
      <c r="G1" s="4" t="s">
        <v>9</v>
      </c>
      <c r="H1" s="5" t="s">
        <v>10</v>
      </c>
    </row>
    <row r="2" spans="1:28" x14ac:dyDescent="0.25">
      <c r="A2" s="1">
        <v>450</v>
      </c>
      <c r="B2" s="8" t="s">
        <v>32</v>
      </c>
      <c r="C2" s="8" t="s">
        <v>29</v>
      </c>
      <c r="D2" s="8" t="s">
        <v>30</v>
      </c>
      <c r="E2" s="8">
        <v>45691</v>
      </c>
      <c r="F2" s="8"/>
      <c r="G2" s="8" t="s">
        <v>27</v>
      </c>
      <c r="H2" s="8">
        <v>2.37872317751745</v>
      </c>
      <c r="I2" s="6">
        <v>7787.5</v>
      </c>
      <c r="J2" s="6">
        <v>0</v>
      </c>
      <c r="K2" s="6" t="s">
        <v>27</v>
      </c>
      <c r="L2" s="6" t="s">
        <v>27</v>
      </c>
      <c r="M2" s="6" t="s">
        <v>33</v>
      </c>
      <c r="N2" s="6" t="s">
        <v>28</v>
      </c>
      <c r="O2" s="6" t="s">
        <v>34</v>
      </c>
      <c r="P2" s="6" t="s">
        <v>35</v>
      </c>
      <c r="Q2" s="6">
        <v>50</v>
      </c>
      <c r="R2" s="6" t="s">
        <v>31</v>
      </c>
      <c r="S2" s="6">
        <v>2</v>
      </c>
      <c r="T2" s="6">
        <v>175</v>
      </c>
      <c r="U2" s="6" t="s">
        <v>26</v>
      </c>
      <c r="V2" s="6">
        <v>1300</v>
      </c>
      <c r="X2" s="6">
        <v>7787.5</v>
      </c>
      <c r="Y2" s="6">
        <v>4450</v>
      </c>
      <c r="Z2" s="6">
        <v>45691</v>
      </c>
      <c r="AA2" s="7">
        <v>45672</v>
      </c>
    </row>
    <row r="3" spans="1:28" x14ac:dyDescent="0.25">
      <c r="A3" s="2">
        <v>450</v>
      </c>
      <c r="B3" s="9" t="s">
        <v>32</v>
      </c>
      <c r="C3" s="9" t="s">
        <v>29</v>
      </c>
      <c r="D3" s="9" t="s">
        <v>30</v>
      </c>
      <c r="E3" s="9">
        <v>45691</v>
      </c>
      <c r="F3" s="9"/>
      <c r="G3" s="9" t="s">
        <v>27</v>
      </c>
      <c r="H3" s="9">
        <v>2.37872317751745</v>
      </c>
      <c r="I3" s="6">
        <v>15791.8</v>
      </c>
      <c r="J3" s="6">
        <v>0</v>
      </c>
      <c r="K3" s="6" t="s">
        <v>27</v>
      </c>
      <c r="L3" s="6" t="s">
        <v>27</v>
      </c>
      <c r="M3" s="6" t="s">
        <v>33</v>
      </c>
      <c r="N3" s="6" t="s">
        <v>28</v>
      </c>
      <c r="O3" s="6" t="s">
        <v>36</v>
      </c>
      <c r="P3" s="6" t="s">
        <v>35</v>
      </c>
      <c r="Q3" s="6">
        <v>50</v>
      </c>
      <c r="R3" s="6" t="s">
        <v>31</v>
      </c>
      <c r="S3" s="6">
        <v>1</v>
      </c>
      <c r="T3" s="6">
        <v>230</v>
      </c>
      <c r="U3" s="6" t="s">
        <v>26</v>
      </c>
      <c r="V3" s="6">
        <v>1300</v>
      </c>
      <c r="X3" s="6">
        <v>15791.8</v>
      </c>
      <c r="Y3" s="6">
        <v>6866</v>
      </c>
      <c r="Z3" s="6">
        <v>45691</v>
      </c>
    </row>
    <row r="4" spans="1:28" x14ac:dyDescent="0.25">
      <c r="A4" s="1">
        <v>450</v>
      </c>
      <c r="B4" s="6" t="s">
        <v>32</v>
      </c>
      <c r="C4" s="6" t="s">
        <v>29</v>
      </c>
      <c r="D4" s="6" t="s">
        <v>30</v>
      </c>
      <c r="E4" s="6">
        <v>45691</v>
      </c>
      <c r="G4" s="6" t="s">
        <v>27</v>
      </c>
      <c r="H4" s="6">
        <v>2.37872317751745</v>
      </c>
      <c r="I4" s="6">
        <v>39585</v>
      </c>
      <c r="J4" s="6">
        <v>0</v>
      </c>
      <c r="K4" s="6" t="s">
        <v>27</v>
      </c>
      <c r="L4" s="6" t="s">
        <v>27</v>
      </c>
      <c r="M4" s="6" t="s">
        <v>33</v>
      </c>
      <c r="N4" s="6" t="s">
        <v>28</v>
      </c>
      <c r="O4" s="6" t="s">
        <v>37</v>
      </c>
      <c r="P4" s="6" t="s">
        <v>35</v>
      </c>
      <c r="Q4" s="6">
        <v>50</v>
      </c>
      <c r="R4" s="6" t="s">
        <v>31</v>
      </c>
      <c r="S4" s="6">
        <v>3</v>
      </c>
      <c r="T4" s="6">
        <v>145</v>
      </c>
      <c r="U4" s="6" t="s">
        <v>26</v>
      </c>
      <c r="V4" s="6">
        <v>1300</v>
      </c>
      <c r="X4" s="6">
        <v>39585</v>
      </c>
      <c r="Y4" s="6">
        <v>27300</v>
      </c>
      <c r="Z4" s="6">
        <v>45691</v>
      </c>
    </row>
    <row r="5" spans="1:28" x14ac:dyDescent="0.25">
      <c r="A5" s="2">
        <v>450</v>
      </c>
      <c r="B5" s="6" t="s">
        <v>32</v>
      </c>
      <c r="C5" s="6" t="s">
        <v>29</v>
      </c>
      <c r="D5" s="6" t="s">
        <v>30</v>
      </c>
      <c r="E5" s="6">
        <v>45684</v>
      </c>
      <c r="G5" s="6" t="s">
        <v>27</v>
      </c>
      <c r="H5" s="6">
        <v>2.37872317751745</v>
      </c>
      <c r="I5" s="6">
        <v>5460</v>
      </c>
      <c r="J5" s="6">
        <v>0</v>
      </c>
      <c r="K5" s="6" t="s">
        <v>27</v>
      </c>
      <c r="L5" s="6" t="s">
        <v>27</v>
      </c>
      <c r="M5" s="6" t="s">
        <v>33</v>
      </c>
      <c r="N5" s="6" t="s">
        <v>28</v>
      </c>
      <c r="O5" s="6" t="s">
        <v>38</v>
      </c>
      <c r="P5" s="6" t="s">
        <v>35</v>
      </c>
      <c r="Q5" s="6">
        <v>50</v>
      </c>
      <c r="R5" s="6" t="s">
        <v>31</v>
      </c>
      <c r="S5" s="6">
        <v>2</v>
      </c>
      <c r="T5" s="6">
        <v>210</v>
      </c>
      <c r="U5" s="6" t="s">
        <v>26</v>
      </c>
      <c r="V5" s="6">
        <v>1300</v>
      </c>
      <c r="X5" s="6">
        <v>5460</v>
      </c>
      <c r="Y5" s="6">
        <v>2600</v>
      </c>
      <c r="Z5" s="6">
        <v>45684</v>
      </c>
    </row>
    <row r="6" spans="1:28" x14ac:dyDescent="0.25">
      <c r="A6" s="1">
        <v>450</v>
      </c>
      <c r="B6" s="6" t="s">
        <v>32</v>
      </c>
      <c r="C6" s="6" t="s">
        <v>29</v>
      </c>
      <c r="D6" s="6" t="s">
        <v>30</v>
      </c>
      <c r="E6" s="6">
        <v>45691</v>
      </c>
      <c r="G6" s="6" t="s">
        <v>27</v>
      </c>
      <c r="H6" s="6">
        <v>2.37872317751745</v>
      </c>
      <c r="I6" s="6">
        <v>62790</v>
      </c>
      <c r="J6" s="6">
        <v>0</v>
      </c>
      <c r="K6" s="6" t="s">
        <v>27</v>
      </c>
      <c r="L6" s="6" t="s">
        <v>27</v>
      </c>
      <c r="M6" s="6" t="s">
        <v>33</v>
      </c>
      <c r="N6" s="6" t="s">
        <v>28</v>
      </c>
      <c r="O6" s="6" t="s">
        <v>38</v>
      </c>
      <c r="P6" s="6" t="s">
        <v>35</v>
      </c>
      <c r="Q6" s="6">
        <v>50</v>
      </c>
      <c r="R6" s="6" t="s">
        <v>31</v>
      </c>
      <c r="S6" s="6">
        <v>2</v>
      </c>
      <c r="T6" s="6">
        <v>210</v>
      </c>
      <c r="U6" s="6" t="s">
        <v>26</v>
      </c>
      <c r="V6" s="6">
        <v>1300</v>
      </c>
      <c r="X6" s="6">
        <v>62790</v>
      </c>
      <c r="Y6" s="6">
        <v>29900</v>
      </c>
      <c r="Z6" s="6">
        <v>45691</v>
      </c>
    </row>
    <row r="7" spans="1:28" x14ac:dyDescent="0.25">
      <c r="A7" s="2">
        <v>450</v>
      </c>
      <c r="B7" s="6" t="s">
        <v>32</v>
      </c>
      <c r="C7" s="6" t="s">
        <v>29</v>
      </c>
      <c r="D7" s="6" t="s">
        <v>30</v>
      </c>
      <c r="E7" s="6">
        <v>45698</v>
      </c>
      <c r="G7" s="6" t="s">
        <v>27</v>
      </c>
      <c r="H7" s="6">
        <v>2.37872317751745</v>
      </c>
      <c r="I7" s="6">
        <v>2192.25</v>
      </c>
      <c r="J7" s="6">
        <v>0</v>
      </c>
      <c r="K7" s="6" t="s">
        <v>27</v>
      </c>
      <c r="L7" s="6" t="s">
        <v>27</v>
      </c>
      <c r="M7" s="6" t="s">
        <v>33</v>
      </c>
      <c r="N7" s="6" t="s">
        <v>28</v>
      </c>
      <c r="O7" s="6" t="s">
        <v>39</v>
      </c>
      <c r="P7" s="6" t="s">
        <v>35</v>
      </c>
      <c r="Q7" s="6">
        <v>50</v>
      </c>
      <c r="R7" s="6" t="s">
        <v>31</v>
      </c>
      <c r="S7" s="6">
        <v>2</v>
      </c>
      <c r="T7" s="6">
        <v>185</v>
      </c>
      <c r="U7" s="6" t="s">
        <v>26</v>
      </c>
      <c r="V7" s="6">
        <v>1300</v>
      </c>
      <c r="X7" s="6">
        <v>2192.25</v>
      </c>
      <c r="Y7" s="6">
        <v>1185</v>
      </c>
      <c r="Z7" s="6">
        <v>45698</v>
      </c>
    </row>
    <row r="8" spans="1:28" x14ac:dyDescent="0.25">
      <c r="A8" s="1">
        <v>450</v>
      </c>
      <c r="B8" s="6" t="s">
        <v>32</v>
      </c>
      <c r="C8" s="6" t="s">
        <v>29</v>
      </c>
      <c r="D8" s="6" t="s">
        <v>30</v>
      </c>
      <c r="E8" s="6">
        <v>45694</v>
      </c>
      <c r="G8" s="6" t="s">
        <v>27</v>
      </c>
      <c r="H8" s="6">
        <v>2.37872317751745</v>
      </c>
      <c r="I8" s="6">
        <v>21125</v>
      </c>
      <c r="J8" s="6">
        <v>0</v>
      </c>
      <c r="K8" s="6" t="s">
        <v>40</v>
      </c>
      <c r="L8" s="6" t="s">
        <v>27</v>
      </c>
      <c r="M8" s="6" t="s">
        <v>41</v>
      </c>
      <c r="N8" s="6" t="s">
        <v>28</v>
      </c>
      <c r="O8" s="6" t="s">
        <v>42</v>
      </c>
      <c r="P8" s="6" t="s">
        <v>35</v>
      </c>
      <c r="Q8" s="6">
        <v>50</v>
      </c>
      <c r="R8" s="6" t="s">
        <v>31</v>
      </c>
      <c r="S8" s="6">
        <v>3</v>
      </c>
      <c r="T8" s="6">
        <v>125</v>
      </c>
      <c r="U8" s="6" t="s">
        <v>26</v>
      </c>
      <c r="V8" s="6">
        <v>1300</v>
      </c>
      <c r="X8" s="6">
        <v>21125</v>
      </c>
      <c r="Y8" s="6">
        <v>16900</v>
      </c>
      <c r="Z8" s="6">
        <v>45694</v>
      </c>
    </row>
    <row r="9" spans="1:28" x14ac:dyDescent="0.25">
      <c r="A9" s="2">
        <v>450</v>
      </c>
      <c r="B9" s="6" t="s">
        <v>32</v>
      </c>
      <c r="C9" s="6" t="s">
        <v>29</v>
      </c>
      <c r="D9" s="6" t="s">
        <v>30</v>
      </c>
      <c r="E9" s="6">
        <v>45694</v>
      </c>
      <c r="G9" s="6" t="s">
        <v>27</v>
      </c>
      <c r="H9" s="6">
        <v>2.37872317751745</v>
      </c>
      <c r="I9" s="6">
        <v>34125</v>
      </c>
      <c r="J9" s="6">
        <v>0</v>
      </c>
      <c r="K9" s="6" t="s">
        <v>40</v>
      </c>
      <c r="L9" s="6" t="s">
        <v>27</v>
      </c>
      <c r="M9" s="6" t="s">
        <v>41</v>
      </c>
      <c r="N9" s="6" t="s">
        <v>28</v>
      </c>
      <c r="O9" s="6" t="s">
        <v>43</v>
      </c>
      <c r="P9" s="6" t="s">
        <v>35</v>
      </c>
      <c r="Q9" s="6">
        <v>50</v>
      </c>
      <c r="R9" s="6" t="s">
        <v>31</v>
      </c>
      <c r="S9" s="6">
        <v>2</v>
      </c>
      <c r="T9" s="6">
        <v>175</v>
      </c>
      <c r="U9" s="6" t="s">
        <v>26</v>
      </c>
      <c r="V9" s="6">
        <v>1300</v>
      </c>
      <c r="X9" s="6">
        <v>34125</v>
      </c>
      <c r="Y9" s="6">
        <v>19500</v>
      </c>
      <c r="Z9" s="6">
        <v>45694</v>
      </c>
    </row>
    <row r="12" spans="1:28" x14ac:dyDescent="0.25">
      <c r="A12" s="6">
        <f>COLUMN()</f>
        <v>1</v>
      </c>
      <c r="B12" s="6">
        <f>COLUMN()</f>
        <v>2</v>
      </c>
      <c r="C12" s="6">
        <f>COLUMN()</f>
        <v>3</v>
      </c>
      <c r="D12" s="6">
        <f>COLUMN()</f>
        <v>4</v>
      </c>
      <c r="E12" s="6">
        <f>COLUMN()</f>
        <v>5</v>
      </c>
      <c r="F12" s="6">
        <f>COLUMN()</f>
        <v>6</v>
      </c>
      <c r="G12" s="6">
        <f>COLUMN()</f>
        <v>7</v>
      </c>
      <c r="H12" s="6">
        <f>COLUMN()</f>
        <v>8</v>
      </c>
      <c r="I12" s="6">
        <f>COLUMN()</f>
        <v>9</v>
      </c>
      <c r="J12" s="6">
        <f>COLUMN()</f>
        <v>10</v>
      </c>
      <c r="K12" s="6">
        <f>COLUMN()</f>
        <v>11</v>
      </c>
      <c r="L12" s="6">
        <f>COLUMN()</f>
        <v>12</v>
      </c>
      <c r="M12" s="6">
        <f>COLUMN()</f>
        <v>13</v>
      </c>
      <c r="N12" s="6">
        <f>COLUMN()</f>
        <v>14</v>
      </c>
      <c r="O12" s="6">
        <f>COLUMN()</f>
        <v>15</v>
      </c>
      <c r="P12" s="6">
        <f>COLUMN()</f>
        <v>16</v>
      </c>
      <c r="Q12" s="6">
        <f>COLUMN()</f>
        <v>17</v>
      </c>
      <c r="R12" s="6">
        <f>COLUMN()</f>
        <v>18</v>
      </c>
      <c r="S12" s="6">
        <f>COLUMN()</f>
        <v>19</v>
      </c>
      <c r="T12" s="6">
        <f>COLUMN()</f>
        <v>20</v>
      </c>
      <c r="U12" s="6">
        <f>COLUMN()</f>
        <v>21</v>
      </c>
      <c r="V12" s="6">
        <f>COLUMN()</f>
        <v>22</v>
      </c>
      <c r="W12" s="6">
        <f>COLUMN()</f>
        <v>23</v>
      </c>
      <c r="X12" s="6">
        <f>COLUMN()</f>
        <v>24</v>
      </c>
      <c r="Y12" s="6">
        <f>COLUMN()</f>
        <v>25</v>
      </c>
      <c r="Z12" s="6">
        <f>COLUMN()</f>
        <v>26</v>
      </c>
      <c r="AA12" s="6">
        <f>COLUMN()</f>
        <v>27</v>
      </c>
      <c r="AB12" s="6">
        <f>COLUMN()</f>
        <v>28</v>
      </c>
    </row>
  </sheetData>
  <autoFilter ref="A1:V9" xr:uid="{00000000-0009-0000-0000-000002000000}"/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"/>
  <sheetViews>
    <sheetView workbookViewId="0">
      <selection sqref="A1:AE29"/>
    </sheetView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7</vt:i4>
      </vt:variant>
      <vt:variant>
        <vt:lpstr>Benoemde bereiken</vt:lpstr>
      </vt:variant>
      <vt:variant>
        <vt:i4>6</vt:i4>
      </vt:variant>
    </vt:vector>
  </HeadingPairs>
  <TitlesOfParts>
    <vt:vector size="13" baseType="lpstr">
      <vt:lpstr>Stock</vt:lpstr>
      <vt:lpstr>Regrouper</vt:lpstr>
      <vt:lpstr>Résultat</vt:lpstr>
      <vt:lpstr>Séquence</vt:lpstr>
      <vt:lpstr>Résultats Regroupés</vt:lpstr>
      <vt:lpstr>Feuil1</vt:lpstr>
      <vt:lpstr>Feuil2</vt:lpstr>
      <vt:lpstr>Cout_PU</vt:lpstr>
      <vt:lpstr>Largeur</vt:lpstr>
      <vt:lpstr>leeg</vt:lpstr>
      <vt:lpstr>Repeat</vt:lpstr>
      <vt:lpstr>Reste</vt:lpstr>
      <vt:lpstr>Utilise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BSA</cp:lastModifiedBy>
  <cp:lastPrinted>2025-01-03T09:13:22Z</cp:lastPrinted>
  <dcterms:created xsi:type="dcterms:W3CDTF">2022-10-13T13:34:20Z</dcterms:created>
  <dcterms:modified xsi:type="dcterms:W3CDTF">2025-01-17T16:45:30Z</dcterms:modified>
</cp:coreProperties>
</file>