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6EE3D6F-76C0-4C43-A37F-0E7021686967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egrouper" sheetId="50" r:id="rId1"/>
    <sheet name="Résultat" sheetId="49" r:id="rId2"/>
    <sheet name="Séquence" sheetId="47" r:id="rId3"/>
    <sheet name="Résultats Regroupés" sheetId="39" r:id="rId4"/>
    <sheet name="Feuil1" sheetId="1" r:id="rId5"/>
    <sheet name="Feuil2" sheetId="48" r:id="rId6"/>
  </sheets>
  <functionGroups builtInGroupCount="19"/>
  <externalReferences>
    <externalReference r:id="rId7"/>
  </externalReferences>
  <definedNames>
    <definedName name="_xlnm._FilterDatabase" localSheetId="4" hidden="1">Feuil1!$A$1:$V$9</definedName>
    <definedName name="_xlnm._FilterDatabase" localSheetId="3" hidden="1">'Résultats Regroupés'!$A$1:$I$8</definedName>
    <definedName name="leeg">Résultat!$B$7</definedName>
    <definedName name="Perte">[1]Demandé!$E$6</definedName>
    <definedName name="pieces">Résultat!#REF!</definedName>
    <definedName name="Repeat">Résultat!$E$8</definedName>
    <definedName name="Reste">Résultat!$D$7</definedName>
    <definedName name="xx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50" l="1"/>
  <c r="M3" i="50"/>
  <c r="O3" i="50" s="1"/>
  <c r="L4" i="50"/>
  <c r="M4" i="50"/>
  <c r="O4" i="50" s="1"/>
  <c r="L5" i="50"/>
  <c r="M5" i="50"/>
  <c r="O5" i="50" s="1"/>
  <c r="L6" i="50"/>
  <c r="M6" i="50"/>
  <c r="O6" i="50" s="1"/>
  <c r="L7" i="50"/>
  <c r="M7" i="50"/>
  <c r="O7" i="50" s="1"/>
  <c r="L8" i="50"/>
  <c r="M8" i="50"/>
  <c r="O8" i="50" s="1"/>
  <c r="M2" i="50"/>
  <c r="O2" i="50" s="1"/>
  <c r="L2" i="50"/>
  <c r="H1" i="49"/>
  <c r="H6" i="49"/>
  <c r="E8" i="49" a="1"/>
  <c r="E8" i="49" s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12" i="1"/>
  <c r="N1" i="50" l="1"/>
  <c r="O1" i="50"/>
  <c r="D8" i="49"/>
  <c r="D7" i="4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DUPRAT</author>
  </authors>
  <commentList>
    <comment ref="C9" authorId="0" shapeId="0" xr:uid="{7D811DF2-0BB4-444D-8FC6-28DD114CA283}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<sst xmlns="http://schemas.openxmlformats.org/spreadsheetml/2006/main" count="184" uniqueCount="69">
  <si>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</si>
  <si>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</si>
  <si>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</si>
  <si>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</si>
  <si>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</si>
  <si>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</si>
  <si>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</si>
  <si>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Réference Bulk</t>
  </si>
  <si>
    <t>Longueur du rouleau</t>
  </si>
  <si>
    <t>Qunatité en m²</t>
  </si>
  <si>
    <t>Metrage Demandé</t>
  </si>
  <si>
    <t>SEQ</t>
  </si>
  <si>
    <t>Position 1</t>
  </si>
  <si>
    <t>Position 2</t>
  </si>
  <si>
    <t>Position 3</t>
  </si>
  <si>
    <t>Position 4</t>
  </si>
  <si>
    <t>Largeur totale</t>
  </si>
  <si>
    <t>Métrage machine</t>
  </si>
  <si>
    <t>Position 5</t>
  </si>
  <si>
    <t>Position 6</t>
  </si>
  <si>
    <t>Position 7</t>
  </si>
  <si>
    <t>Position 8</t>
  </si>
  <si>
    <t>Position 9</t>
  </si>
  <si>
    <t>Position 10</t>
  </si>
  <si>
    <t>Mettrage Demandé</t>
  </si>
  <si>
    <t>Date Demandée</t>
  </si>
  <si>
    <t>100,0x5,0</t>
  </si>
  <si>
    <t/>
  </si>
  <si>
    <t>6 Active</t>
  </si>
  <si>
    <t>G09P243bis</t>
  </si>
  <si>
    <t>G09F112</t>
  </si>
  <si>
    <t>10Caplex44</t>
  </si>
  <si>
    <t>126856</t>
  </si>
  <si>
    <t>APG FR West MORNAC</t>
  </si>
  <si>
    <t>120130</t>
  </si>
  <si>
    <t>CAPLEX 44-05 CU</t>
  </si>
  <si>
    <t>121151</t>
  </si>
  <si>
    <t>126365</t>
  </si>
  <si>
    <t>130047</t>
  </si>
  <si>
    <t>151297</t>
  </si>
  <si>
    <t>En Vrac</t>
  </si>
  <si>
    <t>TARKETT GDL SA</t>
  </si>
  <si>
    <t>150892</t>
  </si>
  <si>
    <t>150893</t>
  </si>
  <si>
    <t>tuyaux</t>
  </si>
  <si>
    <t>longueur Brute</t>
  </si>
  <si>
    <t>longueur nette</t>
  </si>
  <si>
    <t>perte sciage</t>
  </si>
  <si>
    <t>original</t>
  </si>
  <si>
    <t>poubelle</t>
  </si>
  <si>
    <t>reste</t>
  </si>
  <si>
    <t>longueur</t>
  </si>
  <si>
    <t>Longueurs</t>
  </si>
  <si>
    <t>Quantités</t>
  </si>
  <si>
    <t>choisi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</si>
  <si>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</si>
  <si>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</si>
  <si>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</si>
  <si>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</si>
  <si>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</si>
  <si>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</si>
  <si>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</si>
  <si>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</si>
  <si>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</si>
  <si>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</si>
  <si>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 xml:space="preserve">n </t>
  </si>
  <si>
    <t>Nbr</t>
  </si>
  <si>
    <t>N°</t>
  </si>
  <si>
    <t>levées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</si>
</sst>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/mm/yy;@"/>
    <numFmt numFmtId="165" formatCode="0&quot;s&quot;"/>
    <numFmt numFmtId="166" formatCode="#,##0_ ;\-#,##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0"/>
      <color indexed="9"/>
      <name val="Arial"/>
      <family val="2"/>
    </font>
    <font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6">
    <xf numFmtId="0" fontId="0" fillId="0" borderId="0" xfId="0"/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3" fontId="3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0" borderId="0" xfId="0" applyNumberFormat="1"/>
    <xf numFmtId="0" fontId="2" fillId="0" borderId="0" xfId="1"/>
    <xf numFmtId="0" fontId="6" fillId="0" borderId="0" xfId="1" applyFont="1" applyAlignment="1">
      <alignment horizontal="right"/>
    </xf>
    <xf numFmtId="0" fontId="6" fillId="0" borderId="0" xfId="1" applyFont="1"/>
    <xf numFmtId="0" fontId="6" fillId="4" borderId="3" xfId="1" applyFont="1" applyFill="1" applyBorder="1"/>
    <xf numFmtId="0" fontId="6" fillId="4" borderId="4" xfId="1" applyFont="1" applyFill="1" applyBorder="1"/>
    <xf numFmtId="0" fontId="6" fillId="4" borderId="5" xfId="1" applyFont="1" applyFill="1" applyBorder="1"/>
    <xf numFmtId="0" fontId="6" fillId="4" borderId="6" xfId="1" applyFont="1" applyFill="1" applyBorder="1"/>
    <xf numFmtId="3" fontId="6" fillId="4" borderId="0" xfId="2" applyNumberFormat="1" applyFont="1" applyFill="1" applyBorder="1"/>
    <xf numFmtId="0" fontId="6" fillId="4" borderId="7" xfId="1" applyFont="1" applyFill="1" applyBorder="1"/>
    <xf numFmtId="10" fontId="6" fillId="4" borderId="7" xfId="3" applyNumberFormat="1" applyFont="1" applyFill="1" applyBorder="1"/>
    <xf numFmtId="3" fontId="6" fillId="4" borderId="0" xfId="1" applyNumberFormat="1" applyFont="1" applyFill="1"/>
    <xf numFmtId="0" fontId="6" fillId="5" borderId="0" xfId="1" applyFont="1" applyFill="1" applyAlignment="1">
      <alignment horizontal="right"/>
    </xf>
    <xf numFmtId="0" fontId="6" fillId="5" borderId="0" xfId="1" applyFont="1" applyFill="1"/>
    <xf numFmtId="0" fontId="6" fillId="4" borderId="0" xfId="1" applyFont="1" applyFill="1"/>
    <xf numFmtId="0" fontId="6" fillId="4" borderId="8" xfId="1" applyFont="1" applyFill="1" applyBorder="1"/>
    <xf numFmtId="165" fontId="6" fillId="4" borderId="9" xfId="1" applyNumberFormat="1" applyFont="1" applyFill="1" applyBorder="1"/>
    <xf numFmtId="0" fontId="6" fillId="4" borderId="10" xfId="1" applyFont="1" applyFill="1" applyBorder="1"/>
    <xf numFmtId="166" fontId="6" fillId="0" borderId="0" xfId="2" applyNumberFormat="1" applyFont="1"/>
    <xf numFmtId="0" fontId="2" fillId="0" borderId="0" xfId="1" applyAlignment="1">
      <alignment horizontal="left"/>
    </xf>
    <xf numFmtId="0" fontId="7" fillId="6" borderId="11" xfId="1" applyFont="1" applyFill="1" applyBorder="1" applyAlignment="1">
      <alignment horizontal="center" vertical="center"/>
    </xf>
    <xf numFmtId="0" fontId="7" fillId="6" borderId="12" xfId="1" applyFont="1" applyFill="1" applyBorder="1" applyAlignment="1">
      <alignment horizontal="center" vertical="center"/>
    </xf>
    <xf numFmtId="0" fontId="7" fillId="6" borderId="13" xfId="1" applyFont="1" applyFill="1" applyBorder="1" applyAlignment="1">
      <alignment horizontal="center" vertical="center"/>
    </xf>
    <xf numFmtId="0" fontId="2" fillId="0" borderId="0" xfId="1" applyAlignment="1">
      <alignment horizontal="center"/>
    </xf>
    <xf numFmtId="3" fontId="5" fillId="0" borderId="0" xfId="1" applyNumberFormat="1" applyFont="1" applyAlignment="1">
      <alignment horizontal="center"/>
    </xf>
    <xf numFmtId="3" fontId="2" fillId="0" borderId="0" xfId="1" applyNumberFormat="1" applyAlignment="1">
      <alignment horizontal="center"/>
    </xf>
    <xf numFmtId="0" fontId="0" fillId="7" borderId="0" xfId="0" applyFill="1"/>
    <xf numFmtId="0" fontId="5" fillId="0" borderId="0" xfId="1" applyFont="1" applyAlignment="1">
      <alignment horizontal="center"/>
    </xf>
    <xf numFmtId="0" fontId="2" fillId="0" borderId="0" xfId="1" applyFill="1"/>
    <xf numFmtId="0" fontId="1" fillId="3" borderId="14" xfId="1" applyFont="1" applyFill="1" applyBorder="1" applyAlignment="1">
      <alignment horizontal="center"/>
    </xf>
    <xf numFmtId="0" fontId="1" fillId="3" borderId="15" xfId="1" applyFont="1" applyFill="1" applyBorder="1" applyAlignment="1">
      <alignment horizontal="center"/>
    </xf>
    <xf numFmtId="0" fontId="1" fillId="3" borderId="16" xfId="1" applyFont="1" applyFill="1" applyBorder="1" applyAlignment="1">
      <alignment horizontal="center"/>
    </xf>
    <xf numFmtId="0" fontId="2" fillId="0" borderId="0" xfId="1" applyNumberFormat="1" applyAlignment="1">
      <alignment horizontal="center"/>
    </xf>
    <xf numFmtId="2" fontId="0" fillId="0" borderId="0" xfId="0" applyNumberFormat="1"/>
    <xf numFmtId="2" fontId="0" fillId="5" borderId="0" xfId="0" applyNumberFormat="1" applyFill="1"/>
    <xf numFmtId="0" fontId="10" fillId="5" borderId="0" xfId="0" applyFont="1" applyFill="1"/>
  </cellXfs>
  <cellStyles count="4">
    <cellStyle name="Komma 2" xfId="2" xr:uid="{DF39EAEE-FCE9-4C55-B953-834569087D52}"/>
    <cellStyle name="Procent 2" xfId="3" xr:uid="{A07AC78D-8848-47DF-B5C4-FC606C0DC1A4}"/>
    <cellStyle name="Standaard" xfId="0" builtinId="0"/>
    <cellStyle name="Standaard 2" xfId="1" xr:uid="{51F545DB-01EE-439D-9801-4EE5730F9044}"/>
  </cellStyles>
  <dxfs count="28">
    <dxf>
      <fill>
        <patternFill>
          <bgColor rgb="FFFFC000"/>
        </patternFill>
      </fill>
    </dxf>
    <dxf>
      <border>
        <bottom style="thin">
          <color rgb="FFFF0000"/>
        </bottom>
        <vertical/>
        <horizontal/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family val="2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indexed="64"/>
          <bgColor theme="9" tint="0.39997558519241921"/>
        </patternFill>
      </fill>
    </dxf>
    <dxf>
      <numFmt numFmtId="164" formatCode="d/mm/yy;@"/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1</xdr:row>
      <xdr:rowOff>28574</xdr:rowOff>
    </xdr:from>
    <xdr:to>
      <xdr:col>12</xdr:col>
      <xdr:colOff>819150</xdr:colOff>
      <xdr:row>3</xdr:row>
      <xdr:rowOff>76199</xdr:rowOff>
    </xdr:to>
    <xdr:sp macro="[0]!Group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379ED5F-079E-8E06-E9B6-D3177C373362}"/>
            </a:ext>
          </a:extLst>
        </xdr:cNvPr>
        <xdr:cNvSpPr/>
      </xdr:nvSpPr>
      <xdr:spPr>
        <a:xfrm>
          <a:off x="10782300" y="247649"/>
          <a:ext cx="1304925" cy="4667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 kern="1200"/>
            <a:t>Regrouper</a:t>
          </a:r>
        </a:p>
      </xdr:txBody>
    </xdr:sp>
    <xdr:clientData/>
  </xdr:twoCellAnchor>
  <xdr:twoCellAnchor>
    <xdr:from>
      <xdr:col>11</xdr:col>
      <xdr:colOff>657226</xdr:colOff>
      <xdr:row>4</xdr:row>
      <xdr:rowOff>95250</xdr:rowOff>
    </xdr:from>
    <xdr:to>
      <xdr:col>13</xdr:col>
      <xdr:colOff>247651</xdr:colOff>
      <xdr:row>6</xdr:row>
      <xdr:rowOff>38100</xdr:rowOff>
    </xdr:to>
    <xdr:sp macro="[0]!Testing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CCF55D3B-7E01-7847-4027-A241827AF90E}"/>
            </a:ext>
          </a:extLst>
        </xdr:cNvPr>
        <xdr:cNvSpPr/>
      </xdr:nvSpPr>
      <xdr:spPr>
        <a:xfrm>
          <a:off x="10906126" y="942975"/>
          <a:ext cx="1504950" cy="3619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600" kern="1200"/>
            <a:t>Optimalisation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142875</xdr:colOff>
      <xdr:row>17</xdr:row>
      <xdr:rowOff>180975</xdr:rowOff>
    </xdr:from>
    <xdr:to>
      <xdr:col>15</xdr:col>
      <xdr:colOff>258574</xdr:colOff>
      <xdr:row>28</xdr:row>
      <xdr:rowOff>124110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8722CA4F-7090-2953-585F-0F5CB332A8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66875" y="3419475"/>
          <a:ext cx="10021699" cy="203863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628650</xdr:colOff>
          <xdr:row>1</xdr:row>
          <xdr:rowOff>28575</xdr:rowOff>
        </xdr:from>
        <xdr:to>
          <xdr:col>15</xdr:col>
          <xdr:colOff>619125</xdr:colOff>
          <xdr:row>5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838200</xdr:colOff>
      <xdr:row>17</xdr:row>
      <xdr:rowOff>161925</xdr:rowOff>
    </xdr:from>
    <xdr:to>
      <xdr:col>33</xdr:col>
      <xdr:colOff>230072</xdr:colOff>
      <xdr:row>25</xdr:row>
      <xdr:rowOff>47822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ADC4E12B-2990-19AD-B64B-04ABA33A6F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95575" y="3400425"/>
          <a:ext cx="10545647" cy="140989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opti2.xlsb" TargetMode="External"/><Relationship Id="rId1" Type="http://schemas.openxmlformats.org/officeDocument/2006/relationships/externalLinkPath" Target="opti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mandé"/>
      <sheetName val="Résultat"/>
    </sheetNames>
    <sheetDataSet>
      <sheetData sheetId="0">
        <row r="4">
          <cell r="E4">
            <v>3000</v>
          </cell>
        </row>
        <row r="6">
          <cell r="E6">
            <v>3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1974F0-98BC-41FF-8C87-EC6DC17604DC}" name="Tabel5" displayName="Tabel5" ref="A1:J8" totalsRowShown="0">
  <tableColumns count="10">
    <tableColumn id="1" xr3:uid="{1DB5CE5B-C070-46FF-BA47-D976110923FE}" name="Largeur Max"/>
    <tableColumn id="2" xr3:uid="{3129CD7F-3367-47C5-9CB9-7391A3CEDFAE}" name="Référence du Bulk"/>
    <tableColumn id="3" xr3:uid="{D230EF6D-1A31-4530-A8E9-BA90D1DDC482}" name="Numéro d'Article" dataDxfId="27"/>
    <tableColumn id="4" xr3:uid="{21635069-518A-458D-ADC5-13CBF7F64471}" name="Largeur du Rouleau" dataDxfId="26"/>
    <tableColumn id="5" xr3:uid="{4CA7AD05-E46F-49C2-91C2-8F256B1AD65C}" name="Mandrins Utilisés"/>
    <tableColumn id="6" xr3:uid="{41056B00-11A8-4C6F-8539-1DD10C86447A}" name="Longueur du Rouleau"/>
    <tableColumn id="7" xr3:uid="{2788BE7C-B240-407C-B577-AA761B4D1D37}" name="Quantité en m²"/>
    <tableColumn id="8" xr3:uid="{216A0D5B-861F-4886-AAD1-A09CB8AD79FD}" name="Mettrage Demandé"/>
    <tableColumn id="9" xr3:uid="{BED7BF8E-BAD5-4115-890A-49298595FAAB}" name="Date Demandée" dataDxfId="25"/>
    <tableColumn id="10" xr3:uid="{69109037-D55F-4A9B-A4F7-42B8AC750A53}" name="Nbr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6A5E8-5463-40FC-97C7-56BE216FC823}" name="Tabel2" displayName="Tabel2" ref="A9:D16" totalsRowShown="0" headerRowDxfId="23" headerRowBorderDxfId="22" tableBorderDxfId="21" totalsRowBorderDxfId="20">
  <tableColumns count="4">
    <tableColumn id="4" xr3:uid="{B296056E-E0F2-4C95-AC75-32980E582F19}" name="N°" dataCellStyle="Standaard 2"/>
    <tableColumn id="1" xr3:uid="{D829B0CD-820C-431C-9EC0-5626928F4C43}" name="Longueurs" dataDxfId="19"/>
    <tableColumn id="2" xr3:uid="{4FE63778-C8B3-47EB-89D9-B6EA62EA5163}" name="Quantités" dataDxfId="18"/>
    <tableColumn id="3" xr3:uid="{17E9295C-C51E-421F-809F-F77AE87D328D}" name="choisi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0B0A53-C5BF-46EF-9773-C7CCE1BF0DEB}" name="Tabel3" displayName="Tabel3" ref="H9:T14" totalsRowShown="0" headerRowDxfId="16" dataDxfId="15">
  <sortState xmlns:xlrd2="http://schemas.microsoft.com/office/spreadsheetml/2017/richdata2" ref="H10:T10">
    <sortCondition descending="1" ref="K10"/>
    <sortCondition descending="1" ref="L10"/>
  </sortState>
  <tableColumns count="13">
    <tableColumn id="1" xr3:uid="{626E0066-F38F-41A5-9448-85F6F968FD96}" name="longueur" dataDxfId="14"/>
    <tableColumn id="2" xr3:uid="{028D83B3-DC46-45E1-9EEB-1530D424C4B4}" name="reste" dataDxfId="13"/>
    <tableColumn id="3" xr3:uid="{CDF8644E-5836-465B-A07A-7E47708EBB8E}" name="levées" dataDxfId="12"/>
    <tableColumn id="4" xr3:uid="{09C90EB8-6C3E-4CB4-B81E-BC60D584B6DA}" name="L1" dataDxfId="11"/>
    <tableColumn id="5" xr3:uid="{51EABA0A-3A82-429F-8217-C4E69DDB6623}" name="L2" dataDxfId="10"/>
    <tableColumn id="6" xr3:uid="{F121A19F-9E4F-4D1F-9142-F59365142155}" name="L3" dataDxfId="9"/>
    <tableColumn id="7" xr3:uid="{D17BE98A-FB8E-40D6-95E3-304548A596B5}" name="L4" dataDxfId="8"/>
    <tableColumn id="8" xr3:uid="{C79E5BE8-4822-4D7F-839D-50662DE80A91}" name="L5" dataDxfId="7"/>
    <tableColumn id="9" xr3:uid="{4B551398-AEEC-492B-8995-ACBD3C9CE413}" name="L6" dataDxfId="6"/>
    <tableColumn id="10" xr3:uid="{8702047E-7EEE-494C-B54F-A48217E7A115}" name="L7" dataDxfId="5"/>
    <tableColumn id="11" xr3:uid="{FC0276B4-9AFA-4722-BF33-EA006277E3D0}" name="L8" dataDxfId="4"/>
    <tableColumn id="12" xr3:uid="{B8C74166-24AF-447A-818A-DE6ED91898BD}" name="L9" dataDxfId="3"/>
    <tableColumn id="13" xr3:uid="{1A5E7380-E4D4-43DB-A102-E3F85EB3BA6E}" name="L10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218CA-421A-4B3A-A5A1-A43A60F05830}">
  <sheetPr codeName="Blad1">
    <tabColor rgb="FFFFC000"/>
  </sheetPr>
  <dimension ref="A1:O8"/>
  <sheetViews>
    <sheetView workbookViewId="0">
      <selection activeCell="O1" sqref="O1"/>
    </sheetView>
  </sheetViews>
  <sheetFormatPr defaultRowHeight="15" x14ac:dyDescent="0.25"/>
  <cols>
    <col min="1" max="1" width="14" customWidth="1"/>
    <col min="2" max="2" width="19.28515625" customWidth="1"/>
    <col min="3" max="3" width="18.42578125" customWidth="1"/>
    <col min="4" max="4" width="20.140625" customWidth="1"/>
    <col min="5" max="5" width="18.7109375" customWidth="1"/>
    <col min="6" max="6" width="21.85546875" customWidth="1"/>
    <col min="7" max="7" width="16.5703125" customWidth="1"/>
    <col min="8" max="8" width="20.42578125" customWidth="1"/>
    <col min="9" max="9" width="17.42578125" customWidth="1"/>
    <col min="10" max="10" width="9.8554687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24</v>
      </c>
      <c r="I1" s="10" t="s">
        <v>25</v>
      </c>
      <c r="J1" t="s">
        <v>66</v>
      </c>
      <c r="L1" s="45">
        <v>1300</v>
      </c>
      <c r="M1" s="45">
        <v>7800</v>
      </c>
      <c r="N1" s="43">
        <f ca="1">SUM(M2:M8)</f>
        <v>13.936025641025639</v>
      </c>
      <c r="O1" s="43">
        <f ca="1">SUM(O2:O8)</f>
        <v>2.9360256410256413</v>
      </c>
    </row>
    <row r="2" spans="1:15" x14ac:dyDescent="0.25">
      <c r="A2">
        <v>450</v>
      </c>
      <c r="B2">
        <v>126856</v>
      </c>
      <c r="C2" s="36">
        <v>150892</v>
      </c>
      <c r="D2" s="36">
        <v>125</v>
      </c>
      <c r="E2" t="s">
        <v>26</v>
      </c>
      <c r="F2">
        <v>7800</v>
      </c>
      <c r="G2">
        <v>21125</v>
      </c>
      <c r="H2">
        <v>16900</v>
      </c>
      <c r="I2" s="10"/>
      <c r="J2" s="36">
        <v>3</v>
      </c>
      <c r="L2" s="44">
        <f ca="1">+OFFSET($L2,,-4)/L$1</f>
        <v>13</v>
      </c>
      <c r="M2" s="44">
        <f ca="1">+OFFSET($L2,,-4)/M$1</f>
        <v>2.1666666666666665</v>
      </c>
      <c r="O2" s="43">
        <f ca="1">MOD(M2,1)</f>
        <v>0.16666666666666652</v>
      </c>
    </row>
    <row r="3" spans="1:15" x14ac:dyDescent="0.25">
      <c r="A3">
        <v>450</v>
      </c>
      <c r="B3">
        <v>126856</v>
      </c>
      <c r="C3" s="36">
        <v>126365</v>
      </c>
      <c r="D3" s="36">
        <v>145</v>
      </c>
      <c r="E3" t="s">
        <v>26</v>
      </c>
      <c r="F3">
        <v>7800</v>
      </c>
      <c r="G3">
        <v>39585</v>
      </c>
      <c r="H3">
        <v>27300</v>
      </c>
      <c r="I3" s="10"/>
      <c r="J3" s="36">
        <v>4</v>
      </c>
      <c r="L3" s="44">
        <f t="shared" ref="L3:M8" ca="1" si="0">+OFFSET($L3,,-4)/L$1</f>
        <v>21</v>
      </c>
      <c r="M3" s="44">
        <f t="shared" ca="1" si="0"/>
        <v>3.5</v>
      </c>
      <c r="O3" s="43">
        <f t="shared" ref="O3:O8" ca="1" si="1">MOD(M3,1)</f>
        <v>0.5</v>
      </c>
    </row>
    <row r="4" spans="1:15" x14ac:dyDescent="0.25">
      <c r="A4">
        <v>450</v>
      </c>
      <c r="B4">
        <v>126856</v>
      </c>
      <c r="C4" s="36">
        <v>120130</v>
      </c>
      <c r="D4" s="36">
        <v>175</v>
      </c>
      <c r="E4" t="s">
        <v>26</v>
      </c>
      <c r="F4">
        <v>7800</v>
      </c>
      <c r="G4">
        <v>7787.5</v>
      </c>
      <c r="H4">
        <v>4450</v>
      </c>
      <c r="I4" s="10">
        <v>45672</v>
      </c>
      <c r="J4" s="36">
        <v>1</v>
      </c>
      <c r="L4" s="44">
        <f t="shared" ca="1" si="0"/>
        <v>3.4230769230769229</v>
      </c>
      <c r="M4" s="44">
        <f t="shared" ca="1" si="0"/>
        <v>0.57051282051282048</v>
      </c>
      <c r="O4" s="43">
        <f t="shared" ca="1" si="1"/>
        <v>0.57051282051282048</v>
      </c>
    </row>
    <row r="5" spans="1:15" x14ac:dyDescent="0.25">
      <c r="A5">
        <v>450</v>
      </c>
      <c r="B5">
        <v>126856</v>
      </c>
      <c r="C5" s="36">
        <v>150893</v>
      </c>
      <c r="D5" s="36">
        <v>175</v>
      </c>
      <c r="E5" t="s">
        <v>26</v>
      </c>
      <c r="F5">
        <v>7800</v>
      </c>
      <c r="G5">
        <v>34125</v>
      </c>
      <c r="H5">
        <v>19500</v>
      </c>
      <c r="I5" s="10"/>
      <c r="J5" s="36">
        <v>3</v>
      </c>
      <c r="L5" s="44">
        <f t="shared" ca="1" si="0"/>
        <v>15</v>
      </c>
      <c r="M5" s="44">
        <f t="shared" ca="1" si="0"/>
        <v>2.5</v>
      </c>
      <c r="O5" s="43">
        <f t="shared" ca="1" si="1"/>
        <v>0.5</v>
      </c>
    </row>
    <row r="6" spans="1:15" x14ac:dyDescent="0.25">
      <c r="A6">
        <v>450</v>
      </c>
      <c r="B6">
        <v>126856</v>
      </c>
      <c r="C6" s="36">
        <v>151297</v>
      </c>
      <c r="D6" s="36">
        <v>185</v>
      </c>
      <c r="E6" t="s">
        <v>26</v>
      </c>
      <c r="F6">
        <v>7800</v>
      </c>
      <c r="G6">
        <v>2192.25</v>
      </c>
      <c r="H6">
        <v>1185</v>
      </c>
      <c r="I6" s="10"/>
      <c r="J6" s="36">
        <v>1</v>
      </c>
      <c r="L6" s="44">
        <f t="shared" ca="1" si="0"/>
        <v>0.91153846153846152</v>
      </c>
      <c r="M6" s="44">
        <f t="shared" ca="1" si="0"/>
        <v>0.15192307692307691</v>
      </c>
      <c r="O6" s="43">
        <f t="shared" ca="1" si="1"/>
        <v>0.15192307692307691</v>
      </c>
    </row>
    <row r="7" spans="1:15" x14ac:dyDescent="0.25">
      <c r="A7">
        <v>450</v>
      </c>
      <c r="B7">
        <v>126856</v>
      </c>
      <c r="C7" s="36">
        <v>130047</v>
      </c>
      <c r="D7" s="36">
        <v>210</v>
      </c>
      <c r="E7" t="s">
        <v>26</v>
      </c>
      <c r="F7">
        <v>7800</v>
      </c>
      <c r="G7">
        <v>68250</v>
      </c>
      <c r="H7">
        <v>32500</v>
      </c>
      <c r="I7" s="10"/>
      <c r="J7" s="36">
        <v>5</v>
      </c>
      <c r="L7" s="44">
        <f t="shared" ca="1" si="0"/>
        <v>25</v>
      </c>
      <c r="M7" s="44">
        <f t="shared" ca="1" si="0"/>
        <v>4.166666666666667</v>
      </c>
      <c r="O7" s="43">
        <f t="shared" ca="1" si="1"/>
        <v>0.16666666666666696</v>
      </c>
    </row>
    <row r="8" spans="1:15" x14ac:dyDescent="0.25">
      <c r="A8">
        <v>450</v>
      </c>
      <c r="B8">
        <v>126856</v>
      </c>
      <c r="C8" s="36">
        <v>121151</v>
      </c>
      <c r="D8" s="36">
        <v>230</v>
      </c>
      <c r="E8" t="s">
        <v>26</v>
      </c>
      <c r="F8">
        <v>7800</v>
      </c>
      <c r="G8">
        <v>15791.8</v>
      </c>
      <c r="H8">
        <v>6866</v>
      </c>
      <c r="I8" s="10"/>
      <c r="J8" s="36">
        <v>1</v>
      </c>
      <c r="L8" s="44">
        <f t="shared" ca="1" si="0"/>
        <v>5.281538461538462</v>
      </c>
      <c r="M8" s="44">
        <f t="shared" ca="1" si="0"/>
        <v>0.88025641025641022</v>
      </c>
      <c r="O8" s="43">
        <f t="shared" ca="1" si="1"/>
        <v>0.88025641025641022</v>
      </c>
    </row>
  </sheetData>
  <sortState xmlns:xlrd2="http://schemas.microsoft.com/office/spreadsheetml/2017/richdata2" ref="A2:J8">
    <sortCondition ref="E1"/>
    <sortCondition ref="F1"/>
    <sortCondition ref="D1"/>
  </sortState>
  <phoneticPr fontId="9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84118-E882-4943-B5D9-A47BF32DA300}">
  <sheetPr codeName="Blad2">
    <tabColor rgb="FFFFC000"/>
  </sheetPr>
  <dimension ref="A1:ET335"/>
  <sheetViews>
    <sheetView tabSelected="1" workbookViewId="0">
      <pane ySplit="9" topLeftCell="A10" activePane="bottomLeft" state="frozen"/>
      <selection pane="bottomLeft" activeCell="J21" sqref="J21"/>
    </sheetView>
  </sheetViews>
  <sheetFormatPr defaultRowHeight="16.5" x14ac:dyDescent="0.3"/>
  <cols>
    <col min="1" max="1" width="9.140625" style="11"/>
    <col min="2" max="2" width="12.7109375" style="11" customWidth="1"/>
    <col min="3" max="3" width="11.7109375" style="11" customWidth="1"/>
    <col min="4" max="4" width="9.140625" style="11"/>
    <col min="5" max="5" width="12" style="11" bestFit="1" customWidth="1"/>
    <col min="6" max="6" width="11" style="11" bestFit="1" customWidth="1"/>
    <col min="7" max="7" width="20.5703125" style="11" bestFit="1" customWidth="1"/>
    <col min="8" max="8" width="12.5703125" style="11" customWidth="1"/>
    <col min="9" max="9" width="9.140625" style="11"/>
    <col min="10" max="10" width="11.42578125" style="11" customWidth="1"/>
    <col min="11" max="11" width="9.140625" style="11"/>
    <col min="12" max="12" width="15.28515625" style="11" customWidth="1"/>
    <col min="13" max="13" width="13.42578125" style="11" customWidth="1"/>
    <col min="14" max="16384" width="9.140625" style="11"/>
  </cols>
  <sheetData>
    <row r="1" spans="1:150" ht="17.25" thickTop="1" x14ac:dyDescent="0.3">
      <c r="C1" s="12"/>
      <c r="D1" s="13"/>
      <c r="G1" s="14" t="s">
        <v>44</v>
      </c>
      <c r="H1" s="15">
        <f>SUM(Tabel3[levées])</f>
        <v>8</v>
      </c>
      <c r="I1" s="16"/>
    </row>
    <row r="2" spans="1:150" x14ac:dyDescent="0.3">
      <c r="C2" s="12"/>
      <c r="D2" s="13"/>
      <c r="G2" s="17" t="s">
        <v>45</v>
      </c>
      <c r="H2" s="18"/>
      <c r="I2" s="19"/>
    </row>
    <row r="3" spans="1:150" x14ac:dyDescent="0.3">
      <c r="C3" s="12"/>
      <c r="D3" s="13"/>
      <c r="E3" s="13"/>
      <c r="G3" s="17" t="s">
        <v>46</v>
      </c>
      <c r="H3" s="18"/>
      <c r="I3" s="20"/>
    </row>
    <row r="4" spans="1:150" x14ac:dyDescent="0.3">
      <c r="C4" s="12"/>
      <c r="D4" s="13"/>
      <c r="E4" s="13"/>
      <c r="G4" s="17" t="s">
        <v>47</v>
      </c>
      <c r="H4" s="21"/>
      <c r="I4" s="20"/>
    </row>
    <row r="5" spans="1:150" x14ac:dyDescent="0.3">
      <c r="C5" s="12" t="s">
        <v>48</v>
      </c>
      <c r="D5" s="13">
        <v>450</v>
      </c>
      <c r="G5" s="17" t="s">
        <v>49</v>
      </c>
      <c r="H5" s="21"/>
      <c r="I5" s="20"/>
    </row>
    <row r="6" spans="1:150" x14ac:dyDescent="0.3">
      <c r="B6" s="13"/>
      <c r="E6" s="13"/>
      <c r="G6" s="17" t="s">
        <v>68</v>
      </c>
      <c r="H6" s="24">
        <f>ROWS(Tabel3[levées])</f>
        <v>5</v>
      </c>
      <c r="I6" s="19"/>
    </row>
    <row r="7" spans="1:150" ht="17.25" thickBot="1" x14ac:dyDescent="0.35">
      <c r="B7" s="13"/>
      <c r="C7" s="22" t="s">
        <v>50</v>
      </c>
      <c r="D7" s="23">
        <f>IF(leeg,"",+D5-D8)</f>
        <v>450</v>
      </c>
      <c r="E7" s="13">
        <v>305</v>
      </c>
      <c r="G7" s="25"/>
      <c r="H7" s="26"/>
      <c r="I7" s="27"/>
    </row>
    <row r="8" spans="1:150" ht="17.25" thickTop="1" x14ac:dyDescent="0.3">
      <c r="B8" s="28"/>
      <c r="C8" s="12" t="s">
        <v>51</v>
      </c>
      <c r="D8" s="13">
        <f>IF(leeg,"",SUMPRODUCT(Tabel2[Longueurs],Tabel2[choisi]))</f>
        <v>0</v>
      </c>
      <c r="E8" s="13" cm="1">
        <f t="array" ref="E8">IF(leeg,"",MIN(IF(--Tabel2[choisi]&gt;0,TRUNC(Tabel2[Quantités]/Tabel2[choisi]),"-")))</f>
        <v>0</v>
      </c>
      <c r="F8" s="29"/>
      <c r="H8" s="37">
        <v>450</v>
      </c>
    </row>
    <row r="9" spans="1:150" s="33" customFormat="1" ht="17.25" thickBot="1" x14ac:dyDescent="0.35">
      <c r="A9" s="31" t="s">
        <v>67</v>
      </c>
      <c r="B9" s="30" t="s">
        <v>52</v>
      </c>
      <c r="C9" s="31" t="s">
        <v>53</v>
      </c>
      <c r="D9" s="32" t="s">
        <v>54</v>
      </c>
      <c r="H9" s="33" t="s">
        <v>51</v>
      </c>
      <c r="I9" s="33" t="s">
        <v>50</v>
      </c>
      <c r="J9" s="33" t="s">
        <v>68</v>
      </c>
      <c r="K9" s="33" t="s">
        <v>55</v>
      </c>
      <c r="L9" s="33" t="s">
        <v>56</v>
      </c>
      <c r="M9" s="33" t="s">
        <v>57</v>
      </c>
      <c r="N9" s="33" t="s">
        <v>58</v>
      </c>
      <c r="O9" s="33" t="s">
        <v>59</v>
      </c>
      <c r="P9" s="33" t="s">
        <v>60</v>
      </c>
      <c r="Q9" s="33" t="s">
        <v>61</v>
      </c>
      <c r="R9" s="33" t="s">
        <v>62</v>
      </c>
      <c r="S9" s="33" t="s">
        <v>63</v>
      </c>
      <c r="T9" s="33" t="s">
        <v>64</v>
      </c>
    </row>
    <row r="10" spans="1:150" ht="17.25" thickTop="1" x14ac:dyDescent="0.3">
      <c r="A10" s="38">
        <v>121151</v>
      </c>
      <c r="B10" s="39">
        <v>230</v>
      </c>
      <c r="C10" s="40">
        <v>1</v>
      </c>
      <c r="D10" s="41"/>
      <c r="H10" s="34">
        <v>445</v>
      </c>
      <c r="I10" s="35">
        <v>5</v>
      </c>
      <c r="J10" s="42">
        <v>3</v>
      </c>
      <c r="K10" s="34">
        <v>175</v>
      </c>
      <c r="L10" s="34">
        <v>145</v>
      </c>
      <c r="M10" s="34">
        <v>125</v>
      </c>
      <c r="N10" s="34"/>
      <c r="O10" s="34"/>
      <c r="P10" s="34"/>
      <c r="Q10" s="34"/>
      <c r="R10" s="34"/>
      <c r="S10" s="34"/>
      <c r="T10" s="34"/>
      <c r="U10" s="34"/>
    </row>
    <row r="11" spans="1:150" x14ac:dyDescent="0.3">
      <c r="A11" s="38">
        <v>130047</v>
      </c>
      <c r="B11" s="39">
        <v>210</v>
      </c>
      <c r="C11" s="40">
        <v>5</v>
      </c>
      <c r="D11" s="41"/>
      <c r="H11" s="34">
        <v>440</v>
      </c>
      <c r="I11" s="35">
        <v>10</v>
      </c>
      <c r="J11" s="42">
        <v>1</v>
      </c>
      <c r="K11" s="34">
        <v>230</v>
      </c>
      <c r="L11" s="34">
        <v>210</v>
      </c>
      <c r="M11" s="34"/>
      <c r="N11" s="34"/>
      <c r="O11" s="34"/>
      <c r="P11" s="34"/>
      <c r="Q11" s="34"/>
      <c r="R11" s="34"/>
      <c r="S11" s="34"/>
      <c r="T11" s="34"/>
      <c r="U11" s="34"/>
      <c r="CD11" s="11">
        <v>0</v>
      </c>
      <c r="CE11" s="11">
        <v>0</v>
      </c>
      <c r="CF11" s="11">
        <v>0</v>
      </c>
      <c r="CG11" s="11">
        <v>0</v>
      </c>
      <c r="CH11" s="11">
        <v>0</v>
      </c>
      <c r="CI11" s="11">
        <v>0</v>
      </c>
      <c r="CJ11" s="11">
        <v>0</v>
      </c>
      <c r="CK11" s="11">
        <v>0</v>
      </c>
      <c r="CL11" s="11">
        <v>0</v>
      </c>
      <c r="CM11" s="11">
        <v>0</v>
      </c>
      <c r="CN11" s="11">
        <v>0</v>
      </c>
      <c r="CO11" s="11">
        <v>0</v>
      </c>
      <c r="CP11" s="11">
        <v>0</v>
      </c>
      <c r="CQ11" s="11">
        <v>0</v>
      </c>
      <c r="CR11" s="11">
        <v>0</v>
      </c>
      <c r="CS11" s="11">
        <v>0</v>
      </c>
      <c r="CT11" s="11">
        <v>0</v>
      </c>
      <c r="CU11" s="11">
        <v>0</v>
      </c>
      <c r="CV11" s="11">
        <v>0</v>
      </c>
      <c r="CW11" s="11">
        <v>0</v>
      </c>
      <c r="CX11" s="11">
        <v>0</v>
      </c>
      <c r="CY11" s="11">
        <v>0</v>
      </c>
      <c r="CZ11" s="11">
        <v>0</v>
      </c>
      <c r="DA11" s="11">
        <v>0</v>
      </c>
      <c r="DB11" s="11">
        <v>0</v>
      </c>
      <c r="DC11" s="11">
        <v>0</v>
      </c>
      <c r="DD11" s="11">
        <v>0</v>
      </c>
      <c r="DE11" s="11">
        <v>0</v>
      </c>
      <c r="DF11" s="11">
        <v>0</v>
      </c>
      <c r="DG11" s="11">
        <v>0</v>
      </c>
      <c r="DH11" s="11">
        <v>0</v>
      </c>
      <c r="DI11" s="11">
        <v>0</v>
      </c>
      <c r="DJ11" s="11">
        <v>0</v>
      </c>
      <c r="DK11" s="11">
        <v>0</v>
      </c>
      <c r="DL11" s="11">
        <v>0</v>
      </c>
      <c r="DM11" s="11">
        <v>0</v>
      </c>
      <c r="DN11" s="11">
        <v>0</v>
      </c>
      <c r="DO11" s="11">
        <v>0</v>
      </c>
      <c r="DP11" s="11">
        <v>0</v>
      </c>
      <c r="DQ11" s="11">
        <v>0</v>
      </c>
      <c r="DR11" s="11">
        <v>0</v>
      </c>
      <c r="DS11" s="11">
        <v>0</v>
      </c>
      <c r="DT11" s="11">
        <v>0</v>
      </c>
      <c r="DU11" s="11">
        <v>0</v>
      </c>
      <c r="DV11" s="11">
        <v>0</v>
      </c>
      <c r="DW11" s="11">
        <v>0</v>
      </c>
      <c r="DX11" s="11">
        <v>0</v>
      </c>
      <c r="DY11" s="11">
        <v>0</v>
      </c>
      <c r="DZ11" s="11">
        <v>0</v>
      </c>
      <c r="EA11" s="11">
        <v>0</v>
      </c>
      <c r="EB11" s="11">
        <v>0</v>
      </c>
      <c r="EC11" s="11">
        <v>0</v>
      </c>
      <c r="ED11" s="11">
        <v>0</v>
      </c>
      <c r="EE11" s="11">
        <v>0</v>
      </c>
      <c r="EF11" s="11">
        <v>0</v>
      </c>
      <c r="EG11" s="11">
        <v>0</v>
      </c>
      <c r="EH11" s="11">
        <v>0</v>
      </c>
      <c r="EI11" s="11">
        <v>0</v>
      </c>
      <c r="EJ11" s="11">
        <v>0</v>
      </c>
      <c r="EK11" s="11">
        <v>0</v>
      </c>
      <c r="EL11" s="11">
        <v>0</v>
      </c>
      <c r="EM11" s="11">
        <v>0</v>
      </c>
      <c r="EN11" s="11">
        <v>0</v>
      </c>
      <c r="EO11" s="11">
        <v>0</v>
      </c>
      <c r="EP11" s="11">
        <v>0</v>
      </c>
      <c r="EQ11" s="11">
        <v>0</v>
      </c>
      <c r="ER11" s="11">
        <v>0</v>
      </c>
      <c r="ES11" s="11">
        <v>0</v>
      </c>
      <c r="ET11" s="11">
        <v>0</v>
      </c>
    </row>
    <row r="12" spans="1:150" x14ac:dyDescent="0.3">
      <c r="A12" s="38">
        <v>151297</v>
      </c>
      <c r="B12" s="39">
        <v>185</v>
      </c>
      <c r="C12" s="40">
        <v>1</v>
      </c>
      <c r="D12" s="41"/>
      <c r="H12" s="34">
        <v>420</v>
      </c>
      <c r="I12" s="35">
        <v>30</v>
      </c>
      <c r="J12" s="42">
        <v>2</v>
      </c>
      <c r="K12" s="34">
        <v>210</v>
      </c>
      <c r="L12" s="34">
        <v>210</v>
      </c>
      <c r="M12" s="34"/>
      <c r="N12" s="34"/>
      <c r="O12" s="34"/>
      <c r="P12" s="34"/>
      <c r="Q12" s="34"/>
      <c r="R12" s="34"/>
      <c r="S12" s="34"/>
      <c r="T12" s="34"/>
      <c r="U12" s="34"/>
    </row>
    <row r="13" spans="1:150" x14ac:dyDescent="0.3">
      <c r="A13" s="38">
        <v>120130</v>
      </c>
      <c r="B13" s="39">
        <v>175</v>
      </c>
      <c r="C13" s="40">
        <v>1</v>
      </c>
      <c r="D13" s="41"/>
      <c r="H13" s="34">
        <v>360</v>
      </c>
      <c r="I13" s="35">
        <v>90</v>
      </c>
      <c r="J13" s="42">
        <v>1</v>
      </c>
      <c r="K13" s="34">
        <v>185</v>
      </c>
      <c r="L13" s="34">
        <v>175</v>
      </c>
      <c r="M13" s="34"/>
      <c r="N13" s="34"/>
      <c r="O13" s="34"/>
      <c r="P13" s="34"/>
      <c r="Q13" s="34"/>
      <c r="R13" s="34"/>
      <c r="S13" s="34"/>
      <c r="T13" s="34"/>
      <c r="U13" s="34"/>
    </row>
    <row r="14" spans="1:150" x14ac:dyDescent="0.3">
      <c r="A14" s="38">
        <v>150893</v>
      </c>
      <c r="B14" s="39">
        <v>175</v>
      </c>
      <c r="C14" s="40">
        <v>3</v>
      </c>
      <c r="D14" s="41"/>
      <c r="H14" s="34">
        <v>145</v>
      </c>
      <c r="I14" s="35">
        <v>305</v>
      </c>
      <c r="J14" s="42">
        <v>1</v>
      </c>
      <c r="K14" s="34">
        <v>145</v>
      </c>
      <c r="L14" s="34"/>
      <c r="M14" s="34"/>
      <c r="N14" s="34"/>
      <c r="O14" s="34"/>
      <c r="P14" s="34"/>
      <c r="Q14" s="34"/>
      <c r="R14" s="34"/>
      <c r="S14" s="34"/>
      <c r="T14" s="34"/>
      <c r="U14" s="34"/>
    </row>
    <row r="15" spans="1:150" x14ac:dyDescent="0.3">
      <c r="A15" s="38">
        <v>126365</v>
      </c>
      <c r="B15" s="39">
        <v>145</v>
      </c>
      <c r="C15" s="40">
        <v>4</v>
      </c>
      <c r="D15" s="41"/>
      <c r="U15" s="34"/>
    </row>
    <row r="16" spans="1:150" x14ac:dyDescent="0.3">
      <c r="A16" s="38">
        <v>150892</v>
      </c>
      <c r="B16" s="39">
        <v>125</v>
      </c>
      <c r="C16" s="40">
        <v>3</v>
      </c>
      <c r="D16" s="41"/>
      <c r="U16" s="34"/>
    </row>
    <row r="17" spans="21:21" x14ac:dyDescent="0.3">
      <c r="U17" s="34"/>
    </row>
    <row r="18" spans="21:21" x14ac:dyDescent="0.3">
      <c r="U18" s="34"/>
    </row>
    <row r="19" spans="21:21" x14ac:dyDescent="0.3">
      <c r="U19" s="34"/>
    </row>
    <row r="20" spans="21:21" x14ac:dyDescent="0.3">
      <c r="U20" s="34"/>
    </row>
    <row r="21" spans="21:21" x14ac:dyDescent="0.3">
      <c r="U21" s="34"/>
    </row>
    <row r="22" spans="21:21" x14ac:dyDescent="0.3">
      <c r="U22" s="34"/>
    </row>
    <row r="23" spans="21:21" x14ac:dyDescent="0.3">
      <c r="U23" s="34"/>
    </row>
    <row r="24" spans="21:21" x14ac:dyDescent="0.3">
      <c r="U24" s="34"/>
    </row>
    <row r="25" spans="21:21" x14ac:dyDescent="0.3">
      <c r="U25" s="34"/>
    </row>
    <row r="26" spans="21:21" x14ac:dyDescent="0.3">
      <c r="U26" s="34"/>
    </row>
    <row r="27" spans="21:21" x14ac:dyDescent="0.3">
      <c r="U27" s="34"/>
    </row>
    <row r="28" spans="21:21" x14ac:dyDescent="0.3">
      <c r="U28" s="34"/>
    </row>
    <row r="29" spans="21:21" x14ac:dyDescent="0.3">
      <c r="U29" s="34"/>
    </row>
    <row r="30" spans="21:21" x14ac:dyDescent="0.3">
      <c r="U30" s="34"/>
    </row>
    <row r="31" spans="21:21" x14ac:dyDescent="0.3">
      <c r="U31" s="34"/>
    </row>
    <row r="32" spans="21:21" x14ac:dyDescent="0.3">
      <c r="U32" s="34"/>
    </row>
    <row r="33" spans="21:21" x14ac:dyDescent="0.3">
      <c r="U33" s="34"/>
    </row>
    <row r="34" spans="21:21" x14ac:dyDescent="0.3">
      <c r="U34" s="34"/>
    </row>
    <row r="35" spans="21:21" x14ac:dyDescent="0.3">
      <c r="U35" s="34"/>
    </row>
    <row r="36" spans="21:21" x14ac:dyDescent="0.3">
      <c r="U36" s="34"/>
    </row>
    <row r="37" spans="21:21" x14ac:dyDescent="0.3">
      <c r="U37" s="34"/>
    </row>
    <row r="38" spans="21:21" x14ac:dyDescent="0.3">
      <c r="U38" s="34"/>
    </row>
    <row r="39" spans="21:21" x14ac:dyDescent="0.3">
      <c r="U39" s="34"/>
    </row>
    <row r="40" spans="21:21" x14ac:dyDescent="0.3">
      <c r="U40" s="34"/>
    </row>
    <row r="41" spans="21:21" x14ac:dyDescent="0.3">
      <c r="U41" s="34"/>
    </row>
    <row r="42" spans="21:21" x14ac:dyDescent="0.3">
      <c r="U42" s="34"/>
    </row>
    <row r="43" spans="21:21" x14ac:dyDescent="0.3">
      <c r="U43" s="34"/>
    </row>
    <row r="44" spans="21:21" x14ac:dyDescent="0.3">
      <c r="U44" s="34"/>
    </row>
    <row r="335" spans="6:6" x14ac:dyDescent="0.3">
      <c r="F335" s="11" t="s">
        <v>65</v>
      </c>
    </row>
  </sheetData>
  <sortState xmlns:xlrd2="http://schemas.microsoft.com/office/spreadsheetml/2017/richdata2" ref="A10:D16">
    <sortCondition descending="1" ref="B9"/>
  </sortState>
  <conditionalFormatting sqref="H10:T14">
    <cfRule type="expression" dxfId="1" priority="17">
      <formula>#REF!&lt;&gt;OFFSET(#REF!,1,)</formula>
    </cfRule>
  </conditionalFormatting>
  <conditionalFormatting sqref="H8:H14">
    <cfRule type="dataBar" priority="3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{5F83F305-5C0E-4A15-B864-6478C6A8B9F2}</x14:id>
        </ext>
      </extLst>
    </cfRule>
  </conditionalFormatting>
  <pageMargins left="0.7" right="0.7" top="0.75" bottom="0.75" header="0.3" footer="0.3"/>
  <drawing r:id="rId1"/>
  <legacy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F83F305-5C0E-4A15-B864-6478C6A8B9F2}">
            <x14:dataBar minLength="0" maxLength="100" gradient="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H8:H14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1"/>
  <sheetViews>
    <sheetView workbookViewId="0">
      <selection activeCell="C14" sqref="C14"/>
    </sheetView>
  </sheetViews>
  <sheetFormatPr defaultColWidth="11.42578125" defaultRowHeight="15" x14ac:dyDescent="0.25"/>
  <sheetData>
    <row r="1" spans="1:13" x14ac:dyDescent="0.25">
      <c r="A1" t="s">
        <v>11</v>
      </c>
      <c r="B1" t="s">
        <v>16</v>
      </c>
      <c r="C1" t="s">
        <v>17</v>
      </c>
      <c r="D1" t="s">
        <v>12</v>
      </c>
      <c r="E1" t="s">
        <v>13</v>
      </c>
      <c r="F1" t="s">
        <v>14</v>
      </c>
      <c r="G1" t="s">
        <v>15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J16"/>
  <sheetViews>
    <sheetView workbookViewId="0">
      <selection sqref="A1:J17"/>
    </sheetView>
  </sheetViews>
  <sheetFormatPr defaultColWidth="11.42578125" defaultRowHeight="15" x14ac:dyDescent="0.25"/>
  <cols>
    <col min="1" max="1" width="11.7109375" bestFit="1" customWidth="1"/>
    <col min="2" max="2" width="17.28515625" bestFit="1" customWidth="1"/>
    <col min="3" max="3" width="16.28515625" bestFit="1" customWidth="1"/>
    <col min="4" max="4" width="18.140625" bestFit="1" customWidth="1"/>
    <col min="5" max="5" width="16.42578125" bestFit="1" customWidth="1"/>
    <col min="6" max="6" width="19.85546875" bestFit="1" customWidth="1"/>
    <col min="7" max="7" width="14.42578125" bestFit="1" customWidth="1"/>
    <col min="8" max="8" width="17.5703125" bestFit="1" customWidth="1"/>
    <col min="9" max="9" width="11.42578125" style="10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24</v>
      </c>
      <c r="I1" s="10" t="s">
        <v>25</v>
      </c>
    </row>
    <row r="2" spans="1:10" x14ac:dyDescent="0.25">
      <c r="A2">
        <v>450</v>
      </c>
      <c r="B2">
        <v>126856</v>
      </c>
      <c r="C2">
        <v>150892</v>
      </c>
      <c r="D2">
        <v>125</v>
      </c>
      <c r="E2" t="s">
        <v>26</v>
      </c>
      <c r="F2">
        <v>1300</v>
      </c>
      <c r="G2">
        <v>21125</v>
      </c>
      <c r="H2">
        <v>16900</v>
      </c>
    </row>
    <row r="3" spans="1:10" x14ac:dyDescent="0.25">
      <c r="A3">
        <v>450</v>
      </c>
      <c r="B3">
        <v>126856</v>
      </c>
      <c r="C3">
        <v>126365</v>
      </c>
      <c r="D3">
        <v>145</v>
      </c>
      <c r="E3" t="s">
        <v>26</v>
      </c>
      <c r="F3">
        <v>1300</v>
      </c>
      <c r="G3">
        <v>39585</v>
      </c>
      <c r="H3">
        <v>27300</v>
      </c>
    </row>
    <row r="4" spans="1:10" x14ac:dyDescent="0.25">
      <c r="A4">
        <v>450</v>
      </c>
      <c r="B4">
        <v>126856</v>
      </c>
      <c r="C4">
        <v>120130</v>
      </c>
      <c r="D4">
        <v>175</v>
      </c>
      <c r="E4" t="s">
        <v>26</v>
      </c>
      <c r="F4">
        <v>1300</v>
      </c>
      <c r="G4">
        <v>7787</v>
      </c>
      <c r="H4">
        <v>4450</v>
      </c>
      <c r="I4" s="10">
        <v>45672</v>
      </c>
    </row>
    <row r="5" spans="1:10" x14ac:dyDescent="0.25">
      <c r="A5">
        <v>450</v>
      </c>
      <c r="B5">
        <v>126856</v>
      </c>
      <c r="C5">
        <v>150893</v>
      </c>
      <c r="D5">
        <v>175</v>
      </c>
      <c r="E5" t="s">
        <v>26</v>
      </c>
      <c r="F5">
        <v>1300</v>
      </c>
      <c r="G5">
        <v>34125</v>
      </c>
      <c r="H5">
        <v>19500</v>
      </c>
    </row>
    <row r="6" spans="1:10" x14ac:dyDescent="0.25">
      <c r="A6">
        <v>450</v>
      </c>
      <c r="B6">
        <v>126856</v>
      </c>
      <c r="C6">
        <v>151297</v>
      </c>
      <c r="D6">
        <v>185</v>
      </c>
      <c r="E6" t="s">
        <v>26</v>
      </c>
      <c r="F6">
        <v>1300</v>
      </c>
      <c r="G6">
        <v>2192</v>
      </c>
      <c r="H6">
        <v>1185</v>
      </c>
    </row>
    <row r="7" spans="1:10" x14ac:dyDescent="0.25">
      <c r="A7">
        <v>450</v>
      </c>
      <c r="B7">
        <v>126856</v>
      </c>
      <c r="C7">
        <v>130047</v>
      </c>
      <c r="D7">
        <v>210</v>
      </c>
      <c r="E7" t="s">
        <v>26</v>
      </c>
      <c r="F7">
        <v>1300</v>
      </c>
      <c r="G7">
        <v>68250</v>
      </c>
      <c r="H7">
        <v>32500</v>
      </c>
    </row>
    <row r="8" spans="1:10" x14ac:dyDescent="0.25">
      <c r="A8">
        <v>450</v>
      </c>
      <c r="B8">
        <v>126856</v>
      </c>
      <c r="C8">
        <v>121151</v>
      </c>
      <c r="D8">
        <v>230</v>
      </c>
      <c r="E8" t="s">
        <v>26</v>
      </c>
      <c r="F8">
        <v>1300</v>
      </c>
      <c r="G8">
        <v>15791</v>
      </c>
      <c r="H8">
        <v>6866</v>
      </c>
    </row>
    <row r="10" spans="1:10" x14ac:dyDescent="0.25">
      <c r="A10">
        <v>450</v>
      </c>
      <c r="B10">
        <v>126856</v>
      </c>
      <c r="C10">
        <v>150892</v>
      </c>
      <c r="D10">
        <v>125</v>
      </c>
      <c r="E10" t="s">
        <v>26</v>
      </c>
      <c r="F10">
        <v>1300</v>
      </c>
      <c r="G10">
        <v>21125</v>
      </c>
      <c r="H10">
        <v>16900</v>
      </c>
      <c r="J10">
        <v>13</v>
      </c>
    </row>
    <row r="11" spans="1:10" x14ac:dyDescent="0.25">
      <c r="A11">
        <v>450</v>
      </c>
      <c r="B11">
        <v>126856</v>
      </c>
      <c r="C11">
        <v>126365</v>
      </c>
      <c r="D11">
        <v>145</v>
      </c>
      <c r="E11" t="s">
        <v>26</v>
      </c>
      <c r="F11">
        <v>1300</v>
      </c>
      <c r="G11">
        <v>39585</v>
      </c>
      <c r="H11">
        <v>27300</v>
      </c>
      <c r="J11">
        <v>21</v>
      </c>
    </row>
    <row r="12" spans="1:10" x14ac:dyDescent="0.25">
      <c r="A12">
        <v>450</v>
      </c>
      <c r="B12">
        <v>126856</v>
      </c>
      <c r="C12">
        <v>120130</v>
      </c>
      <c r="D12">
        <v>175</v>
      </c>
      <c r="E12" t="s">
        <v>26</v>
      </c>
      <c r="F12">
        <v>1300</v>
      </c>
      <c r="G12">
        <v>7787.5</v>
      </c>
      <c r="H12">
        <v>4450</v>
      </c>
      <c r="I12" s="10">
        <v>45672</v>
      </c>
      <c r="J12">
        <v>4</v>
      </c>
    </row>
    <row r="13" spans="1:10" x14ac:dyDescent="0.25">
      <c r="A13">
        <v>450</v>
      </c>
      <c r="B13">
        <v>126856</v>
      </c>
      <c r="C13">
        <v>150893</v>
      </c>
      <c r="D13">
        <v>175</v>
      </c>
      <c r="E13" t="s">
        <v>26</v>
      </c>
      <c r="F13">
        <v>1300</v>
      </c>
      <c r="G13">
        <v>34125</v>
      </c>
      <c r="H13">
        <v>19500</v>
      </c>
      <c r="J13">
        <v>15</v>
      </c>
    </row>
    <row r="14" spans="1:10" x14ac:dyDescent="0.25">
      <c r="A14">
        <v>450</v>
      </c>
      <c r="B14">
        <v>126856</v>
      </c>
      <c r="C14">
        <v>151297</v>
      </c>
      <c r="D14">
        <v>185</v>
      </c>
      <c r="E14" t="s">
        <v>26</v>
      </c>
      <c r="F14">
        <v>1300</v>
      </c>
      <c r="G14">
        <v>2192.25</v>
      </c>
      <c r="H14">
        <v>1185</v>
      </c>
      <c r="J14">
        <v>1</v>
      </c>
    </row>
    <row r="15" spans="1:10" x14ac:dyDescent="0.25">
      <c r="A15">
        <v>450</v>
      </c>
      <c r="B15">
        <v>126856</v>
      </c>
      <c r="C15">
        <v>130047</v>
      </c>
      <c r="D15">
        <v>210</v>
      </c>
      <c r="E15" t="s">
        <v>26</v>
      </c>
      <c r="F15">
        <v>1300</v>
      </c>
      <c r="G15">
        <v>68250</v>
      </c>
      <c r="H15">
        <v>32500</v>
      </c>
      <c r="J15">
        <v>25</v>
      </c>
    </row>
    <row r="16" spans="1:10" x14ac:dyDescent="0.25">
      <c r="A16">
        <v>450</v>
      </c>
      <c r="B16">
        <v>126856</v>
      </c>
      <c r="C16">
        <v>121151</v>
      </c>
      <c r="D16">
        <v>230</v>
      </c>
      <c r="E16" t="s">
        <v>26</v>
      </c>
      <c r="F16">
        <v>1300</v>
      </c>
      <c r="G16">
        <v>15791.8</v>
      </c>
      <c r="H16">
        <v>6866</v>
      </c>
      <c r="J16">
        <v>6</v>
      </c>
    </row>
  </sheetData>
  <sortState xmlns:xlrd2="http://schemas.microsoft.com/office/spreadsheetml/2017/richdata2" ref="A10:J16">
    <sortCondition ref="E10"/>
    <sortCondition ref="F10"/>
    <sortCondition ref="D10"/>
  </sortState>
  <dataConsolidate/>
  <conditionalFormatting sqref="A10:J17">
    <cfRule type="expression" dxfId="0" priority="1">
      <formula>A10&lt;&gt;A2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GenererSequences">
                <anchor moveWithCells="1" sizeWithCells="1">
                  <from>
                    <xdr:col>13</xdr:col>
                    <xdr:colOff>628650</xdr:colOff>
                    <xdr:row>1</xdr:row>
                    <xdr:rowOff>28575</xdr:rowOff>
                  </from>
                  <to>
                    <xdr:col>15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B12"/>
  <sheetViews>
    <sheetView workbookViewId="0">
      <selection activeCell="Y2" sqref="Y2:Y9"/>
    </sheetView>
  </sheetViews>
  <sheetFormatPr defaultColWidth="11.42578125" defaultRowHeight="15" x14ac:dyDescent="0.25"/>
  <cols>
    <col min="1" max="1" width="27.85546875" style="6" bestFit="1" customWidth="1"/>
    <col min="2" max="2" width="19.140625" style="6" bestFit="1" customWidth="1"/>
    <col min="3" max="3" width="21" style="6" hidden="1" customWidth="1"/>
    <col min="4" max="4" width="22.85546875" style="6" hidden="1" customWidth="1"/>
    <col min="5" max="5" width="21.28515625" style="6" hidden="1" customWidth="1"/>
    <col min="6" max="6" width="24.140625" style="6" hidden="1" customWidth="1"/>
    <col min="7" max="7" width="19.140625" style="6" hidden="1" customWidth="1"/>
    <col min="8" max="8" width="22.42578125" style="6" hidden="1" customWidth="1"/>
    <col min="9" max="9" width="8" style="6" hidden="1" customWidth="1"/>
    <col min="10" max="10" width="3" style="6" hidden="1" customWidth="1"/>
    <col min="11" max="11" width="7.42578125" style="6" hidden="1" customWidth="1"/>
    <col min="12" max="12" width="3" style="6" hidden="1" customWidth="1"/>
    <col min="13" max="13" width="21.140625" style="6" hidden="1" customWidth="1"/>
    <col min="14" max="14" width="8" style="6" hidden="1" customWidth="1"/>
    <col min="15" max="15" width="7" style="6" bestFit="1" customWidth="1"/>
    <col min="16" max="16" width="15.7109375" style="6" hidden="1" customWidth="1"/>
    <col min="17" max="17" width="3" style="6" hidden="1" customWidth="1"/>
    <col min="18" max="18" width="11" style="6" hidden="1" customWidth="1"/>
    <col min="19" max="19" width="3" style="6" hidden="1" customWidth="1"/>
    <col min="20" max="20" width="4" style="6" bestFit="1" customWidth="1"/>
    <col min="21" max="22" width="11.42578125" style="6"/>
    <col min="23" max="23" width="0" style="6" hidden="1" customWidth="1"/>
    <col min="24" max="26" width="11.42578125" style="6"/>
    <col min="27" max="27" width="11.42578125" style="7"/>
    <col min="28" max="16384" width="11.42578125" style="6"/>
  </cols>
  <sheetData>
    <row r="1" spans="1:28" x14ac:dyDescent="0.25">
      <c r="A1" s="3" t="s">
        <v>0</v>
      </c>
      <c r="B1" s="4" t="s">
        <v>7</v>
      </c>
      <c r="C1" s="4" t="s">
        <v>2</v>
      </c>
      <c r="D1" s="4" t="s">
        <v>3</v>
      </c>
      <c r="E1" s="4" t="s">
        <v>4</v>
      </c>
      <c r="F1" s="4" t="s">
        <v>8</v>
      </c>
      <c r="G1" s="4" t="s">
        <v>9</v>
      </c>
      <c r="H1" s="5" t="s">
        <v>10</v>
      </c>
    </row>
    <row r="2" spans="1:28" x14ac:dyDescent="0.25">
      <c r="A2" s="1">
        <v>450</v>
      </c>
      <c r="B2" s="8" t="s">
        <v>32</v>
      </c>
      <c r="C2" s="8" t="s">
        <v>29</v>
      </c>
      <c r="D2" s="8" t="s">
        <v>30</v>
      </c>
      <c r="E2" s="8">
        <v>45691</v>
      </c>
      <c r="F2" s="8"/>
      <c r="G2" s="8" t="s">
        <v>27</v>
      </c>
      <c r="H2" s="8">
        <v>2.37872317751745</v>
      </c>
      <c r="I2" s="6">
        <v>7787.5</v>
      </c>
      <c r="J2" s="6">
        <v>0</v>
      </c>
      <c r="K2" s="6" t="s">
        <v>27</v>
      </c>
      <c r="L2" s="6" t="s">
        <v>27</v>
      </c>
      <c r="M2" s="6" t="s">
        <v>33</v>
      </c>
      <c r="N2" s="6" t="s">
        <v>28</v>
      </c>
      <c r="O2" s="6" t="s">
        <v>34</v>
      </c>
      <c r="P2" s="6" t="s">
        <v>35</v>
      </c>
      <c r="Q2" s="6">
        <v>50</v>
      </c>
      <c r="R2" s="6" t="s">
        <v>31</v>
      </c>
      <c r="S2" s="6">
        <v>2</v>
      </c>
      <c r="T2" s="6">
        <v>175</v>
      </c>
      <c r="U2" s="6" t="s">
        <v>26</v>
      </c>
      <c r="V2" s="6">
        <v>1300</v>
      </c>
      <c r="X2" s="6">
        <v>7787.5</v>
      </c>
      <c r="Y2" s="6">
        <v>4450</v>
      </c>
      <c r="Z2" s="6">
        <v>45691</v>
      </c>
      <c r="AA2" s="7">
        <v>45672</v>
      </c>
    </row>
    <row r="3" spans="1:28" x14ac:dyDescent="0.25">
      <c r="A3" s="2">
        <v>450</v>
      </c>
      <c r="B3" s="9" t="s">
        <v>32</v>
      </c>
      <c r="C3" s="9" t="s">
        <v>29</v>
      </c>
      <c r="D3" s="9" t="s">
        <v>30</v>
      </c>
      <c r="E3" s="9">
        <v>45691</v>
      </c>
      <c r="F3" s="9"/>
      <c r="G3" s="9" t="s">
        <v>27</v>
      </c>
      <c r="H3" s="9">
        <v>2.37872317751745</v>
      </c>
      <c r="I3" s="6">
        <v>15791.8</v>
      </c>
      <c r="J3" s="6">
        <v>0</v>
      </c>
      <c r="K3" s="6" t="s">
        <v>27</v>
      </c>
      <c r="L3" s="6" t="s">
        <v>27</v>
      </c>
      <c r="M3" s="6" t="s">
        <v>33</v>
      </c>
      <c r="N3" s="6" t="s">
        <v>28</v>
      </c>
      <c r="O3" s="6" t="s">
        <v>36</v>
      </c>
      <c r="P3" s="6" t="s">
        <v>35</v>
      </c>
      <c r="Q3" s="6">
        <v>50</v>
      </c>
      <c r="R3" s="6" t="s">
        <v>31</v>
      </c>
      <c r="S3" s="6">
        <v>1</v>
      </c>
      <c r="T3" s="6">
        <v>230</v>
      </c>
      <c r="U3" s="6" t="s">
        <v>26</v>
      </c>
      <c r="V3" s="6">
        <v>1300</v>
      </c>
      <c r="X3" s="6">
        <v>15791.8</v>
      </c>
      <c r="Y3" s="6">
        <v>6866</v>
      </c>
      <c r="Z3" s="6">
        <v>45691</v>
      </c>
    </row>
    <row r="4" spans="1:28" x14ac:dyDescent="0.25">
      <c r="A4" s="1">
        <v>450</v>
      </c>
      <c r="B4" s="6" t="s">
        <v>32</v>
      </c>
      <c r="C4" s="6" t="s">
        <v>29</v>
      </c>
      <c r="D4" s="6" t="s">
        <v>30</v>
      </c>
      <c r="E4" s="6">
        <v>45691</v>
      </c>
      <c r="G4" s="6" t="s">
        <v>27</v>
      </c>
      <c r="H4" s="6">
        <v>2.37872317751745</v>
      </c>
      <c r="I4" s="6">
        <v>39585</v>
      </c>
      <c r="J4" s="6">
        <v>0</v>
      </c>
      <c r="K4" s="6" t="s">
        <v>27</v>
      </c>
      <c r="L4" s="6" t="s">
        <v>27</v>
      </c>
      <c r="M4" s="6" t="s">
        <v>33</v>
      </c>
      <c r="N4" s="6" t="s">
        <v>28</v>
      </c>
      <c r="O4" s="6" t="s">
        <v>37</v>
      </c>
      <c r="P4" s="6" t="s">
        <v>35</v>
      </c>
      <c r="Q4" s="6">
        <v>50</v>
      </c>
      <c r="R4" s="6" t="s">
        <v>31</v>
      </c>
      <c r="S4" s="6">
        <v>3</v>
      </c>
      <c r="T4" s="6">
        <v>145</v>
      </c>
      <c r="U4" s="6" t="s">
        <v>26</v>
      </c>
      <c r="V4" s="6">
        <v>1300</v>
      </c>
      <c r="X4" s="6">
        <v>39585</v>
      </c>
      <c r="Y4" s="6">
        <v>27300</v>
      </c>
      <c r="Z4" s="6">
        <v>45691</v>
      </c>
    </row>
    <row r="5" spans="1:28" x14ac:dyDescent="0.25">
      <c r="A5" s="2">
        <v>450</v>
      </c>
      <c r="B5" s="6" t="s">
        <v>32</v>
      </c>
      <c r="C5" s="6" t="s">
        <v>29</v>
      </c>
      <c r="D5" s="6" t="s">
        <v>30</v>
      </c>
      <c r="E5" s="6">
        <v>45684</v>
      </c>
      <c r="G5" s="6" t="s">
        <v>27</v>
      </c>
      <c r="H5" s="6">
        <v>2.37872317751745</v>
      </c>
      <c r="I5" s="6">
        <v>5460</v>
      </c>
      <c r="J5" s="6">
        <v>0</v>
      </c>
      <c r="K5" s="6" t="s">
        <v>27</v>
      </c>
      <c r="L5" s="6" t="s">
        <v>27</v>
      </c>
      <c r="M5" s="6" t="s">
        <v>33</v>
      </c>
      <c r="N5" s="6" t="s">
        <v>28</v>
      </c>
      <c r="O5" s="6" t="s">
        <v>38</v>
      </c>
      <c r="P5" s="6" t="s">
        <v>35</v>
      </c>
      <c r="Q5" s="6">
        <v>50</v>
      </c>
      <c r="R5" s="6" t="s">
        <v>31</v>
      </c>
      <c r="S5" s="6">
        <v>2</v>
      </c>
      <c r="T5" s="6">
        <v>210</v>
      </c>
      <c r="U5" s="6" t="s">
        <v>26</v>
      </c>
      <c r="V5" s="6">
        <v>1300</v>
      </c>
      <c r="X5" s="6">
        <v>5460</v>
      </c>
      <c r="Y5" s="6">
        <v>2600</v>
      </c>
      <c r="Z5" s="6">
        <v>45684</v>
      </c>
    </row>
    <row r="6" spans="1:28" x14ac:dyDescent="0.25">
      <c r="A6" s="1">
        <v>450</v>
      </c>
      <c r="B6" s="6" t="s">
        <v>32</v>
      </c>
      <c r="C6" s="6" t="s">
        <v>29</v>
      </c>
      <c r="D6" s="6" t="s">
        <v>30</v>
      </c>
      <c r="E6" s="6">
        <v>45691</v>
      </c>
      <c r="G6" s="6" t="s">
        <v>27</v>
      </c>
      <c r="H6" s="6">
        <v>2.37872317751745</v>
      </c>
      <c r="I6" s="6">
        <v>62790</v>
      </c>
      <c r="J6" s="6">
        <v>0</v>
      </c>
      <c r="K6" s="6" t="s">
        <v>27</v>
      </c>
      <c r="L6" s="6" t="s">
        <v>27</v>
      </c>
      <c r="M6" s="6" t="s">
        <v>33</v>
      </c>
      <c r="N6" s="6" t="s">
        <v>28</v>
      </c>
      <c r="O6" s="6" t="s">
        <v>38</v>
      </c>
      <c r="P6" s="6" t="s">
        <v>35</v>
      </c>
      <c r="Q6" s="6">
        <v>50</v>
      </c>
      <c r="R6" s="6" t="s">
        <v>31</v>
      </c>
      <c r="S6" s="6">
        <v>2</v>
      </c>
      <c r="T6" s="6">
        <v>210</v>
      </c>
      <c r="U6" s="6" t="s">
        <v>26</v>
      </c>
      <c r="V6" s="6">
        <v>1300</v>
      </c>
      <c r="X6" s="6">
        <v>62790</v>
      </c>
      <c r="Y6" s="6">
        <v>29900</v>
      </c>
      <c r="Z6" s="6">
        <v>45691</v>
      </c>
    </row>
    <row r="7" spans="1:28" x14ac:dyDescent="0.25">
      <c r="A7" s="2">
        <v>450</v>
      </c>
      <c r="B7" s="6" t="s">
        <v>32</v>
      </c>
      <c r="C7" s="6" t="s">
        <v>29</v>
      </c>
      <c r="D7" s="6" t="s">
        <v>30</v>
      </c>
      <c r="E7" s="6">
        <v>45698</v>
      </c>
      <c r="G7" s="6" t="s">
        <v>27</v>
      </c>
      <c r="H7" s="6">
        <v>2.37872317751745</v>
      </c>
      <c r="I7" s="6">
        <v>2192.25</v>
      </c>
      <c r="J7" s="6">
        <v>0</v>
      </c>
      <c r="K7" s="6" t="s">
        <v>27</v>
      </c>
      <c r="L7" s="6" t="s">
        <v>27</v>
      </c>
      <c r="M7" s="6" t="s">
        <v>33</v>
      </c>
      <c r="N7" s="6" t="s">
        <v>28</v>
      </c>
      <c r="O7" s="6" t="s">
        <v>39</v>
      </c>
      <c r="P7" s="6" t="s">
        <v>35</v>
      </c>
      <c r="Q7" s="6">
        <v>50</v>
      </c>
      <c r="R7" s="6" t="s">
        <v>31</v>
      </c>
      <c r="S7" s="6">
        <v>2</v>
      </c>
      <c r="T7" s="6">
        <v>185</v>
      </c>
      <c r="U7" s="6" t="s">
        <v>26</v>
      </c>
      <c r="V7" s="6">
        <v>1300</v>
      </c>
      <c r="X7" s="6">
        <v>2192.25</v>
      </c>
      <c r="Y7" s="6">
        <v>1185</v>
      </c>
      <c r="Z7" s="6">
        <v>45698</v>
      </c>
    </row>
    <row r="8" spans="1:28" x14ac:dyDescent="0.25">
      <c r="A8" s="1">
        <v>450</v>
      </c>
      <c r="B8" s="6" t="s">
        <v>32</v>
      </c>
      <c r="C8" s="6" t="s">
        <v>29</v>
      </c>
      <c r="D8" s="6" t="s">
        <v>30</v>
      </c>
      <c r="E8" s="6">
        <v>45694</v>
      </c>
      <c r="G8" s="6" t="s">
        <v>27</v>
      </c>
      <c r="H8" s="6">
        <v>2.37872317751745</v>
      </c>
      <c r="I8" s="6">
        <v>21125</v>
      </c>
      <c r="J8" s="6">
        <v>0</v>
      </c>
      <c r="K8" s="6" t="s">
        <v>40</v>
      </c>
      <c r="L8" s="6" t="s">
        <v>27</v>
      </c>
      <c r="M8" s="6" t="s">
        <v>41</v>
      </c>
      <c r="N8" s="6" t="s">
        <v>28</v>
      </c>
      <c r="O8" s="6" t="s">
        <v>42</v>
      </c>
      <c r="P8" s="6" t="s">
        <v>35</v>
      </c>
      <c r="Q8" s="6">
        <v>50</v>
      </c>
      <c r="R8" s="6" t="s">
        <v>31</v>
      </c>
      <c r="S8" s="6">
        <v>3</v>
      </c>
      <c r="T8" s="6">
        <v>125</v>
      </c>
      <c r="U8" s="6" t="s">
        <v>26</v>
      </c>
      <c r="V8" s="6">
        <v>1300</v>
      </c>
      <c r="X8" s="6">
        <v>21125</v>
      </c>
      <c r="Y8" s="6">
        <v>16900</v>
      </c>
      <c r="Z8" s="6">
        <v>45694</v>
      </c>
    </row>
    <row r="9" spans="1:28" x14ac:dyDescent="0.25">
      <c r="A9" s="2">
        <v>450</v>
      </c>
      <c r="B9" s="6" t="s">
        <v>32</v>
      </c>
      <c r="C9" s="6" t="s">
        <v>29</v>
      </c>
      <c r="D9" s="6" t="s">
        <v>30</v>
      </c>
      <c r="E9" s="6">
        <v>45694</v>
      </c>
      <c r="G9" s="6" t="s">
        <v>27</v>
      </c>
      <c r="H9" s="6">
        <v>2.37872317751745</v>
      </c>
      <c r="I9" s="6">
        <v>34125</v>
      </c>
      <c r="J9" s="6">
        <v>0</v>
      </c>
      <c r="K9" s="6" t="s">
        <v>40</v>
      </c>
      <c r="L9" s="6" t="s">
        <v>27</v>
      </c>
      <c r="M9" s="6" t="s">
        <v>41</v>
      </c>
      <c r="N9" s="6" t="s">
        <v>28</v>
      </c>
      <c r="O9" s="6" t="s">
        <v>43</v>
      </c>
      <c r="P9" s="6" t="s">
        <v>35</v>
      </c>
      <c r="Q9" s="6">
        <v>50</v>
      </c>
      <c r="R9" s="6" t="s">
        <v>31</v>
      </c>
      <c r="S9" s="6">
        <v>2</v>
      </c>
      <c r="T9" s="6">
        <v>175</v>
      </c>
      <c r="U9" s="6" t="s">
        <v>26</v>
      </c>
      <c r="V9" s="6">
        <v>1300</v>
      </c>
      <c r="X9" s="6">
        <v>34125</v>
      </c>
      <c r="Y9" s="6">
        <v>19500</v>
      </c>
      <c r="Z9" s="6">
        <v>45694</v>
      </c>
    </row>
    <row r="12" spans="1:28" x14ac:dyDescent="0.25">
      <c r="A12" s="6">
        <f>COLUMN()</f>
        <v>1</v>
      </c>
      <c r="B12" s="6">
        <f>COLUMN()</f>
        <v>2</v>
      </c>
      <c r="C12" s="6">
        <f>COLUMN()</f>
        <v>3</v>
      </c>
      <c r="D12" s="6">
        <f>COLUMN()</f>
        <v>4</v>
      </c>
      <c r="E12" s="6">
        <f>COLUMN()</f>
        <v>5</v>
      </c>
      <c r="F12" s="6">
        <f>COLUMN()</f>
        <v>6</v>
      </c>
      <c r="G12" s="6">
        <f>COLUMN()</f>
        <v>7</v>
      </c>
      <c r="H12" s="6">
        <f>COLUMN()</f>
        <v>8</v>
      </c>
      <c r="I12" s="6">
        <f>COLUMN()</f>
        <v>9</v>
      </c>
      <c r="J12" s="6">
        <f>COLUMN()</f>
        <v>10</v>
      </c>
      <c r="K12" s="6">
        <f>COLUMN()</f>
        <v>11</v>
      </c>
      <c r="L12" s="6">
        <f>COLUMN()</f>
        <v>12</v>
      </c>
      <c r="M12" s="6">
        <f>COLUMN()</f>
        <v>13</v>
      </c>
      <c r="N12" s="6">
        <f>COLUMN()</f>
        <v>14</v>
      </c>
      <c r="O12" s="6">
        <f>COLUMN()</f>
        <v>15</v>
      </c>
      <c r="P12" s="6">
        <f>COLUMN()</f>
        <v>16</v>
      </c>
      <c r="Q12" s="6">
        <f>COLUMN()</f>
        <v>17</v>
      </c>
      <c r="R12" s="6">
        <f>COLUMN()</f>
        <v>18</v>
      </c>
      <c r="S12" s="6">
        <f>COLUMN()</f>
        <v>19</v>
      </c>
      <c r="T12" s="6">
        <f>COLUMN()</f>
        <v>20</v>
      </c>
      <c r="U12" s="6">
        <f>COLUMN()</f>
        <v>21</v>
      </c>
      <c r="V12" s="6">
        <f>COLUMN()</f>
        <v>22</v>
      </c>
      <c r="W12" s="6">
        <f>COLUMN()</f>
        <v>23</v>
      </c>
      <c r="X12" s="6">
        <f>COLUMN()</f>
        <v>24</v>
      </c>
      <c r="Y12" s="6">
        <f>COLUMN()</f>
        <v>25</v>
      </c>
      <c r="Z12" s="6">
        <f>COLUMN()</f>
        <v>26</v>
      </c>
      <c r="AA12" s="6">
        <f>COLUMN()</f>
        <v>27</v>
      </c>
      <c r="AB12" s="6">
        <f>COLUMN()</f>
        <v>28</v>
      </c>
    </row>
  </sheetData>
  <autoFilter ref="A1:V9" xr:uid="{00000000-0009-0000-0000-000002000000}"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"/>
  <sheetViews>
    <sheetView workbookViewId="0">
      <selection sqref="A1:AE29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3</vt:i4>
      </vt:variant>
    </vt:vector>
  </HeadingPairs>
  <TitlesOfParts>
    <vt:vector size="9" baseType="lpstr">
      <vt:lpstr>Regrouper</vt:lpstr>
      <vt:lpstr>Résultat</vt:lpstr>
      <vt:lpstr>Séquence</vt:lpstr>
      <vt:lpstr>Résultats Regroupés</vt:lpstr>
      <vt:lpstr>Feuil1</vt:lpstr>
      <vt:lpstr>Feuil2</vt:lpstr>
      <vt:lpstr>leeg</vt:lpstr>
      <vt:lpstr>Repeat</vt:lpstr>
      <vt:lpstr>Reste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Bart Strubbe</cp:lastModifiedBy>
  <cp:lastPrinted>2025-01-03T09:13:22Z</cp:lastPrinted>
  <dcterms:created xsi:type="dcterms:W3CDTF">2022-10-13T13:34:20Z</dcterms:created>
  <dcterms:modified xsi:type="dcterms:W3CDTF">2025-01-16T22:41:51Z</dcterms:modified>
</cp:coreProperties>
</file>