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66A6DAD-8F85-44A1-8B28-2241B2D0828E}" xr6:coauthVersionLast="47" xr6:coauthVersionMax="47" xr10:uidLastSave="{00000000-0000-0000-0000-000000000000}"/>
  <bookViews>
    <workbookView xWindow="-120" yWindow="-120" windowWidth="29040" windowHeight="15990" xr2:uid="{6757FC0C-F405-4B72-882D-01DA15C582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E4" i="1"/>
  <c r="F4" i="1"/>
  <c r="G4" i="1"/>
  <c r="K5" i="1"/>
  <c r="K6" i="1" s="1"/>
  <c r="K7" i="1" s="1"/>
  <c r="K8" i="1" s="1"/>
  <c r="K9" i="1" s="1"/>
  <c r="L4" i="1"/>
  <c r="M4" i="1" s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L5" i="1" l="1"/>
  <c r="M5" i="1" s="1"/>
  <c r="L6" i="1"/>
  <c r="M6" i="1" l="1"/>
  <c r="L7" i="1"/>
  <c r="L8" i="1" l="1"/>
  <c r="M7" i="1"/>
  <c r="L9" i="1" l="1"/>
  <c r="M9" i="1" s="1"/>
  <c r="M8" i="1"/>
</calcChain>
</file>

<file path=xl/sharedStrings.xml><?xml version="1.0" encoding="utf-8"?>
<sst xmlns="http://schemas.openxmlformats.org/spreadsheetml/2006/main" count="13" uniqueCount="13">
  <si>
    <t>Dates</t>
  </si>
  <si>
    <t>tmin</t>
  </si>
  <si>
    <t>tmax</t>
  </si>
  <si>
    <t>pellet</t>
  </si>
  <si>
    <t>tMin'</t>
  </si>
  <si>
    <t>Delta</t>
  </si>
  <si>
    <t>extra</t>
  </si>
  <si>
    <t>Kolom1</t>
  </si>
  <si>
    <t>Y</t>
  </si>
  <si>
    <t>Y'</t>
  </si>
  <si>
    <t>X</t>
  </si>
  <si>
    <t>zéro</t>
  </si>
  <si>
    <t>Kolom2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</si>
</sst>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"/>
    <numFmt numFmtId="165" formatCode="0\°\C"/>
    <numFmt numFmtId="166" formatCode="0&quot;kg&quot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0" fontId="0" fillId="0" borderId="0" xfId="0" applyNumberFormat="1" applyFont="1" applyFill="1" applyAlignment="1">
      <alignment horizontal="center"/>
    </xf>
    <xf numFmtId="0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14" fontId="0" fillId="0" borderId="0" xfId="0" applyNumberFormat="1" applyFon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165" fontId="0" fillId="0" borderId="0" xfId="0" applyNumberFormat="1"/>
    <xf numFmtId="166" fontId="0" fillId="0" borderId="0" xfId="0" applyNumberFormat="1" applyFont="1" applyFill="1" applyAlignment="1">
      <alignment horizontal="center"/>
    </xf>
  </cellXfs>
  <cellStyles count="1">
    <cellStyle name="Standaard" xfId="0" builtinId="0"/>
  </cellStyles>
  <dxfs count="12"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0&quot;kg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\°\C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\°\C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yy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Consommation Pellets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5.4162015406255135E-2"/>
          <c:y val="0.13698984302862419"/>
          <c:w val="0.81269912993878346"/>
          <c:h val="0.72643476710534938"/>
        </c:manualLayout>
      </c:layout>
      <c:barChart>
        <c:barDir val="col"/>
        <c:grouping val="stacked"/>
        <c:varyColors val="0"/>
        <c:ser>
          <c:idx val="4"/>
          <c:order val="0"/>
          <c:spPr>
            <a:noFill/>
            <a:ln>
              <a:noFill/>
            </a:ln>
            <a:effectLst/>
          </c:spPr>
          <c:invertIfNegative val="0"/>
          <c:val>
            <c:numRef>
              <c:f>Feuil1!$E$4:$E$18</c:f>
              <c:numCache>
                <c:formatCode>General</c:formatCode>
                <c:ptCount val="15"/>
                <c:pt idx="0">
                  <c:v>6</c:v>
                </c:pt>
                <c:pt idx="1">
                  <c:v>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  <c:pt idx="5">
                  <c:v>13</c:v>
                </c:pt>
                <c:pt idx="6">
                  <c:v>10</c:v>
                </c:pt>
                <c:pt idx="7">
                  <c:v>1</c:v>
                </c:pt>
                <c:pt idx="8">
                  <c:v>14</c:v>
                </c:pt>
                <c:pt idx="9">
                  <c:v>16</c:v>
                </c:pt>
                <c:pt idx="10">
                  <c:v>16</c:v>
                </c:pt>
                <c:pt idx="11">
                  <c:v>11</c:v>
                </c:pt>
                <c:pt idx="12">
                  <c:v>15</c:v>
                </c:pt>
                <c:pt idx="13">
                  <c:v>16</c:v>
                </c:pt>
                <c:pt idx="14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199-44AC-BE9D-724D7660E99C}"/>
            </c:ext>
          </c:extLst>
        </c:ser>
        <c:ser>
          <c:idx val="0"/>
          <c:order val="1"/>
          <c:tx>
            <c:strRef>
              <c:f>Feuil1!$B$3</c:f>
              <c:strCache>
                <c:ptCount val="1"/>
                <c:pt idx="0">
                  <c:v>tmin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9A722AE3-4D9B-4703-81F7-0BC2B8DF635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4199-44AC-BE9D-724D7660E99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0C0EA54-CF6A-4649-9088-9EB38849F74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4199-44AC-BE9D-724D7660E99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3886B8D-13B1-446C-A991-BE5386E9FEA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4199-44AC-BE9D-724D7660E99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0EA0762-B701-4736-BC7B-A750EE54F4E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4199-44AC-BE9D-724D7660E99C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6CCA716C-B32E-4E4C-A2FF-CDB020EAA46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4199-44AC-BE9D-724D7660E99C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387C593-5DBB-4CA0-99A0-B42FEE783FC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4199-44AC-BE9D-724D7660E99C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F9A387BD-30E5-4BDF-913E-1AFBA6F018C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4199-44AC-BE9D-724D7660E99C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27191238-BA7C-4D87-AFE7-5ED685DE26D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4199-44AC-BE9D-724D7660E99C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5CFB584C-53B7-4C43-92B6-F2520AC7EDA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4199-44AC-BE9D-724D7660E99C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E348E15C-8078-4A65-8958-E9AAE351BAF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4199-44AC-BE9D-724D7660E99C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A1FEE005-A8E2-4B67-8247-7B7E4E7DFA4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4199-44AC-BE9D-724D7660E99C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675D1F7A-7DE1-4A38-B575-055F330DF08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4199-44AC-BE9D-724D7660E99C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DDEE4229-2C92-4633-9D78-D4B96282BEF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4199-44AC-BE9D-724D7660E99C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2710D92D-544A-41D2-BB4E-B0FBA05D303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4199-44AC-BE9D-724D7660E99C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69718505-45EE-4636-A07B-E060B0CA4F6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4199-44AC-BE9D-724D7660E99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Feuil1!$A$4:$A$18</c:f>
              <c:numCache>
                <c:formatCode>m/d/yyyy</c:formatCode>
                <c:ptCount val="15"/>
                <c:pt idx="0" formatCode="dd/mm/yyyy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</c:numCache>
            </c:numRef>
          </c:cat>
          <c:val>
            <c:numRef>
              <c:f>Feuil1!$F$4:$F$18</c:f>
              <c:numCache>
                <c:formatCode>General</c:formatCode>
                <c:ptCount val="15"/>
                <c:pt idx="0">
                  <c:v>7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Feuil1!$B$4:$B$18</c15:f>
                <c15:dlblRangeCache>
                  <c:ptCount val="15"/>
                  <c:pt idx="1">
                    <c:v>3°C</c:v>
                  </c:pt>
                  <c:pt idx="2">
                    <c:v>4°C</c:v>
                  </c:pt>
                  <c:pt idx="3">
                    <c:v>5°C</c:v>
                  </c:pt>
                  <c:pt idx="4">
                    <c:v>6°C</c:v>
                  </c:pt>
                  <c:pt idx="5">
                    <c:v>7°C</c:v>
                  </c:pt>
                  <c:pt idx="6">
                    <c:v>4°C</c:v>
                  </c:pt>
                  <c:pt idx="7">
                    <c:v>-5°C</c:v>
                  </c:pt>
                  <c:pt idx="8">
                    <c:v>8°C</c:v>
                  </c:pt>
                  <c:pt idx="9">
                    <c:v>10°C</c:v>
                  </c:pt>
                  <c:pt idx="10">
                    <c:v>10°C</c:v>
                  </c:pt>
                  <c:pt idx="11">
                    <c:v>5°C</c:v>
                  </c:pt>
                  <c:pt idx="12">
                    <c:v>9°C</c:v>
                  </c:pt>
                  <c:pt idx="13">
                    <c:v>10°C</c:v>
                  </c:pt>
                  <c:pt idx="14">
                    <c:v>8°C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DD8B-4EA4-B68D-725C26F36C24}"/>
            </c:ext>
          </c:extLst>
        </c:ser>
        <c:ser>
          <c:idx val="1"/>
          <c:order val="2"/>
          <c:tx>
            <c:v>T-range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cat>
            <c:numRef>
              <c:f>Feuil1!$A$4:$A$18</c:f>
              <c:numCache>
                <c:formatCode>m/d/yyyy</c:formatCode>
                <c:ptCount val="15"/>
                <c:pt idx="0" formatCode="dd/mm/yyyy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</c:numCache>
            </c:numRef>
          </c:cat>
          <c:val>
            <c:numRef>
              <c:f>Feuil1!$G$4:$G$18</c:f>
              <c:numCache>
                <c:formatCode>General</c:formatCode>
                <c:ptCount val="15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3</c:v>
                </c:pt>
                <c:pt idx="6">
                  <c:v>7</c:v>
                </c:pt>
                <c:pt idx="7">
                  <c:v>9</c:v>
                </c:pt>
                <c:pt idx="8">
                  <c:v>5</c:v>
                </c:pt>
                <c:pt idx="9">
                  <c:v>2</c:v>
                </c:pt>
                <c:pt idx="10">
                  <c:v>3</c:v>
                </c:pt>
                <c:pt idx="11">
                  <c:v>7</c:v>
                </c:pt>
                <c:pt idx="12">
                  <c:v>4</c:v>
                </c:pt>
                <c:pt idx="13">
                  <c:v>2</c:v>
                </c:pt>
                <c:pt idx="1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8B-4EA4-B68D-725C26F36C24}"/>
            </c:ext>
          </c:extLst>
        </c:ser>
        <c:ser>
          <c:idx val="3"/>
          <c:order val="4"/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4199-44AC-BE9D-724D7660E99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96125E1-F02F-41E2-9E90-BA2550E4534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4199-44AC-BE9D-724D7660E99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C1189ED-9D57-4B13-AABA-8EE8599FF3A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4199-44AC-BE9D-724D7660E99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0C02D22-24D4-499B-A2D6-97BD574D338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4199-44AC-BE9D-724D7660E99C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B6D71AF-D32D-4B05-B061-ED2FE9D0290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4199-44AC-BE9D-724D7660E99C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68BEEFEB-A1E7-437B-9AFB-2BD5D2D647E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4199-44AC-BE9D-724D7660E99C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4C43697D-135A-4115-958C-EBB79F9F787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4199-44AC-BE9D-724D7660E99C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FC8C6AE1-C344-4CE4-AB4F-3A69CD2396E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4199-44AC-BE9D-724D7660E99C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D31434EB-6961-4E2D-B646-87EFB95D077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4199-44AC-BE9D-724D7660E99C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85035152-6D90-4029-973D-2604533A007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4199-44AC-BE9D-724D7660E99C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26D9F04D-2F8B-49A2-8136-8F9F9D1CA38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4199-44AC-BE9D-724D7660E99C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1D9B967D-1082-40E4-9816-893BBC9D42D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4199-44AC-BE9D-724D7660E99C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17C2EC4F-067B-40EC-BA58-81E91747669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4199-44AC-BE9D-724D7660E99C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18538C88-DB10-4A44-9C20-F39E1DB135A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4199-44AC-BE9D-724D7660E99C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0710E5AE-166C-4819-86A8-B2E1577BF9B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4199-44AC-BE9D-724D7660E99C}"/>
                </c:ext>
              </c:extLst>
            </c:dLbl>
            <c:numFmt formatCode="0\°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Feuil1!$H$4:$H$18</c:f>
              <c:numCache>
                <c:formatCode>General</c:formatCode>
                <c:ptCount val="15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Feuil1!$C$4:$C$18</c15:f>
                <c15:dlblRangeCache>
                  <c:ptCount val="15"/>
                  <c:pt idx="1">
                    <c:v>10°C</c:v>
                  </c:pt>
                  <c:pt idx="2">
                    <c:v>11°C</c:v>
                  </c:pt>
                  <c:pt idx="3">
                    <c:v>12°C</c:v>
                  </c:pt>
                  <c:pt idx="4">
                    <c:v>13°C</c:v>
                  </c:pt>
                  <c:pt idx="5">
                    <c:v>10°C</c:v>
                  </c:pt>
                  <c:pt idx="6">
                    <c:v>11°C</c:v>
                  </c:pt>
                  <c:pt idx="7">
                    <c:v>4°C</c:v>
                  </c:pt>
                  <c:pt idx="8">
                    <c:v>13°C</c:v>
                  </c:pt>
                  <c:pt idx="9">
                    <c:v>12°C</c:v>
                  </c:pt>
                  <c:pt idx="10">
                    <c:v>13°C</c:v>
                  </c:pt>
                  <c:pt idx="11">
                    <c:v>12°C</c:v>
                  </c:pt>
                  <c:pt idx="12">
                    <c:v>13°C</c:v>
                  </c:pt>
                  <c:pt idx="13">
                    <c:v>12°C</c:v>
                  </c:pt>
                  <c:pt idx="14">
                    <c:v>12°C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4199-44AC-BE9D-724D7660E9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6985712"/>
        <c:axId val="146983792"/>
      </c:barChart>
      <c:lineChart>
        <c:grouping val="standard"/>
        <c:varyColors val="0"/>
        <c:ser>
          <c:idx val="2"/>
          <c:order val="3"/>
          <c:tx>
            <c:strRef>
              <c:f>Feuil1!$D$3</c:f>
              <c:strCache>
                <c:ptCount val="1"/>
                <c:pt idx="0">
                  <c:v>pellet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numFmt formatCode="0&quot;kg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1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Feuil1!$A$4:$A$18</c:f>
              <c:numCache>
                <c:formatCode>m/d/yyyy</c:formatCode>
                <c:ptCount val="15"/>
                <c:pt idx="0" formatCode="dd/mm/yyyy">
                  <c:v>45657</c:v>
                </c:pt>
                <c:pt idx="1">
                  <c:v>45658</c:v>
                </c:pt>
                <c:pt idx="2">
                  <c:v>45659</c:v>
                </c:pt>
                <c:pt idx="3">
                  <c:v>45660</c:v>
                </c:pt>
                <c:pt idx="4">
                  <c:v>45661</c:v>
                </c:pt>
                <c:pt idx="5">
                  <c:v>45662</c:v>
                </c:pt>
                <c:pt idx="6">
                  <c:v>45663</c:v>
                </c:pt>
                <c:pt idx="7">
                  <c:v>45664</c:v>
                </c:pt>
                <c:pt idx="8">
                  <c:v>45665</c:v>
                </c:pt>
                <c:pt idx="9">
                  <c:v>45666</c:v>
                </c:pt>
                <c:pt idx="10">
                  <c:v>45667</c:v>
                </c:pt>
                <c:pt idx="11">
                  <c:v>45668</c:v>
                </c:pt>
                <c:pt idx="12">
                  <c:v>45669</c:v>
                </c:pt>
                <c:pt idx="13">
                  <c:v>45670</c:v>
                </c:pt>
                <c:pt idx="14">
                  <c:v>45671</c:v>
                </c:pt>
              </c:numCache>
            </c:numRef>
          </c:cat>
          <c:val>
            <c:numRef>
              <c:f>Feuil1!$D$4:$D$18</c:f>
              <c:numCache>
                <c:formatCode>0"kg"</c:formatCode>
                <c:ptCount val="15"/>
                <c:pt idx="1">
                  <c:v>5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3</c:v>
                </c:pt>
                <c:pt idx="9">
                  <c:v>2</c:v>
                </c:pt>
                <c:pt idx="10">
                  <c:v>3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D8B-4EA4-B68D-725C26F36C2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6990512"/>
        <c:axId val="146982832"/>
      </c:lineChart>
      <c:scatterChart>
        <c:scatterStyle val="lineMarker"/>
        <c:varyColors val="0"/>
        <c:ser>
          <c:idx val="5"/>
          <c:order val="5"/>
          <c:spPr>
            <a:ln w="6350" cap="rnd">
              <a:solidFill>
                <a:schemeClr val="tx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tx1"/>
              </a:solidFill>
              <a:ln w="12700">
                <a:solidFill>
                  <a:schemeClr val="lt2"/>
                </a:solidFill>
                <a:round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9B50693B-BCD2-444E-AD10-9BCF9E29556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4199-44AC-BE9D-724D7660E99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CA1F2AB-8D07-49ED-8AFE-5176A11D58E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4199-44AC-BE9D-724D7660E99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5F649835-DA5E-4C23-A4E0-6C38A8A86C0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4199-44AC-BE9D-724D7660E99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7B03EFDD-1E4B-4CB6-B3FF-1F8F4B2D097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4199-44AC-BE9D-724D7660E99C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E333EEC-8309-446A-BEE9-D36ED189033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4199-44AC-BE9D-724D7660E99C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65C1418-971F-46F4-87B3-C183FF86163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4199-44AC-BE9D-724D7660E99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Feuil1!$K$4:$K$9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xVal>
          <c:yVal>
            <c:numRef>
              <c:f>Feuil1!$M$4:$M$9</c:f>
              <c:numCache>
                <c:formatCode>General</c:formatCode>
                <c:ptCount val="6"/>
                <c:pt idx="0">
                  <c:v>0</c:v>
                </c:pt>
                <c:pt idx="1">
                  <c:v>2</c:v>
                </c:pt>
                <c:pt idx="2">
                  <c:v>7</c:v>
                </c:pt>
                <c:pt idx="3">
                  <c:v>12</c:v>
                </c:pt>
                <c:pt idx="4">
                  <c:v>17</c:v>
                </c:pt>
                <c:pt idx="5">
                  <c:v>22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Feuil1!$L$4:$L$9</c15:f>
                <c15:dlblRangeCache>
                  <c:ptCount val="6"/>
                  <c:pt idx="0">
                    <c:v>-7°C</c:v>
                  </c:pt>
                  <c:pt idx="1">
                    <c:v>-5°C</c:v>
                  </c:pt>
                  <c:pt idx="2">
                    <c:v>0°C</c:v>
                  </c:pt>
                  <c:pt idx="3">
                    <c:v>5°C</c:v>
                  </c:pt>
                  <c:pt idx="4">
                    <c:v>10°C</c:v>
                  </c:pt>
                  <c:pt idx="5">
                    <c:v>15°C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0-4199-44AC-BE9D-724D7660E99C}"/>
            </c:ext>
          </c:extLst>
        </c:ser>
        <c:ser>
          <c:idx val="6"/>
          <c:order val="6"/>
          <c:spPr>
            <a:ln w="31750" cap="rnd">
              <a:solidFill>
                <a:srgbClr val="FF0000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Feuil1!$I$4:$I$18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Feuil1!$J$4:$J$18</c:f>
              <c:numCache>
                <c:formatCode>General</c:formatCode>
                <c:ptCount val="15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A-4199-44AC-BE9D-724D7660E9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985712"/>
        <c:axId val="146983792"/>
      </c:scatterChart>
      <c:catAx>
        <c:axId val="14698571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46983792"/>
        <c:crossesAt val="0"/>
        <c:auto val="1"/>
        <c:lblAlgn val="ctr"/>
        <c:lblOffset val="100"/>
        <c:noMultiLvlLbl val="1"/>
      </c:catAx>
      <c:valAx>
        <c:axId val="146983792"/>
        <c:scaling>
          <c:orientation val="minMax"/>
          <c:max val="22"/>
          <c:min val="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Température</a:t>
                </a:r>
              </a:p>
            </c:rich>
          </c:tx>
          <c:layout>
            <c:manualLayout>
              <c:xMode val="edge"/>
              <c:yMode val="edge"/>
              <c:x val="1.39770568876828E-2"/>
              <c:y val="0.417639588177250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one"/>
        <c:spPr>
          <a:noFill/>
          <a:ln>
            <a:solidFill>
              <a:schemeClr val="tx2">
                <a:lumMod val="20000"/>
                <a:lumOff val="8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" b="1" i="0" u="none" strike="noStrike" kern="1200" baseline="0">
                <a:solidFill>
                  <a:schemeClr val="accent2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46985712"/>
        <c:crosses val="autoZero"/>
        <c:crossBetween val="between"/>
      </c:valAx>
      <c:valAx>
        <c:axId val="146982832"/>
        <c:scaling>
          <c:orientation val="minMax"/>
          <c:max val="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Consommation pellets</a:t>
                </a:r>
              </a:p>
            </c:rich>
          </c:tx>
          <c:layout>
            <c:manualLayout>
              <c:xMode val="edge"/>
              <c:yMode val="edge"/>
              <c:x val="0.9327947300393884"/>
              <c:y val="0.371070589233976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0&quot;kg&quot;" sourceLinked="1"/>
        <c:majorTickMark val="in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46990512"/>
        <c:crosses val="max"/>
        <c:crossBetween val="between"/>
        <c:majorUnit val="1"/>
      </c:valAx>
      <c:dateAx>
        <c:axId val="146990512"/>
        <c:scaling>
          <c:orientation val="minMax"/>
        </c:scaling>
        <c:delete val="1"/>
        <c:axPos val="b"/>
        <c:numFmt formatCode="dd/mm/yyyy" sourceLinked="1"/>
        <c:majorTickMark val="out"/>
        <c:minorTickMark val="none"/>
        <c:tickLblPos val="nextTo"/>
        <c:crossAx val="146982832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5"/>
        <c:delete val="1"/>
      </c:legendEntry>
      <c:legendEntry>
        <c:idx val="6"/>
        <c:delete val="1"/>
      </c:legendEntry>
      <c:layout>
        <c:manualLayout>
          <c:xMode val="edge"/>
          <c:yMode val="edge"/>
          <c:x val="0.90344172013313706"/>
          <c:y val="0.14981954793702015"/>
          <c:w val="9.3341553293940671E-2"/>
          <c:h val="0.101352036756748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100000">
          <a:schemeClr val="bg2">
            <a:lumMod val="90000"/>
          </a:schemeClr>
        </a:gs>
      </a:gsLst>
      <a:lin ang="5400000" scaled="1"/>
    </a:gra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95249</xdr:colOff>
      <xdr:row>1</xdr:row>
      <xdr:rowOff>28573</xdr:rowOff>
    </xdr:from>
    <xdr:to>
      <xdr:col>24</xdr:col>
      <xdr:colOff>371475</xdr:colOff>
      <xdr:row>23</xdr:row>
      <xdr:rowOff>66674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30A4E6-773F-2190-1B58-ACA318FD8A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9C66AA-14B4-4AD7-BD2A-BCEFC0F498B4}" name="Tableau1" displayName="Tableau1" ref="A3:J18" totalsRowShown="0" headerRowDxfId="11" dataDxfId="3">
  <autoFilter ref="A3:J18" xr:uid="{B19C66AA-14B4-4AD7-BD2A-BCEFC0F498B4}"/>
  <tableColumns count="10">
    <tableColumn id="1" xr3:uid="{60635963-A712-4D59-97A9-40E47DFF2D0A}" name="Dates" dataDxfId="10"/>
    <tableColumn id="2" xr3:uid="{69913E61-EA41-4B7D-A018-9717DD5D60C8}" name="tmin" dataDxfId="2"/>
    <tableColumn id="3" xr3:uid="{CB150097-5579-4FD4-B767-54CBD4AB781D}" name="tmax" dataDxfId="1"/>
    <tableColumn id="4" xr3:uid="{EF833F8C-D6B0-461A-93EC-782703119B94}" name="pellet" dataDxfId="0"/>
    <tableColumn id="8" xr3:uid="{F0BF77F0-20EB-404D-8E1F-DEB61B1A00A8}" name="Kolom1" dataDxfId="9">
      <calculatedColumnFormula>+Tableau1[[#This Row],[tmin]]-$F$2-1</calculatedColumnFormula>
    </tableColumn>
    <tableColumn id="5" xr3:uid="{697E9C55-C00A-4990-812D-087424A765F0}" name="tMin'" dataDxfId="8">
      <calculatedColumnFormula>+Tableau1[[#This Row],[tmin]]-$F$2</calculatedColumnFormula>
    </tableColumn>
    <tableColumn id="6" xr3:uid="{C47BDDA4-8DE8-4051-8944-FD1BD9D7438B}" name="Delta" dataDxfId="7">
      <calculatedColumnFormula>+Tableau1[[#This Row],[tmax]]-Tableau1[[#This Row],[tmin]]</calculatedColumnFormula>
    </tableColumn>
    <tableColumn id="7" xr3:uid="{A7529BE5-E052-4EFC-8BC0-A0B412B6E1CE}" name="extra" dataDxfId="6"/>
    <tableColumn id="10" xr3:uid="{45B064B9-A177-4F25-BDBA-70D0CAE9D3A3}" name="Kolom2" dataDxfId="5">
      <calculatedColumnFormula>ROW()-ROW(Tableau1[[#Headers],[Kolom2]])</calculatedColumnFormula>
    </tableColumn>
    <tableColumn id="9" xr3:uid="{5F74D080-9C81-4F10-BF03-B79554BE2D3D}" name="zéro" dataDxfId="4">
      <calculatedColumnFormula>-$F$2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7E096-AE82-49A7-B485-B687AAA352E4}">
  <sheetPr codeName="Blad1"/>
  <dimension ref="A1:M18"/>
  <sheetViews>
    <sheetView tabSelected="1" topLeftCell="K1" workbookViewId="0">
      <selection activeCell="Z13" sqref="Z13"/>
    </sheetView>
  </sheetViews>
  <sheetFormatPr defaultColWidth="11.42578125" defaultRowHeight="15" x14ac:dyDescent="0.25"/>
  <cols>
    <col min="2" max="5" width="15.42578125" customWidth="1"/>
  </cols>
  <sheetData>
    <row r="1" spans="1:13" s="2" customFormat="1" ht="38.25" customHeight="1" x14ac:dyDescent="0.25"/>
    <row r="2" spans="1:13" x14ac:dyDescent="0.25">
      <c r="F2">
        <v>-7</v>
      </c>
    </row>
    <row r="3" spans="1:13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7</v>
      </c>
      <c r="F3" s="1" t="s">
        <v>4</v>
      </c>
      <c r="G3" s="1" t="s">
        <v>5</v>
      </c>
      <c r="H3" s="1" t="s">
        <v>6</v>
      </c>
      <c r="I3" s="1" t="s">
        <v>12</v>
      </c>
      <c r="J3" s="1" t="s">
        <v>11</v>
      </c>
      <c r="K3" t="s">
        <v>10</v>
      </c>
      <c r="L3" t="s">
        <v>8</v>
      </c>
      <c r="M3" t="s">
        <v>9</v>
      </c>
    </row>
    <row r="4" spans="1:13" x14ac:dyDescent="0.25">
      <c r="A4" s="3">
        <v>45657</v>
      </c>
      <c r="B4" s="9"/>
      <c r="C4" s="9"/>
      <c r="D4" s="11"/>
      <c r="E4" s="5">
        <f>+Tableau1[[#This Row],[tmin]]-$F$2-1</f>
        <v>6</v>
      </c>
      <c r="F4" s="6">
        <f>+Tableau1[[#This Row],[tmin]]-$F$2</f>
        <v>7</v>
      </c>
      <c r="G4" s="6">
        <f>+Tableau1[[#This Row],[tmax]]-Tableau1[[#This Row],[tmin]]</f>
        <v>0</v>
      </c>
      <c r="H4" s="7"/>
      <c r="I4" s="7">
        <f>ROW()-ROW(Tableau1[[#Headers],[Kolom2]])</f>
        <v>1</v>
      </c>
      <c r="J4" s="4">
        <f t="shared" ref="J4:J18" si="0">-$F$2</f>
        <v>7</v>
      </c>
      <c r="K4">
        <v>1</v>
      </c>
      <c r="L4" s="10">
        <f>+F2</f>
        <v>-7</v>
      </c>
      <c r="M4">
        <f>+L4-$F$2</f>
        <v>0</v>
      </c>
    </row>
    <row r="5" spans="1:13" x14ac:dyDescent="0.25">
      <c r="A5" s="8">
        <v>45658</v>
      </c>
      <c r="B5" s="9">
        <v>3</v>
      </c>
      <c r="C5" s="9">
        <v>10</v>
      </c>
      <c r="D5" s="11">
        <v>5</v>
      </c>
      <c r="E5" s="4">
        <f>+Tableau1[[#This Row],[tmin]]-$F$2-1</f>
        <v>9</v>
      </c>
      <c r="F5" s="4">
        <v>1</v>
      </c>
      <c r="G5" s="4">
        <f>+Tableau1[[#This Row],[tmax]]-Tableau1[[#This Row],[tmin]]</f>
        <v>7</v>
      </c>
      <c r="H5" s="4">
        <v>1</v>
      </c>
      <c r="I5" s="4">
        <f>ROW()-ROW(Tableau1[[#Headers],[Kolom2]])</f>
        <v>2</v>
      </c>
      <c r="J5" s="4">
        <f t="shared" si="0"/>
        <v>7</v>
      </c>
      <c r="K5">
        <f>+K4</f>
        <v>1</v>
      </c>
      <c r="L5" s="10">
        <f>_xlfn.CEILING.MATH(L4,5)</f>
        <v>-5</v>
      </c>
      <c r="M5">
        <f t="shared" ref="M5:M9" si="1">+L5-$F$2</f>
        <v>2</v>
      </c>
    </row>
    <row r="6" spans="1:13" x14ac:dyDescent="0.25">
      <c r="A6" s="8">
        <v>45659</v>
      </c>
      <c r="B6" s="9">
        <v>4</v>
      </c>
      <c r="C6" s="9">
        <v>11</v>
      </c>
      <c r="D6" s="11">
        <v>5</v>
      </c>
      <c r="E6" s="4">
        <f>+Tableau1[[#This Row],[tmin]]-$F$2-1</f>
        <v>10</v>
      </c>
      <c r="F6" s="4">
        <v>1</v>
      </c>
      <c r="G6" s="4">
        <f>+Tableau1[[#This Row],[tmax]]-Tableau1[[#This Row],[tmin]]</f>
        <v>7</v>
      </c>
      <c r="H6" s="4">
        <v>1</v>
      </c>
      <c r="I6" s="4">
        <f>ROW()-ROW(Tableau1[[#Headers],[Kolom2]])</f>
        <v>3</v>
      </c>
      <c r="J6" s="4">
        <f t="shared" si="0"/>
        <v>7</v>
      </c>
      <c r="K6">
        <f t="shared" ref="K6:K9" si="2">+K5</f>
        <v>1</v>
      </c>
      <c r="L6" s="10">
        <f>+L5+5</f>
        <v>0</v>
      </c>
      <c r="M6">
        <f t="shared" si="1"/>
        <v>7</v>
      </c>
    </row>
    <row r="7" spans="1:13" x14ac:dyDescent="0.25">
      <c r="A7" s="8">
        <v>45660</v>
      </c>
      <c r="B7" s="9">
        <v>5</v>
      </c>
      <c r="C7" s="9">
        <v>12</v>
      </c>
      <c r="D7" s="11">
        <v>4</v>
      </c>
      <c r="E7" s="4">
        <f>+Tableau1[[#This Row],[tmin]]-$F$2-1</f>
        <v>11</v>
      </c>
      <c r="F7" s="4">
        <v>1</v>
      </c>
      <c r="G7" s="4">
        <f>+Tableau1[[#This Row],[tmax]]-Tableau1[[#This Row],[tmin]]</f>
        <v>7</v>
      </c>
      <c r="H7" s="4">
        <v>1</v>
      </c>
      <c r="I7" s="4">
        <f>ROW()-ROW(Tableau1[[#Headers],[Kolom2]])</f>
        <v>4</v>
      </c>
      <c r="J7" s="4">
        <f t="shared" si="0"/>
        <v>7</v>
      </c>
      <c r="K7">
        <f t="shared" si="2"/>
        <v>1</v>
      </c>
      <c r="L7" s="10">
        <f>+L6+5</f>
        <v>5</v>
      </c>
      <c r="M7">
        <f t="shared" si="1"/>
        <v>12</v>
      </c>
    </row>
    <row r="8" spans="1:13" x14ac:dyDescent="0.25">
      <c r="A8" s="8">
        <v>45661</v>
      </c>
      <c r="B8" s="9">
        <v>6</v>
      </c>
      <c r="C8" s="9">
        <v>13</v>
      </c>
      <c r="D8" s="11">
        <v>4</v>
      </c>
      <c r="E8" s="4">
        <f>+Tableau1[[#This Row],[tmin]]-$F$2-1</f>
        <v>12</v>
      </c>
      <c r="F8" s="4">
        <v>1</v>
      </c>
      <c r="G8" s="4">
        <f>+Tableau1[[#This Row],[tmax]]-Tableau1[[#This Row],[tmin]]</f>
        <v>7</v>
      </c>
      <c r="H8" s="4">
        <v>1</v>
      </c>
      <c r="I8" s="4">
        <f>ROW()-ROW(Tableau1[[#Headers],[Kolom2]])</f>
        <v>5</v>
      </c>
      <c r="J8" s="4">
        <f t="shared" si="0"/>
        <v>7</v>
      </c>
      <c r="K8">
        <f t="shared" si="2"/>
        <v>1</v>
      </c>
      <c r="L8" s="10">
        <f>+L7+5</f>
        <v>10</v>
      </c>
      <c r="M8">
        <f t="shared" si="1"/>
        <v>17</v>
      </c>
    </row>
    <row r="9" spans="1:13" x14ac:dyDescent="0.25">
      <c r="A9" s="8">
        <v>45662</v>
      </c>
      <c r="B9" s="9">
        <v>7</v>
      </c>
      <c r="C9" s="9">
        <v>10</v>
      </c>
      <c r="D9" s="11">
        <v>3</v>
      </c>
      <c r="E9" s="4">
        <f>+Tableau1[[#This Row],[tmin]]-$F$2-1</f>
        <v>13</v>
      </c>
      <c r="F9" s="4">
        <v>1</v>
      </c>
      <c r="G9" s="4">
        <f>+Tableau1[[#This Row],[tmax]]-Tableau1[[#This Row],[tmin]]</f>
        <v>3</v>
      </c>
      <c r="H9" s="4">
        <v>1</v>
      </c>
      <c r="I9" s="4">
        <f>ROW()-ROW(Tableau1[[#Headers],[Kolom2]])</f>
        <v>6</v>
      </c>
      <c r="J9" s="4">
        <f t="shared" si="0"/>
        <v>7</v>
      </c>
      <c r="K9">
        <f t="shared" si="2"/>
        <v>1</v>
      </c>
      <c r="L9" s="10">
        <f>+L8+5</f>
        <v>15</v>
      </c>
      <c r="M9">
        <f t="shared" si="1"/>
        <v>22</v>
      </c>
    </row>
    <row r="10" spans="1:13" x14ac:dyDescent="0.25">
      <c r="A10" s="8">
        <v>45663</v>
      </c>
      <c r="B10" s="9">
        <v>4</v>
      </c>
      <c r="C10" s="9">
        <v>11</v>
      </c>
      <c r="D10" s="11">
        <v>4</v>
      </c>
      <c r="E10" s="4">
        <f>+Tableau1[[#This Row],[tmin]]-$F$2-1</f>
        <v>10</v>
      </c>
      <c r="F10" s="4">
        <v>1</v>
      </c>
      <c r="G10" s="4">
        <f>+Tableau1[[#This Row],[tmax]]-Tableau1[[#This Row],[tmin]]</f>
        <v>7</v>
      </c>
      <c r="H10" s="4">
        <v>1</v>
      </c>
      <c r="I10" s="4">
        <f>ROW()-ROW(Tableau1[[#Headers],[Kolom2]])</f>
        <v>7</v>
      </c>
      <c r="J10" s="4">
        <f t="shared" si="0"/>
        <v>7</v>
      </c>
    </row>
    <row r="11" spans="1:13" x14ac:dyDescent="0.25">
      <c r="A11" s="8">
        <v>45664</v>
      </c>
      <c r="B11" s="9">
        <v>-5</v>
      </c>
      <c r="C11" s="9">
        <v>4</v>
      </c>
      <c r="D11" s="11">
        <v>3</v>
      </c>
      <c r="E11" s="4">
        <f>+Tableau1[[#This Row],[tmin]]-$F$2-1</f>
        <v>1</v>
      </c>
      <c r="F11" s="4">
        <v>1</v>
      </c>
      <c r="G11" s="4">
        <f>+Tableau1[[#This Row],[tmax]]-Tableau1[[#This Row],[tmin]]</f>
        <v>9</v>
      </c>
      <c r="H11" s="4">
        <v>1</v>
      </c>
      <c r="I11" s="4">
        <f>ROW()-ROW(Tableau1[[#Headers],[Kolom2]])</f>
        <v>8</v>
      </c>
      <c r="J11" s="4">
        <f t="shared" si="0"/>
        <v>7</v>
      </c>
    </row>
    <row r="12" spans="1:13" x14ac:dyDescent="0.25">
      <c r="A12" s="8">
        <v>45665</v>
      </c>
      <c r="B12" s="9">
        <v>8</v>
      </c>
      <c r="C12" s="9">
        <v>13</v>
      </c>
      <c r="D12" s="11">
        <v>3</v>
      </c>
      <c r="E12" s="4">
        <f>+Tableau1[[#This Row],[tmin]]-$F$2-1</f>
        <v>14</v>
      </c>
      <c r="F12" s="4">
        <v>1</v>
      </c>
      <c r="G12" s="4">
        <f>+Tableau1[[#This Row],[tmax]]-Tableau1[[#This Row],[tmin]]</f>
        <v>5</v>
      </c>
      <c r="H12" s="4">
        <v>1</v>
      </c>
      <c r="I12" s="4">
        <f>ROW()-ROW(Tableau1[[#Headers],[Kolom2]])</f>
        <v>9</v>
      </c>
      <c r="J12" s="4">
        <f t="shared" si="0"/>
        <v>7</v>
      </c>
    </row>
    <row r="13" spans="1:13" x14ac:dyDescent="0.25">
      <c r="A13" s="8">
        <v>45666</v>
      </c>
      <c r="B13" s="9">
        <v>10</v>
      </c>
      <c r="C13" s="9">
        <v>12</v>
      </c>
      <c r="D13" s="11">
        <v>2</v>
      </c>
      <c r="E13" s="4">
        <f>+Tableau1[[#This Row],[tmin]]-$F$2-1</f>
        <v>16</v>
      </c>
      <c r="F13" s="4">
        <v>1</v>
      </c>
      <c r="G13" s="4">
        <f>+Tableau1[[#This Row],[tmax]]-Tableau1[[#This Row],[tmin]]</f>
        <v>2</v>
      </c>
      <c r="H13" s="4">
        <v>1</v>
      </c>
      <c r="I13" s="4">
        <f>ROW()-ROW(Tableau1[[#Headers],[Kolom2]])</f>
        <v>10</v>
      </c>
      <c r="J13" s="4">
        <f t="shared" si="0"/>
        <v>7</v>
      </c>
    </row>
    <row r="14" spans="1:13" x14ac:dyDescent="0.25">
      <c r="A14" s="8">
        <v>45667</v>
      </c>
      <c r="B14" s="9">
        <v>10</v>
      </c>
      <c r="C14" s="9">
        <v>13</v>
      </c>
      <c r="D14" s="11">
        <v>3</v>
      </c>
      <c r="E14" s="4">
        <f>+Tableau1[[#This Row],[tmin]]-$F$2-1</f>
        <v>16</v>
      </c>
      <c r="F14" s="4">
        <v>1</v>
      </c>
      <c r="G14" s="4">
        <f>+Tableau1[[#This Row],[tmax]]-Tableau1[[#This Row],[tmin]]</f>
        <v>3</v>
      </c>
      <c r="H14" s="4">
        <v>1</v>
      </c>
      <c r="I14" s="4">
        <f>ROW()-ROW(Tableau1[[#Headers],[Kolom2]])</f>
        <v>11</v>
      </c>
      <c r="J14" s="4">
        <f t="shared" si="0"/>
        <v>7</v>
      </c>
    </row>
    <row r="15" spans="1:13" x14ac:dyDescent="0.25">
      <c r="A15" s="8">
        <v>45668</v>
      </c>
      <c r="B15" s="9">
        <v>5</v>
      </c>
      <c r="C15" s="9">
        <v>12</v>
      </c>
      <c r="D15" s="11">
        <v>4</v>
      </c>
      <c r="E15" s="4">
        <f>+Tableau1[[#This Row],[tmin]]-$F$2-1</f>
        <v>11</v>
      </c>
      <c r="F15" s="4">
        <v>1</v>
      </c>
      <c r="G15" s="4">
        <f>+Tableau1[[#This Row],[tmax]]-Tableau1[[#This Row],[tmin]]</f>
        <v>7</v>
      </c>
      <c r="H15" s="4">
        <v>1</v>
      </c>
      <c r="I15" s="4">
        <f>ROW()-ROW(Tableau1[[#Headers],[Kolom2]])</f>
        <v>12</v>
      </c>
      <c r="J15" s="4">
        <f t="shared" si="0"/>
        <v>7</v>
      </c>
    </row>
    <row r="16" spans="1:13" x14ac:dyDescent="0.25">
      <c r="A16" s="8">
        <v>45669</v>
      </c>
      <c r="B16" s="9">
        <v>9</v>
      </c>
      <c r="C16" s="9">
        <v>13</v>
      </c>
      <c r="D16" s="11">
        <v>3</v>
      </c>
      <c r="E16" s="4">
        <f>+Tableau1[[#This Row],[tmin]]-$F$2-1</f>
        <v>15</v>
      </c>
      <c r="F16" s="4">
        <v>1</v>
      </c>
      <c r="G16" s="4">
        <f>+Tableau1[[#This Row],[tmax]]-Tableau1[[#This Row],[tmin]]</f>
        <v>4</v>
      </c>
      <c r="H16" s="4">
        <v>1</v>
      </c>
      <c r="I16" s="4">
        <f>ROW()-ROW(Tableau1[[#Headers],[Kolom2]])</f>
        <v>13</v>
      </c>
      <c r="J16" s="4">
        <f t="shared" si="0"/>
        <v>7</v>
      </c>
    </row>
    <row r="17" spans="1:10" x14ac:dyDescent="0.25">
      <c r="A17" s="8">
        <v>45670</v>
      </c>
      <c r="B17" s="9">
        <v>10</v>
      </c>
      <c r="C17" s="9">
        <v>12</v>
      </c>
      <c r="D17" s="11">
        <v>2</v>
      </c>
      <c r="E17" s="4">
        <f>+Tableau1[[#This Row],[tmin]]-$F$2-1</f>
        <v>16</v>
      </c>
      <c r="F17" s="4">
        <v>1</v>
      </c>
      <c r="G17" s="4">
        <f>+Tableau1[[#This Row],[tmax]]-Tableau1[[#This Row],[tmin]]</f>
        <v>2</v>
      </c>
      <c r="H17" s="4">
        <v>1</v>
      </c>
      <c r="I17" s="4">
        <f>ROW()-ROW(Tableau1[[#Headers],[Kolom2]])</f>
        <v>14</v>
      </c>
      <c r="J17" s="4">
        <f t="shared" si="0"/>
        <v>7</v>
      </c>
    </row>
    <row r="18" spans="1:10" x14ac:dyDescent="0.25">
      <c r="A18" s="8">
        <v>45671</v>
      </c>
      <c r="B18" s="9">
        <v>8</v>
      </c>
      <c r="C18" s="9">
        <v>12</v>
      </c>
      <c r="D18" s="11">
        <v>3</v>
      </c>
      <c r="E18" s="4">
        <f>+Tableau1[[#This Row],[tmin]]-$F$2-1</f>
        <v>14</v>
      </c>
      <c r="F18" s="4">
        <v>1</v>
      </c>
      <c r="G18" s="4">
        <f>+Tableau1[[#This Row],[tmax]]-Tableau1[[#This Row],[tmin]]</f>
        <v>4</v>
      </c>
      <c r="H18" s="4">
        <v>1</v>
      </c>
      <c r="I18" s="4">
        <f>ROW()-ROW(Tableau1[[#Headers],[Kolom2]])</f>
        <v>15</v>
      </c>
      <c r="J18" s="4">
        <f t="shared" si="0"/>
        <v>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Bart Strubbe</cp:lastModifiedBy>
  <dcterms:created xsi:type="dcterms:W3CDTF">2025-01-06T03:47:06Z</dcterms:created>
  <dcterms:modified xsi:type="dcterms:W3CDTF">2025-01-14T00:02:14Z</dcterms:modified>
</cp:coreProperties>
</file>