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372AB895-14C1-FC20-EB20-F1B4BCFD95AE}"/>
  <workbookPr filterPrivacy="1" codeName="ThisWorkbook" hidePivotFieldList="1" defaultThemeVersion="124226"/>
  <xr:revisionPtr revIDLastSave="0" documentId="13_ncr:1_{24B64A26-5F0B-4393-87FF-251C866C3FC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ASE VOEUX" sheetId="2" r:id="rId1"/>
    <sheet name="BASE METIER" sheetId="1" r:id="rId2"/>
    <sheet name="GROUPE" sheetId="4" r:id="rId3"/>
    <sheet name="ROTATION" sheetId="3" r:id="rId4"/>
    <sheet name="Output" sheetId="5" state="hidden" r:id="rId5"/>
    <sheet name="OutputSimple" sheetId="6" r:id="rId6"/>
  </sheets>
  <functionGroups builtInGroupCount="19"/>
  <definedNames>
    <definedName name="_xlnm._FilterDatabase" localSheetId="0" hidden="1">'BASE VOEUX'!$A$2:$Z$147</definedName>
    <definedName name="_xleta.DROP" hidden="1" xlm="1">#NAME?</definedName>
    <definedName name="_xleta.IF" hidden="1" xlm="1">#NAME?</definedName>
    <definedName name="_xlpm.acc" hidden="1" xlm="1">#NAME?</definedName>
    <definedName name="_xlpm.c" hidden="1" xlm="1">#NAME?</definedName>
    <definedName name="_xlpm.maxP" hidden="1" xlm="1">#NAME?</definedName>
    <definedName name="_xlpm.minP" hidden="1" xlm="1">#NAME?</definedName>
    <definedName name="_xlpm.nbP" hidden="1" xlm="1">#NAME?</definedName>
    <definedName name="_xlpm.r" hidden="1" xlm="1">#NAME?</definedName>
    <definedName name="_xlpm.val" hidden="1" xlm="1">#NAME?</definedName>
    <definedName name="NomAlea">PROPER(_xlfn.TEXTJOIN("",TRUE,CHAR(64+_xlfn.MAKEARRAY(1,RANDBETWEEN(5,10),_xlfn.LAMBDA(_xlpm.r,_xlpm.c,RANDBETWEEN(1,26))))))</definedName>
    <definedName name="Pen_Ateliers">'BASE METIER'!$J$1</definedName>
    <definedName name="Points">'BASE VOEUX'!$AD$2</definedName>
    <definedName name="Pourcentage">'BASE VOEUX'!$AJ$1</definedName>
    <definedName name="randomPicks">_xlfn.LAMBDA(_xlpm.nbP,_xlpm.minP,_xlpm.maxP, _xlfn.TOROW(INDEX(_xlfn.UNIQUE(_xlfn.RANDARRAY(_xlpm.nbP^4,1,_xlpm.minP,_xlpm.maxP,TRUE)), _xlfn.SEQUENCE(_xlpm.nbP))))</definedName>
    <definedName name="rotation1">OFFSET(Solution,,,,1)</definedName>
    <definedName name="rotation2">OFFSET(Solution,,1,,1)</definedName>
    <definedName name="rotation3">OFFSET(Solution,,2,,1)</definedName>
    <definedName name="rotation4">OFFSET(Solution,,3,,1)</definedName>
    <definedName name="rotation5">OFFSET(Solution,,4,,1)</definedName>
    <definedName name="rotation6">OFFSET(Solution,,5,,1)</definedName>
    <definedName name="Solution">'BASE VOEUX'!$J$3:$O$147</definedName>
    <definedName name="Total_">'BASE VOEUX'!$W$3:$W$147</definedName>
    <definedName name="VOEUX">'BASE VOEUX'!$C$3:$H$147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47" i="2" l="1" a="1"/>
  <c r="Z147" i="2" s="1"/>
  <c r="Z10" i="2" a="1"/>
  <c r="Z10" i="2" s="1"/>
  <c r="Z9" i="2" a="1"/>
  <c r="Z9" i="2" s="1"/>
  <c r="Z8" i="2" a="1"/>
  <c r="Z8" i="2" s="1"/>
  <c r="Z50" i="2" a="1"/>
  <c r="Z50" i="2" s="1"/>
  <c r="Z46" i="2" a="1"/>
  <c r="Z46" i="2" s="1"/>
  <c r="Z95" i="2" a="1"/>
  <c r="Z95" i="2" s="1"/>
  <c r="Z105" i="2" a="1"/>
  <c r="Z105" i="2" s="1"/>
  <c r="Z146" i="2" a="1"/>
  <c r="Z146" i="2" s="1"/>
  <c r="Z52" i="2" a="1"/>
  <c r="Z52" i="2" s="1"/>
  <c r="Z19" i="2" a="1"/>
  <c r="Z19" i="2" s="1"/>
  <c r="Z45" i="2" a="1"/>
  <c r="Z45" i="2" s="1"/>
  <c r="Z102" i="2" a="1"/>
  <c r="Z102" i="2" s="1"/>
  <c r="Z86" i="2" a="1"/>
  <c r="Z86" i="2" s="1"/>
  <c r="Z145" i="2" a="1"/>
  <c r="Z145" i="2" s="1"/>
  <c r="Z7" i="2" a="1"/>
  <c r="Z7" i="2" s="1"/>
  <c r="Z31" i="2" a="1"/>
  <c r="Z31" i="2" s="1"/>
  <c r="Z144" i="2" a="1"/>
  <c r="Z144" i="2" s="1"/>
  <c r="Z85" i="2" a="1"/>
  <c r="Z85" i="2" s="1"/>
  <c r="Z30" i="2" a="1"/>
  <c r="Z30" i="2" s="1"/>
  <c r="Z75" i="2" a="1"/>
  <c r="Z75" i="2" s="1"/>
  <c r="Z55" i="2" a="1"/>
  <c r="Z55" i="2" s="1"/>
  <c r="Z53" i="2" a="1"/>
  <c r="Z53" i="2" s="1"/>
  <c r="Z91" i="2" a="1"/>
  <c r="Z91" i="2" s="1"/>
  <c r="Z63" i="2" a="1"/>
  <c r="Z63" i="2" s="1"/>
  <c r="Z6" i="2" a="1"/>
  <c r="Z6" i="2" s="1"/>
  <c r="Z44" i="2" a="1"/>
  <c r="Z44" i="2" s="1"/>
  <c r="Z90" i="2" a="1"/>
  <c r="Z90" i="2" s="1"/>
  <c r="Z143" i="2" a="1"/>
  <c r="Z143" i="2" s="1"/>
  <c r="Z72" i="2" a="1"/>
  <c r="Z72" i="2" s="1"/>
  <c r="Z100" i="2" a="1"/>
  <c r="Z100" i="2" s="1"/>
  <c r="Z142" i="2" a="1"/>
  <c r="Z142" i="2" s="1"/>
  <c r="Z94" i="2" a="1"/>
  <c r="Z94" i="2" s="1"/>
  <c r="Z51" i="2" a="1"/>
  <c r="Z51" i="2" s="1"/>
  <c r="Z79" i="2" a="1"/>
  <c r="Z79" i="2" s="1"/>
  <c r="Z62" i="2" a="1"/>
  <c r="Z62" i="2" s="1"/>
  <c r="Z141" i="2" a="1"/>
  <c r="Z141" i="2" s="1"/>
  <c r="Z99" i="2" a="1"/>
  <c r="Z99" i="2" s="1"/>
  <c r="Z66" i="2" a="1"/>
  <c r="Z66" i="2" s="1"/>
  <c r="Z140" i="2" a="1"/>
  <c r="Z140" i="2" s="1"/>
  <c r="Z61" i="2" a="1"/>
  <c r="Z61" i="2" s="1"/>
  <c r="Z139" i="2" a="1"/>
  <c r="Z139" i="2" s="1"/>
  <c r="Z138" i="2" a="1"/>
  <c r="Z138" i="2" s="1"/>
  <c r="Z49" i="2" a="1"/>
  <c r="Z49" i="2" s="1"/>
  <c r="Z137" i="2" a="1"/>
  <c r="Z137" i="2" s="1"/>
  <c r="Z136" i="2" a="1"/>
  <c r="Z136" i="2" s="1"/>
  <c r="Z82" i="2" a="1"/>
  <c r="Z82" i="2" s="1"/>
  <c r="Z71" i="2" a="1"/>
  <c r="Z71" i="2" s="1"/>
  <c r="Z81" i="2" a="1"/>
  <c r="Z81" i="2" s="1"/>
  <c r="Z60" i="2" a="1"/>
  <c r="Z60" i="2" s="1"/>
  <c r="Z5" i="2" a="1"/>
  <c r="Z5" i="2" s="1"/>
  <c r="Z101" i="2" a="1"/>
  <c r="Z101" i="2" s="1"/>
  <c r="Z135" i="2" a="1"/>
  <c r="Z135" i="2" s="1"/>
  <c r="Z24" i="2" a="1"/>
  <c r="Z24" i="2" s="1"/>
  <c r="Z43" i="2" a="1"/>
  <c r="Z43" i="2" s="1"/>
  <c r="Z134" i="2" a="1"/>
  <c r="Z134" i="2" s="1"/>
  <c r="Z12" i="2" a="1"/>
  <c r="Z12" i="2" s="1"/>
  <c r="Z65" i="2" a="1"/>
  <c r="Z65" i="2" s="1"/>
  <c r="Z133" i="2" a="1"/>
  <c r="Z133" i="2" s="1"/>
  <c r="Z29" i="2" a="1"/>
  <c r="Z29" i="2" s="1"/>
  <c r="Z132" i="2" a="1"/>
  <c r="Z132" i="2" s="1"/>
  <c r="Z89" i="2" a="1"/>
  <c r="Z89" i="2" s="1"/>
  <c r="Z131" i="2" a="1"/>
  <c r="Z131" i="2" s="1"/>
  <c r="Z59" i="2" a="1"/>
  <c r="Z59" i="2" s="1"/>
  <c r="Z78" i="2" a="1"/>
  <c r="Z78" i="2" s="1"/>
  <c r="Z130" i="2" a="1"/>
  <c r="Z130" i="2" s="1"/>
  <c r="Z11" i="2" a="1"/>
  <c r="Z11" i="2" s="1"/>
  <c r="Z129" i="2" a="1"/>
  <c r="Z129" i="2" s="1"/>
  <c r="Z42" i="2" a="1"/>
  <c r="Z42" i="2" s="1"/>
  <c r="Z23" i="2" a="1"/>
  <c r="Z23" i="2" s="1"/>
  <c r="Z128" i="2" a="1"/>
  <c r="Z128" i="2" s="1"/>
  <c r="Z127" i="2" a="1"/>
  <c r="Z127" i="2" s="1"/>
  <c r="Z64" i="2" a="1"/>
  <c r="Z64" i="2" s="1"/>
  <c r="Z15" i="2" a="1"/>
  <c r="Z15" i="2" s="1"/>
  <c r="Z126" i="2" a="1"/>
  <c r="Z126" i="2" s="1"/>
  <c r="Z68" i="2" a="1"/>
  <c r="Z68" i="2" s="1"/>
  <c r="Z98" i="2" a="1"/>
  <c r="Z98" i="2" s="1"/>
  <c r="Z21" i="2" a="1"/>
  <c r="Z21" i="2" s="1"/>
  <c r="Z125" i="2" a="1"/>
  <c r="Z125" i="2" s="1"/>
  <c r="Z4" i="2" a="1"/>
  <c r="Z4" i="2" s="1"/>
  <c r="Z3" i="2" a="1"/>
  <c r="Z3" i="2" s="1"/>
  <c r="Z124" i="2" a="1"/>
  <c r="Z124" i="2" s="1"/>
  <c r="Z123" i="2" a="1"/>
  <c r="Z123" i="2" s="1"/>
  <c r="Z47" i="2" a="1"/>
  <c r="Z47" i="2" s="1"/>
  <c r="Z122" i="2" a="1"/>
  <c r="Z122" i="2" s="1"/>
  <c r="Z121" i="2" a="1"/>
  <c r="Z121" i="2" s="1"/>
  <c r="Z87" i="2" a="1"/>
  <c r="Z87" i="2" s="1"/>
  <c r="Z26" i="2" a="1"/>
  <c r="Z26" i="2" s="1"/>
  <c r="Z74" i="2" a="1"/>
  <c r="Z74" i="2" s="1"/>
  <c r="Z97" i="2" a="1"/>
  <c r="Z97" i="2" s="1"/>
  <c r="Z25" i="2" a="1"/>
  <c r="Z25" i="2" s="1"/>
  <c r="Z120" i="2" a="1"/>
  <c r="Z120" i="2" s="1"/>
  <c r="Z80" i="2" a="1"/>
  <c r="Z80" i="2" s="1"/>
  <c r="Z84" i="2" a="1"/>
  <c r="Z84" i="2" s="1"/>
  <c r="Z41" i="2" a="1"/>
  <c r="Z41" i="2" s="1"/>
  <c r="Z96" i="2" a="1"/>
  <c r="Z96" i="2" s="1"/>
  <c r="Z93" i="2" a="1"/>
  <c r="Z93" i="2" s="1"/>
  <c r="Z40" i="2" a="1"/>
  <c r="Z40" i="2" s="1"/>
  <c r="Z39" i="2" a="1"/>
  <c r="Z39" i="2" s="1"/>
  <c r="Z38" i="2" a="1"/>
  <c r="Z38" i="2" s="1"/>
  <c r="Z37" i="2" a="1"/>
  <c r="Z37" i="2" s="1"/>
  <c r="Z14" i="2" a="1"/>
  <c r="Z14" i="2" s="1"/>
  <c r="Z36" i="2" a="1"/>
  <c r="Z36" i="2" s="1"/>
  <c r="Z119" i="2" a="1"/>
  <c r="Z119" i="2" s="1"/>
  <c r="Z118" i="2" a="1"/>
  <c r="Z118" i="2" s="1"/>
  <c r="Z103" i="2" a="1"/>
  <c r="Z103" i="2" s="1"/>
  <c r="Z117" i="2" a="1"/>
  <c r="Z117" i="2" s="1"/>
  <c r="Z18" i="2" a="1"/>
  <c r="Z18" i="2" s="1"/>
  <c r="Z88" i="2" a="1"/>
  <c r="Z88" i="2" s="1"/>
  <c r="Z48" i="2" a="1"/>
  <c r="Z48" i="2" s="1"/>
  <c r="Z35" i="2" a="1"/>
  <c r="Z35" i="2" s="1"/>
  <c r="Z67" i="2" a="1"/>
  <c r="Z67" i="2" s="1"/>
  <c r="Z116" i="2" a="1"/>
  <c r="Z116" i="2" s="1"/>
  <c r="Z17" i="2" a="1"/>
  <c r="Z17" i="2" s="1"/>
  <c r="Z115" i="2" a="1"/>
  <c r="Z115" i="2" s="1"/>
  <c r="Z13" i="2" a="1"/>
  <c r="Z13" i="2" s="1"/>
  <c r="Z20" i="2" a="1"/>
  <c r="Z20" i="2" s="1"/>
  <c r="Z58" i="2" a="1"/>
  <c r="Z58" i="2" s="1"/>
  <c r="Z22" i="2" a="1"/>
  <c r="Z22" i="2" s="1"/>
  <c r="Z114" i="2" a="1"/>
  <c r="Z114" i="2" s="1"/>
  <c r="Z28" i="2" a="1"/>
  <c r="Z28" i="2" s="1"/>
  <c r="Z54" i="2" a="1"/>
  <c r="Z54" i="2" s="1"/>
  <c r="Z113" i="2" a="1"/>
  <c r="Z113" i="2" s="1"/>
  <c r="Z77" i="2" a="1"/>
  <c r="Z77" i="2" s="1"/>
  <c r="Z57" i="2" a="1"/>
  <c r="Z57" i="2" s="1"/>
  <c r="Z104" i="2" a="1"/>
  <c r="Z104" i="2" s="1"/>
  <c r="Z16" i="2" a="1"/>
  <c r="Z16" i="2" s="1"/>
  <c r="Z112" i="2" a="1"/>
  <c r="Z112" i="2" s="1"/>
  <c r="Z111" i="2" a="1"/>
  <c r="Z111" i="2" s="1"/>
  <c r="Z110" i="2" a="1"/>
  <c r="Z110" i="2" s="1"/>
  <c r="Z109" i="2" a="1"/>
  <c r="Z109" i="2" s="1"/>
  <c r="Z27" i="2" a="1"/>
  <c r="Z27" i="2" s="1"/>
  <c r="Z108" i="2" a="1"/>
  <c r="Z108" i="2" s="1"/>
  <c r="Z34" i="2" a="1"/>
  <c r="Z34" i="2" s="1"/>
  <c r="Z33" i="2" a="1"/>
  <c r="Z33" i="2" s="1"/>
  <c r="Z56" i="2" a="1"/>
  <c r="Z56" i="2" s="1"/>
  <c r="Z107" i="2" a="1"/>
  <c r="Z107" i="2" s="1"/>
  <c r="Z76" i="2" a="1"/>
  <c r="Z76" i="2" s="1"/>
  <c r="Z32" i="2" a="1"/>
  <c r="Z32" i="2" s="1"/>
  <c r="Z69" i="2" a="1"/>
  <c r="Z69" i="2" s="1"/>
  <c r="Z73" i="2" a="1"/>
  <c r="Z73" i="2" s="1"/>
  <c r="Z92" i="2" a="1"/>
  <c r="Z92" i="2" s="1"/>
  <c r="Z83" i="2" a="1"/>
  <c r="Z83" i="2" s="1"/>
  <c r="Z70" i="2" a="1"/>
  <c r="Z70" i="2" s="1"/>
  <c r="Z106" i="2" a="1"/>
  <c r="Z106" i="2" s="1"/>
  <c r="AD7" i="2"/>
  <c r="AD6" i="2"/>
  <c r="AI28" i="2"/>
  <c r="AK10" i="2" s="1"/>
  <c r="R3" i="6"/>
  <c r="S3" i="6"/>
  <c r="T3" i="6"/>
  <c r="U3" i="6"/>
  <c r="V3" i="6"/>
  <c r="W3" i="6"/>
  <c r="R4" i="6"/>
  <c r="S4" i="6"/>
  <c r="T4" i="6"/>
  <c r="U4" i="6"/>
  <c r="V4" i="6"/>
  <c r="W4" i="6"/>
  <c r="R5" i="6"/>
  <c r="S5" i="6"/>
  <c r="T5" i="6"/>
  <c r="U5" i="6"/>
  <c r="V5" i="6"/>
  <c r="W5" i="6"/>
  <c r="R6" i="6"/>
  <c r="S6" i="6"/>
  <c r="T6" i="6"/>
  <c r="U6" i="6"/>
  <c r="V6" i="6"/>
  <c r="W6" i="6"/>
  <c r="R7" i="6"/>
  <c r="S7" i="6"/>
  <c r="T7" i="6"/>
  <c r="U7" i="6"/>
  <c r="V7" i="6"/>
  <c r="W7" i="6"/>
  <c r="R8" i="6"/>
  <c r="S8" i="6"/>
  <c r="T8" i="6"/>
  <c r="U8" i="6"/>
  <c r="V8" i="6"/>
  <c r="W8" i="6"/>
  <c r="R9" i="6"/>
  <c r="S9" i="6"/>
  <c r="T9" i="6"/>
  <c r="U9" i="6"/>
  <c r="V9" i="6"/>
  <c r="W9" i="6"/>
  <c r="R10" i="6"/>
  <c r="S10" i="6"/>
  <c r="T10" i="6"/>
  <c r="U10" i="6"/>
  <c r="V10" i="6"/>
  <c r="W10" i="6"/>
  <c r="R11" i="6"/>
  <c r="S11" i="6"/>
  <c r="T11" i="6"/>
  <c r="U11" i="6"/>
  <c r="V11" i="6"/>
  <c r="W11" i="6"/>
  <c r="R12" i="6"/>
  <c r="S12" i="6"/>
  <c r="T12" i="6"/>
  <c r="U12" i="6"/>
  <c r="V12" i="6"/>
  <c r="W12" i="6"/>
  <c r="R13" i="6"/>
  <c r="S13" i="6"/>
  <c r="T13" i="6"/>
  <c r="U13" i="6"/>
  <c r="V13" i="6"/>
  <c r="W13" i="6"/>
  <c r="R14" i="6"/>
  <c r="S14" i="6"/>
  <c r="T14" i="6"/>
  <c r="U14" i="6"/>
  <c r="V14" i="6"/>
  <c r="W14" i="6"/>
  <c r="R15" i="6"/>
  <c r="S15" i="6"/>
  <c r="T15" i="6"/>
  <c r="U15" i="6"/>
  <c r="V15" i="6"/>
  <c r="W15" i="6"/>
  <c r="R16" i="6"/>
  <c r="S16" i="6"/>
  <c r="T16" i="6"/>
  <c r="U16" i="6"/>
  <c r="V16" i="6"/>
  <c r="W16" i="6"/>
  <c r="R17" i="6"/>
  <c r="S17" i="6"/>
  <c r="T17" i="6"/>
  <c r="U17" i="6"/>
  <c r="V17" i="6"/>
  <c r="W17" i="6"/>
  <c r="R18" i="6"/>
  <c r="S18" i="6"/>
  <c r="T18" i="6"/>
  <c r="U18" i="6"/>
  <c r="V18" i="6"/>
  <c r="W18" i="6"/>
  <c r="R19" i="6"/>
  <c r="S19" i="6"/>
  <c r="T19" i="6"/>
  <c r="U19" i="6"/>
  <c r="V19" i="6"/>
  <c r="W19" i="6"/>
  <c r="R20" i="6"/>
  <c r="S20" i="6"/>
  <c r="T20" i="6"/>
  <c r="U20" i="6"/>
  <c r="V20" i="6"/>
  <c r="W20" i="6"/>
  <c r="R21" i="6"/>
  <c r="S21" i="6"/>
  <c r="T21" i="6"/>
  <c r="U21" i="6"/>
  <c r="V21" i="6"/>
  <c r="W21" i="6"/>
  <c r="R22" i="6"/>
  <c r="S22" i="6"/>
  <c r="T22" i="6"/>
  <c r="U22" i="6"/>
  <c r="V22" i="6"/>
  <c r="W22" i="6"/>
  <c r="R23" i="6"/>
  <c r="S23" i="6"/>
  <c r="T23" i="6"/>
  <c r="U23" i="6"/>
  <c r="V23" i="6"/>
  <c r="W23" i="6"/>
  <c r="R24" i="6"/>
  <c r="S24" i="6"/>
  <c r="T24" i="6"/>
  <c r="U24" i="6"/>
  <c r="V24" i="6"/>
  <c r="W24" i="6"/>
  <c r="R25" i="6"/>
  <c r="S25" i="6"/>
  <c r="T25" i="6"/>
  <c r="U25" i="6"/>
  <c r="V25" i="6"/>
  <c r="W25" i="6"/>
  <c r="R26" i="6"/>
  <c r="S26" i="6"/>
  <c r="T26" i="6"/>
  <c r="U26" i="6"/>
  <c r="V26" i="6"/>
  <c r="W26" i="6"/>
  <c r="R27" i="6"/>
  <c r="S27" i="6"/>
  <c r="T27" i="6"/>
  <c r="U27" i="6"/>
  <c r="V27" i="6"/>
  <c r="W27" i="6"/>
  <c r="R28" i="6"/>
  <c r="S28" i="6"/>
  <c r="T28" i="6"/>
  <c r="U28" i="6"/>
  <c r="V28" i="6"/>
  <c r="W28" i="6"/>
  <c r="R29" i="6"/>
  <c r="S29" i="6"/>
  <c r="T29" i="6"/>
  <c r="U29" i="6"/>
  <c r="V29" i="6"/>
  <c r="W29" i="6"/>
  <c r="R30" i="6"/>
  <c r="S30" i="6"/>
  <c r="T30" i="6"/>
  <c r="U30" i="6"/>
  <c r="V30" i="6"/>
  <c r="W30" i="6"/>
  <c r="R31" i="6"/>
  <c r="S31" i="6"/>
  <c r="T31" i="6"/>
  <c r="U31" i="6"/>
  <c r="V31" i="6"/>
  <c r="W31" i="6"/>
  <c r="R32" i="6"/>
  <c r="S32" i="6"/>
  <c r="T32" i="6"/>
  <c r="U32" i="6"/>
  <c r="V32" i="6"/>
  <c r="W32" i="6"/>
  <c r="R33" i="6"/>
  <c r="S33" i="6"/>
  <c r="T33" i="6"/>
  <c r="U33" i="6"/>
  <c r="V33" i="6"/>
  <c r="W33" i="6"/>
  <c r="R34" i="6"/>
  <c r="S34" i="6"/>
  <c r="T34" i="6"/>
  <c r="U34" i="6"/>
  <c r="V34" i="6"/>
  <c r="W34" i="6"/>
  <c r="R35" i="6"/>
  <c r="S35" i="6"/>
  <c r="T35" i="6"/>
  <c r="U35" i="6"/>
  <c r="V35" i="6"/>
  <c r="W35" i="6"/>
  <c r="R36" i="6"/>
  <c r="S36" i="6"/>
  <c r="T36" i="6"/>
  <c r="U36" i="6"/>
  <c r="V36" i="6"/>
  <c r="W36" i="6"/>
  <c r="R37" i="6"/>
  <c r="S37" i="6"/>
  <c r="T37" i="6"/>
  <c r="U37" i="6"/>
  <c r="V37" i="6"/>
  <c r="W37" i="6"/>
  <c r="R38" i="6"/>
  <c r="S38" i="6"/>
  <c r="T38" i="6"/>
  <c r="U38" i="6"/>
  <c r="V38" i="6"/>
  <c r="W38" i="6"/>
  <c r="R39" i="6"/>
  <c r="S39" i="6"/>
  <c r="T39" i="6"/>
  <c r="U39" i="6"/>
  <c r="V39" i="6"/>
  <c r="W39" i="6"/>
  <c r="R40" i="6"/>
  <c r="S40" i="6"/>
  <c r="T40" i="6"/>
  <c r="U40" i="6"/>
  <c r="V40" i="6"/>
  <c r="W40" i="6"/>
  <c r="R41" i="6"/>
  <c r="S41" i="6"/>
  <c r="T41" i="6"/>
  <c r="U41" i="6"/>
  <c r="V41" i="6"/>
  <c r="W41" i="6"/>
  <c r="R42" i="6"/>
  <c r="S42" i="6"/>
  <c r="T42" i="6"/>
  <c r="U42" i="6"/>
  <c r="V42" i="6"/>
  <c r="W42" i="6"/>
  <c r="R43" i="6"/>
  <c r="S43" i="6"/>
  <c r="T43" i="6"/>
  <c r="U43" i="6"/>
  <c r="V43" i="6"/>
  <c r="W43" i="6"/>
  <c r="R44" i="6"/>
  <c r="S44" i="6"/>
  <c r="T44" i="6"/>
  <c r="U44" i="6"/>
  <c r="V44" i="6"/>
  <c r="W44" i="6"/>
  <c r="R45" i="6"/>
  <c r="S45" i="6"/>
  <c r="T45" i="6"/>
  <c r="U45" i="6"/>
  <c r="V45" i="6"/>
  <c r="W45" i="6"/>
  <c r="R46" i="6"/>
  <c r="S46" i="6"/>
  <c r="T46" i="6"/>
  <c r="U46" i="6"/>
  <c r="V46" i="6"/>
  <c r="W46" i="6"/>
  <c r="R47" i="6"/>
  <c r="S47" i="6"/>
  <c r="T47" i="6"/>
  <c r="U47" i="6"/>
  <c r="V47" i="6"/>
  <c r="W47" i="6"/>
  <c r="R48" i="6"/>
  <c r="S48" i="6"/>
  <c r="T48" i="6"/>
  <c r="U48" i="6"/>
  <c r="V48" i="6"/>
  <c r="W48" i="6"/>
  <c r="R49" i="6"/>
  <c r="S49" i="6"/>
  <c r="T49" i="6"/>
  <c r="U49" i="6"/>
  <c r="V49" i="6"/>
  <c r="W49" i="6"/>
  <c r="R50" i="6"/>
  <c r="S50" i="6"/>
  <c r="T50" i="6"/>
  <c r="U50" i="6"/>
  <c r="V50" i="6"/>
  <c r="W50" i="6"/>
  <c r="R51" i="6"/>
  <c r="S51" i="6"/>
  <c r="T51" i="6"/>
  <c r="U51" i="6"/>
  <c r="V51" i="6"/>
  <c r="W51" i="6"/>
  <c r="R52" i="6"/>
  <c r="S52" i="6"/>
  <c r="T52" i="6"/>
  <c r="U52" i="6"/>
  <c r="V52" i="6"/>
  <c r="W52" i="6"/>
  <c r="R53" i="6"/>
  <c r="S53" i="6"/>
  <c r="T53" i="6"/>
  <c r="U53" i="6"/>
  <c r="V53" i="6"/>
  <c r="W53" i="6"/>
  <c r="R54" i="6"/>
  <c r="S54" i="6"/>
  <c r="T54" i="6"/>
  <c r="U54" i="6"/>
  <c r="V54" i="6"/>
  <c r="W54" i="6"/>
  <c r="R55" i="6"/>
  <c r="S55" i="6"/>
  <c r="T55" i="6"/>
  <c r="U55" i="6"/>
  <c r="V55" i="6"/>
  <c r="W55" i="6"/>
  <c r="R56" i="6"/>
  <c r="S56" i="6"/>
  <c r="T56" i="6"/>
  <c r="U56" i="6"/>
  <c r="V56" i="6"/>
  <c r="W56" i="6"/>
  <c r="R57" i="6"/>
  <c r="S57" i="6"/>
  <c r="T57" i="6"/>
  <c r="U57" i="6"/>
  <c r="V57" i="6"/>
  <c r="W57" i="6"/>
  <c r="R58" i="6"/>
  <c r="S58" i="6"/>
  <c r="T58" i="6"/>
  <c r="U58" i="6"/>
  <c r="V58" i="6"/>
  <c r="W58" i="6"/>
  <c r="R59" i="6"/>
  <c r="S59" i="6"/>
  <c r="T59" i="6"/>
  <c r="U59" i="6"/>
  <c r="V59" i="6"/>
  <c r="W59" i="6"/>
  <c r="R60" i="6"/>
  <c r="S60" i="6"/>
  <c r="T60" i="6"/>
  <c r="U60" i="6"/>
  <c r="V60" i="6"/>
  <c r="W60" i="6"/>
  <c r="R61" i="6"/>
  <c r="S61" i="6"/>
  <c r="T61" i="6"/>
  <c r="U61" i="6"/>
  <c r="V61" i="6"/>
  <c r="W61" i="6"/>
  <c r="R62" i="6"/>
  <c r="S62" i="6"/>
  <c r="T62" i="6"/>
  <c r="U62" i="6"/>
  <c r="V62" i="6"/>
  <c r="W62" i="6"/>
  <c r="R63" i="6"/>
  <c r="S63" i="6"/>
  <c r="T63" i="6"/>
  <c r="U63" i="6"/>
  <c r="V63" i="6"/>
  <c r="W63" i="6"/>
  <c r="R64" i="6"/>
  <c r="S64" i="6"/>
  <c r="T64" i="6"/>
  <c r="U64" i="6"/>
  <c r="V64" i="6"/>
  <c r="W64" i="6"/>
  <c r="R65" i="6"/>
  <c r="S65" i="6"/>
  <c r="T65" i="6"/>
  <c r="U65" i="6"/>
  <c r="V65" i="6"/>
  <c r="W65" i="6"/>
  <c r="R66" i="6"/>
  <c r="S66" i="6"/>
  <c r="T66" i="6"/>
  <c r="U66" i="6"/>
  <c r="V66" i="6"/>
  <c r="W66" i="6"/>
  <c r="R67" i="6"/>
  <c r="S67" i="6"/>
  <c r="T67" i="6"/>
  <c r="U67" i="6"/>
  <c r="V67" i="6"/>
  <c r="W67" i="6"/>
  <c r="R68" i="6"/>
  <c r="S68" i="6"/>
  <c r="T68" i="6"/>
  <c r="U68" i="6"/>
  <c r="V68" i="6"/>
  <c r="W68" i="6"/>
  <c r="R69" i="6"/>
  <c r="S69" i="6"/>
  <c r="T69" i="6"/>
  <c r="U69" i="6"/>
  <c r="V69" i="6"/>
  <c r="W69" i="6"/>
  <c r="R70" i="6"/>
  <c r="S70" i="6"/>
  <c r="T70" i="6"/>
  <c r="U70" i="6"/>
  <c r="V70" i="6"/>
  <c r="W70" i="6"/>
  <c r="R71" i="6"/>
  <c r="S71" i="6"/>
  <c r="T71" i="6"/>
  <c r="U71" i="6"/>
  <c r="V71" i="6"/>
  <c r="W71" i="6"/>
  <c r="R72" i="6"/>
  <c r="S72" i="6"/>
  <c r="T72" i="6"/>
  <c r="U72" i="6"/>
  <c r="V72" i="6"/>
  <c r="W72" i="6"/>
  <c r="R73" i="6"/>
  <c r="S73" i="6"/>
  <c r="T73" i="6"/>
  <c r="U73" i="6"/>
  <c r="V73" i="6"/>
  <c r="W73" i="6"/>
  <c r="R74" i="6"/>
  <c r="S74" i="6"/>
  <c r="T74" i="6"/>
  <c r="U74" i="6"/>
  <c r="V74" i="6"/>
  <c r="W74" i="6"/>
  <c r="R75" i="6"/>
  <c r="S75" i="6"/>
  <c r="T75" i="6"/>
  <c r="U75" i="6"/>
  <c r="V75" i="6"/>
  <c r="W75" i="6"/>
  <c r="R76" i="6"/>
  <c r="S76" i="6"/>
  <c r="T76" i="6"/>
  <c r="U76" i="6"/>
  <c r="V76" i="6"/>
  <c r="W76" i="6"/>
  <c r="R77" i="6"/>
  <c r="S77" i="6"/>
  <c r="T77" i="6"/>
  <c r="U77" i="6"/>
  <c r="V77" i="6"/>
  <c r="W77" i="6"/>
  <c r="R78" i="6"/>
  <c r="S78" i="6"/>
  <c r="T78" i="6"/>
  <c r="U78" i="6"/>
  <c r="V78" i="6"/>
  <c r="W78" i="6"/>
  <c r="R79" i="6"/>
  <c r="S79" i="6"/>
  <c r="T79" i="6"/>
  <c r="U79" i="6"/>
  <c r="V79" i="6"/>
  <c r="W79" i="6"/>
  <c r="R80" i="6"/>
  <c r="S80" i="6"/>
  <c r="T80" i="6"/>
  <c r="U80" i="6"/>
  <c r="V80" i="6"/>
  <c r="W80" i="6"/>
  <c r="R81" i="6"/>
  <c r="S81" i="6"/>
  <c r="T81" i="6"/>
  <c r="U81" i="6"/>
  <c r="V81" i="6"/>
  <c r="W81" i="6"/>
  <c r="R82" i="6"/>
  <c r="S82" i="6"/>
  <c r="T82" i="6"/>
  <c r="U82" i="6"/>
  <c r="V82" i="6"/>
  <c r="W82" i="6"/>
  <c r="R83" i="6"/>
  <c r="S83" i="6"/>
  <c r="T83" i="6"/>
  <c r="U83" i="6"/>
  <c r="V83" i="6"/>
  <c r="W83" i="6"/>
  <c r="R84" i="6"/>
  <c r="S84" i="6"/>
  <c r="T84" i="6"/>
  <c r="U84" i="6"/>
  <c r="V84" i="6"/>
  <c r="W84" i="6"/>
  <c r="R85" i="6"/>
  <c r="S85" i="6"/>
  <c r="T85" i="6"/>
  <c r="U85" i="6"/>
  <c r="V85" i="6"/>
  <c r="W85" i="6"/>
  <c r="R86" i="6"/>
  <c r="S86" i="6"/>
  <c r="T86" i="6"/>
  <c r="U86" i="6"/>
  <c r="V86" i="6"/>
  <c r="W86" i="6"/>
  <c r="R87" i="6"/>
  <c r="S87" i="6"/>
  <c r="T87" i="6"/>
  <c r="U87" i="6"/>
  <c r="V87" i="6"/>
  <c r="W87" i="6"/>
  <c r="R88" i="6"/>
  <c r="S88" i="6"/>
  <c r="T88" i="6"/>
  <c r="U88" i="6"/>
  <c r="V88" i="6"/>
  <c r="W88" i="6"/>
  <c r="R89" i="6"/>
  <c r="S89" i="6"/>
  <c r="T89" i="6"/>
  <c r="U89" i="6"/>
  <c r="V89" i="6"/>
  <c r="W89" i="6"/>
  <c r="R90" i="6"/>
  <c r="S90" i="6"/>
  <c r="T90" i="6"/>
  <c r="U90" i="6"/>
  <c r="V90" i="6"/>
  <c r="W90" i="6"/>
  <c r="R91" i="6"/>
  <c r="S91" i="6"/>
  <c r="T91" i="6"/>
  <c r="U91" i="6"/>
  <c r="V91" i="6"/>
  <c r="W91" i="6"/>
  <c r="R92" i="6"/>
  <c r="S92" i="6"/>
  <c r="T92" i="6"/>
  <c r="U92" i="6"/>
  <c r="V92" i="6"/>
  <c r="W92" i="6"/>
  <c r="R93" i="6"/>
  <c r="S93" i="6"/>
  <c r="T93" i="6"/>
  <c r="U93" i="6"/>
  <c r="V93" i="6"/>
  <c r="W93" i="6"/>
  <c r="R94" i="6"/>
  <c r="S94" i="6"/>
  <c r="T94" i="6"/>
  <c r="U94" i="6"/>
  <c r="V94" i="6"/>
  <c r="W94" i="6"/>
  <c r="R95" i="6"/>
  <c r="S95" i="6"/>
  <c r="T95" i="6"/>
  <c r="U95" i="6"/>
  <c r="V95" i="6"/>
  <c r="W95" i="6"/>
  <c r="R96" i="6"/>
  <c r="S96" i="6"/>
  <c r="T96" i="6"/>
  <c r="U96" i="6"/>
  <c r="V96" i="6"/>
  <c r="W96" i="6"/>
  <c r="R97" i="6"/>
  <c r="S97" i="6"/>
  <c r="T97" i="6"/>
  <c r="U97" i="6"/>
  <c r="V97" i="6"/>
  <c r="W97" i="6"/>
  <c r="R98" i="6"/>
  <c r="S98" i="6"/>
  <c r="T98" i="6"/>
  <c r="U98" i="6"/>
  <c r="V98" i="6"/>
  <c r="W98" i="6"/>
  <c r="R99" i="6"/>
  <c r="S99" i="6"/>
  <c r="T99" i="6"/>
  <c r="U99" i="6"/>
  <c r="V99" i="6"/>
  <c r="W99" i="6"/>
  <c r="R100" i="6"/>
  <c r="S100" i="6"/>
  <c r="T100" i="6"/>
  <c r="U100" i="6"/>
  <c r="V100" i="6"/>
  <c r="W100" i="6"/>
  <c r="R101" i="6"/>
  <c r="S101" i="6"/>
  <c r="T101" i="6"/>
  <c r="U101" i="6"/>
  <c r="V101" i="6"/>
  <c r="W101" i="6"/>
  <c r="R102" i="6"/>
  <c r="S102" i="6"/>
  <c r="T102" i="6"/>
  <c r="U102" i="6"/>
  <c r="V102" i="6"/>
  <c r="W102" i="6"/>
  <c r="R103" i="6"/>
  <c r="S103" i="6"/>
  <c r="T103" i="6"/>
  <c r="U103" i="6"/>
  <c r="V103" i="6"/>
  <c r="W103" i="6"/>
  <c r="R104" i="6"/>
  <c r="S104" i="6"/>
  <c r="T104" i="6"/>
  <c r="U104" i="6"/>
  <c r="V104" i="6"/>
  <c r="W104" i="6"/>
  <c r="R105" i="6"/>
  <c r="S105" i="6"/>
  <c r="T105" i="6"/>
  <c r="U105" i="6"/>
  <c r="V105" i="6"/>
  <c r="W105" i="6"/>
  <c r="R106" i="6"/>
  <c r="S106" i="6"/>
  <c r="T106" i="6"/>
  <c r="U106" i="6"/>
  <c r="V106" i="6"/>
  <c r="W106" i="6"/>
  <c r="R107" i="6"/>
  <c r="S107" i="6"/>
  <c r="T107" i="6"/>
  <c r="U107" i="6"/>
  <c r="V107" i="6"/>
  <c r="W107" i="6"/>
  <c r="R108" i="6"/>
  <c r="S108" i="6"/>
  <c r="T108" i="6"/>
  <c r="U108" i="6"/>
  <c r="V108" i="6"/>
  <c r="W108" i="6"/>
  <c r="R109" i="6"/>
  <c r="S109" i="6"/>
  <c r="T109" i="6"/>
  <c r="U109" i="6"/>
  <c r="V109" i="6"/>
  <c r="W109" i="6"/>
  <c r="R110" i="6"/>
  <c r="S110" i="6"/>
  <c r="T110" i="6"/>
  <c r="U110" i="6"/>
  <c r="V110" i="6"/>
  <c r="W110" i="6"/>
  <c r="R111" i="6"/>
  <c r="S111" i="6"/>
  <c r="T111" i="6"/>
  <c r="U111" i="6"/>
  <c r="V111" i="6"/>
  <c r="W111" i="6"/>
  <c r="R112" i="6"/>
  <c r="S112" i="6"/>
  <c r="T112" i="6"/>
  <c r="U112" i="6"/>
  <c r="V112" i="6"/>
  <c r="W112" i="6"/>
  <c r="R113" i="6"/>
  <c r="S113" i="6"/>
  <c r="T113" i="6"/>
  <c r="U113" i="6"/>
  <c r="V113" i="6"/>
  <c r="W113" i="6"/>
  <c r="R114" i="6"/>
  <c r="S114" i="6"/>
  <c r="T114" i="6"/>
  <c r="U114" i="6"/>
  <c r="V114" i="6"/>
  <c r="W114" i="6"/>
  <c r="R115" i="6"/>
  <c r="S115" i="6"/>
  <c r="T115" i="6"/>
  <c r="U115" i="6"/>
  <c r="V115" i="6"/>
  <c r="W115" i="6"/>
  <c r="R116" i="6"/>
  <c r="S116" i="6"/>
  <c r="T116" i="6"/>
  <c r="U116" i="6"/>
  <c r="V116" i="6"/>
  <c r="W116" i="6"/>
  <c r="R117" i="6"/>
  <c r="S117" i="6"/>
  <c r="T117" i="6"/>
  <c r="U117" i="6"/>
  <c r="V117" i="6"/>
  <c r="W117" i="6"/>
  <c r="R118" i="6"/>
  <c r="S118" i="6"/>
  <c r="T118" i="6"/>
  <c r="U118" i="6"/>
  <c r="V118" i="6"/>
  <c r="W118" i="6"/>
  <c r="R119" i="6"/>
  <c r="S119" i="6"/>
  <c r="T119" i="6"/>
  <c r="U119" i="6"/>
  <c r="V119" i="6"/>
  <c r="W119" i="6"/>
  <c r="R120" i="6"/>
  <c r="S120" i="6"/>
  <c r="T120" i="6"/>
  <c r="U120" i="6"/>
  <c r="V120" i="6"/>
  <c r="W120" i="6"/>
  <c r="R121" i="6"/>
  <c r="S121" i="6"/>
  <c r="T121" i="6"/>
  <c r="U121" i="6"/>
  <c r="V121" i="6"/>
  <c r="W121" i="6"/>
  <c r="R122" i="6"/>
  <c r="S122" i="6"/>
  <c r="T122" i="6"/>
  <c r="U122" i="6"/>
  <c r="V122" i="6"/>
  <c r="W122" i="6"/>
  <c r="R123" i="6"/>
  <c r="S123" i="6"/>
  <c r="T123" i="6"/>
  <c r="U123" i="6"/>
  <c r="V123" i="6"/>
  <c r="W123" i="6"/>
  <c r="R124" i="6"/>
  <c r="S124" i="6"/>
  <c r="T124" i="6"/>
  <c r="U124" i="6"/>
  <c r="V124" i="6"/>
  <c r="W124" i="6"/>
  <c r="R125" i="6"/>
  <c r="S125" i="6"/>
  <c r="T125" i="6"/>
  <c r="U125" i="6"/>
  <c r="V125" i="6"/>
  <c r="W125" i="6"/>
  <c r="R126" i="6"/>
  <c r="S126" i="6"/>
  <c r="T126" i="6"/>
  <c r="U126" i="6"/>
  <c r="V126" i="6"/>
  <c r="W126" i="6"/>
  <c r="R127" i="6"/>
  <c r="S127" i="6"/>
  <c r="T127" i="6"/>
  <c r="U127" i="6"/>
  <c r="V127" i="6"/>
  <c r="W127" i="6"/>
  <c r="R128" i="6"/>
  <c r="S128" i="6"/>
  <c r="T128" i="6"/>
  <c r="U128" i="6"/>
  <c r="V128" i="6"/>
  <c r="W128" i="6"/>
  <c r="R129" i="6"/>
  <c r="S129" i="6"/>
  <c r="T129" i="6"/>
  <c r="U129" i="6"/>
  <c r="V129" i="6"/>
  <c r="W129" i="6"/>
  <c r="R130" i="6"/>
  <c r="S130" i="6"/>
  <c r="T130" i="6"/>
  <c r="U130" i="6"/>
  <c r="V130" i="6"/>
  <c r="W130" i="6"/>
  <c r="R131" i="6"/>
  <c r="S131" i="6"/>
  <c r="T131" i="6"/>
  <c r="U131" i="6"/>
  <c r="V131" i="6"/>
  <c r="W131" i="6"/>
  <c r="R132" i="6"/>
  <c r="S132" i="6"/>
  <c r="T132" i="6"/>
  <c r="U132" i="6"/>
  <c r="V132" i="6"/>
  <c r="W132" i="6"/>
  <c r="R133" i="6"/>
  <c r="S133" i="6"/>
  <c r="T133" i="6"/>
  <c r="U133" i="6"/>
  <c r="V133" i="6"/>
  <c r="W133" i="6"/>
  <c r="R134" i="6"/>
  <c r="S134" i="6"/>
  <c r="T134" i="6"/>
  <c r="U134" i="6"/>
  <c r="V134" i="6"/>
  <c r="W134" i="6"/>
  <c r="R135" i="6"/>
  <c r="S135" i="6"/>
  <c r="T135" i="6"/>
  <c r="U135" i="6"/>
  <c r="V135" i="6"/>
  <c r="W135" i="6"/>
  <c r="R136" i="6"/>
  <c r="S136" i="6"/>
  <c r="T136" i="6"/>
  <c r="U136" i="6"/>
  <c r="V136" i="6"/>
  <c r="W136" i="6"/>
  <c r="R137" i="6"/>
  <c r="S137" i="6"/>
  <c r="T137" i="6"/>
  <c r="U137" i="6"/>
  <c r="V137" i="6"/>
  <c r="W137" i="6"/>
  <c r="R138" i="6"/>
  <c r="S138" i="6"/>
  <c r="T138" i="6"/>
  <c r="U138" i="6"/>
  <c r="V138" i="6"/>
  <c r="W138" i="6"/>
  <c r="R139" i="6"/>
  <c r="S139" i="6"/>
  <c r="T139" i="6"/>
  <c r="U139" i="6"/>
  <c r="V139" i="6"/>
  <c r="W139" i="6"/>
  <c r="R140" i="6"/>
  <c r="S140" i="6"/>
  <c r="T140" i="6"/>
  <c r="U140" i="6"/>
  <c r="V140" i="6"/>
  <c r="W140" i="6"/>
  <c r="R141" i="6"/>
  <c r="S141" i="6"/>
  <c r="T141" i="6"/>
  <c r="U141" i="6"/>
  <c r="V141" i="6"/>
  <c r="W141" i="6"/>
  <c r="R142" i="6"/>
  <c r="S142" i="6"/>
  <c r="T142" i="6"/>
  <c r="U142" i="6"/>
  <c r="V142" i="6"/>
  <c r="W142" i="6"/>
  <c r="R143" i="6"/>
  <c r="S143" i="6"/>
  <c r="T143" i="6"/>
  <c r="U143" i="6"/>
  <c r="V143" i="6"/>
  <c r="W143" i="6"/>
  <c r="R144" i="6"/>
  <c r="S144" i="6"/>
  <c r="T144" i="6"/>
  <c r="U144" i="6"/>
  <c r="V144" i="6"/>
  <c r="W144" i="6"/>
  <c r="R145" i="6"/>
  <c r="S145" i="6"/>
  <c r="T145" i="6"/>
  <c r="U145" i="6"/>
  <c r="V145" i="6"/>
  <c r="W145" i="6"/>
  <c r="R146" i="6"/>
  <c r="S146" i="6"/>
  <c r="T146" i="6"/>
  <c r="U146" i="6"/>
  <c r="V146" i="6"/>
  <c r="W146" i="6"/>
  <c r="W2" i="6"/>
  <c r="V2" i="6"/>
  <c r="U2" i="6"/>
  <c r="T2" i="6"/>
  <c r="S2" i="6"/>
  <c r="R2" i="6"/>
  <c r="J146" i="6" a="1"/>
  <c r="J146" i="6" s="1"/>
  <c r="J145" i="6" a="1"/>
  <c r="J145" i="6" s="1"/>
  <c r="J144" i="6" a="1"/>
  <c r="J144" i="6" s="1"/>
  <c r="J143" i="6" a="1"/>
  <c r="J143" i="6" s="1"/>
  <c r="J142" i="6" a="1"/>
  <c r="J142" i="6" s="1"/>
  <c r="J141" i="6" a="1"/>
  <c r="J141" i="6" s="1"/>
  <c r="J140" i="6" a="1"/>
  <c r="J140" i="6" s="1"/>
  <c r="J139" i="6" a="1"/>
  <c r="J139" i="6" s="1"/>
  <c r="J138" i="6" a="1"/>
  <c r="J138" i="6" s="1"/>
  <c r="J137" i="6" a="1"/>
  <c r="J137" i="6" s="1"/>
  <c r="J136" i="6" a="1"/>
  <c r="J136" i="6" s="1"/>
  <c r="J135" i="6" a="1"/>
  <c r="J135" i="6" s="1"/>
  <c r="J134" i="6" a="1"/>
  <c r="J134" i="6" s="1"/>
  <c r="J133" i="6" a="1"/>
  <c r="J133" i="6" s="1"/>
  <c r="J132" i="6" a="1"/>
  <c r="J132" i="6" s="1"/>
  <c r="J131" i="6" a="1"/>
  <c r="J131" i="6" s="1"/>
  <c r="J130" i="6" a="1"/>
  <c r="J130" i="6" s="1"/>
  <c r="J129" i="6" a="1"/>
  <c r="J129" i="6" s="1"/>
  <c r="J128" i="6" a="1"/>
  <c r="J128" i="6" s="1"/>
  <c r="J127" i="6" a="1"/>
  <c r="J127" i="6" s="1"/>
  <c r="J126" i="6" a="1"/>
  <c r="J126" i="6" s="1"/>
  <c r="J125" i="6" a="1"/>
  <c r="J125" i="6" s="1"/>
  <c r="J124" i="6" a="1"/>
  <c r="J124" i="6" s="1"/>
  <c r="J123" i="6" a="1"/>
  <c r="J123" i="6" s="1"/>
  <c r="J122" i="6" a="1"/>
  <c r="J122" i="6" s="1"/>
  <c r="J121" i="6" a="1"/>
  <c r="J121" i="6" s="1"/>
  <c r="J120" i="6" a="1"/>
  <c r="J120" i="6" s="1"/>
  <c r="J119" i="6" a="1"/>
  <c r="J119" i="6" s="1"/>
  <c r="J118" i="6" a="1"/>
  <c r="J118" i="6" s="1"/>
  <c r="J117" i="6" a="1"/>
  <c r="J117" i="6" s="1"/>
  <c r="J116" i="6" a="1"/>
  <c r="J116" i="6" s="1"/>
  <c r="J115" i="6" a="1"/>
  <c r="J115" i="6" s="1"/>
  <c r="J114" i="6" a="1"/>
  <c r="J114" i="6" s="1"/>
  <c r="J113" i="6" a="1"/>
  <c r="J113" i="6" s="1"/>
  <c r="J112" i="6" a="1"/>
  <c r="J112" i="6" s="1"/>
  <c r="J111" i="6" a="1"/>
  <c r="J111" i="6" s="1"/>
  <c r="J110" i="6" a="1"/>
  <c r="J110" i="6" s="1"/>
  <c r="J109" i="6" a="1"/>
  <c r="J109" i="6" s="1"/>
  <c r="J108" i="6" a="1"/>
  <c r="J108" i="6" s="1"/>
  <c r="J107" i="6" a="1"/>
  <c r="J107" i="6" s="1"/>
  <c r="J106" i="6" a="1"/>
  <c r="J106" i="6" s="1"/>
  <c r="J105" i="6" a="1"/>
  <c r="J105" i="6" s="1"/>
  <c r="J104" i="6" a="1"/>
  <c r="J104" i="6" s="1"/>
  <c r="J103" i="6" a="1"/>
  <c r="J103" i="6" s="1"/>
  <c r="J102" i="6" a="1"/>
  <c r="J102" i="6" s="1"/>
  <c r="J101" i="6" a="1"/>
  <c r="J101" i="6" s="1"/>
  <c r="J100" i="6" a="1"/>
  <c r="J100" i="6" s="1"/>
  <c r="J99" i="6" a="1"/>
  <c r="J99" i="6" s="1"/>
  <c r="J98" i="6" a="1"/>
  <c r="J98" i="6" s="1"/>
  <c r="J97" i="6" a="1"/>
  <c r="J97" i="6" s="1"/>
  <c r="J96" i="6" a="1"/>
  <c r="J96" i="6" s="1"/>
  <c r="J95" i="6" a="1"/>
  <c r="J95" i="6" s="1"/>
  <c r="J94" i="6" a="1"/>
  <c r="J94" i="6" s="1"/>
  <c r="J93" i="6" a="1"/>
  <c r="J93" i="6" s="1"/>
  <c r="J92" i="6" a="1"/>
  <c r="J92" i="6" s="1"/>
  <c r="J91" i="6" a="1"/>
  <c r="J91" i="6" s="1"/>
  <c r="J90" i="6" a="1"/>
  <c r="J90" i="6" s="1"/>
  <c r="J89" i="6" a="1"/>
  <c r="J89" i="6" s="1"/>
  <c r="J88" i="6" a="1"/>
  <c r="J88" i="6" s="1"/>
  <c r="J87" i="6" a="1"/>
  <c r="J87" i="6" s="1"/>
  <c r="J86" i="6" a="1"/>
  <c r="J86" i="6" s="1"/>
  <c r="J85" i="6" a="1"/>
  <c r="J85" i="6" s="1"/>
  <c r="J84" i="6" a="1"/>
  <c r="J84" i="6" s="1"/>
  <c r="J83" i="6" a="1"/>
  <c r="J83" i="6" s="1"/>
  <c r="J82" i="6" a="1"/>
  <c r="J82" i="6" s="1"/>
  <c r="J81" i="6" a="1"/>
  <c r="J81" i="6" s="1"/>
  <c r="J80" i="6" a="1"/>
  <c r="J80" i="6" s="1"/>
  <c r="J79" i="6" a="1"/>
  <c r="J79" i="6" s="1"/>
  <c r="J78" i="6" a="1"/>
  <c r="J78" i="6" s="1"/>
  <c r="J77" i="6" a="1"/>
  <c r="J77" i="6" s="1"/>
  <c r="J76" i="6" a="1"/>
  <c r="J76" i="6" s="1"/>
  <c r="J75" i="6" a="1"/>
  <c r="J75" i="6" s="1"/>
  <c r="J74" i="6" a="1"/>
  <c r="J74" i="6" s="1"/>
  <c r="J73" i="6" a="1"/>
  <c r="J73" i="6" s="1"/>
  <c r="J72" i="6" a="1"/>
  <c r="J72" i="6" s="1"/>
  <c r="J71" i="6" a="1"/>
  <c r="J71" i="6" s="1"/>
  <c r="J70" i="6" a="1"/>
  <c r="J70" i="6" s="1"/>
  <c r="J69" i="6" a="1"/>
  <c r="J69" i="6" s="1"/>
  <c r="J68" i="6" a="1"/>
  <c r="J68" i="6" s="1"/>
  <c r="J67" i="6" a="1"/>
  <c r="J67" i="6" s="1"/>
  <c r="J66" i="6" a="1"/>
  <c r="J66" i="6" s="1"/>
  <c r="J65" i="6" a="1"/>
  <c r="J65" i="6" s="1"/>
  <c r="J64" i="6" a="1"/>
  <c r="J64" i="6" s="1"/>
  <c r="J63" i="6" a="1"/>
  <c r="J63" i="6" s="1"/>
  <c r="J62" i="6" a="1"/>
  <c r="J62" i="6" s="1"/>
  <c r="J61" i="6" a="1"/>
  <c r="J61" i="6" s="1"/>
  <c r="J60" i="6" a="1"/>
  <c r="J60" i="6" s="1"/>
  <c r="J59" i="6" a="1"/>
  <c r="J59" i="6" s="1"/>
  <c r="J58" i="6" a="1"/>
  <c r="J58" i="6" s="1"/>
  <c r="J57" i="6" a="1"/>
  <c r="J57" i="6" s="1"/>
  <c r="J56" i="6" a="1"/>
  <c r="J56" i="6" s="1"/>
  <c r="J55" i="6" a="1"/>
  <c r="J55" i="6" s="1"/>
  <c r="J54" i="6" a="1"/>
  <c r="J54" i="6" s="1"/>
  <c r="J53" i="6" a="1"/>
  <c r="J53" i="6" s="1"/>
  <c r="J52" i="6" a="1"/>
  <c r="J52" i="6" s="1"/>
  <c r="J51" i="6" a="1"/>
  <c r="J51" i="6" s="1"/>
  <c r="J50" i="6" a="1"/>
  <c r="J50" i="6" s="1"/>
  <c r="J49" i="6" a="1"/>
  <c r="J49" i="6" s="1"/>
  <c r="J48" i="6" a="1"/>
  <c r="J48" i="6" s="1"/>
  <c r="J47" i="6" a="1"/>
  <c r="J47" i="6" s="1"/>
  <c r="J46" i="6" a="1"/>
  <c r="J46" i="6" s="1"/>
  <c r="J45" i="6" a="1"/>
  <c r="J45" i="6" s="1"/>
  <c r="J44" i="6" a="1"/>
  <c r="J44" i="6" s="1"/>
  <c r="J43" i="6" a="1"/>
  <c r="J43" i="6" s="1"/>
  <c r="J42" i="6" a="1"/>
  <c r="J42" i="6" s="1"/>
  <c r="J41" i="6" a="1"/>
  <c r="J41" i="6" s="1"/>
  <c r="J40" i="6" a="1"/>
  <c r="J40" i="6" s="1"/>
  <c r="J39" i="6" a="1"/>
  <c r="J39" i="6" s="1"/>
  <c r="J38" i="6" a="1"/>
  <c r="J38" i="6" s="1"/>
  <c r="J37" i="6" a="1"/>
  <c r="J37" i="6" s="1"/>
  <c r="J36" i="6" a="1"/>
  <c r="J36" i="6" s="1"/>
  <c r="J35" i="6" a="1"/>
  <c r="J35" i="6" s="1"/>
  <c r="J34" i="6" a="1"/>
  <c r="J34" i="6" s="1"/>
  <c r="J33" i="6" a="1"/>
  <c r="J33" i="6" s="1"/>
  <c r="J32" i="6" a="1"/>
  <c r="J32" i="6" s="1"/>
  <c r="J31" i="6" a="1"/>
  <c r="J31" i="6" s="1"/>
  <c r="J30" i="6" a="1"/>
  <c r="J30" i="6" s="1"/>
  <c r="J29" i="6" a="1"/>
  <c r="J29" i="6" s="1"/>
  <c r="J28" i="6" a="1"/>
  <c r="J28" i="6" s="1"/>
  <c r="J27" i="6" a="1"/>
  <c r="J27" i="6" s="1"/>
  <c r="J26" i="6" a="1"/>
  <c r="J26" i="6" s="1"/>
  <c r="J25" i="6" a="1"/>
  <c r="J25" i="6" s="1"/>
  <c r="J24" i="6" a="1"/>
  <c r="J24" i="6" s="1"/>
  <c r="J23" i="6" a="1"/>
  <c r="J23" i="6" s="1"/>
  <c r="J22" i="6" a="1"/>
  <c r="J22" i="6" s="1"/>
  <c r="J21" i="6" a="1"/>
  <c r="J21" i="6" s="1"/>
  <c r="J20" i="6" a="1"/>
  <c r="J20" i="6" s="1"/>
  <c r="J19" i="6" a="1"/>
  <c r="J19" i="6" s="1"/>
  <c r="J18" i="6" a="1"/>
  <c r="J18" i="6" s="1"/>
  <c r="J17" i="6" a="1"/>
  <c r="J17" i="6" s="1"/>
  <c r="J16" i="6" a="1"/>
  <c r="J16" i="6" s="1"/>
  <c r="J15" i="6" a="1"/>
  <c r="J15" i="6" s="1"/>
  <c r="J14" i="6" a="1"/>
  <c r="J14" i="6" s="1"/>
  <c r="J13" i="6" a="1"/>
  <c r="J13" i="6" s="1"/>
  <c r="J12" i="6" a="1"/>
  <c r="J12" i="6" s="1"/>
  <c r="J11" i="6" a="1"/>
  <c r="J11" i="6" s="1"/>
  <c r="J10" i="6" a="1"/>
  <c r="J10" i="6" s="1"/>
  <c r="J9" i="6" a="1"/>
  <c r="J9" i="6" s="1"/>
  <c r="J8" i="6" a="1"/>
  <c r="J8" i="6" s="1"/>
  <c r="J7" i="6" a="1"/>
  <c r="J7" i="6" s="1"/>
  <c r="J6" i="6" a="1"/>
  <c r="J6" i="6" s="1"/>
  <c r="J5" i="6" a="1"/>
  <c r="J5" i="6" s="1"/>
  <c r="J4" i="6" a="1"/>
  <c r="J4" i="6" s="1"/>
  <c r="J3" i="6" a="1"/>
  <c r="J3" i="6" s="1"/>
  <c r="J2" i="6" a="1"/>
  <c r="J2" i="6" s="1"/>
  <c r="AI3" i="2"/>
  <c r="AI2" i="2" s="1"/>
  <c r="AI1" i="2" s="1"/>
  <c r="AD4" i="2"/>
  <c r="AJ4" i="2" s="1"/>
  <c r="V15" i="2"/>
  <c r="U15" i="2"/>
  <c r="T15" i="2"/>
  <c r="S15" i="2"/>
  <c r="R15" i="2"/>
  <c r="Q15" i="2"/>
  <c r="V14" i="2"/>
  <c r="U14" i="2"/>
  <c r="T14" i="2"/>
  <c r="S14" i="2"/>
  <c r="R14" i="2"/>
  <c r="Q14" i="2"/>
  <c r="V13" i="2"/>
  <c r="U13" i="2"/>
  <c r="T13" i="2"/>
  <c r="S13" i="2"/>
  <c r="R13" i="2"/>
  <c r="Q13" i="2"/>
  <c r="V11" i="2"/>
  <c r="U11" i="2"/>
  <c r="T11" i="2"/>
  <c r="S11" i="2"/>
  <c r="R11" i="2"/>
  <c r="Q11" i="2"/>
  <c r="V17" i="2"/>
  <c r="U17" i="2"/>
  <c r="T17" i="2"/>
  <c r="S17" i="2"/>
  <c r="R17" i="2"/>
  <c r="Q17" i="2"/>
  <c r="V16" i="2"/>
  <c r="U16" i="2"/>
  <c r="T16" i="2"/>
  <c r="S16" i="2"/>
  <c r="R16" i="2"/>
  <c r="Q16" i="2"/>
  <c r="V40" i="2"/>
  <c r="U40" i="2"/>
  <c r="T40" i="2"/>
  <c r="S40" i="2"/>
  <c r="R40" i="2"/>
  <c r="Q40" i="2"/>
  <c r="V38" i="2"/>
  <c r="U38" i="2"/>
  <c r="T38" i="2"/>
  <c r="S38" i="2"/>
  <c r="R38" i="2"/>
  <c r="Q38" i="2"/>
  <c r="V35" i="2"/>
  <c r="U35" i="2"/>
  <c r="T35" i="2"/>
  <c r="S35" i="2"/>
  <c r="R35" i="2"/>
  <c r="Q35" i="2"/>
  <c r="V19" i="2"/>
  <c r="U19" i="2"/>
  <c r="T19" i="2"/>
  <c r="S19" i="2"/>
  <c r="R19" i="2"/>
  <c r="Q19" i="2"/>
  <c r="V147" i="2"/>
  <c r="U147" i="2"/>
  <c r="T147" i="2"/>
  <c r="S147" i="2"/>
  <c r="R147" i="2"/>
  <c r="Q147" i="2"/>
  <c r="V10" i="2"/>
  <c r="U10" i="2"/>
  <c r="T10" i="2"/>
  <c r="S10" i="2"/>
  <c r="R10" i="2"/>
  <c r="Q10" i="2"/>
  <c r="V9" i="2"/>
  <c r="U9" i="2"/>
  <c r="T9" i="2"/>
  <c r="S9" i="2"/>
  <c r="R9" i="2"/>
  <c r="Q9" i="2"/>
  <c r="V8" i="2"/>
  <c r="U8" i="2"/>
  <c r="T8" i="2"/>
  <c r="S8" i="2"/>
  <c r="R8" i="2"/>
  <c r="Q8" i="2"/>
  <c r="V95" i="2"/>
  <c r="U95" i="2"/>
  <c r="T95" i="2"/>
  <c r="S95" i="2"/>
  <c r="R95" i="2"/>
  <c r="Q95" i="2"/>
  <c r="V105" i="2"/>
  <c r="U105" i="2"/>
  <c r="T105" i="2"/>
  <c r="S105" i="2"/>
  <c r="R105" i="2"/>
  <c r="Q105" i="2"/>
  <c r="V146" i="2"/>
  <c r="U146" i="2"/>
  <c r="T146" i="2"/>
  <c r="S146" i="2"/>
  <c r="R146" i="2"/>
  <c r="Q146" i="2"/>
  <c r="V52" i="2"/>
  <c r="U52" i="2"/>
  <c r="T52" i="2"/>
  <c r="S52" i="2"/>
  <c r="R52" i="2"/>
  <c r="Q52" i="2"/>
  <c r="V102" i="2"/>
  <c r="U102" i="2"/>
  <c r="T102" i="2"/>
  <c r="S102" i="2"/>
  <c r="R102" i="2"/>
  <c r="Q102" i="2"/>
  <c r="V145" i="2"/>
  <c r="U145" i="2"/>
  <c r="T145" i="2"/>
  <c r="S145" i="2"/>
  <c r="R145" i="2"/>
  <c r="Q145" i="2"/>
  <c r="V7" i="2"/>
  <c r="U7" i="2"/>
  <c r="T7" i="2"/>
  <c r="S7" i="2"/>
  <c r="R7" i="2"/>
  <c r="Q7" i="2"/>
  <c r="V30" i="2"/>
  <c r="U30" i="2"/>
  <c r="T30" i="2"/>
  <c r="S30" i="2"/>
  <c r="R30" i="2"/>
  <c r="Q30" i="2"/>
  <c r="V75" i="2"/>
  <c r="U75" i="2"/>
  <c r="T75" i="2"/>
  <c r="S75" i="2"/>
  <c r="R75" i="2"/>
  <c r="Q75" i="2"/>
  <c r="V55" i="2"/>
  <c r="U55" i="2"/>
  <c r="T55" i="2"/>
  <c r="S55" i="2"/>
  <c r="R55" i="2"/>
  <c r="Q55" i="2"/>
  <c r="V63" i="2"/>
  <c r="U63" i="2"/>
  <c r="T63" i="2"/>
  <c r="S63" i="2"/>
  <c r="R63" i="2"/>
  <c r="Q63" i="2"/>
  <c r="V6" i="2"/>
  <c r="U6" i="2"/>
  <c r="T6" i="2"/>
  <c r="S6" i="2"/>
  <c r="R6" i="2"/>
  <c r="Q6" i="2"/>
  <c r="V142" i="2"/>
  <c r="U142" i="2"/>
  <c r="T142" i="2"/>
  <c r="S142" i="2"/>
  <c r="R142" i="2"/>
  <c r="Q142" i="2"/>
  <c r="V94" i="2"/>
  <c r="U94" i="2"/>
  <c r="T94" i="2"/>
  <c r="S94" i="2"/>
  <c r="R94" i="2"/>
  <c r="Q94" i="2"/>
  <c r="V79" i="2"/>
  <c r="U79" i="2"/>
  <c r="T79" i="2"/>
  <c r="S79" i="2"/>
  <c r="R79" i="2"/>
  <c r="Q79" i="2"/>
  <c r="V62" i="2"/>
  <c r="U62" i="2"/>
  <c r="T62" i="2"/>
  <c r="S62" i="2"/>
  <c r="R62" i="2"/>
  <c r="Q62" i="2"/>
  <c r="V141" i="2"/>
  <c r="U141" i="2"/>
  <c r="T141" i="2"/>
  <c r="S141" i="2"/>
  <c r="R141" i="2"/>
  <c r="Q141" i="2"/>
  <c r="V99" i="2"/>
  <c r="U99" i="2"/>
  <c r="T99" i="2"/>
  <c r="S99" i="2"/>
  <c r="R99" i="2"/>
  <c r="Q99" i="2"/>
  <c r="V61" i="2"/>
  <c r="U61" i="2"/>
  <c r="T61" i="2"/>
  <c r="S61" i="2"/>
  <c r="R61" i="2"/>
  <c r="Q61" i="2"/>
  <c r="V139" i="2"/>
  <c r="U139" i="2"/>
  <c r="T139" i="2"/>
  <c r="S139" i="2"/>
  <c r="R139" i="2"/>
  <c r="Q139" i="2"/>
  <c r="V138" i="2"/>
  <c r="U138" i="2"/>
  <c r="T138" i="2"/>
  <c r="S138" i="2"/>
  <c r="R138" i="2"/>
  <c r="Q138" i="2"/>
  <c r="V49" i="2"/>
  <c r="U49" i="2"/>
  <c r="T49" i="2"/>
  <c r="S49" i="2"/>
  <c r="R49" i="2"/>
  <c r="Q49" i="2"/>
  <c r="V137" i="2"/>
  <c r="U137" i="2"/>
  <c r="T137" i="2"/>
  <c r="S137" i="2"/>
  <c r="R137" i="2"/>
  <c r="Q137" i="2"/>
  <c r="V136" i="2"/>
  <c r="U136" i="2"/>
  <c r="T136" i="2"/>
  <c r="S136" i="2"/>
  <c r="R136" i="2"/>
  <c r="Q136" i="2"/>
  <c r="V82" i="2"/>
  <c r="U82" i="2"/>
  <c r="T82" i="2"/>
  <c r="S82" i="2"/>
  <c r="R82" i="2"/>
  <c r="Q82" i="2"/>
  <c r="V81" i="2"/>
  <c r="U81" i="2"/>
  <c r="T81" i="2"/>
  <c r="S81" i="2"/>
  <c r="R81" i="2"/>
  <c r="Q81" i="2"/>
  <c r="V60" i="2"/>
  <c r="U60" i="2"/>
  <c r="T60" i="2"/>
  <c r="S60" i="2"/>
  <c r="R60" i="2"/>
  <c r="Q60" i="2"/>
  <c r="V5" i="2"/>
  <c r="U5" i="2"/>
  <c r="T5" i="2"/>
  <c r="S5" i="2"/>
  <c r="R5" i="2"/>
  <c r="Q5" i="2"/>
  <c r="V101" i="2"/>
  <c r="U101" i="2"/>
  <c r="T101" i="2"/>
  <c r="S101" i="2"/>
  <c r="R101" i="2"/>
  <c r="Q101" i="2"/>
  <c r="V134" i="2"/>
  <c r="U134" i="2"/>
  <c r="T134" i="2"/>
  <c r="S134" i="2"/>
  <c r="R134" i="2"/>
  <c r="Q134" i="2"/>
  <c r="V133" i="2"/>
  <c r="U133" i="2"/>
  <c r="T133" i="2"/>
  <c r="S133" i="2"/>
  <c r="R133" i="2"/>
  <c r="Q133" i="2"/>
  <c r="V29" i="2"/>
  <c r="U29" i="2"/>
  <c r="T29" i="2"/>
  <c r="S29" i="2"/>
  <c r="R29" i="2"/>
  <c r="Q29" i="2"/>
  <c r="V132" i="2"/>
  <c r="U132" i="2"/>
  <c r="T132" i="2"/>
  <c r="S132" i="2"/>
  <c r="R132" i="2"/>
  <c r="Q132" i="2"/>
  <c r="V89" i="2"/>
  <c r="U89" i="2"/>
  <c r="T89" i="2"/>
  <c r="S89" i="2"/>
  <c r="R89" i="2"/>
  <c r="Q89" i="2"/>
  <c r="V131" i="2"/>
  <c r="U131" i="2"/>
  <c r="T131" i="2"/>
  <c r="S131" i="2"/>
  <c r="R131" i="2"/>
  <c r="Q131" i="2"/>
  <c r="V59" i="2"/>
  <c r="U59" i="2"/>
  <c r="T59" i="2"/>
  <c r="S59" i="2"/>
  <c r="R59" i="2"/>
  <c r="Q59" i="2"/>
  <c r="V78" i="2"/>
  <c r="U78" i="2"/>
  <c r="T78" i="2"/>
  <c r="S78" i="2"/>
  <c r="R78" i="2"/>
  <c r="Q78" i="2"/>
  <c r="V130" i="2"/>
  <c r="U130" i="2"/>
  <c r="T130" i="2"/>
  <c r="S130" i="2"/>
  <c r="R130" i="2"/>
  <c r="Q130" i="2"/>
  <c r="V129" i="2"/>
  <c r="U129" i="2"/>
  <c r="T129" i="2"/>
  <c r="S129" i="2"/>
  <c r="R129" i="2"/>
  <c r="Q129" i="2"/>
  <c r="V128" i="2"/>
  <c r="U128" i="2"/>
  <c r="T128" i="2"/>
  <c r="S128" i="2"/>
  <c r="R128" i="2"/>
  <c r="Q128" i="2"/>
  <c r="V126" i="2"/>
  <c r="U126" i="2"/>
  <c r="T126" i="2"/>
  <c r="S126" i="2"/>
  <c r="R126" i="2"/>
  <c r="Q126" i="2"/>
  <c r="V98" i="2"/>
  <c r="U98" i="2"/>
  <c r="T98" i="2"/>
  <c r="S98" i="2"/>
  <c r="R98" i="2"/>
  <c r="Q98" i="2"/>
  <c r="V125" i="2"/>
  <c r="U125" i="2"/>
  <c r="T125" i="2"/>
  <c r="S125" i="2"/>
  <c r="R125" i="2"/>
  <c r="Q125" i="2"/>
  <c r="V4" i="2"/>
  <c r="U4" i="2"/>
  <c r="T4" i="2"/>
  <c r="S4" i="2"/>
  <c r="R4" i="2"/>
  <c r="Q4" i="2"/>
  <c r="V3" i="2"/>
  <c r="U3" i="2"/>
  <c r="T3" i="2"/>
  <c r="S3" i="2"/>
  <c r="R3" i="2"/>
  <c r="Q3" i="2"/>
  <c r="V122" i="2"/>
  <c r="U122" i="2"/>
  <c r="T122" i="2"/>
  <c r="S122" i="2"/>
  <c r="R122" i="2"/>
  <c r="Q122" i="2"/>
  <c r="V121" i="2"/>
  <c r="U121" i="2"/>
  <c r="T121" i="2"/>
  <c r="S121" i="2"/>
  <c r="R121" i="2"/>
  <c r="Q121" i="2"/>
  <c r="V87" i="2"/>
  <c r="U87" i="2"/>
  <c r="T87" i="2"/>
  <c r="S87" i="2"/>
  <c r="R87" i="2"/>
  <c r="Q87" i="2"/>
  <c r="V26" i="2"/>
  <c r="U26" i="2"/>
  <c r="T26" i="2"/>
  <c r="S26" i="2"/>
  <c r="R26" i="2"/>
  <c r="Q26" i="2"/>
  <c r="V97" i="2"/>
  <c r="U97" i="2"/>
  <c r="T97" i="2"/>
  <c r="S97" i="2"/>
  <c r="R97" i="2"/>
  <c r="Q97" i="2"/>
  <c r="V120" i="2"/>
  <c r="U120" i="2"/>
  <c r="T120" i="2"/>
  <c r="S120" i="2"/>
  <c r="R120" i="2"/>
  <c r="Q120" i="2"/>
  <c r="V80" i="2"/>
  <c r="U80" i="2"/>
  <c r="T80" i="2"/>
  <c r="S80" i="2"/>
  <c r="R80" i="2"/>
  <c r="Q80" i="2"/>
  <c r="V93" i="2"/>
  <c r="U93" i="2"/>
  <c r="T93" i="2"/>
  <c r="S93" i="2"/>
  <c r="R93" i="2"/>
  <c r="Q93" i="2"/>
  <c r="V39" i="2"/>
  <c r="U39" i="2"/>
  <c r="T39" i="2"/>
  <c r="S39" i="2"/>
  <c r="R39" i="2"/>
  <c r="Q39" i="2"/>
  <c r="V119" i="2"/>
  <c r="U119" i="2"/>
  <c r="T119" i="2"/>
  <c r="S119" i="2"/>
  <c r="R119" i="2"/>
  <c r="Q119" i="2"/>
  <c r="V118" i="2"/>
  <c r="U118" i="2"/>
  <c r="T118" i="2"/>
  <c r="S118" i="2"/>
  <c r="R118" i="2"/>
  <c r="Q118" i="2"/>
  <c r="V117" i="2"/>
  <c r="U117" i="2"/>
  <c r="T117" i="2"/>
  <c r="S117" i="2"/>
  <c r="R117" i="2"/>
  <c r="Q117" i="2"/>
  <c r="V88" i="2"/>
  <c r="U88" i="2"/>
  <c r="T88" i="2"/>
  <c r="S88" i="2"/>
  <c r="R88" i="2"/>
  <c r="Q88" i="2"/>
  <c r="V48" i="2"/>
  <c r="U48" i="2"/>
  <c r="T48" i="2"/>
  <c r="S48" i="2"/>
  <c r="R48" i="2"/>
  <c r="Q48" i="2"/>
  <c r="V116" i="2"/>
  <c r="U116" i="2"/>
  <c r="T116" i="2"/>
  <c r="S116" i="2"/>
  <c r="R116" i="2"/>
  <c r="Q116" i="2"/>
  <c r="V20" i="2"/>
  <c r="U20" i="2"/>
  <c r="T20" i="2"/>
  <c r="S20" i="2"/>
  <c r="R20" i="2"/>
  <c r="Q20" i="2"/>
  <c r="V58" i="2"/>
  <c r="U58" i="2"/>
  <c r="T58" i="2"/>
  <c r="S58" i="2"/>
  <c r="R58" i="2"/>
  <c r="Q58" i="2"/>
  <c r="V114" i="2"/>
  <c r="U114" i="2"/>
  <c r="T114" i="2"/>
  <c r="S114" i="2"/>
  <c r="R114" i="2"/>
  <c r="Q114" i="2"/>
  <c r="V113" i="2"/>
  <c r="U113" i="2"/>
  <c r="T113" i="2"/>
  <c r="S113" i="2"/>
  <c r="R113" i="2"/>
  <c r="Q113" i="2"/>
  <c r="V77" i="2"/>
  <c r="U77" i="2"/>
  <c r="T77" i="2"/>
  <c r="S77" i="2"/>
  <c r="R77" i="2"/>
  <c r="Q77" i="2"/>
  <c r="V57" i="2"/>
  <c r="U57" i="2"/>
  <c r="T57" i="2"/>
  <c r="S57" i="2"/>
  <c r="R57" i="2"/>
  <c r="Q57" i="2"/>
  <c r="V104" i="2"/>
  <c r="U104" i="2"/>
  <c r="T104" i="2"/>
  <c r="S104" i="2"/>
  <c r="R104" i="2"/>
  <c r="Q104" i="2"/>
  <c r="V112" i="2"/>
  <c r="U112" i="2"/>
  <c r="T112" i="2"/>
  <c r="S112" i="2"/>
  <c r="R112" i="2"/>
  <c r="Q112" i="2"/>
  <c r="V111" i="2"/>
  <c r="U111" i="2"/>
  <c r="T111" i="2"/>
  <c r="S111" i="2"/>
  <c r="R111" i="2"/>
  <c r="Q111" i="2"/>
  <c r="V108" i="2"/>
  <c r="U108" i="2"/>
  <c r="T108" i="2"/>
  <c r="S108" i="2"/>
  <c r="R108" i="2"/>
  <c r="Q108" i="2"/>
  <c r="V56" i="2"/>
  <c r="U56" i="2"/>
  <c r="T56" i="2"/>
  <c r="S56" i="2"/>
  <c r="R56" i="2"/>
  <c r="Q56" i="2"/>
  <c r="V107" i="2"/>
  <c r="U107" i="2"/>
  <c r="T107" i="2"/>
  <c r="S107" i="2"/>
  <c r="R107" i="2"/>
  <c r="Q107" i="2"/>
  <c r="V69" i="2"/>
  <c r="U69" i="2"/>
  <c r="T69" i="2"/>
  <c r="S69" i="2"/>
  <c r="R69" i="2"/>
  <c r="Q69" i="2"/>
  <c r="V70" i="2"/>
  <c r="U70" i="2"/>
  <c r="T70" i="2"/>
  <c r="S70" i="2"/>
  <c r="R70" i="2"/>
  <c r="Q70" i="2"/>
  <c r="V106" i="2"/>
  <c r="U106" i="2"/>
  <c r="T106" i="2"/>
  <c r="S106" i="2"/>
  <c r="R106" i="2"/>
  <c r="Q106" i="2"/>
  <c r="V50" i="2"/>
  <c r="U50" i="2"/>
  <c r="T50" i="2"/>
  <c r="S50" i="2"/>
  <c r="R50" i="2"/>
  <c r="Q50" i="2"/>
  <c r="V45" i="2"/>
  <c r="U45" i="2"/>
  <c r="T45" i="2"/>
  <c r="S45" i="2"/>
  <c r="R45" i="2"/>
  <c r="Q45" i="2"/>
  <c r="V90" i="2"/>
  <c r="U90" i="2"/>
  <c r="T90" i="2"/>
  <c r="S90" i="2"/>
  <c r="R90" i="2"/>
  <c r="Q90" i="2"/>
  <c r="V24" i="2"/>
  <c r="U24" i="2"/>
  <c r="T24" i="2"/>
  <c r="S24" i="2"/>
  <c r="R24" i="2"/>
  <c r="Q24" i="2"/>
  <c r="V43" i="2"/>
  <c r="U43" i="2"/>
  <c r="T43" i="2"/>
  <c r="S43" i="2"/>
  <c r="R43" i="2"/>
  <c r="Q43" i="2"/>
  <c r="V42" i="2"/>
  <c r="U42" i="2"/>
  <c r="T42" i="2"/>
  <c r="S42" i="2"/>
  <c r="R42" i="2"/>
  <c r="Q42" i="2"/>
  <c r="V68" i="2"/>
  <c r="U68" i="2"/>
  <c r="T68" i="2"/>
  <c r="S68" i="2"/>
  <c r="R68" i="2"/>
  <c r="Q68" i="2"/>
  <c r="V74" i="2"/>
  <c r="U74" i="2"/>
  <c r="T74" i="2"/>
  <c r="S74" i="2"/>
  <c r="R74" i="2"/>
  <c r="Q74" i="2"/>
  <c r="V41" i="2"/>
  <c r="U41" i="2"/>
  <c r="T41" i="2"/>
  <c r="S41" i="2"/>
  <c r="R41" i="2"/>
  <c r="Q41" i="2"/>
  <c r="V37" i="2"/>
  <c r="U37" i="2"/>
  <c r="T37" i="2"/>
  <c r="S37" i="2"/>
  <c r="R37" i="2"/>
  <c r="Q37" i="2"/>
  <c r="V36" i="2"/>
  <c r="U36" i="2"/>
  <c r="T36" i="2"/>
  <c r="S36" i="2"/>
  <c r="R36" i="2"/>
  <c r="Q36" i="2"/>
  <c r="V18" i="2"/>
  <c r="U18" i="2"/>
  <c r="T18" i="2"/>
  <c r="S18" i="2"/>
  <c r="R18" i="2"/>
  <c r="Q18" i="2"/>
  <c r="V34" i="2"/>
  <c r="U34" i="2"/>
  <c r="T34" i="2"/>
  <c r="S34" i="2"/>
  <c r="R34" i="2"/>
  <c r="Q34" i="2"/>
  <c r="V76" i="2"/>
  <c r="U76" i="2"/>
  <c r="T76" i="2"/>
  <c r="S76" i="2"/>
  <c r="R76" i="2"/>
  <c r="Q76" i="2"/>
  <c r="V32" i="2"/>
  <c r="U32" i="2"/>
  <c r="T32" i="2"/>
  <c r="S32" i="2"/>
  <c r="R32" i="2"/>
  <c r="Q32" i="2"/>
  <c r="V83" i="2"/>
  <c r="U83" i="2"/>
  <c r="T83" i="2"/>
  <c r="S83" i="2"/>
  <c r="R83" i="2"/>
  <c r="Q83" i="2"/>
  <c r="V85" i="2"/>
  <c r="U85" i="2"/>
  <c r="T85" i="2"/>
  <c r="S85" i="2"/>
  <c r="R85" i="2"/>
  <c r="Q85" i="2"/>
  <c r="V44" i="2"/>
  <c r="U44" i="2"/>
  <c r="T44" i="2"/>
  <c r="S44" i="2"/>
  <c r="R44" i="2"/>
  <c r="Q44" i="2"/>
  <c r="V72" i="2"/>
  <c r="U72" i="2"/>
  <c r="T72" i="2"/>
  <c r="S72" i="2"/>
  <c r="R72" i="2"/>
  <c r="Q72" i="2"/>
  <c r="V51" i="2"/>
  <c r="U51" i="2"/>
  <c r="T51" i="2"/>
  <c r="S51" i="2"/>
  <c r="R51" i="2"/>
  <c r="Q51" i="2"/>
  <c r="V65" i="2"/>
  <c r="U65" i="2"/>
  <c r="T65" i="2"/>
  <c r="S65" i="2"/>
  <c r="R65" i="2"/>
  <c r="Q65" i="2"/>
  <c r="V23" i="2"/>
  <c r="U23" i="2"/>
  <c r="T23" i="2"/>
  <c r="S23" i="2"/>
  <c r="R23" i="2"/>
  <c r="Q23" i="2"/>
  <c r="V127" i="2"/>
  <c r="U127" i="2"/>
  <c r="T127" i="2"/>
  <c r="S127" i="2"/>
  <c r="R127" i="2"/>
  <c r="Q127" i="2"/>
  <c r="V64" i="2"/>
  <c r="U64" i="2"/>
  <c r="T64" i="2"/>
  <c r="S64" i="2"/>
  <c r="R64" i="2"/>
  <c r="Q64" i="2"/>
  <c r="V124" i="2"/>
  <c r="U124" i="2"/>
  <c r="T124" i="2"/>
  <c r="S124" i="2"/>
  <c r="R124" i="2"/>
  <c r="Q124" i="2"/>
  <c r="V84" i="2"/>
  <c r="U84" i="2"/>
  <c r="T84" i="2"/>
  <c r="S84" i="2"/>
  <c r="R84" i="2"/>
  <c r="Q84" i="2"/>
  <c r="V103" i="2"/>
  <c r="U103" i="2"/>
  <c r="T103" i="2"/>
  <c r="S103" i="2"/>
  <c r="R103" i="2"/>
  <c r="Q103" i="2"/>
  <c r="V22" i="2"/>
  <c r="U22" i="2"/>
  <c r="T22" i="2"/>
  <c r="S22" i="2"/>
  <c r="R22" i="2"/>
  <c r="Q22" i="2"/>
  <c r="V28" i="2"/>
  <c r="U28" i="2"/>
  <c r="T28" i="2"/>
  <c r="S28" i="2"/>
  <c r="R28" i="2"/>
  <c r="Q28" i="2"/>
  <c r="V54" i="2"/>
  <c r="U54" i="2"/>
  <c r="T54" i="2"/>
  <c r="S54" i="2"/>
  <c r="R54" i="2"/>
  <c r="Q54" i="2"/>
  <c r="V109" i="2"/>
  <c r="U109" i="2"/>
  <c r="T109" i="2"/>
  <c r="S109" i="2"/>
  <c r="R109" i="2"/>
  <c r="Q109" i="2"/>
  <c r="V92" i="2"/>
  <c r="U92" i="2"/>
  <c r="T92" i="2"/>
  <c r="S92" i="2"/>
  <c r="R92" i="2"/>
  <c r="Q92" i="2"/>
  <c r="V46" i="2"/>
  <c r="U46" i="2"/>
  <c r="T46" i="2"/>
  <c r="S46" i="2"/>
  <c r="R46" i="2"/>
  <c r="Q46" i="2"/>
  <c r="V144" i="2"/>
  <c r="U144" i="2"/>
  <c r="T144" i="2"/>
  <c r="S144" i="2"/>
  <c r="R144" i="2"/>
  <c r="Q144" i="2"/>
  <c r="V53" i="2"/>
  <c r="U53" i="2"/>
  <c r="T53" i="2"/>
  <c r="S53" i="2"/>
  <c r="R53" i="2"/>
  <c r="Q53" i="2"/>
  <c r="V91" i="2"/>
  <c r="U91" i="2"/>
  <c r="T91" i="2"/>
  <c r="S91" i="2"/>
  <c r="R91" i="2"/>
  <c r="Q91" i="2"/>
  <c r="V143" i="2"/>
  <c r="U143" i="2"/>
  <c r="T143" i="2"/>
  <c r="S143" i="2"/>
  <c r="R143" i="2"/>
  <c r="Q143" i="2"/>
  <c r="V100" i="2"/>
  <c r="U100" i="2"/>
  <c r="T100" i="2"/>
  <c r="S100" i="2"/>
  <c r="R100" i="2"/>
  <c r="Q100" i="2"/>
  <c r="V66" i="2"/>
  <c r="U66" i="2"/>
  <c r="T66" i="2"/>
  <c r="S66" i="2"/>
  <c r="R66" i="2"/>
  <c r="Q66" i="2"/>
  <c r="V71" i="2"/>
  <c r="U71" i="2"/>
  <c r="T71" i="2"/>
  <c r="S71" i="2"/>
  <c r="R71" i="2"/>
  <c r="Q71" i="2"/>
  <c r="V135" i="2"/>
  <c r="U135" i="2"/>
  <c r="T135" i="2"/>
  <c r="S135" i="2"/>
  <c r="R135" i="2"/>
  <c r="Q135" i="2"/>
  <c r="V12" i="2"/>
  <c r="U12" i="2"/>
  <c r="T12" i="2"/>
  <c r="S12" i="2"/>
  <c r="R12" i="2"/>
  <c r="Q12" i="2"/>
  <c r="V123" i="2"/>
  <c r="U123" i="2"/>
  <c r="T123" i="2"/>
  <c r="S123" i="2"/>
  <c r="R123" i="2"/>
  <c r="Q123" i="2"/>
  <c r="V96" i="2"/>
  <c r="U96" i="2"/>
  <c r="T96" i="2"/>
  <c r="S96" i="2"/>
  <c r="R96" i="2"/>
  <c r="Q96" i="2"/>
  <c r="V67" i="2"/>
  <c r="U67" i="2"/>
  <c r="T67" i="2"/>
  <c r="S67" i="2"/>
  <c r="R67" i="2"/>
  <c r="Q67" i="2"/>
  <c r="V115" i="2"/>
  <c r="U115" i="2"/>
  <c r="T115" i="2"/>
  <c r="S115" i="2"/>
  <c r="R115" i="2"/>
  <c r="Q115" i="2"/>
  <c r="V86" i="2"/>
  <c r="U86" i="2"/>
  <c r="T86" i="2"/>
  <c r="S86" i="2"/>
  <c r="R86" i="2"/>
  <c r="Q86" i="2"/>
  <c r="V31" i="2"/>
  <c r="U31" i="2"/>
  <c r="T31" i="2"/>
  <c r="S31" i="2"/>
  <c r="R31" i="2"/>
  <c r="Q31" i="2"/>
  <c r="V140" i="2"/>
  <c r="U140" i="2"/>
  <c r="T140" i="2"/>
  <c r="S140" i="2"/>
  <c r="R140" i="2"/>
  <c r="Q140" i="2"/>
  <c r="V21" i="2"/>
  <c r="U21" i="2"/>
  <c r="T21" i="2"/>
  <c r="S21" i="2"/>
  <c r="R21" i="2"/>
  <c r="Q21" i="2"/>
  <c r="V110" i="2"/>
  <c r="U110" i="2"/>
  <c r="T110" i="2"/>
  <c r="S110" i="2"/>
  <c r="R110" i="2"/>
  <c r="Q110" i="2"/>
  <c r="V27" i="2"/>
  <c r="U27" i="2"/>
  <c r="T27" i="2"/>
  <c r="S27" i="2"/>
  <c r="R27" i="2"/>
  <c r="Q27" i="2"/>
  <c r="V73" i="2"/>
  <c r="U73" i="2"/>
  <c r="T73" i="2"/>
  <c r="S73" i="2"/>
  <c r="R73" i="2"/>
  <c r="Q73" i="2"/>
  <c r="V47" i="2"/>
  <c r="U47" i="2"/>
  <c r="T47" i="2"/>
  <c r="S47" i="2"/>
  <c r="R47" i="2"/>
  <c r="Q47" i="2"/>
  <c r="V33" i="2"/>
  <c r="U33" i="2"/>
  <c r="T33" i="2"/>
  <c r="S33" i="2"/>
  <c r="R33" i="2"/>
  <c r="Q33" i="2"/>
  <c r="R25" i="2"/>
  <c r="S25" i="2"/>
  <c r="T25" i="2"/>
  <c r="U25" i="2"/>
  <c r="V25" i="2"/>
  <c r="Q25" i="2"/>
  <c r="AK21" i="2" l="1"/>
  <c r="AK17" i="2"/>
  <c r="AK9" i="2"/>
  <c r="AK6" i="2"/>
  <c r="AM6" i="2" s="1"/>
  <c r="AM7" i="2" s="1"/>
  <c r="AM8" i="2" s="1"/>
  <c r="AM9" i="2" s="1"/>
  <c r="AM10" i="2" s="1"/>
  <c r="AK24" i="2"/>
  <c r="AK20" i="2"/>
  <c r="AK16" i="2"/>
  <c r="AK12" i="2"/>
  <c r="AK8" i="2"/>
  <c r="AK25" i="2"/>
  <c r="AK13" i="2"/>
  <c r="AK27" i="2"/>
  <c r="AK23" i="2"/>
  <c r="AK19" i="2"/>
  <c r="AK15" i="2"/>
  <c r="AK11" i="2"/>
  <c r="AK7" i="2"/>
  <c r="AK26" i="2"/>
  <c r="AK22" i="2"/>
  <c r="AK18" i="2"/>
  <c r="AK14" i="2"/>
  <c r="Z1" i="2"/>
  <c r="AD8" i="2"/>
  <c r="P1" i="6"/>
  <c r="W57" i="2"/>
  <c r="W10" i="2"/>
  <c r="W16" i="2"/>
  <c r="W99" i="2"/>
  <c r="W43" i="2"/>
  <c r="W19" i="2"/>
  <c r="W34" i="2"/>
  <c r="W36" i="2"/>
  <c r="W87" i="2"/>
  <c r="W39" i="2"/>
  <c r="W108" i="2"/>
  <c r="W52" i="2"/>
  <c r="W145" i="2"/>
  <c r="W65" i="2"/>
  <c r="W5" i="2"/>
  <c r="W50" i="2"/>
  <c r="W33" i="2"/>
  <c r="W73" i="2"/>
  <c r="W110" i="2"/>
  <c r="W86" i="2"/>
  <c r="W135" i="2"/>
  <c r="W143" i="2"/>
  <c r="W53" i="2"/>
  <c r="W28" i="2"/>
  <c r="W6" i="2"/>
  <c r="W66" i="2"/>
  <c r="W72" i="2"/>
  <c r="W139" i="2"/>
  <c r="W122" i="2"/>
  <c r="W55" i="2"/>
  <c r="W81" i="2"/>
  <c r="W94" i="2"/>
  <c r="W123" i="2"/>
  <c r="W46" i="2"/>
  <c r="W109" i="2"/>
  <c r="W103" i="2"/>
  <c r="W124" i="2"/>
  <c r="W85" i="2"/>
  <c r="W41" i="2"/>
  <c r="W80" i="2"/>
  <c r="W136" i="2"/>
  <c r="W116" i="2"/>
  <c r="W88" i="2"/>
  <c r="W118" i="2"/>
  <c r="W47" i="2"/>
  <c r="W27" i="2"/>
  <c r="W140" i="2"/>
  <c r="W67" i="2"/>
  <c r="W96" i="2"/>
  <c r="W71" i="2"/>
  <c r="W91" i="2"/>
  <c r="W127" i="2"/>
  <c r="W18" i="2"/>
  <c r="W68" i="2"/>
  <c r="W90" i="2"/>
  <c r="W45" i="2"/>
  <c r="W70" i="2"/>
  <c r="W69" i="2"/>
  <c r="W56" i="2"/>
  <c r="W112" i="2"/>
  <c r="W77" i="2"/>
  <c r="W114" i="2"/>
  <c r="W119" i="2"/>
  <c r="W120" i="2"/>
  <c r="W26" i="2"/>
  <c r="W4" i="2"/>
  <c r="W129" i="2"/>
  <c r="W59" i="2"/>
  <c r="W29" i="2"/>
  <c r="W134" i="2"/>
  <c r="W101" i="2"/>
  <c r="W49" i="2"/>
  <c r="W62" i="2"/>
  <c r="W142" i="2"/>
  <c r="W30" i="2"/>
  <c r="W7" i="2"/>
  <c r="W105" i="2"/>
  <c r="W8" i="2"/>
  <c r="W38" i="2"/>
  <c r="W13" i="2"/>
  <c r="W14" i="2"/>
  <c r="W32" i="2"/>
  <c r="W107" i="2"/>
  <c r="W113" i="2"/>
  <c r="W58" i="2"/>
  <c r="W97" i="2"/>
  <c r="W130" i="2"/>
  <c r="W25" i="2"/>
  <c r="W21" i="2"/>
  <c r="W31" i="2"/>
  <c r="W115" i="2"/>
  <c r="W12" i="2"/>
  <c r="W100" i="2"/>
  <c r="W144" i="2"/>
  <c r="W92" i="2"/>
  <c r="W54" i="2"/>
  <c r="W22" i="2"/>
  <c r="W84" i="2"/>
  <c r="W64" i="2"/>
  <c r="W23" i="2"/>
  <c r="W51" i="2"/>
  <c r="W44" i="2"/>
  <c r="W83" i="2"/>
  <c r="W76" i="2"/>
  <c r="W37" i="2"/>
  <c r="W74" i="2"/>
  <c r="W42" i="2"/>
  <c r="W24" i="2"/>
  <c r="W106" i="2"/>
  <c r="W111" i="2"/>
  <c r="W104" i="2"/>
  <c r="W20" i="2"/>
  <c r="W48" i="2"/>
  <c r="W117" i="2"/>
  <c r="W93" i="2"/>
  <c r="W121" i="2"/>
  <c r="W3" i="2"/>
  <c r="W125" i="2"/>
  <c r="W126" i="2"/>
  <c r="W78" i="2"/>
  <c r="W131" i="2"/>
  <c r="W132" i="2"/>
  <c r="W133" i="2"/>
  <c r="W60" i="2"/>
  <c r="W82" i="2"/>
  <c r="W137" i="2"/>
  <c r="W138" i="2"/>
  <c r="W61" i="2"/>
  <c r="W141" i="2"/>
  <c r="W79" i="2"/>
  <c r="W63" i="2"/>
  <c r="W75" i="2"/>
  <c r="W102" i="2"/>
  <c r="W146" i="2"/>
  <c r="W95" i="2"/>
  <c r="W9" i="2"/>
  <c r="W147" i="2"/>
  <c r="W35" i="2"/>
  <c r="W98" i="2"/>
  <c r="W128" i="2"/>
  <c r="W89" i="2"/>
  <c r="W11" i="2"/>
  <c r="W40" i="2"/>
  <c r="W17" i="2"/>
  <c r="W15" i="2"/>
  <c r="W1" i="2"/>
  <c r="I147" i="2" a="1"/>
  <c r="I147" i="2" s="1"/>
  <c r="I10" i="2" a="1"/>
  <c r="I10" i="2" s="1"/>
  <c r="I9" i="2" a="1"/>
  <c r="I9" i="2" s="1"/>
  <c r="I8" i="2" a="1"/>
  <c r="I8" i="2" s="1"/>
  <c r="I50" i="2" a="1"/>
  <c r="I50" i="2" s="1"/>
  <c r="I46" i="2" a="1"/>
  <c r="I46" i="2" s="1"/>
  <c r="I95" i="2" a="1"/>
  <c r="I95" i="2" s="1"/>
  <c r="I105" i="2" a="1"/>
  <c r="I105" i="2" s="1"/>
  <c r="I146" i="2" a="1"/>
  <c r="I146" i="2" s="1"/>
  <c r="I52" i="2" a="1"/>
  <c r="I52" i="2" s="1"/>
  <c r="I19" i="2" a="1"/>
  <c r="I19" i="2" s="1"/>
  <c r="I45" i="2" a="1"/>
  <c r="I45" i="2" s="1"/>
  <c r="I102" i="2" a="1"/>
  <c r="I102" i="2" s="1"/>
  <c r="I86" i="2" a="1"/>
  <c r="I86" i="2" s="1"/>
  <c r="I145" i="2" a="1"/>
  <c r="I145" i="2" s="1"/>
  <c r="I7" i="2" a="1"/>
  <c r="I7" i="2" s="1"/>
  <c r="I31" i="2" a="1"/>
  <c r="I31" i="2" s="1"/>
  <c r="I144" i="2" a="1"/>
  <c r="I144" i="2" s="1"/>
  <c r="I85" i="2" a="1"/>
  <c r="I85" i="2" s="1"/>
  <c r="I30" i="2" a="1"/>
  <c r="I30" i="2" s="1"/>
  <c r="I75" i="2" a="1"/>
  <c r="I75" i="2" s="1"/>
  <c r="I55" i="2" a="1"/>
  <c r="I55" i="2" s="1"/>
  <c r="I53" i="2" a="1"/>
  <c r="I53" i="2" s="1"/>
  <c r="I91" i="2" a="1"/>
  <c r="I91" i="2" s="1"/>
  <c r="I63" i="2" a="1"/>
  <c r="I63" i="2" s="1"/>
  <c r="I6" i="2" a="1"/>
  <c r="I6" i="2" s="1"/>
  <c r="I44" i="2" a="1"/>
  <c r="I44" i="2" s="1"/>
  <c r="I90" i="2" a="1"/>
  <c r="I90" i="2" s="1"/>
  <c r="I143" i="2" a="1"/>
  <c r="I143" i="2" s="1"/>
  <c r="I72" i="2" a="1"/>
  <c r="I72" i="2" s="1"/>
  <c r="I100" i="2" a="1"/>
  <c r="I100" i="2" s="1"/>
  <c r="I142" i="2" a="1"/>
  <c r="I142" i="2" s="1"/>
  <c r="I94" i="2" a="1"/>
  <c r="I94" i="2" s="1"/>
  <c r="I51" i="2" a="1"/>
  <c r="I51" i="2" s="1"/>
  <c r="I79" i="2" a="1"/>
  <c r="I79" i="2" s="1"/>
  <c r="I62" i="2" a="1"/>
  <c r="I62" i="2" s="1"/>
  <c r="I141" i="2" a="1"/>
  <c r="I141" i="2" s="1"/>
  <c r="I99" i="2" a="1"/>
  <c r="I99" i="2" s="1"/>
  <c r="I66" i="2" a="1"/>
  <c r="I66" i="2" s="1"/>
  <c r="I140" i="2" a="1"/>
  <c r="I140" i="2" s="1"/>
  <c r="I61" i="2" a="1"/>
  <c r="I61" i="2" s="1"/>
  <c r="I139" i="2" a="1"/>
  <c r="I139" i="2" s="1"/>
  <c r="I138" i="2" a="1"/>
  <c r="I138" i="2" s="1"/>
  <c r="I49" i="2" a="1"/>
  <c r="I49" i="2" s="1"/>
  <c r="I137" i="2" a="1"/>
  <c r="I137" i="2" s="1"/>
  <c r="I136" i="2" a="1"/>
  <c r="I136" i="2" s="1"/>
  <c r="I82" i="2" a="1"/>
  <c r="I82" i="2" s="1"/>
  <c r="I71" i="2" a="1"/>
  <c r="I71" i="2" s="1"/>
  <c r="I81" i="2" a="1"/>
  <c r="I81" i="2" s="1"/>
  <c r="I60" i="2" a="1"/>
  <c r="I60" i="2" s="1"/>
  <c r="I5" i="2" a="1"/>
  <c r="I5" i="2" s="1"/>
  <c r="I101" i="2" a="1"/>
  <c r="I101" i="2" s="1"/>
  <c r="I135" i="2" a="1"/>
  <c r="I135" i="2" s="1"/>
  <c r="I24" i="2" a="1"/>
  <c r="I24" i="2" s="1"/>
  <c r="I43" i="2" a="1"/>
  <c r="I43" i="2" s="1"/>
  <c r="I134" i="2" a="1"/>
  <c r="I134" i="2" s="1"/>
  <c r="I12" i="2" a="1"/>
  <c r="I12" i="2" s="1"/>
  <c r="I65" i="2" a="1"/>
  <c r="I65" i="2" s="1"/>
  <c r="I133" i="2" a="1"/>
  <c r="I133" i="2" s="1"/>
  <c r="I29" i="2" a="1"/>
  <c r="I29" i="2" s="1"/>
  <c r="I132" i="2" a="1"/>
  <c r="I132" i="2" s="1"/>
  <c r="I89" i="2" a="1"/>
  <c r="I89" i="2" s="1"/>
  <c r="I131" i="2" a="1"/>
  <c r="I131" i="2" s="1"/>
  <c r="I59" i="2" a="1"/>
  <c r="I59" i="2" s="1"/>
  <c r="I78" i="2" a="1"/>
  <c r="I78" i="2" s="1"/>
  <c r="I130" i="2" a="1"/>
  <c r="I130" i="2" s="1"/>
  <c r="I11" i="2" a="1"/>
  <c r="I11" i="2" s="1"/>
  <c r="I129" i="2" a="1"/>
  <c r="I129" i="2" s="1"/>
  <c r="I42" i="2" a="1"/>
  <c r="I42" i="2" s="1"/>
  <c r="I23" i="2" a="1"/>
  <c r="I23" i="2" s="1"/>
  <c r="I128" i="2" a="1"/>
  <c r="I128" i="2" s="1"/>
  <c r="I127" i="2" a="1"/>
  <c r="I127" i="2" s="1"/>
  <c r="I64" i="2" a="1"/>
  <c r="I64" i="2" s="1"/>
  <c r="I15" i="2" a="1"/>
  <c r="I15" i="2" s="1"/>
  <c r="I126" i="2" a="1"/>
  <c r="I126" i="2" s="1"/>
  <c r="I68" i="2" a="1"/>
  <c r="I68" i="2" s="1"/>
  <c r="I98" i="2" a="1"/>
  <c r="I98" i="2" s="1"/>
  <c r="I21" i="2" a="1"/>
  <c r="I21" i="2" s="1"/>
  <c r="I125" i="2" a="1"/>
  <c r="I125" i="2" s="1"/>
  <c r="I4" i="2" a="1"/>
  <c r="I4" i="2" s="1"/>
  <c r="I3" i="2" a="1"/>
  <c r="I3" i="2" s="1"/>
  <c r="I124" i="2" a="1"/>
  <c r="I124" i="2" s="1"/>
  <c r="I123" i="2" a="1"/>
  <c r="I123" i="2" s="1"/>
  <c r="I47" i="2" a="1"/>
  <c r="I47" i="2" s="1"/>
  <c r="I122" i="2" a="1"/>
  <c r="I122" i="2" s="1"/>
  <c r="I121" i="2" a="1"/>
  <c r="I121" i="2" s="1"/>
  <c r="I87" i="2" a="1"/>
  <c r="I87" i="2" s="1"/>
  <c r="I26" i="2" a="1"/>
  <c r="I26" i="2" s="1"/>
  <c r="I74" i="2" a="1"/>
  <c r="I74" i="2" s="1"/>
  <c r="I97" i="2" a="1"/>
  <c r="I97" i="2" s="1"/>
  <c r="I25" i="2" a="1"/>
  <c r="I25" i="2" s="1"/>
  <c r="I120" i="2" a="1"/>
  <c r="I120" i="2" s="1"/>
  <c r="I80" i="2" a="1"/>
  <c r="I80" i="2" s="1"/>
  <c r="I84" i="2" a="1"/>
  <c r="I84" i="2" s="1"/>
  <c r="I41" i="2" a="1"/>
  <c r="I41" i="2" s="1"/>
  <c r="I96" i="2" a="1"/>
  <c r="I96" i="2" s="1"/>
  <c r="I93" i="2" a="1"/>
  <c r="I93" i="2" s="1"/>
  <c r="I40" i="2" a="1"/>
  <c r="I40" i="2" s="1"/>
  <c r="I39" i="2" a="1"/>
  <c r="I39" i="2" s="1"/>
  <c r="I38" i="2" a="1"/>
  <c r="I38" i="2" s="1"/>
  <c r="I37" i="2" a="1"/>
  <c r="I37" i="2" s="1"/>
  <c r="I14" i="2" a="1"/>
  <c r="I14" i="2" s="1"/>
  <c r="I36" i="2" a="1"/>
  <c r="I36" i="2" s="1"/>
  <c r="I119" i="2" a="1"/>
  <c r="I119" i="2" s="1"/>
  <c r="I118" i="2" a="1"/>
  <c r="I118" i="2" s="1"/>
  <c r="I103" i="2" a="1"/>
  <c r="I103" i="2" s="1"/>
  <c r="I117" i="2" a="1"/>
  <c r="I117" i="2" s="1"/>
  <c r="I18" i="2" a="1"/>
  <c r="I18" i="2" s="1"/>
  <c r="I88" i="2" a="1"/>
  <c r="I88" i="2" s="1"/>
  <c r="I48" i="2" a="1"/>
  <c r="I48" i="2" s="1"/>
  <c r="I35" i="2" a="1"/>
  <c r="I35" i="2" s="1"/>
  <c r="I67" i="2" a="1"/>
  <c r="I67" i="2" s="1"/>
  <c r="I116" i="2" a="1"/>
  <c r="I116" i="2" s="1"/>
  <c r="I17" i="2" a="1"/>
  <c r="I17" i="2" s="1"/>
  <c r="I115" i="2" a="1"/>
  <c r="I115" i="2" s="1"/>
  <c r="I13" i="2" a="1"/>
  <c r="I13" i="2" s="1"/>
  <c r="I20" i="2" a="1"/>
  <c r="I20" i="2" s="1"/>
  <c r="I58" i="2" a="1"/>
  <c r="I58" i="2" s="1"/>
  <c r="I22" i="2" a="1"/>
  <c r="I22" i="2" s="1"/>
  <c r="I114" i="2" a="1"/>
  <c r="I114" i="2" s="1"/>
  <c r="I28" i="2" a="1"/>
  <c r="I28" i="2" s="1"/>
  <c r="I54" i="2" a="1"/>
  <c r="I54" i="2" s="1"/>
  <c r="I113" i="2" a="1"/>
  <c r="I113" i="2" s="1"/>
  <c r="I77" i="2" a="1"/>
  <c r="I77" i="2" s="1"/>
  <c r="I57" i="2" a="1"/>
  <c r="I57" i="2" s="1"/>
  <c r="I104" i="2" a="1"/>
  <c r="I104" i="2" s="1"/>
  <c r="I16" i="2" a="1"/>
  <c r="I16" i="2" s="1"/>
  <c r="I112" i="2" a="1"/>
  <c r="I112" i="2" s="1"/>
  <c r="I111" i="2" a="1"/>
  <c r="I111" i="2" s="1"/>
  <c r="I110" i="2" a="1"/>
  <c r="I110" i="2" s="1"/>
  <c r="I109" i="2" a="1"/>
  <c r="I109" i="2" s="1"/>
  <c r="I27" i="2" a="1"/>
  <c r="I27" i="2" s="1"/>
  <c r="I108" i="2" a="1"/>
  <c r="I108" i="2" s="1"/>
  <c r="I34" i="2" a="1"/>
  <c r="I34" i="2" s="1"/>
  <c r="I33" i="2" a="1"/>
  <c r="I33" i="2" s="1"/>
  <c r="I56" i="2" a="1"/>
  <c r="I56" i="2" s="1"/>
  <c r="I107" i="2" a="1"/>
  <c r="I107" i="2" s="1"/>
  <c r="I76" i="2" a="1"/>
  <c r="I76" i="2" s="1"/>
  <c r="I32" i="2" a="1"/>
  <c r="I32" i="2" s="1"/>
  <c r="I69" i="2" a="1"/>
  <c r="I69" i="2" s="1"/>
  <c r="I73" i="2" a="1"/>
  <c r="I73" i="2" s="1"/>
  <c r="I92" i="2" a="1"/>
  <c r="I92" i="2" s="1"/>
  <c r="I83" i="2" a="1"/>
  <c r="I83" i="2" s="1"/>
  <c r="I70" i="2" a="1"/>
  <c r="I70" i="2" s="1"/>
  <c r="I106" i="2" a="1"/>
  <c r="I106" i="2" s="1"/>
  <c r="N10" i="1" a="1"/>
  <c r="N10" i="1" s="1"/>
  <c r="T10" i="1" s="1"/>
  <c r="X147" i="2"/>
  <c r="X10" i="2"/>
  <c r="X9" i="2"/>
  <c r="X8" i="2"/>
  <c r="X50" i="2"/>
  <c r="X46" i="2"/>
  <c r="X95" i="2"/>
  <c r="X105" i="2"/>
  <c r="X146" i="2"/>
  <c r="X52" i="2"/>
  <c r="X19" i="2"/>
  <c r="X45" i="2"/>
  <c r="X102" i="2"/>
  <c r="X86" i="2"/>
  <c r="X145" i="2"/>
  <c r="X7" i="2"/>
  <c r="X31" i="2"/>
  <c r="X144" i="2"/>
  <c r="X85" i="2"/>
  <c r="X30" i="2"/>
  <c r="X75" i="2"/>
  <c r="X55" i="2"/>
  <c r="X53" i="2"/>
  <c r="X91" i="2"/>
  <c r="X63" i="2"/>
  <c r="X6" i="2"/>
  <c r="X44" i="2"/>
  <c r="X90" i="2"/>
  <c r="X143" i="2"/>
  <c r="X72" i="2"/>
  <c r="X100" i="2"/>
  <c r="X142" i="2"/>
  <c r="X94" i="2"/>
  <c r="X51" i="2"/>
  <c r="X79" i="2"/>
  <c r="X62" i="2"/>
  <c r="X141" i="2"/>
  <c r="X99" i="2"/>
  <c r="X66" i="2"/>
  <c r="X140" i="2"/>
  <c r="X61" i="2"/>
  <c r="X139" i="2"/>
  <c r="X138" i="2"/>
  <c r="X49" i="2"/>
  <c r="X137" i="2"/>
  <c r="X136" i="2"/>
  <c r="X82" i="2"/>
  <c r="X71" i="2"/>
  <c r="X81" i="2"/>
  <c r="X60" i="2"/>
  <c r="X5" i="2"/>
  <c r="X101" i="2"/>
  <c r="X135" i="2"/>
  <c r="X24" i="2"/>
  <c r="X43" i="2"/>
  <c r="X134" i="2"/>
  <c r="X12" i="2"/>
  <c r="X65" i="2"/>
  <c r="X133" i="2"/>
  <c r="X29" i="2"/>
  <c r="X132" i="2"/>
  <c r="X89" i="2"/>
  <c r="X131" i="2"/>
  <c r="X59" i="2"/>
  <c r="X78" i="2"/>
  <c r="X130" i="2"/>
  <c r="X11" i="2"/>
  <c r="X129" i="2"/>
  <c r="X42" i="2"/>
  <c r="X23" i="2"/>
  <c r="X128" i="2"/>
  <c r="X127" i="2"/>
  <c r="X64" i="2"/>
  <c r="X15" i="2"/>
  <c r="X126" i="2"/>
  <c r="X68" i="2"/>
  <c r="X98" i="2"/>
  <c r="X21" i="2"/>
  <c r="X125" i="2"/>
  <c r="X4" i="2"/>
  <c r="X3" i="2"/>
  <c r="X124" i="2"/>
  <c r="X123" i="2"/>
  <c r="X47" i="2"/>
  <c r="X122" i="2"/>
  <c r="X121" i="2"/>
  <c r="X87" i="2"/>
  <c r="X26" i="2"/>
  <c r="X74" i="2"/>
  <c r="X97" i="2"/>
  <c r="X25" i="2"/>
  <c r="X120" i="2"/>
  <c r="X80" i="2"/>
  <c r="X84" i="2"/>
  <c r="X41" i="2"/>
  <c r="X96" i="2"/>
  <c r="X93" i="2"/>
  <c r="X40" i="2"/>
  <c r="X39" i="2"/>
  <c r="X38" i="2"/>
  <c r="X37" i="2"/>
  <c r="X14" i="2"/>
  <c r="X36" i="2"/>
  <c r="X119" i="2"/>
  <c r="X118" i="2"/>
  <c r="X103" i="2"/>
  <c r="X117" i="2"/>
  <c r="X18" i="2"/>
  <c r="X88" i="2"/>
  <c r="X48" i="2"/>
  <c r="X35" i="2"/>
  <c r="X67" i="2"/>
  <c r="X116" i="2"/>
  <c r="X17" i="2"/>
  <c r="X115" i="2"/>
  <c r="X13" i="2"/>
  <c r="X20" i="2"/>
  <c r="X58" i="2"/>
  <c r="X22" i="2"/>
  <c r="X114" i="2"/>
  <c r="X28" i="2"/>
  <c r="X54" i="2"/>
  <c r="X113" i="2"/>
  <c r="X77" i="2"/>
  <c r="X57" i="2"/>
  <c r="X104" i="2"/>
  <c r="X16" i="2"/>
  <c r="X112" i="2"/>
  <c r="X111" i="2"/>
  <c r="X110" i="2"/>
  <c r="X109" i="2"/>
  <c r="X27" i="2"/>
  <c r="X108" i="2"/>
  <c r="X34" i="2"/>
  <c r="X33" i="2"/>
  <c r="X56" i="2"/>
  <c r="X107" i="2"/>
  <c r="X76" i="2"/>
  <c r="X32" i="2"/>
  <c r="X69" i="2"/>
  <c r="X73" i="2"/>
  <c r="X92" i="2"/>
  <c r="X83" i="2"/>
  <c r="X70" i="2"/>
  <c r="X106" i="2"/>
  <c r="C6" i="4" a="1"/>
  <c r="C6" i="4" s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N26" i="1" s="1" a="1"/>
  <c r="N26" i="1" s="1"/>
  <c r="T26" i="1" s="1"/>
  <c r="A27" i="1"/>
  <c r="A28" i="1"/>
  <c r="A29" i="1"/>
  <c r="A30" i="1"/>
  <c r="P2" i="5"/>
  <c r="Q2" i="5" a="1"/>
  <c r="Q2" i="5" s="1"/>
  <c r="P3" i="5"/>
  <c r="Q3" i="5" a="1"/>
  <c r="Q3" i="5" s="1"/>
  <c r="P4" i="5"/>
  <c r="Q4" i="5" a="1"/>
  <c r="Q4" i="5" s="1"/>
  <c r="P5" i="5"/>
  <c r="Q5" i="5" a="1"/>
  <c r="Q5" i="5" s="1"/>
  <c r="P6" i="5"/>
  <c r="Q6" i="5" a="1"/>
  <c r="Q6" i="5" s="1"/>
  <c r="P7" i="5"/>
  <c r="Q7" i="5" a="1"/>
  <c r="Q7" i="5" s="1"/>
  <c r="P8" i="5"/>
  <c r="Q8" i="5" a="1"/>
  <c r="Q8" i="5" s="1"/>
  <c r="P9" i="5"/>
  <c r="Q9" i="5" a="1"/>
  <c r="Q9" i="5" s="1"/>
  <c r="P10" i="5"/>
  <c r="Q10" i="5" a="1"/>
  <c r="Q10" i="5" s="1"/>
  <c r="P11" i="5"/>
  <c r="Q11" i="5" a="1"/>
  <c r="Q11" i="5" s="1"/>
  <c r="P12" i="5"/>
  <c r="Q12" i="5" a="1"/>
  <c r="Q12" i="5" s="1"/>
  <c r="P13" i="5"/>
  <c r="Q13" i="5" a="1"/>
  <c r="Q13" i="5" s="1"/>
  <c r="P14" i="5"/>
  <c r="Q14" i="5" a="1"/>
  <c r="Q14" i="5" s="1"/>
  <c r="P15" i="5"/>
  <c r="Q15" i="5" a="1"/>
  <c r="Q15" i="5" s="1"/>
  <c r="P16" i="5"/>
  <c r="Q16" i="5" a="1"/>
  <c r="Q16" i="5" s="1"/>
  <c r="P17" i="5"/>
  <c r="Q17" i="5" a="1"/>
  <c r="Q17" i="5" s="1"/>
  <c r="P18" i="5"/>
  <c r="Q18" i="5" a="1"/>
  <c r="Q18" i="5" s="1"/>
  <c r="P19" i="5"/>
  <c r="Q19" i="5" a="1"/>
  <c r="Q19" i="5" s="1"/>
  <c r="P20" i="5"/>
  <c r="Q20" i="5" a="1"/>
  <c r="Q20" i="5" s="1"/>
  <c r="P21" i="5"/>
  <c r="Q21" i="5" a="1"/>
  <c r="Q21" i="5" s="1"/>
  <c r="P22" i="5"/>
  <c r="Q22" i="5" a="1"/>
  <c r="Q22" i="5" s="1"/>
  <c r="P23" i="5"/>
  <c r="Q23" i="5" a="1"/>
  <c r="Q23" i="5" s="1"/>
  <c r="P24" i="5"/>
  <c r="Q24" i="5" a="1"/>
  <c r="Q24" i="5" s="1"/>
  <c r="P25" i="5"/>
  <c r="Q25" i="5" a="1"/>
  <c r="Q25" i="5" s="1"/>
  <c r="P26" i="5"/>
  <c r="Q26" i="5" a="1"/>
  <c r="Q26" i="5" s="1"/>
  <c r="P27" i="5"/>
  <c r="Q27" i="5" a="1"/>
  <c r="Q27" i="5" s="1"/>
  <c r="P28" i="5"/>
  <c r="Q28" i="5" a="1"/>
  <c r="Q28" i="5" s="1"/>
  <c r="P29" i="5"/>
  <c r="Q29" i="5" a="1"/>
  <c r="Q29" i="5" s="1"/>
  <c r="P30" i="5"/>
  <c r="Q30" i="5" a="1"/>
  <c r="Q30" i="5" s="1"/>
  <c r="P31" i="5"/>
  <c r="Q31" i="5" a="1"/>
  <c r="Q31" i="5" s="1"/>
  <c r="P32" i="5"/>
  <c r="Q32" i="5" a="1"/>
  <c r="Q32" i="5" s="1"/>
  <c r="P33" i="5"/>
  <c r="Q33" i="5" a="1"/>
  <c r="Q33" i="5" s="1"/>
  <c r="P34" i="5"/>
  <c r="Q34" i="5" a="1"/>
  <c r="Q34" i="5" s="1"/>
  <c r="P35" i="5"/>
  <c r="Q35" i="5" a="1"/>
  <c r="Q35" i="5" s="1"/>
  <c r="P36" i="5"/>
  <c r="Q36" i="5" a="1"/>
  <c r="Q36" i="5" s="1"/>
  <c r="P37" i="5"/>
  <c r="Q37" i="5" a="1"/>
  <c r="Q37" i="5" s="1"/>
  <c r="P38" i="5"/>
  <c r="Q38" i="5" a="1"/>
  <c r="Q38" i="5" s="1"/>
  <c r="P39" i="5"/>
  <c r="Q39" i="5" a="1"/>
  <c r="Q39" i="5" s="1"/>
  <c r="P40" i="5"/>
  <c r="Q40" i="5" a="1"/>
  <c r="Q40" i="5" s="1"/>
  <c r="P41" i="5"/>
  <c r="Q41" i="5" a="1"/>
  <c r="Q41" i="5" s="1"/>
  <c r="P42" i="5"/>
  <c r="Q42" i="5" a="1"/>
  <c r="Q42" i="5" s="1"/>
  <c r="P43" i="5"/>
  <c r="Q43" i="5" a="1"/>
  <c r="Q43" i="5" s="1"/>
  <c r="P44" i="5"/>
  <c r="Q44" i="5" a="1"/>
  <c r="Q44" i="5" s="1"/>
  <c r="P45" i="5"/>
  <c r="Q45" i="5" a="1"/>
  <c r="Q45" i="5" s="1"/>
  <c r="P46" i="5"/>
  <c r="Q46" i="5" a="1"/>
  <c r="Q46" i="5" s="1"/>
  <c r="P47" i="5"/>
  <c r="Q47" i="5" a="1"/>
  <c r="Q47" i="5" s="1"/>
  <c r="P48" i="5"/>
  <c r="Q48" i="5" a="1"/>
  <c r="Q48" i="5" s="1"/>
  <c r="P49" i="5"/>
  <c r="Q49" i="5" a="1"/>
  <c r="Q49" i="5" s="1"/>
  <c r="P50" i="5"/>
  <c r="Q50" i="5" a="1"/>
  <c r="Q50" i="5" s="1"/>
  <c r="P51" i="5"/>
  <c r="Q51" i="5" a="1"/>
  <c r="Q51" i="5" s="1"/>
  <c r="P52" i="5"/>
  <c r="Q52" i="5" a="1"/>
  <c r="Q52" i="5" s="1"/>
  <c r="P53" i="5"/>
  <c r="Q53" i="5" a="1"/>
  <c r="Q53" i="5" s="1"/>
  <c r="P54" i="5"/>
  <c r="Q54" i="5" a="1"/>
  <c r="Q54" i="5" s="1"/>
  <c r="P55" i="5"/>
  <c r="Q55" i="5" a="1"/>
  <c r="Q55" i="5" s="1"/>
  <c r="P56" i="5"/>
  <c r="Q56" i="5" a="1"/>
  <c r="Q56" i="5" s="1"/>
  <c r="P57" i="5"/>
  <c r="Q57" i="5" a="1"/>
  <c r="Q57" i="5" s="1"/>
  <c r="P58" i="5"/>
  <c r="Q58" i="5" a="1"/>
  <c r="Q58" i="5" s="1"/>
  <c r="P59" i="5"/>
  <c r="Q59" i="5" a="1"/>
  <c r="Q59" i="5" s="1"/>
  <c r="P60" i="5"/>
  <c r="Q60" i="5" a="1"/>
  <c r="Q60" i="5" s="1"/>
  <c r="P61" i="5"/>
  <c r="Q61" i="5" a="1"/>
  <c r="Q61" i="5" s="1"/>
  <c r="P62" i="5"/>
  <c r="Q62" i="5" a="1"/>
  <c r="Q62" i="5" s="1"/>
  <c r="P63" i="5"/>
  <c r="Q63" i="5" a="1"/>
  <c r="Q63" i="5" s="1"/>
  <c r="P64" i="5"/>
  <c r="Q64" i="5" a="1"/>
  <c r="Q64" i="5" s="1"/>
  <c r="P65" i="5"/>
  <c r="Q65" i="5" a="1"/>
  <c r="Q65" i="5" s="1"/>
  <c r="P66" i="5"/>
  <c r="Q66" i="5" a="1"/>
  <c r="Q66" i="5" s="1"/>
  <c r="P67" i="5"/>
  <c r="Q67" i="5" a="1"/>
  <c r="Q67" i="5" s="1"/>
  <c r="P68" i="5"/>
  <c r="Q68" i="5" a="1"/>
  <c r="Q68" i="5" s="1"/>
  <c r="P69" i="5"/>
  <c r="Q69" i="5" a="1"/>
  <c r="Q69" i="5" s="1"/>
  <c r="P70" i="5"/>
  <c r="Q70" i="5" a="1"/>
  <c r="Q70" i="5" s="1"/>
  <c r="P71" i="5"/>
  <c r="Q71" i="5" a="1"/>
  <c r="Q71" i="5" s="1"/>
  <c r="P72" i="5"/>
  <c r="Q72" i="5" a="1"/>
  <c r="Q72" i="5" s="1"/>
  <c r="P73" i="5"/>
  <c r="Q73" i="5" a="1"/>
  <c r="Q73" i="5" s="1"/>
  <c r="P74" i="5"/>
  <c r="Q74" i="5" a="1"/>
  <c r="Q74" i="5" s="1"/>
  <c r="P75" i="5"/>
  <c r="Q75" i="5" a="1"/>
  <c r="Q75" i="5" s="1"/>
  <c r="P76" i="5"/>
  <c r="Q76" i="5" a="1"/>
  <c r="Q76" i="5" s="1"/>
  <c r="P77" i="5"/>
  <c r="Q77" i="5" a="1"/>
  <c r="Q77" i="5" s="1"/>
  <c r="P78" i="5"/>
  <c r="Q78" i="5" a="1"/>
  <c r="Q78" i="5" s="1"/>
  <c r="P79" i="5"/>
  <c r="Q79" i="5" a="1"/>
  <c r="Q79" i="5" s="1"/>
  <c r="P80" i="5"/>
  <c r="Q80" i="5" a="1"/>
  <c r="Q80" i="5" s="1"/>
  <c r="P81" i="5"/>
  <c r="Q81" i="5" a="1"/>
  <c r="Q81" i="5" s="1"/>
  <c r="P82" i="5"/>
  <c r="Q82" i="5" a="1"/>
  <c r="Q82" i="5" s="1"/>
  <c r="P83" i="5"/>
  <c r="Q83" i="5" a="1"/>
  <c r="Q83" i="5" s="1"/>
  <c r="P84" i="5"/>
  <c r="Q84" i="5" a="1"/>
  <c r="Q84" i="5" s="1"/>
  <c r="P85" i="5"/>
  <c r="Q85" i="5" a="1"/>
  <c r="Q85" i="5" s="1"/>
  <c r="P86" i="5"/>
  <c r="Q86" i="5" a="1"/>
  <c r="Q86" i="5" s="1"/>
  <c r="P87" i="5"/>
  <c r="Q87" i="5" a="1"/>
  <c r="Q87" i="5" s="1"/>
  <c r="P88" i="5"/>
  <c r="Q88" i="5" a="1"/>
  <c r="Q88" i="5" s="1"/>
  <c r="P89" i="5"/>
  <c r="Q89" i="5" a="1"/>
  <c r="Q89" i="5" s="1"/>
  <c r="P90" i="5"/>
  <c r="Q90" i="5" a="1"/>
  <c r="Q90" i="5" s="1"/>
  <c r="P91" i="5"/>
  <c r="Q91" i="5" a="1"/>
  <c r="Q91" i="5" s="1"/>
  <c r="P92" i="5"/>
  <c r="Q92" i="5" a="1"/>
  <c r="Q92" i="5" s="1"/>
  <c r="P93" i="5"/>
  <c r="Q93" i="5" a="1"/>
  <c r="Q93" i="5" s="1"/>
  <c r="P94" i="5"/>
  <c r="Q94" i="5" a="1"/>
  <c r="Q94" i="5" s="1"/>
  <c r="P95" i="5"/>
  <c r="Q95" i="5" a="1"/>
  <c r="Q95" i="5" s="1"/>
  <c r="P96" i="5"/>
  <c r="Q96" i="5" a="1"/>
  <c r="Q96" i="5" s="1"/>
  <c r="P97" i="5"/>
  <c r="Q97" i="5" a="1"/>
  <c r="Q97" i="5" s="1"/>
  <c r="P98" i="5"/>
  <c r="Q98" i="5" a="1"/>
  <c r="Q98" i="5" s="1"/>
  <c r="P99" i="5"/>
  <c r="Q99" i="5" a="1"/>
  <c r="Q99" i="5" s="1"/>
  <c r="P100" i="5"/>
  <c r="Q100" i="5" a="1"/>
  <c r="Q100" i="5" s="1"/>
  <c r="P101" i="5"/>
  <c r="Q101" i="5" a="1"/>
  <c r="Q101" i="5" s="1"/>
  <c r="P102" i="5"/>
  <c r="Q102" i="5" a="1"/>
  <c r="Q102" i="5" s="1"/>
  <c r="P103" i="5"/>
  <c r="Q103" i="5" a="1"/>
  <c r="Q103" i="5" s="1"/>
  <c r="P104" i="5"/>
  <c r="Q104" i="5" a="1"/>
  <c r="Q104" i="5" s="1"/>
  <c r="P105" i="5"/>
  <c r="Q105" i="5" a="1"/>
  <c r="Q105" i="5" s="1"/>
  <c r="P106" i="5"/>
  <c r="Q106" i="5" a="1"/>
  <c r="Q106" i="5" s="1"/>
  <c r="P107" i="5"/>
  <c r="Q107" i="5" a="1"/>
  <c r="Q107" i="5" s="1"/>
  <c r="P108" i="5"/>
  <c r="Q108" i="5" a="1"/>
  <c r="Q108" i="5" s="1"/>
  <c r="P109" i="5"/>
  <c r="Q109" i="5" a="1"/>
  <c r="Q109" i="5" s="1"/>
  <c r="P110" i="5"/>
  <c r="Q110" i="5" a="1"/>
  <c r="Q110" i="5" s="1"/>
  <c r="P111" i="5"/>
  <c r="Q111" i="5" a="1"/>
  <c r="Q111" i="5" s="1"/>
  <c r="P112" i="5"/>
  <c r="Q112" i="5" a="1"/>
  <c r="Q112" i="5" s="1"/>
  <c r="P113" i="5"/>
  <c r="Q113" i="5" a="1"/>
  <c r="Q113" i="5" s="1"/>
  <c r="P114" i="5"/>
  <c r="Q114" i="5" a="1"/>
  <c r="Q114" i="5" s="1"/>
  <c r="P115" i="5"/>
  <c r="Q115" i="5" a="1"/>
  <c r="Q115" i="5" s="1"/>
  <c r="P116" i="5"/>
  <c r="Q116" i="5" a="1"/>
  <c r="Q116" i="5" s="1"/>
  <c r="P117" i="5"/>
  <c r="Q117" i="5" a="1"/>
  <c r="Q117" i="5" s="1"/>
  <c r="P118" i="5"/>
  <c r="Q118" i="5" a="1"/>
  <c r="Q118" i="5" s="1"/>
  <c r="P119" i="5"/>
  <c r="Q119" i="5" a="1"/>
  <c r="Q119" i="5" s="1"/>
  <c r="P120" i="5"/>
  <c r="Q120" i="5" a="1"/>
  <c r="Q120" i="5" s="1"/>
  <c r="P121" i="5"/>
  <c r="Q121" i="5" a="1"/>
  <c r="Q121" i="5" s="1"/>
  <c r="P122" i="5"/>
  <c r="Q122" i="5" a="1"/>
  <c r="Q122" i="5" s="1"/>
  <c r="P123" i="5"/>
  <c r="Q123" i="5" a="1"/>
  <c r="Q123" i="5" s="1"/>
  <c r="P124" i="5"/>
  <c r="Q124" i="5" a="1"/>
  <c r="Q124" i="5" s="1"/>
  <c r="P125" i="5"/>
  <c r="Q125" i="5" a="1"/>
  <c r="Q125" i="5" s="1"/>
  <c r="P126" i="5"/>
  <c r="Q126" i="5" a="1"/>
  <c r="Q126" i="5" s="1"/>
  <c r="P127" i="5"/>
  <c r="Q127" i="5" a="1"/>
  <c r="Q127" i="5" s="1"/>
  <c r="P128" i="5"/>
  <c r="Q128" i="5" a="1"/>
  <c r="Q128" i="5" s="1"/>
  <c r="P129" i="5"/>
  <c r="Q129" i="5" a="1"/>
  <c r="Q129" i="5" s="1"/>
  <c r="P130" i="5"/>
  <c r="Q130" i="5" a="1"/>
  <c r="Q130" i="5" s="1"/>
  <c r="P131" i="5"/>
  <c r="Q131" i="5" a="1"/>
  <c r="Q131" i="5" s="1"/>
  <c r="P132" i="5"/>
  <c r="Q132" i="5" a="1"/>
  <c r="Q132" i="5" s="1"/>
  <c r="P133" i="5"/>
  <c r="Q133" i="5" a="1"/>
  <c r="Q133" i="5" s="1"/>
  <c r="P134" i="5"/>
  <c r="Q134" i="5" a="1"/>
  <c r="Q134" i="5" s="1"/>
  <c r="P135" i="5"/>
  <c r="Q135" i="5" a="1"/>
  <c r="Q135" i="5" s="1"/>
  <c r="P136" i="5"/>
  <c r="Q136" i="5" a="1"/>
  <c r="Q136" i="5" s="1"/>
  <c r="P137" i="5"/>
  <c r="Q137" i="5" a="1"/>
  <c r="Q137" i="5" s="1"/>
  <c r="P138" i="5"/>
  <c r="Q138" i="5" a="1"/>
  <c r="Q138" i="5" s="1"/>
  <c r="P139" i="5"/>
  <c r="Q139" i="5" a="1"/>
  <c r="Q139" i="5" s="1"/>
  <c r="P140" i="5"/>
  <c r="Q140" i="5" a="1"/>
  <c r="Q140" i="5" s="1"/>
  <c r="P141" i="5"/>
  <c r="Q141" i="5" a="1"/>
  <c r="Q141" i="5" s="1"/>
  <c r="P142" i="5"/>
  <c r="Q142" i="5" a="1"/>
  <c r="Q142" i="5" s="1"/>
  <c r="P143" i="5"/>
  <c r="Q143" i="5" a="1"/>
  <c r="Q143" i="5" s="1"/>
  <c r="P144" i="5"/>
  <c r="Q144" i="5" a="1"/>
  <c r="Q144" i="5" s="1"/>
  <c r="P145" i="5"/>
  <c r="Q145" i="5" a="1"/>
  <c r="Q145" i="5" s="1"/>
  <c r="P146" i="5"/>
  <c r="Q146" i="5" a="1"/>
  <c r="Q146" i="5" s="1"/>
  <c r="AM11" i="2" l="1"/>
  <c r="AM12" i="2" s="1"/>
  <c r="AM13" i="2" s="1"/>
  <c r="AM14" i="2" s="1"/>
  <c r="AM15" i="2" s="1"/>
  <c r="AM16" i="2" s="1"/>
  <c r="AM17" i="2" s="1"/>
  <c r="AM18" i="2" s="1"/>
  <c r="AM19" i="2" s="1"/>
  <c r="AM20" i="2" s="1"/>
  <c r="AM21" i="2" s="1"/>
  <c r="AM22" i="2" s="1"/>
  <c r="AM23" i="2" s="1"/>
  <c r="AM24" i="2" s="1"/>
  <c r="AM25" i="2" s="1"/>
  <c r="AM26" i="2" s="1"/>
  <c r="AM27" i="2" s="1"/>
  <c r="AK1" i="2"/>
  <c r="AB23" i="1"/>
  <c r="V23" i="1"/>
  <c r="AB3" i="1"/>
  <c r="V3" i="1"/>
  <c r="M30" i="1" a="1"/>
  <c r="M30" i="1" s="1"/>
  <c r="S30" i="1" s="1"/>
  <c r="V30" i="1"/>
  <c r="M26" i="1" a="1"/>
  <c r="M26" i="1" s="1"/>
  <c r="S26" i="1" s="1"/>
  <c r="V26" i="1"/>
  <c r="M22" i="1" a="1"/>
  <c r="M22" i="1" s="1"/>
  <c r="S22" i="1" s="1"/>
  <c r="V22" i="1"/>
  <c r="M18" i="1" a="1"/>
  <c r="M18" i="1" s="1"/>
  <c r="S18" i="1" s="1"/>
  <c r="V18" i="1"/>
  <c r="M14" i="1" a="1"/>
  <c r="M14" i="1" s="1"/>
  <c r="S14" i="1" s="1"/>
  <c r="V14" i="1"/>
  <c r="M10" i="1" a="1"/>
  <c r="M10" i="1" s="1"/>
  <c r="S10" i="1" s="1"/>
  <c r="V10" i="1"/>
  <c r="M6" i="1" a="1"/>
  <c r="M6" i="1" s="1"/>
  <c r="S6" i="1" s="1"/>
  <c r="V6" i="1"/>
  <c r="N6" i="1" a="1"/>
  <c r="N6" i="1" s="1"/>
  <c r="T6" i="1" s="1"/>
  <c r="AB29" i="1"/>
  <c r="V29" i="1"/>
  <c r="AB25" i="1"/>
  <c r="V25" i="1"/>
  <c r="AB21" i="1"/>
  <c r="V21" i="1"/>
  <c r="AB17" i="1"/>
  <c r="V17" i="1"/>
  <c r="AB13" i="1"/>
  <c r="V13" i="1"/>
  <c r="AB9" i="1"/>
  <c r="V9" i="1"/>
  <c r="AB5" i="1"/>
  <c r="V5" i="1"/>
  <c r="N18" i="1" a="1"/>
  <c r="N18" i="1" s="1"/>
  <c r="T18" i="1" s="1"/>
  <c r="AB27" i="1"/>
  <c r="V27" i="1"/>
  <c r="AB19" i="1"/>
  <c r="V19" i="1"/>
  <c r="AB15" i="1"/>
  <c r="V15" i="1"/>
  <c r="AB11" i="1"/>
  <c r="V11" i="1"/>
  <c r="AB7" i="1"/>
  <c r="V7" i="1"/>
  <c r="N22" i="1" a="1"/>
  <c r="N22" i="1" s="1"/>
  <c r="T22" i="1" s="1"/>
  <c r="AB28" i="1"/>
  <c r="V28" i="1"/>
  <c r="AB24" i="1"/>
  <c r="V24" i="1"/>
  <c r="AB20" i="1"/>
  <c r="V20" i="1"/>
  <c r="AB16" i="1"/>
  <c r="V16" i="1"/>
  <c r="AB12" i="1"/>
  <c r="V12" i="1"/>
  <c r="AB8" i="1"/>
  <c r="V8" i="1"/>
  <c r="AB4" i="1"/>
  <c r="V4" i="1"/>
  <c r="N30" i="1" a="1"/>
  <c r="N30" i="1" s="1"/>
  <c r="T30" i="1" s="1"/>
  <c r="N14" i="1" a="1"/>
  <c r="N14" i="1" s="1"/>
  <c r="T14" i="1" s="1"/>
  <c r="AJ8" i="2"/>
  <c r="AJ12" i="2"/>
  <c r="AJ16" i="2"/>
  <c r="AJ20" i="2"/>
  <c r="AJ24" i="2"/>
  <c r="AJ9" i="2"/>
  <c r="AJ13" i="2"/>
  <c r="AJ17" i="2"/>
  <c r="AJ21" i="2"/>
  <c r="AJ25" i="2"/>
  <c r="AJ27" i="2"/>
  <c r="AJ6" i="2"/>
  <c r="AJ10" i="2"/>
  <c r="AJ14" i="2"/>
  <c r="AJ18" i="2"/>
  <c r="AJ22" i="2"/>
  <c r="AJ26" i="2"/>
  <c r="AJ7" i="2"/>
  <c r="AJ11" i="2"/>
  <c r="AJ15" i="2"/>
  <c r="AJ19" i="2"/>
  <c r="AJ23" i="2"/>
  <c r="AD3" i="2"/>
  <c r="AD2" i="2" s="1"/>
  <c r="AD1" i="2" s="1"/>
  <c r="Y92" i="2"/>
  <c r="Y56" i="2"/>
  <c r="Y112" i="2"/>
  <c r="Y114" i="2"/>
  <c r="Y17" i="2"/>
  <c r="Y18" i="2"/>
  <c r="Y96" i="2"/>
  <c r="Y25" i="2"/>
  <c r="Y26" i="2"/>
  <c r="Y47" i="2"/>
  <c r="Y21" i="2"/>
  <c r="Y127" i="2"/>
  <c r="Y130" i="2"/>
  <c r="Y65" i="2"/>
  <c r="Y134" i="2"/>
  <c r="Y81" i="2"/>
  <c r="Y49" i="2"/>
  <c r="Y140" i="2"/>
  <c r="Y51" i="2"/>
  <c r="Y72" i="2"/>
  <c r="Y6" i="2"/>
  <c r="Y144" i="2"/>
  <c r="Y7" i="2"/>
  <c r="Y52" i="2"/>
  <c r="Y10" i="2"/>
  <c r="Y70" i="2"/>
  <c r="Y76" i="2"/>
  <c r="Y34" i="2"/>
  <c r="Y77" i="2"/>
  <c r="Y58" i="2"/>
  <c r="Y48" i="2"/>
  <c r="Y119" i="2"/>
  <c r="Y38" i="2"/>
  <c r="Y40" i="2"/>
  <c r="Y97" i="2"/>
  <c r="Y121" i="2"/>
  <c r="Y125" i="2"/>
  <c r="Y15" i="2"/>
  <c r="Y129" i="2"/>
  <c r="Y131" i="2"/>
  <c r="Y29" i="2"/>
  <c r="Y101" i="2"/>
  <c r="Y71" i="2"/>
  <c r="Y136" i="2"/>
  <c r="Y139" i="2"/>
  <c r="Y61" i="2"/>
  <c r="Y62" i="2"/>
  <c r="Y142" i="2"/>
  <c r="Y91" i="2"/>
  <c r="Y46" i="2"/>
  <c r="Y27" i="2"/>
  <c r="Y3" i="2"/>
  <c r="Y90" i="2"/>
  <c r="Y53" i="2"/>
  <c r="Y55" i="2"/>
  <c r="Y30" i="2"/>
  <c r="Y145" i="2"/>
  <c r="Y86" i="2"/>
  <c r="Y45" i="2"/>
  <c r="Y19" i="2"/>
  <c r="Y105" i="2"/>
  <c r="Y8" i="2"/>
  <c r="Y83" i="2"/>
  <c r="Y69" i="2"/>
  <c r="Y33" i="2"/>
  <c r="Y110" i="2"/>
  <c r="Y104" i="2"/>
  <c r="Y54" i="2"/>
  <c r="Y13" i="2"/>
  <c r="Y67" i="2"/>
  <c r="Y103" i="2"/>
  <c r="Y14" i="2"/>
  <c r="Y39" i="2"/>
  <c r="Y84" i="2"/>
  <c r="Y120" i="2"/>
  <c r="Y74" i="2"/>
  <c r="Y124" i="2"/>
  <c r="Y4" i="2"/>
  <c r="Y68" i="2"/>
  <c r="Y23" i="2"/>
  <c r="Y59" i="2"/>
  <c r="Y89" i="2"/>
  <c r="Y12" i="2"/>
  <c r="Y24" i="2"/>
  <c r="Y60" i="2"/>
  <c r="Y82" i="2"/>
  <c r="Y99" i="2"/>
  <c r="Y106" i="2"/>
  <c r="Y73" i="2"/>
  <c r="Y32" i="2"/>
  <c r="Y107" i="2"/>
  <c r="Y108" i="2"/>
  <c r="Y111" i="2"/>
  <c r="Y16" i="2"/>
  <c r="Y57" i="2"/>
  <c r="Y113" i="2"/>
  <c r="Y28" i="2"/>
  <c r="Y22" i="2"/>
  <c r="Y20" i="2"/>
  <c r="Y115" i="2"/>
  <c r="Y116" i="2"/>
  <c r="Y35" i="2"/>
  <c r="Y88" i="2"/>
  <c r="Y117" i="2"/>
  <c r="Y118" i="2"/>
  <c r="Y36" i="2"/>
  <c r="Y37" i="2"/>
  <c r="Y93" i="2"/>
  <c r="Y41" i="2"/>
  <c r="Y80" i="2"/>
  <c r="Y122" i="2"/>
  <c r="Y123" i="2"/>
  <c r="Y98" i="2"/>
  <c r="Y126" i="2"/>
  <c r="Y128" i="2"/>
  <c r="Y42" i="2"/>
  <c r="Y11" i="2"/>
  <c r="Y78" i="2"/>
  <c r="Y132" i="2"/>
  <c r="Y133" i="2"/>
  <c r="Y135" i="2"/>
  <c r="Y5" i="2"/>
  <c r="Y137" i="2"/>
  <c r="Y138" i="2"/>
  <c r="Y66" i="2"/>
  <c r="Y141" i="2"/>
  <c r="Y79" i="2"/>
  <c r="Y94" i="2"/>
  <c r="Y100" i="2"/>
  <c r="Y143" i="2"/>
  <c r="Y44" i="2"/>
  <c r="Y63" i="2"/>
  <c r="Y75" i="2"/>
  <c r="Y85" i="2"/>
  <c r="Y31" i="2"/>
  <c r="Y146" i="2"/>
  <c r="Y95" i="2"/>
  <c r="Y50" i="2"/>
  <c r="Y9" i="2"/>
  <c r="Y147" i="2"/>
  <c r="Y109" i="2"/>
  <c r="Y87" i="2"/>
  <c r="Y64" i="2"/>
  <c r="Y43" i="2"/>
  <c r="Y102" i="2"/>
  <c r="N29" i="1" a="1"/>
  <c r="N29" i="1" s="1"/>
  <c r="T29" i="1" s="1"/>
  <c r="N25" i="1" a="1"/>
  <c r="N25" i="1" s="1"/>
  <c r="T25" i="1" s="1"/>
  <c r="N21" i="1" a="1"/>
  <c r="N21" i="1" s="1"/>
  <c r="T21" i="1" s="1"/>
  <c r="N17" i="1" a="1"/>
  <c r="N17" i="1" s="1"/>
  <c r="T17" i="1" s="1"/>
  <c r="N13" i="1" a="1"/>
  <c r="N13" i="1" s="1"/>
  <c r="T13" i="1" s="1"/>
  <c r="N9" i="1" a="1"/>
  <c r="N9" i="1" s="1"/>
  <c r="T9" i="1" s="1"/>
  <c r="N5" i="1" a="1"/>
  <c r="N5" i="1" s="1"/>
  <c r="T5" i="1" s="1"/>
  <c r="N28" i="1" a="1"/>
  <c r="N28" i="1" s="1"/>
  <c r="T28" i="1" s="1"/>
  <c r="N24" i="1" a="1"/>
  <c r="N24" i="1" s="1"/>
  <c r="T24" i="1" s="1"/>
  <c r="N20" i="1" a="1"/>
  <c r="N20" i="1" s="1"/>
  <c r="T20" i="1" s="1"/>
  <c r="N16" i="1" a="1"/>
  <c r="N16" i="1" s="1"/>
  <c r="T16" i="1" s="1"/>
  <c r="N12" i="1" a="1"/>
  <c r="N12" i="1" s="1"/>
  <c r="T12" i="1" s="1"/>
  <c r="N8" i="1" a="1"/>
  <c r="N8" i="1" s="1"/>
  <c r="T8" i="1" s="1"/>
  <c r="N4" i="1" a="1"/>
  <c r="N4" i="1" s="1"/>
  <c r="T4" i="1" s="1"/>
  <c r="N27" i="1" a="1"/>
  <c r="N27" i="1" s="1"/>
  <c r="T27" i="1" s="1"/>
  <c r="N23" i="1" a="1"/>
  <c r="N23" i="1" s="1"/>
  <c r="T23" i="1" s="1"/>
  <c r="N19" i="1" a="1"/>
  <c r="N19" i="1" s="1"/>
  <c r="T19" i="1" s="1"/>
  <c r="N15" i="1" a="1"/>
  <c r="N15" i="1" s="1"/>
  <c r="T15" i="1" s="1"/>
  <c r="N11" i="1" a="1"/>
  <c r="N11" i="1" s="1"/>
  <c r="T11" i="1" s="1"/>
  <c r="N7" i="1" a="1"/>
  <c r="N7" i="1" s="1"/>
  <c r="T7" i="1" s="1"/>
  <c r="N3" i="1" a="1"/>
  <c r="N3" i="1" s="1"/>
  <c r="T3" i="1" s="1"/>
  <c r="AB14" i="1"/>
  <c r="I11" i="1" a="1"/>
  <c r="I11" i="1" s="1"/>
  <c r="O11" i="1" s="1"/>
  <c r="I27" i="1" a="1"/>
  <c r="I27" i="1" s="1"/>
  <c r="O27" i="1" s="1"/>
  <c r="M3" i="1" a="1"/>
  <c r="M3" i="1" s="1"/>
  <c r="S3" i="1" s="1"/>
  <c r="I19" i="1" a="1"/>
  <c r="I19" i="1" s="1"/>
  <c r="O19" i="1" s="1"/>
  <c r="I7" i="1" a="1"/>
  <c r="I7" i="1" s="1"/>
  <c r="O7" i="1" s="1"/>
  <c r="I23" i="1" a="1"/>
  <c r="I23" i="1" s="1"/>
  <c r="O23" i="1" s="1"/>
  <c r="I15" i="1" a="1"/>
  <c r="I15" i="1" s="1"/>
  <c r="O15" i="1" s="1"/>
  <c r="K4" i="1" a="1"/>
  <c r="K4" i="1" s="1"/>
  <c r="Q4" i="1" s="1"/>
  <c r="M7" i="1" a="1"/>
  <c r="M7" i="1" s="1"/>
  <c r="S7" i="1" s="1"/>
  <c r="M11" i="1" a="1"/>
  <c r="M11" i="1" s="1"/>
  <c r="S11" i="1" s="1"/>
  <c r="M15" i="1" a="1"/>
  <c r="M15" i="1" s="1"/>
  <c r="S15" i="1" s="1"/>
  <c r="M19" i="1" a="1"/>
  <c r="M19" i="1" s="1"/>
  <c r="S19" i="1" s="1"/>
  <c r="M23" i="1" a="1"/>
  <c r="M23" i="1" s="1"/>
  <c r="S23" i="1" s="1"/>
  <c r="M27" i="1" a="1"/>
  <c r="M27" i="1" s="1"/>
  <c r="S27" i="1" s="1"/>
  <c r="I3" i="1" a="1"/>
  <c r="I3" i="1" s="1"/>
  <c r="O3" i="1" s="1"/>
  <c r="L4" i="1" a="1"/>
  <c r="L4" i="1" s="1"/>
  <c r="R4" i="1" s="1"/>
  <c r="L8" i="1" a="1"/>
  <c r="L8" i="1" s="1"/>
  <c r="R8" i="1" s="1"/>
  <c r="L12" i="1" a="1"/>
  <c r="L12" i="1" s="1"/>
  <c r="R12" i="1" s="1"/>
  <c r="L16" i="1" a="1"/>
  <c r="L16" i="1" s="1"/>
  <c r="R16" i="1" s="1"/>
  <c r="L20" i="1" a="1"/>
  <c r="L20" i="1" s="1"/>
  <c r="R20" i="1" s="1"/>
  <c r="L24" i="1" a="1"/>
  <c r="L24" i="1" s="1"/>
  <c r="R24" i="1" s="1"/>
  <c r="L28" i="1" a="1"/>
  <c r="L28" i="1" s="1"/>
  <c r="R28" i="1" s="1"/>
  <c r="AB30" i="1"/>
  <c r="L3" i="1" a="1"/>
  <c r="L3" i="1" s="1"/>
  <c r="R3" i="1" s="1"/>
  <c r="J6" i="1" a="1"/>
  <c r="J6" i="1" s="1"/>
  <c r="P6" i="1" s="1"/>
  <c r="J10" i="1" a="1"/>
  <c r="J10" i="1" s="1"/>
  <c r="P10" i="1" s="1"/>
  <c r="J14" i="1" a="1"/>
  <c r="J14" i="1" s="1"/>
  <c r="P14" i="1" s="1"/>
  <c r="J18" i="1" a="1"/>
  <c r="J18" i="1" s="1"/>
  <c r="P18" i="1" s="1"/>
  <c r="J22" i="1" a="1"/>
  <c r="J22" i="1" s="1"/>
  <c r="P22" i="1" s="1"/>
  <c r="J26" i="1" a="1"/>
  <c r="J26" i="1" s="1"/>
  <c r="P26" i="1" s="1"/>
  <c r="J30" i="1" a="1"/>
  <c r="J30" i="1" s="1"/>
  <c r="P30" i="1" s="1"/>
  <c r="K5" i="1" a="1"/>
  <c r="K5" i="1" s="1"/>
  <c r="Q5" i="1" s="1"/>
  <c r="K9" i="1" a="1"/>
  <c r="K9" i="1" s="1"/>
  <c r="Q9" i="1" s="1"/>
  <c r="K13" i="1" a="1"/>
  <c r="K13" i="1" s="1"/>
  <c r="Q13" i="1" s="1"/>
  <c r="K17" i="1" a="1"/>
  <c r="K17" i="1" s="1"/>
  <c r="Q17" i="1" s="1"/>
  <c r="K21" i="1" a="1"/>
  <c r="K21" i="1" s="1"/>
  <c r="Q21" i="1" s="1"/>
  <c r="K25" i="1" a="1"/>
  <c r="K25" i="1" s="1"/>
  <c r="Q25" i="1" s="1"/>
  <c r="K29" i="1" a="1"/>
  <c r="K29" i="1" s="1"/>
  <c r="Q29" i="1" s="1"/>
  <c r="AB26" i="1"/>
  <c r="AB10" i="1"/>
  <c r="J3" i="1" a="1"/>
  <c r="J3" i="1" s="1"/>
  <c r="P3" i="1" s="1"/>
  <c r="I4" i="1" a="1"/>
  <c r="I4" i="1" s="1"/>
  <c r="O4" i="1" s="1"/>
  <c r="M4" i="1" a="1"/>
  <c r="M4" i="1" s="1"/>
  <c r="S4" i="1" s="1"/>
  <c r="L5" i="1" a="1"/>
  <c r="L5" i="1" s="1"/>
  <c r="R5" i="1" s="1"/>
  <c r="K6" i="1" a="1"/>
  <c r="K6" i="1" s="1"/>
  <c r="Q6" i="1" s="1"/>
  <c r="J7" i="1" a="1"/>
  <c r="J7" i="1" s="1"/>
  <c r="P7" i="1" s="1"/>
  <c r="I8" i="1" a="1"/>
  <c r="I8" i="1" s="1"/>
  <c r="O8" i="1" s="1"/>
  <c r="M8" i="1" a="1"/>
  <c r="M8" i="1" s="1"/>
  <c r="S8" i="1" s="1"/>
  <c r="L9" i="1" a="1"/>
  <c r="L9" i="1" s="1"/>
  <c r="R9" i="1" s="1"/>
  <c r="K10" i="1" a="1"/>
  <c r="K10" i="1" s="1"/>
  <c r="Q10" i="1" s="1"/>
  <c r="J11" i="1" a="1"/>
  <c r="J11" i="1" s="1"/>
  <c r="P11" i="1" s="1"/>
  <c r="I12" i="1" a="1"/>
  <c r="I12" i="1" s="1"/>
  <c r="O12" i="1" s="1"/>
  <c r="M12" i="1" a="1"/>
  <c r="M12" i="1" s="1"/>
  <c r="S12" i="1" s="1"/>
  <c r="L13" i="1" a="1"/>
  <c r="L13" i="1" s="1"/>
  <c r="R13" i="1" s="1"/>
  <c r="K14" i="1" a="1"/>
  <c r="K14" i="1" s="1"/>
  <c r="Q14" i="1" s="1"/>
  <c r="J15" i="1" a="1"/>
  <c r="J15" i="1" s="1"/>
  <c r="P15" i="1" s="1"/>
  <c r="I16" i="1" a="1"/>
  <c r="I16" i="1" s="1"/>
  <c r="O16" i="1" s="1"/>
  <c r="M16" i="1" a="1"/>
  <c r="M16" i="1" s="1"/>
  <c r="S16" i="1" s="1"/>
  <c r="L17" i="1" a="1"/>
  <c r="L17" i="1" s="1"/>
  <c r="R17" i="1" s="1"/>
  <c r="K18" i="1" a="1"/>
  <c r="K18" i="1" s="1"/>
  <c r="Q18" i="1" s="1"/>
  <c r="J19" i="1" a="1"/>
  <c r="J19" i="1" s="1"/>
  <c r="P19" i="1" s="1"/>
  <c r="I20" i="1" a="1"/>
  <c r="I20" i="1" s="1"/>
  <c r="O20" i="1" s="1"/>
  <c r="M20" i="1" a="1"/>
  <c r="M20" i="1" s="1"/>
  <c r="S20" i="1" s="1"/>
  <c r="L21" i="1" a="1"/>
  <c r="L21" i="1" s="1"/>
  <c r="R21" i="1" s="1"/>
  <c r="K22" i="1" a="1"/>
  <c r="K22" i="1" s="1"/>
  <c r="Q22" i="1" s="1"/>
  <c r="J23" i="1" a="1"/>
  <c r="J23" i="1" s="1"/>
  <c r="P23" i="1" s="1"/>
  <c r="I24" i="1" a="1"/>
  <c r="I24" i="1" s="1"/>
  <c r="O24" i="1" s="1"/>
  <c r="M24" i="1" a="1"/>
  <c r="M24" i="1" s="1"/>
  <c r="S24" i="1" s="1"/>
  <c r="L25" i="1" a="1"/>
  <c r="L25" i="1" s="1"/>
  <c r="R25" i="1" s="1"/>
  <c r="K26" i="1" a="1"/>
  <c r="K26" i="1" s="1"/>
  <c r="Q26" i="1" s="1"/>
  <c r="J27" i="1" a="1"/>
  <c r="J27" i="1" s="1"/>
  <c r="P27" i="1" s="1"/>
  <c r="I28" i="1" a="1"/>
  <c r="I28" i="1" s="1"/>
  <c r="O28" i="1" s="1"/>
  <c r="M28" i="1" a="1"/>
  <c r="M28" i="1" s="1"/>
  <c r="S28" i="1" s="1"/>
  <c r="L29" i="1" a="1"/>
  <c r="L29" i="1" s="1"/>
  <c r="R29" i="1" s="1"/>
  <c r="K30" i="1" a="1"/>
  <c r="K30" i="1" s="1"/>
  <c r="Q30" i="1" s="1"/>
  <c r="AB22" i="1"/>
  <c r="AB6" i="1"/>
  <c r="K3" i="1" a="1"/>
  <c r="K3" i="1" s="1"/>
  <c r="Q3" i="1" s="1"/>
  <c r="J4" i="1" a="1"/>
  <c r="J4" i="1" s="1"/>
  <c r="P4" i="1" s="1"/>
  <c r="I5" i="1" a="1"/>
  <c r="I5" i="1" s="1"/>
  <c r="O5" i="1" s="1"/>
  <c r="M5" i="1" a="1"/>
  <c r="M5" i="1" s="1"/>
  <c r="S5" i="1" s="1"/>
  <c r="L6" i="1" a="1"/>
  <c r="L6" i="1" s="1"/>
  <c r="R6" i="1" s="1"/>
  <c r="K7" i="1" a="1"/>
  <c r="K7" i="1" s="1"/>
  <c r="Q7" i="1" s="1"/>
  <c r="J8" i="1" a="1"/>
  <c r="J8" i="1" s="1"/>
  <c r="P8" i="1" s="1"/>
  <c r="I9" i="1" a="1"/>
  <c r="I9" i="1" s="1"/>
  <c r="O9" i="1" s="1"/>
  <c r="M9" i="1" a="1"/>
  <c r="M9" i="1" s="1"/>
  <c r="S9" i="1" s="1"/>
  <c r="L10" i="1" a="1"/>
  <c r="L10" i="1" s="1"/>
  <c r="R10" i="1" s="1"/>
  <c r="K11" i="1" a="1"/>
  <c r="K11" i="1" s="1"/>
  <c r="Q11" i="1" s="1"/>
  <c r="J12" i="1" a="1"/>
  <c r="J12" i="1" s="1"/>
  <c r="P12" i="1" s="1"/>
  <c r="I13" i="1" a="1"/>
  <c r="I13" i="1" s="1"/>
  <c r="O13" i="1" s="1"/>
  <c r="M13" i="1" a="1"/>
  <c r="M13" i="1" s="1"/>
  <c r="S13" i="1" s="1"/>
  <c r="L14" i="1" a="1"/>
  <c r="L14" i="1" s="1"/>
  <c r="R14" i="1" s="1"/>
  <c r="K15" i="1" a="1"/>
  <c r="K15" i="1" s="1"/>
  <c r="Q15" i="1" s="1"/>
  <c r="J16" i="1" a="1"/>
  <c r="J16" i="1" s="1"/>
  <c r="P16" i="1" s="1"/>
  <c r="I17" i="1" a="1"/>
  <c r="I17" i="1" s="1"/>
  <c r="O17" i="1" s="1"/>
  <c r="M17" i="1" a="1"/>
  <c r="M17" i="1" s="1"/>
  <c r="S17" i="1" s="1"/>
  <c r="L18" i="1" a="1"/>
  <c r="L18" i="1" s="1"/>
  <c r="R18" i="1" s="1"/>
  <c r="K19" i="1" a="1"/>
  <c r="K19" i="1" s="1"/>
  <c r="Q19" i="1" s="1"/>
  <c r="J20" i="1" a="1"/>
  <c r="J20" i="1" s="1"/>
  <c r="P20" i="1" s="1"/>
  <c r="I21" i="1" a="1"/>
  <c r="I21" i="1" s="1"/>
  <c r="O21" i="1" s="1"/>
  <c r="M21" i="1" a="1"/>
  <c r="M21" i="1" s="1"/>
  <c r="S21" i="1" s="1"/>
  <c r="L22" i="1" a="1"/>
  <c r="L22" i="1" s="1"/>
  <c r="R22" i="1" s="1"/>
  <c r="K23" i="1" a="1"/>
  <c r="K23" i="1" s="1"/>
  <c r="Q23" i="1" s="1"/>
  <c r="J24" i="1" a="1"/>
  <c r="J24" i="1" s="1"/>
  <c r="P24" i="1" s="1"/>
  <c r="I25" i="1" a="1"/>
  <c r="I25" i="1" s="1"/>
  <c r="O25" i="1" s="1"/>
  <c r="M25" i="1" a="1"/>
  <c r="M25" i="1" s="1"/>
  <c r="S25" i="1" s="1"/>
  <c r="L26" i="1" a="1"/>
  <c r="L26" i="1" s="1"/>
  <c r="R26" i="1" s="1"/>
  <c r="K27" i="1" a="1"/>
  <c r="K27" i="1" s="1"/>
  <c r="Q27" i="1" s="1"/>
  <c r="J28" i="1" a="1"/>
  <c r="J28" i="1" s="1"/>
  <c r="P28" i="1" s="1"/>
  <c r="I29" i="1" a="1"/>
  <c r="I29" i="1" s="1"/>
  <c r="O29" i="1" s="1"/>
  <c r="M29" i="1" a="1"/>
  <c r="M29" i="1" s="1"/>
  <c r="S29" i="1" s="1"/>
  <c r="L30" i="1" a="1"/>
  <c r="L30" i="1" s="1"/>
  <c r="R30" i="1" s="1"/>
  <c r="AB18" i="1"/>
  <c r="J5" i="1" a="1"/>
  <c r="J5" i="1" s="1"/>
  <c r="P5" i="1" s="1"/>
  <c r="I6" i="1" a="1"/>
  <c r="I6" i="1" s="1"/>
  <c r="O6" i="1" s="1"/>
  <c r="L7" i="1" a="1"/>
  <c r="L7" i="1" s="1"/>
  <c r="R7" i="1" s="1"/>
  <c r="K8" i="1" a="1"/>
  <c r="K8" i="1" s="1"/>
  <c r="Q8" i="1" s="1"/>
  <c r="J9" i="1" a="1"/>
  <c r="J9" i="1" s="1"/>
  <c r="P9" i="1" s="1"/>
  <c r="I10" i="1" a="1"/>
  <c r="I10" i="1" s="1"/>
  <c r="O10" i="1" s="1"/>
  <c r="L11" i="1" a="1"/>
  <c r="L11" i="1" s="1"/>
  <c r="R11" i="1" s="1"/>
  <c r="K12" i="1" a="1"/>
  <c r="K12" i="1" s="1"/>
  <c r="Q12" i="1" s="1"/>
  <c r="J13" i="1" a="1"/>
  <c r="J13" i="1" s="1"/>
  <c r="P13" i="1" s="1"/>
  <c r="I14" i="1" a="1"/>
  <c r="I14" i="1" s="1"/>
  <c r="O14" i="1" s="1"/>
  <c r="L15" i="1" a="1"/>
  <c r="L15" i="1" s="1"/>
  <c r="R15" i="1" s="1"/>
  <c r="K16" i="1" a="1"/>
  <c r="K16" i="1" s="1"/>
  <c r="Q16" i="1" s="1"/>
  <c r="J17" i="1" a="1"/>
  <c r="J17" i="1" s="1"/>
  <c r="P17" i="1" s="1"/>
  <c r="I18" i="1" a="1"/>
  <c r="I18" i="1" s="1"/>
  <c r="O18" i="1" s="1"/>
  <c r="L19" i="1" a="1"/>
  <c r="L19" i="1" s="1"/>
  <c r="R19" i="1" s="1"/>
  <c r="K20" i="1" a="1"/>
  <c r="K20" i="1" s="1"/>
  <c r="Q20" i="1" s="1"/>
  <c r="J21" i="1" a="1"/>
  <c r="J21" i="1" s="1"/>
  <c r="P21" i="1" s="1"/>
  <c r="I22" i="1" a="1"/>
  <c r="I22" i="1" s="1"/>
  <c r="O22" i="1" s="1"/>
  <c r="L23" i="1" a="1"/>
  <c r="L23" i="1" s="1"/>
  <c r="R23" i="1" s="1"/>
  <c r="K24" i="1" a="1"/>
  <c r="K24" i="1" s="1"/>
  <c r="Q24" i="1" s="1"/>
  <c r="J25" i="1" a="1"/>
  <c r="J25" i="1" s="1"/>
  <c r="P25" i="1" s="1"/>
  <c r="I26" i="1" a="1"/>
  <c r="I26" i="1" s="1"/>
  <c r="O26" i="1" s="1"/>
  <c r="L27" i="1" a="1"/>
  <c r="L27" i="1" s="1"/>
  <c r="R27" i="1" s="1"/>
  <c r="K28" i="1" a="1"/>
  <c r="K28" i="1" s="1"/>
  <c r="Q28" i="1" s="1"/>
  <c r="J29" i="1" a="1"/>
  <c r="J29" i="1" s="1"/>
  <c r="P29" i="1" s="1"/>
  <c r="I30" i="1" a="1"/>
  <c r="I30" i="1" s="1"/>
  <c r="O30" i="1" s="1"/>
  <c r="B6" i="4" a="1"/>
  <c r="C21" i="4"/>
  <c r="C12" i="4"/>
  <c r="C11" i="4"/>
  <c r="C26" i="4"/>
  <c r="C18" i="4"/>
  <c r="C10" i="4"/>
  <c r="C13" i="4"/>
  <c r="C19" i="4"/>
  <c r="C33" i="4"/>
  <c r="C25" i="4"/>
  <c r="C17" i="4"/>
  <c r="C9" i="4"/>
  <c r="C27" i="4"/>
  <c r="C32" i="4"/>
  <c r="C24" i="4"/>
  <c r="C16" i="4"/>
  <c r="C8" i="4"/>
  <c r="C28" i="4"/>
  <c r="C31" i="4"/>
  <c r="C23" i="4"/>
  <c r="C15" i="4"/>
  <c r="C7" i="4"/>
  <c r="C29" i="4"/>
  <c r="C20" i="4"/>
  <c r="C30" i="4"/>
  <c r="C22" i="4"/>
  <c r="C14" i="4"/>
  <c r="U13" i="1" l="1"/>
  <c r="U20" i="1"/>
  <c r="U23" i="1"/>
  <c r="U9" i="1"/>
  <c r="U16" i="1"/>
  <c r="U7" i="1"/>
  <c r="U11" i="1"/>
  <c r="U4" i="1"/>
  <c r="U27" i="1"/>
  <c r="U25" i="1"/>
  <c r="U21" i="1"/>
  <c r="U5" i="1"/>
  <c r="U28" i="1"/>
  <c r="U12" i="1"/>
  <c r="U19" i="1"/>
  <c r="U29" i="1"/>
  <c r="U30" i="1"/>
  <c r="U26" i="1"/>
  <c r="U22" i="1"/>
  <c r="U18" i="1"/>
  <c r="U14" i="1"/>
  <c r="U10" i="1"/>
  <c r="U6" i="1"/>
  <c r="U17" i="1"/>
  <c r="U24" i="1"/>
  <c r="U8" i="1"/>
  <c r="U3" i="1"/>
  <c r="U15" i="1"/>
  <c r="AJ28" i="2"/>
  <c r="AL22" i="2" s="1"/>
  <c r="AJ3" i="2"/>
  <c r="AJ2" i="2" s="1"/>
  <c r="AJ1" i="2" s="1"/>
  <c r="T31" i="1"/>
  <c r="AC8" i="1" s="1"/>
  <c r="B6" i="4"/>
  <c r="M6" i="4" s="1" a="1"/>
  <c r="M6" i="4" s="1"/>
  <c r="B11" i="4"/>
  <c r="M11" i="4" s="1" a="1"/>
  <c r="M11" i="4" s="1"/>
  <c r="B19" i="4"/>
  <c r="M19" i="4" s="1" a="1"/>
  <c r="M19" i="4" s="1"/>
  <c r="B27" i="4"/>
  <c r="M27" i="4" s="1" a="1"/>
  <c r="M27" i="4" s="1"/>
  <c r="B12" i="4"/>
  <c r="M12" i="4" s="1" a="1"/>
  <c r="M12" i="4" s="1"/>
  <c r="B20" i="4"/>
  <c r="M20" i="4" s="1" a="1"/>
  <c r="M20" i="4" s="1"/>
  <c r="B28" i="4"/>
  <c r="M28" i="4" s="1" a="1"/>
  <c r="M28" i="4" s="1"/>
  <c r="B10" i="4"/>
  <c r="M10" i="4" s="1" a="1"/>
  <c r="M10" i="4" s="1"/>
  <c r="B18" i="4"/>
  <c r="M18" i="4" s="1" a="1"/>
  <c r="M18" i="4" s="1"/>
  <c r="B26" i="4"/>
  <c r="M26" i="4" s="1" a="1"/>
  <c r="M26" i="4" s="1"/>
  <c r="B13" i="4"/>
  <c r="M13" i="4" s="1" a="1"/>
  <c r="M13" i="4" s="1"/>
  <c r="B21" i="4"/>
  <c r="M21" i="4" s="1" a="1"/>
  <c r="M21" i="4" s="1"/>
  <c r="B29" i="4"/>
  <c r="M29" i="4" s="1" a="1"/>
  <c r="M29" i="4" s="1"/>
  <c r="B14" i="4"/>
  <c r="M14" i="4" s="1" a="1"/>
  <c r="M14" i="4" s="1"/>
  <c r="B15" i="4"/>
  <c r="M15" i="4" s="1" a="1"/>
  <c r="M15" i="4" s="1"/>
  <c r="B16" i="4"/>
  <c r="M16" i="4" s="1" a="1"/>
  <c r="M16" i="4" s="1"/>
  <c r="B17" i="4"/>
  <c r="M17" i="4" s="1" a="1"/>
  <c r="M17" i="4" s="1"/>
  <c r="B7" i="4"/>
  <c r="M7" i="4" s="1" a="1"/>
  <c r="M7" i="4" s="1"/>
  <c r="B8" i="4"/>
  <c r="M8" i="4" s="1" a="1"/>
  <c r="M8" i="4" s="1"/>
  <c r="B9" i="4"/>
  <c r="M9" i="4" s="1" a="1"/>
  <c r="M9" i="4" s="1"/>
  <c r="B22" i="4"/>
  <c r="M22" i="4" s="1" a="1"/>
  <c r="M22" i="4" s="1"/>
  <c r="B23" i="4"/>
  <c r="M23" i="4" s="1" a="1"/>
  <c r="M23" i="4" s="1"/>
  <c r="B24" i="4"/>
  <c r="M24" i="4" s="1" a="1"/>
  <c r="M24" i="4" s="1"/>
  <c r="B25" i="4"/>
  <c r="M25" i="4" s="1" a="1"/>
  <c r="M25" i="4" s="1"/>
  <c r="B30" i="4"/>
  <c r="M30" i="4" s="1" a="1"/>
  <c r="M30" i="4" s="1"/>
  <c r="B31" i="4"/>
  <c r="M31" i="4" s="1" a="1"/>
  <c r="M31" i="4" s="1"/>
  <c r="B32" i="4"/>
  <c r="M32" i="4" s="1" a="1"/>
  <c r="M32" i="4" s="1"/>
  <c r="B33" i="4"/>
  <c r="M33" i="4" s="1" a="1"/>
  <c r="M33" i="4" s="1"/>
  <c r="X8" i="1" l="1"/>
  <c r="X10" i="1"/>
  <c r="X26" i="1"/>
  <c r="X29" i="1"/>
  <c r="X12" i="1"/>
  <c r="X5" i="1"/>
  <c r="X25" i="1"/>
  <c r="X4" i="1"/>
  <c r="X7" i="1"/>
  <c r="X9" i="1"/>
  <c r="X20" i="1"/>
  <c r="X15" i="1"/>
  <c r="X17" i="1"/>
  <c r="X24" i="1"/>
  <c r="X14" i="1"/>
  <c r="X30" i="1"/>
  <c r="X28" i="1"/>
  <c r="X21" i="1"/>
  <c r="X27" i="1"/>
  <c r="X11" i="1"/>
  <c r="X16" i="1"/>
  <c r="X23" i="1"/>
  <c r="X13" i="1"/>
  <c r="X18" i="1"/>
  <c r="X6" i="1"/>
  <c r="X22" i="1"/>
  <c r="X19" i="1"/>
  <c r="X3" i="1"/>
  <c r="W8" i="1"/>
  <c r="W18" i="1"/>
  <c r="W26" i="1"/>
  <c r="W29" i="1"/>
  <c r="W12" i="1"/>
  <c r="W5" i="1"/>
  <c r="W25" i="1"/>
  <c r="W4" i="1"/>
  <c r="W7" i="1"/>
  <c r="W9" i="1"/>
  <c r="W20" i="1"/>
  <c r="W15" i="1"/>
  <c r="W10" i="1"/>
  <c r="W24" i="1"/>
  <c r="W6" i="1"/>
  <c r="W14" i="1"/>
  <c r="W22" i="1"/>
  <c r="W30" i="1"/>
  <c r="W19" i="1"/>
  <c r="W28" i="1"/>
  <c r="W21" i="1"/>
  <c r="W27" i="1"/>
  <c r="W11" i="1"/>
  <c r="W16" i="1"/>
  <c r="W23" i="1"/>
  <c r="W13" i="1"/>
  <c r="W17" i="1"/>
  <c r="W3" i="1"/>
  <c r="AL10" i="2"/>
  <c r="AL9" i="2"/>
  <c r="AL23" i="2"/>
  <c r="AL18" i="2"/>
  <c r="AL8" i="2"/>
  <c r="AL26" i="2"/>
  <c r="AL6" i="2"/>
  <c r="AN6" i="2" s="1"/>
  <c r="AL25" i="2"/>
  <c r="AL16" i="2"/>
  <c r="AL11" i="2"/>
  <c r="AL24" i="2"/>
  <c r="AL19" i="2"/>
  <c r="AL15" i="2"/>
  <c r="AL14" i="2"/>
  <c r="AL13" i="2"/>
  <c r="AL17" i="2"/>
  <c r="AL21" i="2"/>
  <c r="AL20" i="2"/>
  <c r="AL12" i="2"/>
  <c r="AL7" i="2"/>
  <c r="AL27" i="2"/>
  <c r="AK2" i="2"/>
  <c r="AC16" i="1"/>
  <c r="AC26" i="1"/>
  <c r="AC30" i="1"/>
  <c r="AC18" i="1"/>
  <c r="AC22" i="1"/>
  <c r="AC27" i="1"/>
  <c r="AC19" i="1"/>
  <c r="AC5" i="1"/>
  <c r="AC4" i="1"/>
  <c r="AC3" i="1"/>
  <c r="AC7" i="1"/>
  <c r="AC17" i="1"/>
  <c r="AC25" i="1"/>
  <c r="AC11" i="1"/>
  <c r="AC23" i="1"/>
  <c r="AC29" i="1"/>
  <c r="AC15" i="1"/>
  <c r="AC10" i="1"/>
  <c r="AC9" i="1"/>
  <c r="AC14" i="1"/>
  <c r="AC6" i="1"/>
  <c r="AC13" i="1"/>
  <c r="AC21" i="1"/>
  <c r="AC28" i="1"/>
  <c r="AC24" i="1"/>
  <c r="AC20" i="1"/>
  <c r="AC12" i="1"/>
  <c r="J1" i="1"/>
  <c r="R1" i="1" l="1"/>
  <c r="AN7" i="2"/>
  <c r="AN8" i="2" s="1"/>
  <c r="AN9" i="2" s="1"/>
  <c r="AN10" i="2" s="1"/>
  <c r="AN11" i="2" s="1"/>
  <c r="AN12" i="2" s="1"/>
  <c r="AN13" i="2" s="1"/>
  <c r="AN14" i="2" s="1"/>
  <c r="AN15" i="2" s="1"/>
  <c r="AN16" i="2" s="1"/>
  <c r="AN17" i="2" s="1"/>
  <c r="AN18" i="2" s="1"/>
  <c r="AN19" i="2" s="1"/>
  <c r="AN20" i="2" s="1"/>
  <c r="AN21" i="2" s="1"/>
  <c r="AN22" i="2" s="1"/>
  <c r="AN23" i="2" s="1"/>
  <c r="AN24" i="2" s="1"/>
  <c r="AN25" i="2" s="1"/>
  <c r="AN26" i="2" s="1"/>
  <c r="AN27" i="2" s="1"/>
  <c r="U3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<sst xmlns="http://schemas.openxmlformats.org/spreadsheetml/2006/main" count="732" uniqueCount="250">
  <si>
    <t>Prénom 1</t>
  </si>
  <si>
    <t>Loïs</t>
  </si>
  <si>
    <t>Nolan</t>
  </si>
  <si>
    <t>Noa</t>
  </si>
  <si>
    <t>Charlotte</t>
  </si>
  <si>
    <t>Ilyess</t>
  </si>
  <si>
    <t>Kyllian</t>
  </si>
  <si>
    <t>Louna</t>
  </si>
  <si>
    <t>Benjamin</t>
  </si>
  <si>
    <t>Jérémy</t>
  </si>
  <si>
    <t>Tessa</t>
  </si>
  <si>
    <t>Doriane</t>
  </si>
  <si>
    <t>Lenny</t>
  </si>
  <si>
    <t>Maëlle</t>
  </si>
  <si>
    <t>Manon</t>
  </si>
  <si>
    <t>John-Kenry</t>
  </si>
  <si>
    <t>Loucas</t>
  </si>
  <si>
    <t>Yanis</t>
  </si>
  <si>
    <t>Aleric</t>
  </si>
  <si>
    <t>Jean-Baptiste</t>
  </si>
  <si>
    <t>Gladys</t>
  </si>
  <si>
    <t>Emma</t>
  </si>
  <si>
    <t>Mathéo</t>
  </si>
  <si>
    <t>Léo</t>
  </si>
  <si>
    <t>Lilia</t>
  </si>
  <si>
    <t>Mohamed</t>
  </si>
  <si>
    <t>Evan</t>
  </si>
  <si>
    <t>Dalil</t>
  </si>
  <si>
    <t>Milla</t>
  </si>
  <si>
    <t>Ionela</t>
  </si>
  <si>
    <t>Nessrine</t>
  </si>
  <si>
    <t>Luna</t>
  </si>
  <si>
    <t>Emira</t>
  </si>
  <si>
    <t>Maxime</t>
  </si>
  <si>
    <t>Yazid</t>
  </si>
  <si>
    <t>Achraf</t>
  </si>
  <si>
    <t>Gani</t>
  </si>
  <si>
    <t>Gaspard</t>
  </si>
  <si>
    <t>Léa</t>
  </si>
  <si>
    <t>Wissal</t>
  </si>
  <si>
    <t>Daouda</t>
  </si>
  <si>
    <t>France</t>
  </si>
  <si>
    <t>Anouk</t>
  </si>
  <si>
    <t>Luis</t>
  </si>
  <si>
    <t>Kylie</t>
  </si>
  <si>
    <t>Bianca</t>
  </si>
  <si>
    <t>Exocé</t>
  </si>
  <si>
    <t>Chanel</t>
  </si>
  <si>
    <t>Fanta</t>
  </si>
  <si>
    <t>Anna</t>
  </si>
  <si>
    <t>Faustine</t>
  </si>
  <si>
    <t>Anthony</t>
  </si>
  <si>
    <t>Adela-Patricia</t>
  </si>
  <si>
    <t>Soudaïs</t>
  </si>
  <si>
    <t>Deon</t>
  </si>
  <si>
    <t>Lina</t>
  </si>
  <si>
    <t>Douaa</t>
  </si>
  <si>
    <t>Noah</t>
  </si>
  <si>
    <t>Timéo</t>
  </si>
  <si>
    <t>Naomie</t>
  </si>
  <si>
    <t>Ugur</t>
  </si>
  <si>
    <t>Léonie</t>
  </si>
  <si>
    <t>Marion</t>
  </si>
  <si>
    <t>Ariana</t>
  </si>
  <si>
    <t>Adam</t>
  </si>
  <si>
    <t>Tomas</t>
  </si>
  <si>
    <t>Ethan</t>
  </si>
  <si>
    <t>Clément</t>
  </si>
  <si>
    <t>Gabriel</t>
  </si>
  <si>
    <t>Axel</t>
  </si>
  <si>
    <t>Yoana</t>
  </si>
  <si>
    <t>Samson</t>
  </si>
  <si>
    <t>Clara</t>
  </si>
  <si>
    <t>Mehdi</t>
  </si>
  <si>
    <t>Leonor</t>
  </si>
  <si>
    <t>Emile</t>
  </si>
  <si>
    <t>Louise</t>
  </si>
  <si>
    <t>Gerson</t>
  </si>
  <si>
    <t>Sofia</t>
  </si>
  <si>
    <t>Robin</t>
  </si>
  <si>
    <t>Loutaya</t>
  </si>
  <si>
    <t>Florianne</t>
  </si>
  <si>
    <t>Théo</t>
  </si>
  <si>
    <t>Ilhame</t>
  </si>
  <si>
    <t>Haikel</t>
  </si>
  <si>
    <t>Raphaëlle</t>
  </si>
  <si>
    <t>Malick</t>
  </si>
  <si>
    <t>Yaniss</t>
  </si>
  <si>
    <t>Mélissa</t>
  </si>
  <si>
    <t>Roxane</t>
  </si>
  <si>
    <t>Lucas</t>
  </si>
  <si>
    <t>Stella</t>
  </si>
  <si>
    <t>Louane</t>
  </si>
  <si>
    <t>Coraline</t>
  </si>
  <si>
    <t>Adenora</t>
  </si>
  <si>
    <t>Margot</t>
  </si>
  <si>
    <t>Zoé</t>
  </si>
  <si>
    <t>Nathaël</t>
  </si>
  <si>
    <t>Charlie</t>
  </si>
  <si>
    <t>Djenahe</t>
  </si>
  <si>
    <t>Lilian</t>
  </si>
  <si>
    <t>Calixte</t>
  </si>
  <si>
    <t>Joseph</t>
  </si>
  <si>
    <t>Fatoumata</t>
  </si>
  <si>
    <t>Raphaël</t>
  </si>
  <si>
    <t>Shkurte</t>
  </si>
  <si>
    <t>Mylénia</t>
  </si>
  <si>
    <t>Sega</t>
  </si>
  <si>
    <t>Tara</t>
  </si>
  <si>
    <t>Aminata</t>
  </si>
  <si>
    <t>Mouhamed</t>
  </si>
  <si>
    <t>Laurenzo</t>
  </si>
  <si>
    <t>Fadel</t>
  </si>
  <si>
    <t>Ivan</t>
  </si>
  <si>
    <t>Espoir</t>
  </si>
  <si>
    <t>Dea</t>
  </si>
  <si>
    <t>Tomãs</t>
  </si>
  <si>
    <t>Betty</t>
  </si>
  <si>
    <t>Yuliia</t>
  </si>
  <si>
    <t>Divine</t>
  </si>
  <si>
    <t>Kimora</t>
  </si>
  <si>
    <t>Lola</t>
  </si>
  <si>
    <t>Thaïs</t>
  </si>
  <si>
    <t>Gaëtan</t>
  </si>
  <si>
    <t>Sofiane</t>
  </si>
  <si>
    <t>Leïlana</t>
  </si>
  <si>
    <t>Camille</t>
  </si>
  <si>
    <t>Mohammed</t>
  </si>
  <si>
    <t>Annaëlle</t>
  </si>
  <si>
    <t>Kimberley</t>
  </si>
  <si>
    <t>Nathanaël</t>
  </si>
  <si>
    <t>Saanda</t>
  </si>
  <si>
    <t>Tristan</t>
  </si>
  <si>
    <t>Cheyanne</t>
  </si>
  <si>
    <t>Léana</t>
  </si>
  <si>
    <t xml:space="preserve">VOEUX 1 </t>
  </si>
  <si>
    <t>VOEUX 2</t>
  </si>
  <si>
    <t>VOEUX 3</t>
  </si>
  <si>
    <t>VOEUX 4</t>
  </si>
  <si>
    <t>VOEUX 5</t>
  </si>
  <si>
    <t>VOEUX 6</t>
  </si>
  <si>
    <t>RAC</t>
  </si>
  <si>
    <t>abs</t>
  </si>
  <si>
    <t>Métier</t>
  </si>
  <si>
    <t>Voirie</t>
  </si>
  <si>
    <t>Mécanique poids lourds et auto</t>
  </si>
  <si>
    <t>Installation thermique</t>
  </si>
  <si>
    <t>Manager Service Machinerie</t>
  </si>
  <si>
    <t>Manager Audio</t>
  </si>
  <si>
    <t>Infirmière</t>
  </si>
  <si>
    <t>Prof d'EPS</t>
  </si>
  <si>
    <t>Police nationale</t>
  </si>
  <si>
    <t>Cadre de santé</t>
  </si>
  <si>
    <t>Déco. Évènements (Fleuriste Free Lance)</t>
  </si>
  <si>
    <t>Responsable Auto Ecole</t>
  </si>
  <si>
    <t>Responsable bibliothèque</t>
  </si>
  <si>
    <t>Agent immobilier</t>
  </si>
  <si>
    <t>Cuisinier</t>
  </si>
  <si>
    <t>Etudiante en médecine (5ème année)</t>
  </si>
  <si>
    <t>Graphisme</t>
  </si>
  <si>
    <t>électricité</t>
  </si>
  <si>
    <t>Electricien de maintenance</t>
  </si>
  <si>
    <t>Secrétariat/gestion</t>
  </si>
  <si>
    <t>Adjudant</t>
  </si>
  <si>
    <t>Directrice Artistique</t>
  </si>
  <si>
    <t>Direction operérationnelle</t>
  </si>
  <si>
    <t>Orientation des élèves</t>
  </si>
  <si>
    <t>Adjointe de Direction</t>
  </si>
  <si>
    <t>Métier de l'animation</t>
  </si>
  <si>
    <t>Ingénieur informatique</t>
  </si>
  <si>
    <t>Horticulture</t>
  </si>
  <si>
    <t>Responsable animation culturelle</t>
  </si>
  <si>
    <t>ELEVE1</t>
  </si>
  <si>
    <t>ELEVE2</t>
  </si>
  <si>
    <t>ELEVE3</t>
  </si>
  <si>
    <t>ELEVE4</t>
  </si>
  <si>
    <t>ELEVE5</t>
  </si>
  <si>
    <t>ELEVE6</t>
  </si>
  <si>
    <t>Code</t>
  </si>
  <si>
    <t>tps libre:</t>
  </si>
  <si>
    <t>Satisfaction</t>
  </si>
  <si>
    <t>Affectation 6</t>
  </si>
  <si>
    <t>Affectation 5</t>
  </si>
  <si>
    <t>Affectation 4</t>
  </si>
  <si>
    <t>Affectation 3</t>
  </si>
  <si>
    <t>Affectation 2</t>
  </si>
  <si>
    <t>Affectation 1</t>
  </si>
  <si>
    <t>↑ doivent etre des entiers uniques</t>
  </si>
  <si>
    <t>↑ peut varier d'un atelier a l'autre</t>
  </si>
  <si>
    <t>ID</t>
  </si>
  <si>
    <t>Score</t>
  </si>
  <si>
    <t>Atelier</t>
  </si>
  <si>
    <t>ELEVE7</t>
  </si>
  <si>
    <t>ELEVE8</t>
  </si>
  <si>
    <t>1e rotation</t>
  </si>
  <si>
    <t>iteration precedente</t>
  </si>
  <si>
    <t>Nb voeux</t>
  </si>
  <si>
    <t>%</t>
  </si>
  <si>
    <t>Total</t>
  </si>
  <si>
    <t>formules temporaire via office 365</t>
  </si>
  <si>
    <t>valeurs copiees manuellement</t>
  </si>
  <si>
    <t>Iteration precedente</t>
  </si>
  <si>
    <t>Rotation1</t>
  </si>
  <si>
    <t>Rotation2</t>
  </si>
  <si>
    <t>Rotation3</t>
  </si>
  <si>
    <t>Rotation4</t>
  </si>
  <si>
    <t>Rotation5</t>
  </si>
  <si>
    <t>rotation1</t>
  </si>
  <si>
    <t>rotation2</t>
  </si>
  <si>
    <t>rotation3</t>
  </si>
  <si>
    <t>rotation4</t>
  </si>
  <si>
    <t>rotation5</t>
  </si>
  <si>
    <t>rotation6</t>
  </si>
  <si>
    <t>Rotation6</t>
  </si>
  <si>
    <t>points1</t>
  </si>
  <si>
    <t>points2</t>
  </si>
  <si>
    <t>points3</t>
  </si>
  <si>
    <t>points4</t>
  </si>
  <si>
    <t>points5</t>
  </si>
  <si>
    <t>points6</t>
  </si>
  <si>
    <t>total</t>
  </si>
  <si>
    <t>choix</t>
  </si>
  <si>
    <t>Trop1</t>
  </si>
  <si>
    <t>Trop2</t>
  </si>
  <si>
    <t>Trop3</t>
  </si>
  <si>
    <t>Trop4</t>
  </si>
  <si>
    <t>Trop5</t>
  </si>
  <si>
    <t>Trop6</t>
  </si>
  <si>
    <t>choissi</t>
  </si>
  <si>
    <t>Doublons</t>
  </si>
  <si>
    <t>doublons</t>
  </si>
  <si>
    <t>points</t>
  </si>
  <si>
    <t>Saboh</t>
  </si>
  <si>
    <t>Cow_18</t>
  </si>
  <si>
    <t>cumul Saboh</t>
  </si>
  <si>
    <t>pourc Saboh</t>
  </si>
  <si>
    <t>pourc Cow18</t>
  </si>
  <si>
    <t>Cumul cow18</t>
  </si>
  <si>
    <t>voeux</t>
  </si>
  <si>
    <t>assigné</t>
  </si>
  <si>
    <t>reste</t>
  </si>
  <si>
    <t>max possible</t>
  </si>
  <si>
    <t>delta</t>
  </si>
  <si>
    <t>Capacité1</t>
  </si>
  <si>
    <t>Capacité2</t>
  </si>
  <si>
    <t>Capacité3</t>
  </si>
  <si>
    <t>Capacité4</t>
  </si>
  <si>
    <t>Capacité5</t>
  </si>
  <si>
    <t>Capacité6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</si>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</sst>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;;@"/>
    <numFmt numFmtId="165" formatCode="0;;0;@"/>
    <numFmt numFmtId="166" formatCode="0.0%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5" fillId="0" borderId="2" xfId="0" applyFont="1" applyBorder="1"/>
    <xf numFmtId="0" fontId="5" fillId="0" borderId="4" xfId="0" applyFont="1" applyBorder="1"/>
    <xf numFmtId="0" fontId="0" fillId="0" borderId="3" xfId="0" applyBorder="1"/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 wrapText="1"/>
    </xf>
    <xf numFmtId="0" fontId="1" fillId="0" borderId="3" xfId="2" applyBorder="1"/>
    <xf numFmtId="9" fontId="0" fillId="0" borderId="0" xfId="1" applyFont="1"/>
    <xf numFmtId="0" fontId="7" fillId="0" borderId="0" xfId="0" applyFont="1"/>
    <xf numFmtId="9" fontId="7" fillId="0" borderId="0" xfId="0" applyNumberFormat="1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164" fontId="7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0" fontId="5" fillId="0" borderId="2" xfId="0" applyFont="1" applyBorder="1" applyAlignment="1">
      <alignment horizontal="center" textRotation="90"/>
    </xf>
    <xf numFmtId="0" fontId="5" fillId="0" borderId="4" xfId="0" applyFont="1" applyBorder="1" applyAlignment="1">
      <alignment horizontal="center" textRotation="90"/>
    </xf>
    <xf numFmtId="0" fontId="0" fillId="5" borderId="0" xfId="0" applyFill="1" applyAlignment="1">
      <alignment horizontal="center" textRotation="90"/>
    </xf>
    <xf numFmtId="164" fontId="5" fillId="0" borderId="2" xfId="0" applyNumberFormat="1" applyFont="1" applyBorder="1" applyAlignment="1">
      <alignment horizontal="center" textRotation="90"/>
    </xf>
    <xf numFmtId="0" fontId="5" fillId="0" borderId="0" xfId="0" applyFont="1" applyAlignment="1">
      <alignment horizontal="center" textRotation="90"/>
    </xf>
    <xf numFmtId="164" fontId="0" fillId="0" borderId="0" xfId="0" applyNumberFormat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164" fontId="8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164" fontId="0" fillId="3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0" fontId="9" fillId="0" borderId="0" xfId="0" applyFont="1"/>
    <xf numFmtId="166" fontId="9" fillId="0" borderId="0" xfId="0" applyNumberFormat="1" applyFont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>
      <alignment horizontal="centerContinuous"/>
    </xf>
  </cellXfs>
  <cellStyles count="3">
    <cellStyle name="Normal 2" xfId="2" xr:uid="{C7CA9E1C-2717-4EB9-8B6A-9B48C5E65575}"/>
    <cellStyle name="Procent" xfId="1" builtinId="5"/>
    <cellStyle name="Standaard" xfId="0" builtinId="0"/>
  </cellStyles>
  <dxfs count="29"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164" formatCode="0;;;@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vertical="bottom" textRotation="90" wrapTex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2"/>
          <c:order val="0"/>
          <c:tx>
            <c:strRef>
              <c:f>'BASE VOEUX'!$AK$5</c:f>
              <c:strCache>
                <c:ptCount val="1"/>
                <c:pt idx="0">
                  <c:v>pourc Saboh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'BASE VOEUX'!$AH$6:$AH$27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</c:numCache>
            </c:numRef>
          </c:xVal>
          <c:yVal>
            <c:numRef>
              <c:f>'BASE VOEUX'!$AK$6:$AK$27</c:f>
              <c:numCache>
                <c:formatCode>0.0%</c:formatCode>
                <c:ptCount val="22"/>
                <c:pt idx="0">
                  <c:v>5.5172413793103448E-2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6.8965517241379309E-3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4.8275862068965517E-2</c:v>
                </c:pt>
                <c:pt idx="11">
                  <c:v>2.0689655172413793E-2</c:v>
                </c:pt>
                <c:pt idx="12">
                  <c:v>1.3793103448275862E-2</c:v>
                </c:pt>
                <c:pt idx="13">
                  <c:v>6.8965517241379309E-3</c:v>
                </c:pt>
                <c:pt idx="14">
                  <c:v>6.8965517241379309E-3</c:v>
                </c:pt>
                <c:pt idx="15">
                  <c:v>0.21379310344827587</c:v>
                </c:pt>
                <c:pt idx="16">
                  <c:v>7.586206896551724E-2</c:v>
                </c:pt>
                <c:pt idx="17">
                  <c:v>6.8965517241379309E-2</c:v>
                </c:pt>
                <c:pt idx="18">
                  <c:v>2.0689655172413793E-2</c:v>
                </c:pt>
                <c:pt idx="19">
                  <c:v>6.8965517241379309E-3</c:v>
                </c:pt>
                <c:pt idx="20">
                  <c:v>4.1379310344827586E-2</c:v>
                </c:pt>
                <c:pt idx="21">
                  <c:v>0.41379310344827586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0F8-48F6-97C2-A947958BB523}"/>
            </c:ext>
          </c:extLst>
        </c:ser>
        <c:ser>
          <c:idx val="3"/>
          <c:order val="1"/>
          <c:tx>
            <c:strRef>
              <c:f>'BASE VOEUX'!$AL$5</c:f>
              <c:strCache>
                <c:ptCount val="1"/>
                <c:pt idx="0">
                  <c:v>pourc Cow18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'BASE VOEUX'!$AH$6:$AH$27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</c:numCache>
            </c:numRef>
          </c:xVal>
          <c:yVal>
            <c:numRef>
              <c:f>'BASE VOEUX'!$AL$6:$AL$27</c:f>
              <c:numCache>
                <c:formatCode>0.0%</c:formatCode>
                <c:ptCount val="22"/>
                <c:pt idx="0">
                  <c:v>5.5172413793103448E-2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1.3793103448275862E-2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2.0689655172413793E-2</c:v>
                </c:pt>
                <c:pt idx="16">
                  <c:v>0</c:v>
                </c:pt>
                <c:pt idx="17">
                  <c:v>0</c:v>
                </c:pt>
                <c:pt idx="18">
                  <c:v>3.4482758620689655E-2</c:v>
                </c:pt>
                <c:pt idx="19">
                  <c:v>6.2068965517241378E-2</c:v>
                </c:pt>
                <c:pt idx="20">
                  <c:v>0.22758620689655173</c:v>
                </c:pt>
                <c:pt idx="21">
                  <c:v>0.58620689655172409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0F8-48F6-97C2-A947958BB523}"/>
            </c:ext>
          </c:extLst>
        </c:ser>
        <c:ser>
          <c:idx val="0"/>
          <c:order val="2"/>
          <c:tx>
            <c:strRef>
              <c:f>'BASE VOEUX'!$AM$5</c:f>
              <c:strCache>
                <c:ptCount val="1"/>
                <c:pt idx="0">
                  <c:v>cumul Saboh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'BASE VOEUX'!$AH$6:$AH$27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</c:numCache>
            </c:numRef>
          </c:xVal>
          <c:yVal>
            <c:numRef>
              <c:f>'BASE VOEUX'!$AM$6:$AM$27</c:f>
              <c:numCache>
                <c:formatCode>0.0%</c:formatCode>
                <c:ptCount val="22"/>
                <c:pt idx="0">
                  <c:v>5.5172413793103448E-2</c:v>
                </c:pt>
                <c:pt idx="1">
                  <c:v>5.5172413793103448E-2</c:v>
                </c:pt>
                <c:pt idx="2">
                  <c:v>5.5172413793103448E-2</c:v>
                </c:pt>
                <c:pt idx="3">
                  <c:v>5.5172413793103448E-2</c:v>
                </c:pt>
                <c:pt idx="4">
                  <c:v>5.5172413793103448E-2</c:v>
                </c:pt>
                <c:pt idx="5">
                  <c:v>5.5172413793103448E-2</c:v>
                </c:pt>
                <c:pt idx="6">
                  <c:v>6.2068965517241378E-2</c:v>
                </c:pt>
                <c:pt idx="7">
                  <c:v>6.2068965517241378E-2</c:v>
                </c:pt>
                <c:pt idx="8">
                  <c:v>6.2068965517241378E-2</c:v>
                </c:pt>
                <c:pt idx="9">
                  <c:v>6.2068965517241378E-2</c:v>
                </c:pt>
                <c:pt idx="10">
                  <c:v>0.1103448275862069</c:v>
                </c:pt>
                <c:pt idx="11">
                  <c:v>0.13103448275862067</c:v>
                </c:pt>
                <c:pt idx="12">
                  <c:v>0.14482758620689654</c:v>
                </c:pt>
                <c:pt idx="13">
                  <c:v>0.15172413793103445</c:v>
                </c:pt>
                <c:pt idx="14">
                  <c:v>0.1586206896551724</c:v>
                </c:pt>
                <c:pt idx="15">
                  <c:v>0.37241379310344824</c:v>
                </c:pt>
                <c:pt idx="16">
                  <c:v>0.44827586206896547</c:v>
                </c:pt>
                <c:pt idx="17">
                  <c:v>0.51724137931034475</c:v>
                </c:pt>
                <c:pt idx="18">
                  <c:v>0.53793103448275859</c:v>
                </c:pt>
                <c:pt idx="19">
                  <c:v>0.54482758620689653</c:v>
                </c:pt>
                <c:pt idx="20">
                  <c:v>0.58620689655172409</c:v>
                </c:pt>
                <c:pt idx="2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E11-46C9-83ED-DECE1D22FAC8}"/>
            </c:ext>
          </c:extLst>
        </c:ser>
        <c:ser>
          <c:idx val="1"/>
          <c:order val="3"/>
          <c:tx>
            <c:strRef>
              <c:f>'BASE VOEUX'!$AN$5</c:f>
              <c:strCache>
                <c:ptCount val="1"/>
                <c:pt idx="0">
                  <c:v>Cumul cow18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'BASE VOEUX'!$AH$6:$AH$27</c:f>
              <c:numCache>
                <c:formatCode>General</c:formatCode>
                <c:ptCount val="22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</c:numCache>
            </c:numRef>
          </c:xVal>
          <c:yVal>
            <c:numRef>
              <c:f>'BASE VOEUX'!$AN$6:$AN$27</c:f>
              <c:numCache>
                <c:formatCode>0.0%</c:formatCode>
                <c:ptCount val="22"/>
                <c:pt idx="0">
                  <c:v>5.5172413793103448E-2</c:v>
                </c:pt>
                <c:pt idx="1">
                  <c:v>5.5172413793103448E-2</c:v>
                </c:pt>
                <c:pt idx="2">
                  <c:v>5.5172413793103448E-2</c:v>
                </c:pt>
                <c:pt idx="3">
                  <c:v>5.5172413793103448E-2</c:v>
                </c:pt>
                <c:pt idx="4">
                  <c:v>5.5172413793103448E-2</c:v>
                </c:pt>
                <c:pt idx="5">
                  <c:v>5.5172413793103448E-2</c:v>
                </c:pt>
                <c:pt idx="6">
                  <c:v>5.5172413793103448E-2</c:v>
                </c:pt>
                <c:pt idx="7">
                  <c:v>5.5172413793103448E-2</c:v>
                </c:pt>
                <c:pt idx="8">
                  <c:v>5.5172413793103448E-2</c:v>
                </c:pt>
                <c:pt idx="9">
                  <c:v>5.5172413793103448E-2</c:v>
                </c:pt>
                <c:pt idx="10">
                  <c:v>5.5172413793103448E-2</c:v>
                </c:pt>
                <c:pt idx="11">
                  <c:v>6.8965517241379309E-2</c:v>
                </c:pt>
                <c:pt idx="12">
                  <c:v>6.8965517241379309E-2</c:v>
                </c:pt>
                <c:pt idx="13">
                  <c:v>6.8965517241379309E-2</c:v>
                </c:pt>
                <c:pt idx="14">
                  <c:v>6.8965517241379309E-2</c:v>
                </c:pt>
                <c:pt idx="15">
                  <c:v>8.9655172413793102E-2</c:v>
                </c:pt>
                <c:pt idx="16">
                  <c:v>8.9655172413793102E-2</c:v>
                </c:pt>
                <c:pt idx="17">
                  <c:v>8.9655172413793102E-2</c:v>
                </c:pt>
                <c:pt idx="18">
                  <c:v>0.12413793103448276</c:v>
                </c:pt>
                <c:pt idx="19">
                  <c:v>0.18620689655172412</c:v>
                </c:pt>
                <c:pt idx="20">
                  <c:v>0.41379310344827586</c:v>
                </c:pt>
                <c:pt idx="2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E11-46C9-83ED-DECE1D22FA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2673160"/>
        <c:axId val="852671000"/>
      </c:scatterChart>
      <c:valAx>
        <c:axId val="852673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52671000"/>
        <c:crosses val="autoZero"/>
        <c:crossBetween val="midCat"/>
      </c:valAx>
      <c:valAx>
        <c:axId val="85267100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852673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190500</xdr:colOff>
      <xdr:row>29</xdr:row>
      <xdr:rowOff>47624</xdr:rowOff>
    </xdr:from>
    <xdr:to>
      <xdr:col>40</xdr:col>
      <xdr:colOff>590550</xdr:colOff>
      <xdr:row>51</xdr:row>
      <xdr:rowOff>38099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5DEE72DE-4E56-77A7-5332-5E4BA8E7B2D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28</xdr:col>
      <xdr:colOff>209550</xdr:colOff>
      <xdr:row>9</xdr:row>
      <xdr:rowOff>57150</xdr:rowOff>
    </xdr:from>
    <xdr:to>
      <xdr:col>32</xdr:col>
      <xdr:colOff>47625</xdr:colOff>
      <xdr:row>12</xdr:row>
      <xdr:rowOff>66675</xdr:rowOff>
    </xdr:to>
    <xdr:sp macro="[0]!cow_18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8B92062F-CBAA-751D-326E-D1F26D3B681C}"/>
            </a:ext>
          </a:extLst>
        </xdr:cNvPr>
        <xdr:cNvSpPr/>
      </xdr:nvSpPr>
      <xdr:spPr>
        <a:xfrm>
          <a:off x="7972425" y="2314575"/>
          <a:ext cx="1628775" cy="581025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nl-BE" sz="24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macro</a:t>
          </a:r>
        </a:p>
      </xdr:txBody>
    </xdr:sp>
    <xdr:clientData/>
  </xdr:twoCellAnchor>
  <xdr:twoCellAnchor>
    <xdr:from>
      <xdr:col>28</xdr:col>
      <xdr:colOff>314325</xdr:colOff>
      <xdr:row>16</xdr:row>
      <xdr:rowOff>114300</xdr:rowOff>
    </xdr:from>
    <xdr:to>
      <xdr:col>31</xdr:col>
      <xdr:colOff>190500</xdr:colOff>
      <xdr:row>19</xdr:row>
      <xdr:rowOff>171450</xdr:rowOff>
    </xdr:to>
    <xdr:sp macro="[0]!Rapid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11F7E3A7-B55E-3399-728A-9706ABE06EE7}"/>
            </a:ext>
          </a:extLst>
        </xdr:cNvPr>
        <xdr:cNvSpPr/>
      </xdr:nvSpPr>
      <xdr:spPr>
        <a:xfrm>
          <a:off x="8162925" y="3905250"/>
          <a:ext cx="1333500" cy="6286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 b="1"/>
            <a:t>Rapide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009CD6-333D-47EC-904D-ED62DF1F00FB}" name="tblAteliers" displayName="tblAteliers" ref="A2:X30" totalsRowShown="0" headerRowDxfId="23">
  <tableColumns count="24">
    <tableColumn id="1" xr3:uid="{CB8F0531-EA3B-45E5-83F4-E17CA62030DA}" name="Code" dataDxfId="22">
      <calculatedColumnFormula>ROW()-1</calculatedColumnFormula>
    </tableColumn>
    <tableColumn id="2" xr3:uid="{2DFBD3D9-F2F3-451C-B402-5938D217F4BB}" name="Métier"/>
    <tableColumn id="3" xr3:uid="{2EFDD8C2-7976-42E1-A35F-1B0A9327D966}" name="Capacité1" dataDxfId="21"/>
    <tableColumn id="19" xr3:uid="{D14FB0C9-85D5-488B-9465-DD845230EEF5}" name="Capacité2" dataDxfId="20"/>
    <tableColumn id="20" xr3:uid="{FA3D164E-8CF6-4D0E-9A5B-5321D0CD8600}" name="Capacité3" dataDxfId="19"/>
    <tableColumn id="21" xr3:uid="{BD6D17C5-CBE2-43DE-A27D-7D54AB89B144}" name="Capacité4" dataDxfId="18"/>
    <tableColumn id="22" xr3:uid="{5AEAA81B-E86C-497F-9211-7DAD38C63259}" name="Capacité5" dataDxfId="17"/>
    <tableColumn id="23" xr3:uid="{785CFE8D-4A0A-4D2F-A2C2-E0372324881B}" name="Capacité6" dataDxfId="16"/>
    <tableColumn id="4" xr3:uid="{462C96D3-C8F4-4924-829A-533CDA73E074}" name="rotation1" dataDxfId="15">
      <calculatedColumnFormula array="1">COUNTIF(rotation1,$A3)</calculatedColumnFormula>
    </tableColumn>
    <tableColumn id="5" xr3:uid="{0DB94308-EF6E-4CD2-904D-A99E81414738}" name="rotation2" dataDxfId="14">
      <calculatedColumnFormula array="1">COUNTIF(rotation2,$A3)</calculatedColumnFormula>
    </tableColumn>
    <tableColumn id="6" xr3:uid="{83441575-7EC8-4960-B9C2-E3DC31EE8E14}" name="rotation3" dataDxfId="13">
      <calculatedColumnFormula array="1">COUNTIF(rotation3,$A3)</calculatedColumnFormula>
    </tableColumn>
    <tableColumn id="7" xr3:uid="{A2D78554-A889-437C-B2D5-920A76C4966A}" name="rotation4" dataDxfId="12">
      <calculatedColumnFormula array="1">COUNTIF(rotation4,$A3)</calculatedColumnFormula>
    </tableColumn>
    <tableColumn id="8" xr3:uid="{95448B92-E40A-49C7-9373-AA4959786A78}" name="rotation5" dataDxfId="11">
      <calculatedColumnFormula array="1">COUNTIF(rotation5,$A3)</calculatedColumnFormula>
    </tableColumn>
    <tableColumn id="14" xr3:uid="{8ECB8615-A9FE-42BA-B143-5ACE49246E91}" name="rotation6" dataDxfId="10">
      <calculatedColumnFormula array="1">COUNTIF(rotation6,$A3)</calculatedColumnFormula>
    </tableColumn>
    <tableColumn id="9" xr3:uid="{A09D206D-40A8-4FED-B1E3-EED92EB3E692}" name="Trop1" dataDxfId="9">
      <calculatedColumnFormula>MAX(I3-C3,0)</calculatedColumnFormula>
    </tableColumn>
    <tableColumn id="10" xr3:uid="{1AB78CFD-FC82-44EB-B15C-E63D08A3DE0C}" name="Trop2" dataDxfId="8">
      <calculatedColumnFormula>MAX(J3-D3,0)</calculatedColumnFormula>
    </tableColumn>
    <tableColumn id="11" xr3:uid="{16C5FE04-C50A-4384-BBD2-13AE4D574605}" name="Trop3" dataDxfId="7">
      <calculatedColumnFormula>MAX(K3-E3,0)</calculatedColumnFormula>
    </tableColumn>
    <tableColumn id="12" xr3:uid="{C36B39CC-515A-497A-9155-9C004423B540}" name="Trop4" dataDxfId="6">
      <calculatedColumnFormula>MAX(L3-F3,0)</calculatedColumnFormula>
    </tableColumn>
    <tableColumn id="15" xr3:uid="{9A050C7F-E939-44C1-8B53-62B33AD09FFB}" name="Trop5" dataDxfId="5">
      <calculatedColumnFormula>MAX(M3-G3,0)</calculatedColumnFormula>
    </tableColumn>
    <tableColumn id="13" xr3:uid="{FB8926A1-424B-43F5-8355-C6059C05CA82}" name="Trop6" dataDxfId="4">
      <calculatedColumnFormula>MAX(N3-H3,0)</calculatedColumnFormula>
    </tableColumn>
    <tableColumn id="16" xr3:uid="{D4B0FB56-7937-4A7D-9E85-EC4636D95F9C}" name="total" dataDxfId="3">
      <calculatedColumnFormula>SUM(tblAteliers[[#This Row],[rotation1]:[rotation6]])</calculatedColumnFormula>
    </tableColumn>
    <tableColumn id="17" xr3:uid="{3B661FB6-A99C-4880-A41B-344442BA5BE9}" name="voeux" dataDxfId="2">
      <calculatedColumnFormula>COUNTIF(VOEUX,tblAteliers[[#This Row],[Code]])</calculatedColumnFormula>
    </tableColumn>
    <tableColumn id="18" xr3:uid="{D0418989-D27D-4BDA-A924-9855A2A938F8}" name="delta" dataDxfId="1">
      <calculatedColumnFormula>+tblAteliers[[#This Row],[voeux]]-tblAteliers[[#This Row],[total]]</calculatedColumnFormula>
    </tableColumn>
    <tableColumn id="24" xr3:uid="{E373AE65-F10B-44B8-B0A6-DA1080DF0DD2}" name="rang" dataDxfId="0">
      <calculatedColumnFormula>RANK(tblAteliers[[#This Row],[total]],tblAteliers[total],1)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N999"/>
  <sheetViews>
    <sheetView tabSelected="1" zoomScaleNormal="100" workbookViewId="0">
      <selection activeCell="AD25" sqref="AD25"/>
    </sheetView>
  </sheetViews>
  <sheetFormatPr defaultColWidth="11.42578125" defaultRowHeight="15" x14ac:dyDescent="0.25"/>
  <cols>
    <col min="1" max="1" width="4" style="13" bestFit="1" customWidth="1"/>
    <col min="2" max="2" width="13.5703125" style="13" bestFit="1" customWidth="1"/>
    <col min="3" max="7" width="4" style="13" bestFit="1" customWidth="1"/>
    <col min="8" max="8" width="4.5703125" style="13" bestFit="1" customWidth="1"/>
    <col min="9" max="9" width="3.7109375" style="20" bestFit="1" customWidth="1"/>
    <col min="10" max="15" width="3.7109375" style="14" bestFit="1" customWidth="1"/>
    <col min="16" max="16" width="3.7109375" style="20" bestFit="1" customWidth="1"/>
    <col min="17" max="22" width="3.7109375" style="14" bestFit="1" customWidth="1"/>
    <col min="23" max="25" width="3.7109375" style="13" bestFit="1" customWidth="1"/>
    <col min="26" max="26" width="5" style="13" bestFit="1" customWidth="1"/>
    <col min="27" max="27" width="3.7109375" style="13" bestFit="1" customWidth="1"/>
    <col min="28" max="28" width="3.7109375" style="13" customWidth="1"/>
    <col min="29" max="29" width="9.28515625" style="13" bestFit="1" customWidth="1"/>
    <col min="30" max="30" width="7.5703125" style="28" bestFit="1" customWidth="1"/>
    <col min="31" max="32" width="5" style="13" bestFit="1" customWidth="1"/>
    <col min="33" max="33" width="4" style="13" bestFit="1" customWidth="1"/>
    <col min="34" max="34" width="6.5703125" style="13" bestFit="1" customWidth="1"/>
    <col min="35" max="36" width="10.42578125" style="13" bestFit="1" customWidth="1"/>
    <col min="37" max="37" width="12.28515625" style="13" bestFit="1" customWidth="1"/>
    <col min="38" max="38" width="13.140625" style="13" bestFit="1" customWidth="1"/>
    <col min="39" max="16384" width="11.42578125" style="13"/>
  </cols>
  <sheetData>
    <row r="1" spans="1:40" ht="21" x14ac:dyDescent="0.35">
      <c r="C1" s="29">
        <v>6</v>
      </c>
      <c r="D1" s="29">
        <v>5</v>
      </c>
      <c r="E1" s="29">
        <v>4</v>
      </c>
      <c r="F1" s="29">
        <v>3</v>
      </c>
      <c r="G1" s="29">
        <v>2</v>
      </c>
      <c r="H1" s="29">
        <v>1</v>
      </c>
      <c r="W1" s="13">
        <f>COLUMN()</f>
        <v>23</v>
      </c>
      <c r="Z1" s="13">
        <f>SUM(Z3:Z147)</f>
        <v>2829</v>
      </c>
      <c r="AD1" s="28">
        <f>+Z1-Points</f>
        <v>53</v>
      </c>
      <c r="AI1" s="36">
        <f>AI2/ROWS(Total_)/21</f>
        <v>0.7983579638752053</v>
      </c>
      <c r="AJ1" s="36">
        <f>AJ2/ROWS(Total_)/21</f>
        <v>0.91165845648604271</v>
      </c>
      <c r="AK1" s="36">
        <f>Z1/ROWS(Total_)/21</f>
        <v>0.92906403940886695</v>
      </c>
      <c r="AL1" s="35" t="s">
        <v>180</v>
      </c>
    </row>
    <row r="2" spans="1:40" s="27" customFormat="1" ht="66" x14ac:dyDescent="0.25">
      <c r="A2" s="21" t="s">
        <v>189</v>
      </c>
      <c r="B2" s="22" t="s">
        <v>0</v>
      </c>
      <c r="C2" s="21" t="s">
        <v>135</v>
      </c>
      <c r="D2" s="21" t="s">
        <v>136</v>
      </c>
      <c r="E2" s="21" t="s">
        <v>137</v>
      </c>
      <c r="F2" s="21" t="s">
        <v>138</v>
      </c>
      <c r="G2" s="21" t="s">
        <v>139</v>
      </c>
      <c r="H2" s="21" t="s">
        <v>140</v>
      </c>
      <c r="I2" s="23" t="s">
        <v>229</v>
      </c>
      <c r="J2" s="24" t="s">
        <v>202</v>
      </c>
      <c r="K2" s="24" t="s">
        <v>203</v>
      </c>
      <c r="L2" s="24" t="s">
        <v>204</v>
      </c>
      <c r="M2" s="24" t="s">
        <v>205</v>
      </c>
      <c r="N2" s="24" t="s">
        <v>206</v>
      </c>
      <c r="O2" s="24" t="s">
        <v>213</v>
      </c>
      <c r="P2" s="23" t="s">
        <v>229</v>
      </c>
      <c r="Q2" s="24" t="s">
        <v>214</v>
      </c>
      <c r="R2" s="24" t="s">
        <v>215</v>
      </c>
      <c r="S2" s="24" t="s">
        <v>216</v>
      </c>
      <c r="T2" s="24" t="s">
        <v>217</v>
      </c>
      <c r="U2" s="24" t="s">
        <v>218</v>
      </c>
      <c r="V2" s="24" t="s">
        <v>219</v>
      </c>
      <c r="W2" s="25" t="s">
        <v>220</v>
      </c>
      <c r="X2" s="25" t="s">
        <v>221</v>
      </c>
      <c r="Y2" s="25" t="s">
        <v>228</v>
      </c>
      <c r="Z2" s="25" t="s">
        <v>241</v>
      </c>
      <c r="AA2" s="25"/>
      <c r="AB2" s="25"/>
      <c r="AC2" s="25"/>
      <c r="AD2" s="30">
        <f>+AD3+AD4</f>
        <v>2776</v>
      </c>
      <c r="AE2" s="26"/>
      <c r="AI2" s="13">
        <f>+AI3+AI4</f>
        <v>2431</v>
      </c>
      <c r="AJ2" s="13">
        <f>+AJ3+AJ4</f>
        <v>2776</v>
      </c>
      <c r="AK2" s="13">
        <f>+AJ2-AI2</f>
        <v>345</v>
      </c>
    </row>
    <row r="3" spans="1:40" x14ac:dyDescent="0.25">
      <c r="A3" s="13">
        <v>65</v>
      </c>
      <c r="B3" s="15" t="s">
        <v>60</v>
      </c>
      <c r="C3" s="18" t="s">
        <v>142</v>
      </c>
      <c r="D3" s="18"/>
      <c r="E3" s="18"/>
      <c r="F3" s="18"/>
      <c r="G3" s="18"/>
      <c r="H3" s="18"/>
      <c r="I3" s="20" cm="1">
        <f t="array" ref="I3">SUM(--(COUNTIF($C3:$H3,C3:H3)&gt;1))</f>
        <v>0</v>
      </c>
      <c r="J3" s="33"/>
      <c r="K3" s="33"/>
      <c r="L3" s="33"/>
      <c r="M3" s="33"/>
      <c r="N3" s="33"/>
      <c r="O3" s="33"/>
      <c r="Q3" s="19">
        <f>IFERROR(IF(ISNUMBER(J3),IF(COUNTIF($J3:J3,J3)&gt;1,0,7-MATCH(J3,$C3:$H3,0)),0),0)</f>
        <v>0</v>
      </c>
      <c r="R3" s="19">
        <f>IFERROR(IF(ISNUMBER(K3),IF(COUNTIF($J3:K3,K3)&gt;1,0,7-MATCH(K3,$C3:$H3,0)),0),0)</f>
        <v>0</v>
      </c>
      <c r="S3" s="19">
        <f>IFERROR(IF(ISNUMBER(L3),IF(COUNTIF($J3:L3,L3)&gt;1,0,7-MATCH(L3,$C3:$H3,0)),0),0)</f>
        <v>0</v>
      </c>
      <c r="T3" s="19">
        <f>IFERROR(IF(ISNUMBER(M3),IF(COUNTIF($J3:M3,M3)&gt;1,0,7-MATCH(M3,$C3:$H3,0)),0),0)</f>
        <v>0</v>
      </c>
      <c r="U3" s="19">
        <f>IFERROR(IF(ISNUMBER(N3),IF(COUNTIF($J3:N3,N3)&gt;1,0,7-MATCH(N3,$C3:$H3,0)),0),0)</f>
        <v>0</v>
      </c>
      <c r="V3" s="19">
        <f>IFERROR(IF(ISNUMBER(O3),IF(COUNTIF($J3:O3,O3)&gt;1,0,7-MATCH(O3,$C3:$H3,0)),0),0)</f>
        <v>0</v>
      </c>
      <c r="W3" s="14">
        <f>SUM(Q3:V3)</f>
        <v>0</v>
      </c>
      <c r="X3" s="13">
        <f>COUNT(C3:H3)</f>
        <v>0</v>
      </c>
      <c r="Y3" s="13">
        <f>MAX(0,COUNTIF(Q3:V3,"&gt;0")+I3/2)</f>
        <v>0</v>
      </c>
      <c r="Z3" s="13" cm="1">
        <f t="array" ref="Z3">SUMPRODUCT(ISNUMBER(C3:H3)*$C$1:$H$1)</f>
        <v>0</v>
      </c>
      <c r="AC3" s="31" t="s">
        <v>220</v>
      </c>
      <c r="AD3" s="32">
        <f>SUM(W3:W147)</f>
        <v>2773</v>
      </c>
      <c r="AH3" s="13">
        <v>2431</v>
      </c>
      <c r="AI3" s="13">
        <f>SUMPRODUCT(AI6:AI27,$AH$6:$AH$27)</f>
        <v>2424</v>
      </c>
      <c r="AJ3" s="13">
        <f>SUMPRODUCT(AJ6:AJ27,$AH$6:$AH$27)</f>
        <v>2773</v>
      </c>
    </row>
    <row r="4" spans="1:40" x14ac:dyDescent="0.25">
      <c r="A4" s="13">
        <v>66</v>
      </c>
      <c r="B4" s="15" t="s">
        <v>61</v>
      </c>
      <c r="C4" s="18" t="s">
        <v>142</v>
      </c>
      <c r="D4" s="18"/>
      <c r="E4" s="18"/>
      <c r="F4" s="18"/>
      <c r="G4" s="18"/>
      <c r="H4" s="18"/>
      <c r="I4" s="20" cm="1">
        <f t="array" ref="I4">SUM(--(COUNTIF($C4:$H4,C4:H4)&gt;1))</f>
        <v>0</v>
      </c>
      <c r="J4" s="33"/>
      <c r="K4" s="33"/>
      <c r="L4" s="33"/>
      <c r="M4" s="33"/>
      <c r="N4" s="33"/>
      <c r="O4" s="33"/>
      <c r="Q4" s="19">
        <f>IFERROR(IF(ISNUMBER(J4),IF(COUNTIF($J4:J4,J4)&gt;1,0,7-MATCH(J4,$C4:$H4,0)),0),0)</f>
        <v>0</v>
      </c>
      <c r="R4" s="19">
        <f>IFERROR(IF(ISNUMBER(K4),IF(COUNTIF($J4:K4,K4)&gt;1,0,7-MATCH(K4,$C4:$H4,0)),0),0)</f>
        <v>0</v>
      </c>
      <c r="S4" s="19">
        <f>IFERROR(IF(ISNUMBER(L4),IF(COUNTIF($J4:L4,L4)&gt;1,0,7-MATCH(L4,$C4:$H4,0)),0),0)</f>
        <v>0</v>
      </c>
      <c r="T4" s="19">
        <f>IFERROR(IF(ISNUMBER(M4),IF(COUNTIF($J4:M4,M4)&gt;1,0,7-MATCH(M4,$C4:$H4,0)),0),0)</f>
        <v>0</v>
      </c>
      <c r="U4" s="19">
        <f>IFERROR(IF(ISNUMBER(N4),IF(COUNTIF($J4:N4,N4)&gt;1,0,7-MATCH(N4,$C4:$H4,0)),0),0)</f>
        <v>0</v>
      </c>
      <c r="V4" s="19">
        <f>IFERROR(IF(ISNUMBER(O4),IF(COUNTIF($J4:O4,O4)&gt;1,0,7-MATCH(O4,$C4:$H4,0)),0),0)</f>
        <v>0</v>
      </c>
      <c r="W4" s="14">
        <f>SUM(Q4:V4)</f>
        <v>0</v>
      </c>
      <c r="X4" s="13">
        <f>COUNT(C4:H4)</f>
        <v>0</v>
      </c>
      <c r="Y4" s="13">
        <f>MAX(0,COUNTIF(Q4:V4,"&gt;0")+I4/2)</f>
        <v>0</v>
      </c>
      <c r="Z4" s="13" cm="1">
        <f t="array" ref="Z4">SUMPRODUCT(ISNUMBER(C4:H4)*$C$1:$H$1)</f>
        <v>0</v>
      </c>
      <c r="AC4" s="31" t="s">
        <v>230</v>
      </c>
      <c r="AD4" s="32">
        <f>SUM(P4:P148)</f>
        <v>3</v>
      </c>
      <c r="AI4" s="13">
        <v>7</v>
      </c>
      <c r="AJ4" s="14">
        <f>+AD4</f>
        <v>3</v>
      </c>
    </row>
    <row r="5" spans="1:40" ht="15.75" thickBot="1" x14ac:dyDescent="0.3">
      <c r="A5" s="13">
        <v>95</v>
      </c>
      <c r="B5" s="15" t="s">
        <v>87</v>
      </c>
      <c r="C5" s="18" t="s">
        <v>142</v>
      </c>
      <c r="D5" s="18" t="s">
        <v>142</v>
      </c>
      <c r="E5" s="18" t="s">
        <v>142</v>
      </c>
      <c r="F5" s="18" t="s">
        <v>142</v>
      </c>
      <c r="G5" s="18" t="s">
        <v>142</v>
      </c>
      <c r="H5" s="18" t="s">
        <v>142</v>
      </c>
      <c r="I5" s="20" cm="1">
        <f t="array" ref="I5">SUM(--(COUNTIF($C5:$H5,C5:H5)&gt;1))</f>
        <v>6</v>
      </c>
      <c r="J5" s="33"/>
      <c r="K5" s="33"/>
      <c r="L5" s="33"/>
      <c r="M5" s="33"/>
      <c r="N5" s="33"/>
      <c r="O5" s="33"/>
      <c r="Q5" s="19">
        <f>IFERROR(IF(ISNUMBER(J5),IF(COUNTIF($J5:J5,J5)&gt;1,0,7-MATCH(J5,$C5:$H5,0)),0),0)</f>
        <v>0</v>
      </c>
      <c r="R5" s="19">
        <f>IFERROR(IF(ISNUMBER(K5),IF(COUNTIF($J5:K5,K5)&gt;1,0,7-MATCH(K5,$C5:$H5,0)),0),0)</f>
        <v>0</v>
      </c>
      <c r="S5" s="19">
        <f>IFERROR(IF(ISNUMBER(L5),IF(COUNTIF($J5:L5,L5)&gt;1,0,7-MATCH(L5,$C5:$H5,0)),0),0)</f>
        <v>0</v>
      </c>
      <c r="T5" s="19">
        <f>IFERROR(IF(ISNUMBER(M5),IF(COUNTIF($J5:M5,M5)&gt;1,0,7-MATCH(M5,$C5:$H5,0)),0),0)</f>
        <v>0</v>
      </c>
      <c r="U5" s="19">
        <f>IFERROR(IF(ISNUMBER(N5),IF(COUNTIF($J5:N5,N5)&gt;1,0,7-MATCH(N5,$C5:$H5,0)),0),0)</f>
        <v>0</v>
      </c>
      <c r="V5" s="19">
        <f>IFERROR(IF(ISNUMBER(O5),IF(COUNTIF($J5:O5,O5)&gt;1,0,7-MATCH(O5,$C5:$H5,0)),0),0)</f>
        <v>0</v>
      </c>
      <c r="W5" s="14">
        <f>SUM(Q5:V5)</f>
        <v>0</v>
      </c>
      <c r="X5" s="13">
        <f>COUNT(C5:H5)</f>
        <v>0</v>
      </c>
      <c r="Y5" s="13">
        <f>MAX(0,COUNTIF(Q5:V5,"&gt;0")+I5/2)</f>
        <v>3</v>
      </c>
      <c r="Z5" s="13" cm="1">
        <f t="array" ref="Z5">SUMPRODUCT(ISNUMBER(C5:H5)*$C$1:$H$1)</f>
        <v>0</v>
      </c>
      <c r="AH5" s="13" t="s">
        <v>231</v>
      </c>
      <c r="AI5" s="13" t="s">
        <v>232</v>
      </c>
      <c r="AJ5" s="13" t="s">
        <v>233</v>
      </c>
      <c r="AK5" s="13" t="s">
        <v>235</v>
      </c>
      <c r="AL5" s="13" t="s">
        <v>236</v>
      </c>
      <c r="AM5" s="13" t="s">
        <v>234</v>
      </c>
      <c r="AN5" s="13" t="s">
        <v>237</v>
      </c>
    </row>
    <row r="6" spans="1:40" x14ac:dyDescent="0.25">
      <c r="A6" s="13">
        <v>120</v>
      </c>
      <c r="B6" s="15" t="s">
        <v>111</v>
      </c>
      <c r="C6" s="18"/>
      <c r="D6" s="18"/>
      <c r="E6" s="18"/>
      <c r="F6" s="18"/>
      <c r="G6" s="18"/>
      <c r="H6" s="18"/>
      <c r="I6" s="20" cm="1">
        <f t="array" ref="I6">SUM(--(COUNTIF($C6:$H6,C6:H6)&gt;1))</f>
        <v>0</v>
      </c>
      <c r="J6" s="33"/>
      <c r="K6" s="33"/>
      <c r="L6" s="33"/>
      <c r="M6" s="33"/>
      <c r="N6" s="33"/>
      <c r="O6" s="33"/>
      <c r="Q6" s="19">
        <f>IFERROR(IF(ISNUMBER(J6),IF(COUNTIF($J6:J6,J6)&gt;1,0,7-MATCH(J6,$C6:$H6,0)),0),0)</f>
        <v>0</v>
      </c>
      <c r="R6" s="19">
        <f>IFERROR(IF(ISNUMBER(K6),IF(COUNTIF($J6:K6,K6)&gt;1,0,7-MATCH(K6,$C6:$H6,0)),0),0)</f>
        <v>0</v>
      </c>
      <c r="S6" s="19">
        <f>IFERROR(IF(ISNUMBER(L6),IF(COUNTIF($J6:L6,L6)&gt;1,0,7-MATCH(L6,$C6:$H6,0)),0),0)</f>
        <v>0</v>
      </c>
      <c r="T6" s="19">
        <f>IFERROR(IF(ISNUMBER(M6),IF(COUNTIF($J6:M6,M6)&gt;1,0,7-MATCH(M6,$C6:$H6,0)),0),0)</f>
        <v>0</v>
      </c>
      <c r="U6" s="19">
        <f>IFERROR(IF(ISNUMBER(N6),IF(COUNTIF($J6:N6,N6)&gt;1,0,7-MATCH(N6,$C6:$H6,0)),0),0)</f>
        <v>0</v>
      </c>
      <c r="V6" s="19">
        <f>IFERROR(IF(ISNUMBER(O6),IF(COUNTIF($J6:O6,O6)&gt;1,0,7-MATCH(O6,$C6:$H6,0)),0),0)</f>
        <v>0</v>
      </c>
      <c r="W6" s="14">
        <f>SUM(Q6:V6)</f>
        <v>0</v>
      </c>
      <c r="X6" s="13">
        <f>COUNT(C6:H6)</f>
        <v>0</v>
      </c>
      <c r="Y6" s="13">
        <f>MAX(0,COUNTIF(Q6:V6,"&gt;0")+I6/2)</f>
        <v>0</v>
      </c>
      <c r="Z6" s="13" cm="1">
        <f t="array" ref="Z6">SUMPRODUCT(ISNUMBER(C6:H6)*$C$1:$H$1)</f>
        <v>0</v>
      </c>
      <c r="AC6" s="37" t="s">
        <v>238</v>
      </c>
      <c r="AD6" s="38">
        <f>COUNT(VOEUX)</f>
        <v>796</v>
      </c>
      <c r="AH6" s="13">
        <v>0</v>
      </c>
      <c r="AI6" s="13">
        <v>8</v>
      </c>
      <c r="AJ6" s="13">
        <f t="shared" ref="AJ6:AJ27" si="0">COUNTIF(Total_,AH6)</f>
        <v>8</v>
      </c>
      <c r="AK6" s="34">
        <f>+AI6/AI$28</f>
        <v>5.5172413793103448E-2</v>
      </c>
      <c r="AL6" s="34">
        <f>+AJ6/AJ$28</f>
        <v>5.5172413793103448E-2</v>
      </c>
      <c r="AM6" s="34">
        <f>SUM(AM5,AK6)</f>
        <v>5.5172413793103448E-2</v>
      </c>
      <c r="AN6" s="34">
        <f>SUM(AN5,AL6)</f>
        <v>5.5172413793103448E-2</v>
      </c>
    </row>
    <row r="7" spans="1:40" x14ac:dyDescent="0.25">
      <c r="A7" s="13">
        <v>130</v>
      </c>
      <c r="B7" s="15" t="s">
        <v>121</v>
      </c>
      <c r="C7" s="18" t="s">
        <v>142</v>
      </c>
      <c r="D7" s="18" t="s">
        <v>142</v>
      </c>
      <c r="E7" s="18" t="s">
        <v>142</v>
      </c>
      <c r="F7" s="18" t="s">
        <v>142</v>
      </c>
      <c r="G7" s="18" t="s">
        <v>142</v>
      </c>
      <c r="H7" s="18" t="s">
        <v>142</v>
      </c>
      <c r="I7" s="20" cm="1">
        <f t="array" ref="I7">SUM(--(COUNTIF($C7:$H7,C7:H7)&gt;1))</f>
        <v>6</v>
      </c>
      <c r="J7" s="33"/>
      <c r="K7" s="33"/>
      <c r="L7" s="33"/>
      <c r="M7" s="33"/>
      <c r="N7" s="33"/>
      <c r="O7" s="33"/>
      <c r="Q7" s="19">
        <f>IFERROR(IF(ISNUMBER(J7),IF(COUNTIF($J7:J7,J7)&gt;1,0,7-MATCH(J7,$C7:$H7,0)),0),0)</f>
        <v>0</v>
      </c>
      <c r="R7" s="19">
        <f>IFERROR(IF(ISNUMBER(K7),IF(COUNTIF($J7:K7,K7)&gt;1,0,7-MATCH(K7,$C7:$H7,0)),0),0)</f>
        <v>0</v>
      </c>
      <c r="S7" s="19">
        <f>IFERROR(IF(ISNUMBER(L7),IF(COUNTIF($J7:L7,L7)&gt;1,0,7-MATCH(L7,$C7:$H7,0)),0),0)</f>
        <v>0</v>
      </c>
      <c r="T7" s="19">
        <f>IFERROR(IF(ISNUMBER(M7),IF(COUNTIF($J7:M7,M7)&gt;1,0,7-MATCH(M7,$C7:$H7,0)),0),0)</f>
        <v>0</v>
      </c>
      <c r="U7" s="19">
        <f>IFERROR(IF(ISNUMBER(N7),IF(COUNTIF($J7:N7,N7)&gt;1,0,7-MATCH(N7,$C7:$H7,0)),0),0)</f>
        <v>0</v>
      </c>
      <c r="V7" s="19">
        <f>IFERROR(IF(ISNUMBER(O7),IF(COUNTIF($J7:O7,O7)&gt;1,0,7-MATCH(O7,$C7:$H7,0)),0),0)</f>
        <v>0</v>
      </c>
      <c r="W7" s="14">
        <f>SUM(Q7:V7)</f>
        <v>0</v>
      </c>
      <c r="X7" s="13">
        <f>COUNT(C7:H7)</f>
        <v>0</v>
      </c>
      <c r="Y7" s="13">
        <f>MAX(0,COUNTIF(Q7:V7,"&gt;0")+I7/2)</f>
        <v>3</v>
      </c>
      <c r="Z7" s="13" cm="1">
        <f t="array" ref="Z7">SUMPRODUCT(ISNUMBER(C7:H7)*$C$1:$H$1)</f>
        <v>0</v>
      </c>
      <c r="AC7" s="39" t="s">
        <v>239</v>
      </c>
      <c r="AD7" s="40">
        <f>COUNTIF(Solution,"&gt;0")</f>
        <v>756</v>
      </c>
      <c r="AH7" s="13">
        <v>1</v>
      </c>
      <c r="AI7" s="13">
        <v>0</v>
      </c>
      <c r="AJ7" s="13">
        <f t="shared" si="0"/>
        <v>0</v>
      </c>
      <c r="AK7" s="34">
        <f t="shared" ref="AK7:AK27" si="1">+AI7/AI$28</f>
        <v>0</v>
      </c>
      <c r="AL7" s="34">
        <f t="shared" ref="AL7:AL27" si="2">+AJ7/AJ$28</f>
        <v>0</v>
      </c>
      <c r="AM7" s="34">
        <f t="shared" ref="AM7:AM27" si="3">SUM(AM6,AK7)</f>
        <v>5.5172413793103448E-2</v>
      </c>
      <c r="AN7" s="34">
        <f t="shared" ref="AN7:AN27" si="4">SUM(AN6,AL7)</f>
        <v>5.5172413793103448E-2</v>
      </c>
    </row>
    <row r="8" spans="1:40" ht="15.75" thickBot="1" x14ac:dyDescent="0.3">
      <c r="A8" s="13">
        <v>142</v>
      </c>
      <c r="B8" s="15" t="s">
        <v>131</v>
      </c>
      <c r="C8" s="18"/>
      <c r="D8" s="18"/>
      <c r="E8" s="18"/>
      <c r="F8" s="18"/>
      <c r="G8" s="18"/>
      <c r="H8" s="18"/>
      <c r="I8" s="20" cm="1">
        <f t="array" ref="I8">SUM(--(COUNTIF($C8:$H8,C8:H8)&gt;1))</f>
        <v>0</v>
      </c>
      <c r="J8" s="33"/>
      <c r="K8" s="33"/>
      <c r="L8" s="33"/>
      <c r="M8" s="33"/>
      <c r="N8" s="33"/>
      <c r="O8" s="33"/>
      <c r="Q8" s="19">
        <f>IFERROR(IF(ISNUMBER(J8),IF(COUNTIF($J8:J8,J8)&gt;1,0,7-MATCH(J8,$C8:$H8,0)),0),0)</f>
        <v>0</v>
      </c>
      <c r="R8" s="19">
        <f>IFERROR(IF(ISNUMBER(K8),IF(COUNTIF($J8:K8,K8)&gt;1,0,7-MATCH(K8,$C8:$H8,0)),0),0)</f>
        <v>0</v>
      </c>
      <c r="S8" s="19">
        <f>IFERROR(IF(ISNUMBER(L8),IF(COUNTIF($J8:L8,L8)&gt;1,0,7-MATCH(L8,$C8:$H8,0)),0),0)</f>
        <v>0</v>
      </c>
      <c r="T8" s="19">
        <f>IFERROR(IF(ISNUMBER(M8),IF(COUNTIF($J8:M8,M8)&gt;1,0,7-MATCH(M8,$C8:$H8,0)),0),0)</f>
        <v>0</v>
      </c>
      <c r="U8" s="19">
        <f>IFERROR(IF(ISNUMBER(N8),IF(COUNTIF($J8:N8,N8)&gt;1,0,7-MATCH(N8,$C8:$H8,0)),0),0)</f>
        <v>0</v>
      </c>
      <c r="V8" s="19">
        <f>IFERROR(IF(ISNUMBER(O8),IF(COUNTIF($J8:O8,O8)&gt;1,0,7-MATCH(O8,$C8:$H8,0)),0),0)</f>
        <v>0</v>
      </c>
      <c r="W8" s="14">
        <f>SUM(Q8:V8)</f>
        <v>0</v>
      </c>
      <c r="X8" s="13">
        <f>COUNT(C8:H8)</f>
        <v>0</v>
      </c>
      <c r="Y8" s="13">
        <f>MAX(0,COUNTIF(Q8:V8,"&gt;0")+I8/2)</f>
        <v>0</v>
      </c>
      <c r="Z8" s="13" cm="1">
        <f t="array" ref="Z8">SUMPRODUCT(ISNUMBER(C8:H8)*$C$1:$H$1)</f>
        <v>0</v>
      </c>
      <c r="AC8" s="41" t="s">
        <v>240</v>
      </c>
      <c r="AD8" s="42">
        <f>+AD6-AD7</f>
        <v>40</v>
      </c>
      <c r="AH8" s="13">
        <v>2</v>
      </c>
      <c r="AI8" s="13">
        <v>0</v>
      </c>
      <c r="AJ8" s="13">
        <f t="shared" si="0"/>
        <v>0</v>
      </c>
      <c r="AK8" s="34">
        <f t="shared" si="1"/>
        <v>0</v>
      </c>
      <c r="AL8" s="34">
        <f t="shared" si="2"/>
        <v>0</v>
      </c>
      <c r="AM8" s="34">
        <f t="shared" si="3"/>
        <v>5.5172413793103448E-2</v>
      </c>
      <c r="AN8" s="34">
        <f t="shared" si="4"/>
        <v>5.5172413793103448E-2</v>
      </c>
    </row>
    <row r="9" spans="1:40" x14ac:dyDescent="0.25">
      <c r="A9" s="13">
        <v>143</v>
      </c>
      <c r="B9" s="15" t="s">
        <v>132</v>
      </c>
      <c r="C9" s="18"/>
      <c r="D9" s="18"/>
      <c r="E9" s="18"/>
      <c r="F9" s="18"/>
      <c r="G9" s="18"/>
      <c r="H9" s="18"/>
      <c r="I9" s="20" cm="1">
        <f t="array" ref="I9">SUM(--(COUNTIF($C9:$H9,C9:H9)&gt;1))</f>
        <v>0</v>
      </c>
      <c r="J9" s="33"/>
      <c r="K9" s="33"/>
      <c r="L9" s="33"/>
      <c r="M9" s="33"/>
      <c r="N9" s="33"/>
      <c r="O9" s="33"/>
      <c r="Q9" s="19">
        <f>IFERROR(IF(ISNUMBER(J9),IF(COUNTIF($J9:J9,J9)&gt;1,0,7-MATCH(J9,$C9:$H9,0)),0),0)</f>
        <v>0</v>
      </c>
      <c r="R9" s="19">
        <f>IFERROR(IF(ISNUMBER(K9),IF(COUNTIF($J9:K9,K9)&gt;1,0,7-MATCH(K9,$C9:$H9,0)),0),0)</f>
        <v>0</v>
      </c>
      <c r="S9" s="19">
        <f>IFERROR(IF(ISNUMBER(L9),IF(COUNTIF($J9:L9,L9)&gt;1,0,7-MATCH(L9,$C9:$H9,0)),0),0)</f>
        <v>0</v>
      </c>
      <c r="T9" s="19">
        <f>IFERROR(IF(ISNUMBER(M9),IF(COUNTIF($J9:M9,M9)&gt;1,0,7-MATCH(M9,$C9:$H9,0)),0),0)</f>
        <v>0</v>
      </c>
      <c r="U9" s="19">
        <f>IFERROR(IF(ISNUMBER(N9),IF(COUNTIF($J9:N9,N9)&gt;1,0,7-MATCH(N9,$C9:$H9,0)),0),0)</f>
        <v>0</v>
      </c>
      <c r="V9" s="19">
        <f>IFERROR(IF(ISNUMBER(O9),IF(COUNTIF($J9:O9,O9)&gt;1,0,7-MATCH(O9,$C9:$H9,0)),0),0)</f>
        <v>0</v>
      </c>
      <c r="W9" s="14">
        <f>SUM(Q9:V9)</f>
        <v>0</v>
      </c>
      <c r="X9" s="13">
        <f>COUNT(C9:H9)</f>
        <v>0</v>
      </c>
      <c r="Y9" s="13">
        <f>MAX(0,COUNTIF(Q9:V9,"&gt;0")+I9/2)</f>
        <v>0</v>
      </c>
      <c r="Z9" s="13" cm="1">
        <f t="array" ref="Z9">SUMPRODUCT(ISNUMBER(C9:H9)*$C$1:$H$1)</f>
        <v>0</v>
      </c>
      <c r="AH9" s="13">
        <v>3</v>
      </c>
      <c r="AI9" s="13">
        <v>0</v>
      </c>
      <c r="AJ9" s="13">
        <f t="shared" si="0"/>
        <v>0</v>
      </c>
      <c r="AK9" s="34">
        <f t="shared" si="1"/>
        <v>0</v>
      </c>
      <c r="AL9" s="34">
        <f t="shared" si="2"/>
        <v>0</v>
      </c>
      <c r="AM9" s="34">
        <f t="shared" si="3"/>
        <v>5.5172413793103448E-2</v>
      </c>
      <c r="AN9" s="34">
        <f t="shared" si="4"/>
        <v>5.5172413793103448E-2</v>
      </c>
    </row>
    <row r="10" spans="1:40" x14ac:dyDescent="0.25">
      <c r="A10" s="13">
        <v>144</v>
      </c>
      <c r="B10" s="15" t="s">
        <v>133</v>
      </c>
      <c r="C10" s="18"/>
      <c r="D10" s="18"/>
      <c r="E10" s="18"/>
      <c r="F10" s="18"/>
      <c r="G10" s="18"/>
      <c r="H10" s="18"/>
      <c r="I10" s="20" cm="1">
        <f t="array" ref="I10">SUM(--(COUNTIF($C10:$H10,C10:H10)&gt;1))</f>
        <v>0</v>
      </c>
      <c r="J10" s="33"/>
      <c r="K10" s="33"/>
      <c r="L10" s="33"/>
      <c r="M10" s="33"/>
      <c r="N10" s="33"/>
      <c r="O10" s="33"/>
      <c r="Q10" s="19">
        <f>IFERROR(IF(ISNUMBER(J10),IF(COUNTIF($J10:J10,J10)&gt;1,0,7-MATCH(J10,$C10:$H10,0)),0),0)</f>
        <v>0</v>
      </c>
      <c r="R10" s="19">
        <f>IFERROR(IF(ISNUMBER(K10),IF(COUNTIF($J10:K10,K10)&gt;1,0,7-MATCH(K10,$C10:$H10,0)),0),0)</f>
        <v>0</v>
      </c>
      <c r="S10" s="19">
        <f>IFERROR(IF(ISNUMBER(L10),IF(COUNTIF($J10:L10,L10)&gt;1,0,7-MATCH(L10,$C10:$H10,0)),0),0)</f>
        <v>0</v>
      </c>
      <c r="T10" s="19">
        <f>IFERROR(IF(ISNUMBER(M10),IF(COUNTIF($J10:M10,M10)&gt;1,0,7-MATCH(M10,$C10:$H10,0)),0),0)</f>
        <v>0</v>
      </c>
      <c r="U10" s="19">
        <f>IFERROR(IF(ISNUMBER(N10),IF(COUNTIF($J10:N10,N10)&gt;1,0,7-MATCH(N10,$C10:$H10,0)),0),0)</f>
        <v>0</v>
      </c>
      <c r="V10" s="19">
        <f>IFERROR(IF(ISNUMBER(O10),IF(COUNTIF($J10:O10,O10)&gt;1,0,7-MATCH(O10,$C10:$H10,0)),0),0)</f>
        <v>0</v>
      </c>
      <c r="W10" s="14">
        <f>SUM(Q10:V10)</f>
        <v>0</v>
      </c>
      <c r="X10" s="13">
        <f>COUNT(C10:H10)</f>
        <v>0</v>
      </c>
      <c r="Y10" s="13">
        <f>MAX(0,COUNTIF(Q10:V10,"&gt;0")+I10/2)</f>
        <v>0</v>
      </c>
      <c r="Z10" s="13" cm="1">
        <f t="array" ref="Z10">SUMPRODUCT(ISNUMBER(C10:H10)*$C$1:$H$1)</f>
        <v>0</v>
      </c>
      <c r="AH10" s="13">
        <v>4</v>
      </c>
      <c r="AI10" s="13">
        <v>0</v>
      </c>
      <c r="AJ10" s="13">
        <f t="shared" si="0"/>
        <v>0</v>
      </c>
      <c r="AK10" s="34">
        <f t="shared" si="1"/>
        <v>0</v>
      </c>
      <c r="AL10" s="34">
        <f t="shared" si="2"/>
        <v>0</v>
      </c>
      <c r="AM10" s="34">
        <f t="shared" si="3"/>
        <v>5.5172413793103448E-2</v>
      </c>
      <c r="AN10" s="34">
        <f t="shared" si="4"/>
        <v>5.5172413793103448E-2</v>
      </c>
    </row>
    <row r="11" spans="1:40" x14ac:dyDescent="0.25">
      <c r="A11" s="13">
        <v>79</v>
      </c>
      <c r="B11" s="15" t="s">
        <v>73</v>
      </c>
      <c r="C11" s="18">
        <v>15</v>
      </c>
      <c r="D11" s="18">
        <v>13</v>
      </c>
      <c r="E11" s="18"/>
      <c r="F11" s="18"/>
      <c r="G11" s="18"/>
      <c r="H11" s="18"/>
      <c r="I11" s="20" cm="1">
        <f t="array" ref="I11">SUM(--(COUNTIF($C11:$H11,C11:H11)&gt;1))</f>
        <v>0</v>
      </c>
      <c r="J11" s="33">
        <v>15</v>
      </c>
      <c r="K11" s="33"/>
      <c r="L11" s="33"/>
      <c r="M11" s="33"/>
      <c r="N11" s="33"/>
      <c r="O11" s="33">
        <v>13</v>
      </c>
      <c r="Q11" s="19">
        <f>IFERROR(IF(ISNUMBER(J11),IF(COUNTIF($J11:J11,J11)&gt;1,0,7-MATCH(J11,$C11:$H11,0)),0),0)</f>
        <v>6</v>
      </c>
      <c r="R11" s="19">
        <f>IFERROR(IF(ISNUMBER(K11),IF(COUNTIF($J11:K11,K11)&gt;1,0,7-MATCH(K11,$C11:$H11,0)),0),0)</f>
        <v>0</v>
      </c>
      <c r="S11" s="19">
        <f>IFERROR(IF(ISNUMBER(L11),IF(COUNTIF($J11:L11,L11)&gt;1,0,7-MATCH(L11,$C11:$H11,0)),0),0)</f>
        <v>0</v>
      </c>
      <c r="T11" s="19">
        <f>IFERROR(IF(ISNUMBER(M11),IF(COUNTIF($J11:M11,M11)&gt;1,0,7-MATCH(M11,$C11:$H11,0)),0),0)</f>
        <v>0</v>
      </c>
      <c r="U11" s="19">
        <f>IFERROR(IF(ISNUMBER(N11),IF(COUNTIF($J11:N11,N11)&gt;1,0,7-MATCH(N11,$C11:$H11,0)),0),0)</f>
        <v>0</v>
      </c>
      <c r="V11" s="19">
        <f>IFERROR(IF(ISNUMBER(O11),IF(COUNTIF($J11:O11,O11)&gt;1,0,7-MATCH(O11,$C11:$H11,0)),0),0)</f>
        <v>5</v>
      </c>
      <c r="W11" s="14">
        <f>SUM(Q11:V11)</f>
        <v>11</v>
      </c>
      <c r="X11" s="13">
        <f>COUNT(C11:H11)</f>
        <v>2</v>
      </c>
      <c r="Y11" s="13">
        <f>MAX(0,COUNTIF(Q11:V11,"&gt;0")+I11/2)</f>
        <v>2</v>
      </c>
      <c r="Z11" s="13" cm="1">
        <f t="array" ref="Z11">SUMPRODUCT(ISNUMBER(C11:H11)*$C$1:$H$1)</f>
        <v>11</v>
      </c>
      <c r="AH11" s="13">
        <v>5</v>
      </c>
      <c r="AI11" s="13">
        <v>0</v>
      </c>
      <c r="AJ11" s="13">
        <f t="shared" si="0"/>
        <v>0</v>
      </c>
      <c r="AK11" s="34">
        <f t="shared" si="1"/>
        <v>0</v>
      </c>
      <c r="AL11" s="34">
        <f t="shared" si="2"/>
        <v>0</v>
      </c>
      <c r="AM11" s="34">
        <f t="shared" si="3"/>
        <v>5.5172413793103448E-2</v>
      </c>
      <c r="AN11" s="34">
        <f t="shared" si="4"/>
        <v>5.5172413793103448E-2</v>
      </c>
    </row>
    <row r="12" spans="1:40" x14ac:dyDescent="0.25">
      <c r="A12" s="13">
        <v>89</v>
      </c>
      <c r="B12" s="15" t="s">
        <v>82</v>
      </c>
      <c r="C12" s="18">
        <v>13</v>
      </c>
      <c r="D12" s="18">
        <v>14</v>
      </c>
      <c r="E12" s="18"/>
      <c r="F12" s="18"/>
      <c r="G12" s="18"/>
      <c r="H12" s="18"/>
      <c r="I12" s="20" cm="1">
        <f t="array" ref="I12">SUM(--(COUNTIF($C12:$H12,C12:H12)&gt;1))</f>
        <v>0</v>
      </c>
      <c r="J12" s="33">
        <v>13</v>
      </c>
      <c r="K12" s="33"/>
      <c r="L12" s="33"/>
      <c r="M12" s="33"/>
      <c r="N12" s="33">
        <v>14</v>
      </c>
      <c r="O12" s="33"/>
      <c r="Q12" s="19">
        <f>IFERROR(IF(ISNUMBER(J12),IF(COUNTIF($J12:J12,J12)&gt;1,0,7-MATCH(J12,$C12:$H12,0)),0),0)</f>
        <v>6</v>
      </c>
      <c r="R12" s="19">
        <f>IFERROR(IF(ISNUMBER(K12),IF(COUNTIF($J12:K12,K12)&gt;1,0,7-MATCH(K12,$C12:$H12,0)),0),0)</f>
        <v>0</v>
      </c>
      <c r="S12" s="19">
        <f>IFERROR(IF(ISNUMBER(L12),IF(COUNTIF($J12:L12,L12)&gt;1,0,7-MATCH(L12,$C12:$H12,0)),0),0)</f>
        <v>0</v>
      </c>
      <c r="T12" s="19">
        <f>IFERROR(IF(ISNUMBER(M12),IF(COUNTIF($J12:M12,M12)&gt;1,0,7-MATCH(M12,$C12:$H12,0)),0),0)</f>
        <v>0</v>
      </c>
      <c r="U12" s="19">
        <f>IFERROR(IF(ISNUMBER(N12),IF(COUNTIF($J12:N12,N12)&gt;1,0,7-MATCH(N12,$C12:$H12,0)),0),0)</f>
        <v>5</v>
      </c>
      <c r="V12" s="19">
        <f>IFERROR(IF(ISNUMBER(O12),IF(COUNTIF($J12:O12,O12)&gt;1,0,7-MATCH(O12,$C12:$H12,0)),0),0)</f>
        <v>0</v>
      </c>
      <c r="W12" s="14">
        <f>SUM(Q12:V12)</f>
        <v>11</v>
      </c>
      <c r="X12" s="13">
        <f>COUNT(C12:H12)</f>
        <v>2</v>
      </c>
      <c r="Y12" s="13">
        <f>MAX(0,COUNTIF(Q12:V12,"&gt;0")+I12/2)</f>
        <v>2</v>
      </c>
      <c r="Z12" s="13" cm="1">
        <f t="array" ref="Z12">SUMPRODUCT(ISNUMBER(C12:H12)*$C$1:$H$1)</f>
        <v>11</v>
      </c>
      <c r="AH12" s="13">
        <v>6</v>
      </c>
      <c r="AI12" s="13">
        <v>1</v>
      </c>
      <c r="AJ12" s="13">
        <f t="shared" si="0"/>
        <v>0</v>
      </c>
      <c r="AK12" s="34">
        <f t="shared" si="1"/>
        <v>6.8965517241379309E-3</v>
      </c>
      <c r="AL12" s="34">
        <f t="shared" si="2"/>
        <v>0</v>
      </c>
      <c r="AM12" s="34">
        <f t="shared" si="3"/>
        <v>6.2068965517241378E-2</v>
      </c>
      <c r="AN12" s="34">
        <f t="shared" si="4"/>
        <v>5.5172413793103448E-2</v>
      </c>
    </row>
    <row r="13" spans="1:40" x14ac:dyDescent="0.25">
      <c r="A13" s="13">
        <v>30</v>
      </c>
      <c r="B13" s="15" t="s">
        <v>28</v>
      </c>
      <c r="C13" s="18">
        <v>19</v>
      </c>
      <c r="D13" s="18">
        <v>20</v>
      </c>
      <c r="E13" s="18">
        <v>8</v>
      </c>
      <c r="F13" s="18"/>
      <c r="G13" s="18"/>
      <c r="H13" s="18"/>
      <c r="I13" s="20" cm="1">
        <f t="array" ref="I13">SUM(--(COUNTIF($C13:$H13,C13:H13)&gt;1))</f>
        <v>0</v>
      </c>
      <c r="J13" s="33"/>
      <c r="K13" s="33">
        <v>19</v>
      </c>
      <c r="L13" s="33">
        <v>8</v>
      </c>
      <c r="M13" s="33"/>
      <c r="N13" s="33"/>
      <c r="O13" s="33">
        <v>20</v>
      </c>
      <c r="Q13" s="19">
        <f>IFERROR(IF(ISNUMBER(J13),IF(COUNTIF($J13:J13,J13)&gt;1,0,7-MATCH(J13,$C13:$H13,0)),0),0)</f>
        <v>0</v>
      </c>
      <c r="R13" s="19">
        <f>IFERROR(IF(ISNUMBER(K13),IF(COUNTIF($J13:K13,K13)&gt;1,0,7-MATCH(K13,$C13:$H13,0)),0),0)</f>
        <v>6</v>
      </c>
      <c r="S13" s="19">
        <f>IFERROR(IF(ISNUMBER(L13),IF(COUNTIF($J13:L13,L13)&gt;1,0,7-MATCH(L13,$C13:$H13,0)),0),0)</f>
        <v>4</v>
      </c>
      <c r="T13" s="19">
        <f>IFERROR(IF(ISNUMBER(M13),IF(COUNTIF($J13:M13,M13)&gt;1,0,7-MATCH(M13,$C13:$H13,0)),0),0)</f>
        <v>0</v>
      </c>
      <c r="U13" s="19">
        <f>IFERROR(IF(ISNUMBER(N13),IF(COUNTIF($J13:N13,N13)&gt;1,0,7-MATCH(N13,$C13:$H13,0)),0),0)</f>
        <v>0</v>
      </c>
      <c r="V13" s="19">
        <f>IFERROR(IF(ISNUMBER(O13),IF(COUNTIF($J13:O13,O13)&gt;1,0,7-MATCH(O13,$C13:$H13,0)),0),0)</f>
        <v>5</v>
      </c>
      <c r="W13" s="14">
        <f>SUM(Q13:V13)</f>
        <v>15</v>
      </c>
      <c r="X13" s="13">
        <f>COUNT(C13:H13)</f>
        <v>3</v>
      </c>
      <c r="Y13" s="13">
        <f>MAX(0,COUNTIF(Q13:V13,"&gt;0")+I13/2)</f>
        <v>3</v>
      </c>
      <c r="Z13" s="13" cm="1">
        <f t="array" ref="Z13">SUMPRODUCT(ISNUMBER(C13:H13)*$C$1:$H$1)</f>
        <v>15</v>
      </c>
      <c r="AH13" s="13">
        <v>7</v>
      </c>
      <c r="AI13" s="13">
        <v>0</v>
      </c>
      <c r="AJ13" s="13">
        <f t="shared" si="0"/>
        <v>0</v>
      </c>
      <c r="AK13" s="34">
        <f t="shared" si="1"/>
        <v>0</v>
      </c>
      <c r="AL13" s="34">
        <f t="shared" si="2"/>
        <v>0</v>
      </c>
      <c r="AM13" s="34">
        <f t="shared" si="3"/>
        <v>6.2068965517241378E-2</v>
      </c>
      <c r="AN13" s="34">
        <f t="shared" si="4"/>
        <v>5.5172413793103448E-2</v>
      </c>
    </row>
    <row r="14" spans="1:40" x14ac:dyDescent="0.25">
      <c r="A14" s="13">
        <v>44</v>
      </c>
      <c r="B14" s="15" t="s">
        <v>41</v>
      </c>
      <c r="C14" s="18">
        <v>23</v>
      </c>
      <c r="D14" s="18">
        <v>10</v>
      </c>
      <c r="E14" s="18">
        <v>14</v>
      </c>
      <c r="F14" s="18"/>
      <c r="G14" s="18"/>
      <c r="H14" s="18"/>
      <c r="I14" s="20" cm="1">
        <f t="array" ref="I14">SUM(--(COUNTIF($C14:$H14,C14:H14)&gt;1))</f>
        <v>0</v>
      </c>
      <c r="J14" s="33"/>
      <c r="K14" s="33">
        <v>10</v>
      </c>
      <c r="L14" s="33"/>
      <c r="M14" s="33">
        <v>23</v>
      </c>
      <c r="N14" s="33"/>
      <c r="O14" s="33">
        <v>14</v>
      </c>
      <c r="Q14" s="19">
        <f>IFERROR(IF(ISNUMBER(J14),IF(COUNTIF($J14:J14,J14)&gt;1,0,7-MATCH(J14,$C14:$H14,0)),0),0)</f>
        <v>0</v>
      </c>
      <c r="R14" s="19">
        <f>IFERROR(IF(ISNUMBER(K14),IF(COUNTIF($J14:K14,K14)&gt;1,0,7-MATCH(K14,$C14:$H14,0)),0),0)</f>
        <v>5</v>
      </c>
      <c r="S14" s="19">
        <f>IFERROR(IF(ISNUMBER(L14),IF(COUNTIF($J14:L14,L14)&gt;1,0,7-MATCH(L14,$C14:$H14,0)),0),0)</f>
        <v>0</v>
      </c>
      <c r="T14" s="19">
        <f>IFERROR(IF(ISNUMBER(M14),IF(COUNTIF($J14:M14,M14)&gt;1,0,7-MATCH(M14,$C14:$H14,0)),0),0)</f>
        <v>6</v>
      </c>
      <c r="U14" s="19">
        <f>IFERROR(IF(ISNUMBER(N14),IF(COUNTIF($J14:N14,N14)&gt;1,0,7-MATCH(N14,$C14:$H14,0)),0),0)</f>
        <v>0</v>
      </c>
      <c r="V14" s="19">
        <f>IFERROR(IF(ISNUMBER(O14),IF(COUNTIF($J14:O14,O14)&gt;1,0,7-MATCH(O14,$C14:$H14,0)),0),0)</f>
        <v>4</v>
      </c>
      <c r="W14" s="14">
        <f>SUM(Q14:V14)</f>
        <v>15</v>
      </c>
      <c r="X14" s="13">
        <f>COUNT(C14:H14)</f>
        <v>3</v>
      </c>
      <c r="Y14" s="13">
        <f>MAX(0,COUNTIF(Q14:V14,"&gt;0")+I14/2)</f>
        <v>3</v>
      </c>
      <c r="Z14" s="13" cm="1">
        <f t="array" ref="Z14">SUMPRODUCT(ISNUMBER(C14:H14)*$C$1:$H$1)</f>
        <v>15</v>
      </c>
      <c r="AD14" s="28">
        <v>2773</v>
      </c>
      <c r="AH14" s="13">
        <v>8</v>
      </c>
      <c r="AI14" s="13">
        <v>0</v>
      </c>
      <c r="AJ14" s="13">
        <f t="shared" si="0"/>
        <v>0</v>
      </c>
      <c r="AK14" s="34">
        <f t="shared" si="1"/>
        <v>0</v>
      </c>
      <c r="AL14" s="34">
        <f t="shared" si="2"/>
        <v>0</v>
      </c>
      <c r="AM14" s="34">
        <f t="shared" si="3"/>
        <v>6.2068965517241378E-2</v>
      </c>
      <c r="AN14" s="34">
        <f t="shared" si="4"/>
        <v>5.5172413793103448E-2</v>
      </c>
    </row>
    <row r="15" spans="1:40" x14ac:dyDescent="0.25">
      <c r="A15" s="13">
        <v>72</v>
      </c>
      <c r="B15" s="15" t="s">
        <v>66</v>
      </c>
      <c r="C15" s="18">
        <v>2</v>
      </c>
      <c r="D15" s="18">
        <v>26</v>
      </c>
      <c r="E15" s="18">
        <v>8</v>
      </c>
      <c r="F15" s="18"/>
      <c r="G15" s="18"/>
      <c r="H15" s="18"/>
      <c r="I15" s="20" cm="1">
        <f t="array" ref="I15">SUM(--(COUNTIF($C15:$H15,C15:H15)&gt;1))</f>
        <v>0</v>
      </c>
      <c r="J15" s="33"/>
      <c r="K15" s="33"/>
      <c r="L15" s="33"/>
      <c r="M15" s="33">
        <v>2</v>
      </c>
      <c r="N15" s="33">
        <v>26</v>
      </c>
      <c r="O15" s="33">
        <v>8</v>
      </c>
      <c r="Q15" s="19">
        <f>IFERROR(IF(ISNUMBER(J15),IF(COUNTIF($J15:J15,J15)&gt;1,0,7-MATCH(J15,$C15:$H15,0)),0),0)</f>
        <v>0</v>
      </c>
      <c r="R15" s="19">
        <f>IFERROR(IF(ISNUMBER(K15),IF(COUNTIF($J15:K15,K15)&gt;1,0,7-MATCH(K15,$C15:$H15,0)),0),0)</f>
        <v>0</v>
      </c>
      <c r="S15" s="19">
        <f>IFERROR(IF(ISNUMBER(L15),IF(COUNTIF($J15:L15,L15)&gt;1,0,7-MATCH(L15,$C15:$H15,0)),0),0)</f>
        <v>0</v>
      </c>
      <c r="T15" s="19">
        <f>IFERROR(IF(ISNUMBER(M15),IF(COUNTIF($J15:M15,M15)&gt;1,0,7-MATCH(M15,$C15:$H15,0)),0),0)</f>
        <v>6</v>
      </c>
      <c r="U15" s="19">
        <f>IFERROR(IF(ISNUMBER(N15),IF(COUNTIF($J15:N15,N15)&gt;1,0,7-MATCH(N15,$C15:$H15,0)),0),0)</f>
        <v>5</v>
      </c>
      <c r="V15" s="19">
        <f>IFERROR(IF(ISNUMBER(O15),IF(COUNTIF($J15:O15,O15)&gt;1,0,7-MATCH(O15,$C15:$H15,0)),0),0)</f>
        <v>4</v>
      </c>
      <c r="W15" s="14">
        <f>SUM(Q15:V15)</f>
        <v>15</v>
      </c>
      <c r="X15" s="13">
        <f>COUNT(C15:H15)</f>
        <v>3</v>
      </c>
      <c r="Y15" s="13">
        <f>MAX(0,COUNTIF(Q15:V15,"&gt;0")+I15/2)</f>
        <v>3</v>
      </c>
      <c r="Z15" s="13" cm="1">
        <f t="array" ref="Z15">SUMPRODUCT(ISNUMBER(C15:H15)*$C$1:$H$1)</f>
        <v>15</v>
      </c>
      <c r="AD15" s="28">
        <v>2785</v>
      </c>
      <c r="AH15" s="13">
        <v>9</v>
      </c>
      <c r="AI15" s="13">
        <v>0</v>
      </c>
      <c r="AJ15" s="13">
        <f t="shared" si="0"/>
        <v>0</v>
      </c>
      <c r="AK15" s="34">
        <f t="shared" si="1"/>
        <v>0</v>
      </c>
      <c r="AL15" s="34">
        <f t="shared" si="2"/>
        <v>0</v>
      </c>
      <c r="AM15" s="34">
        <f t="shared" si="3"/>
        <v>6.2068965517241378E-2</v>
      </c>
      <c r="AN15" s="34">
        <f t="shared" si="4"/>
        <v>5.5172413793103448E-2</v>
      </c>
    </row>
    <row r="16" spans="1:40" x14ac:dyDescent="0.25">
      <c r="A16" s="13">
        <v>19</v>
      </c>
      <c r="B16" s="15" t="s">
        <v>19</v>
      </c>
      <c r="C16" s="18">
        <v>1</v>
      </c>
      <c r="D16" s="18">
        <v>4</v>
      </c>
      <c r="E16" s="18">
        <v>8</v>
      </c>
      <c r="F16" s="18">
        <v>26</v>
      </c>
      <c r="G16" s="18">
        <v>26</v>
      </c>
      <c r="H16" s="18" t="s">
        <v>141</v>
      </c>
      <c r="I16" s="20" cm="1">
        <f t="array" ref="I16">SUM(--(COUNTIF($C16:$H16,C16:H16)&gt;1))</f>
        <v>2</v>
      </c>
      <c r="J16" s="33">
        <v>4</v>
      </c>
      <c r="K16" s="33"/>
      <c r="L16" s="33">
        <v>8</v>
      </c>
      <c r="M16" s="33">
        <v>0</v>
      </c>
      <c r="N16" s="33">
        <v>26</v>
      </c>
      <c r="O16" s="33">
        <v>1</v>
      </c>
      <c r="Q16" s="19">
        <f>IFERROR(IF(ISNUMBER(J16),IF(COUNTIF($J16:J16,J16)&gt;1,0,7-MATCH(J16,$C16:$H16,0)),0),0)</f>
        <v>5</v>
      </c>
      <c r="R16" s="19">
        <f>IFERROR(IF(ISNUMBER(K16),IF(COUNTIF($J16:K16,K16)&gt;1,0,7-MATCH(K16,$C16:$H16,0)),0),0)</f>
        <v>0</v>
      </c>
      <c r="S16" s="19">
        <f>IFERROR(IF(ISNUMBER(L16),IF(COUNTIF($J16:L16,L16)&gt;1,0,7-MATCH(L16,$C16:$H16,0)),0),0)</f>
        <v>4</v>
      </c>
      <c r="T16" s="19">
        <f>IFERROR(IF(ISNUMBER(M16),IF(COUNTIF($J16:M16,M16)&gt;1,0,7-MATCH(M16,$C16:$H16,0)),0),0)</f>
        <v>0</v>
      </c>
      <c r="U16" s="19">
        <f>IFERROR(IF(ISNUMBER(N16),IF(COUNTIF($J16:N16,N16)&gt;1,0,7-MATCH(N16,$C16:$H16,0)),0),0)</f>
        <v>3</v>
      </c>
      <c r="V16" s="19">
        <f>IFERROR(IF(ISNUMBER(O16),IF(COUNTIF($J16:O16,O16)&gt;1,0,7-MATCH(O16,$C16:$H16,0)),0),0)</f>
        <v>6</v>
      </c>
      <c r="W16" s="14">
        <f>SUM(Q16:V16)</f>
        <v>18</v>
      </c>
      <c r="X16" s="13">
        <f>COUNT(C16:H16)</f>
        <v>5</v>
      </c>
      <c r="Y16" s="13">
        <f>MAX(0,COUNTIF(Q16:V16,"&gt;0")+I16/2)</f>
        <v>5</v>
      </c>
      <c r="Z16" s="13" cm="1">
        <f t="array" ref="Z16">SUMPRODUCT(ISNUMBER(C16:H16)*$C$1:$H$1)</f>
        <v>20</v>
      </c>
      <c r="AH16" s="13">
        <v>10</v>
      </c>
      <c r="AI16" s="13">
        <v>7</v>
      </c>
      <c r="AJ16" s="13">
        <f t="shared" si="0"/>
        <v>0</v>
      </c>
      <c r="AK16" s="34">
        <f t="shared" si="1"/>
        <v>4.8275862068965517E-2</v>
      </c>
      <c r="AL16" s="34">
        <f t="shared" si="2"/>
        <v>0</v>
      </c>
      <c r="AM16" s="34">
        <f t="shared" si="3"/>
        <v>0.1103448275862069</v>
      </c>
      <c r="AN16" s="34">
        <f t="shared" si="4"/>
        <v>5.5172413793103448E-2</v>
      </c>
    </row>
    <row r="17" spans="1:40" x14ac:dyDescent="0.25">
      <c r="A17" s="13">
        <v>32</v>
      </c>
      <c r="B17" s="15" t="s">
        <v>30</v>
      </c>
      <c r="C17" s="18">
        <v>28</v>
      </c>
      <c r="D17" s="18">
        <v>13</v>
      </c>
      <c r="E17" s="18">
        <v>19</v>
      </c>
      <c r="F17" s="18">
        <v>21</v>
      </c>
      <c r="G17" s="18"/>
      <c r="H17" s="18"/>
      <c r="I17" s="20" cm="1">
        <f t="array" ref="I17">SUM(--(COUNTIF($C17:$H17,C17:H17)&gt;1))</f>
        <v>0</v>
      </c>
      <c r="J17" s="33">
        <v>13</v>
      </c>
      <c r="K17" s="33"/>
      <c r="L17" s="33">
        <v>19</v>
      </c>
      <c r="M17" s="33"/>
      <c r="N17" s="33">
        <v>28</v>
      </c>
      <c r="O17" s="33">
        <v>21</v>
      </c>
      <c r="Q17" s="19">
        <f>IFERROR(IF(ISNUMBER(J17),IF(COUNTIF($J17:J17,J17)&gt;1,0,7-MATCH(J17,$C17:$H17,0)),0),0)</f>
        <v>5</v>
      </c>
      <c r="R17" s="19">
        <f>IFERROR(IF(ISNUMBER(K17),IF(COUNTIF($J17:K17,K17)&gt;1,0,7-MATCH(K17,$C17:$H17,0)),0),0)</f>
        <v>0</v>
      </c>
      <c r="S17" s="19">
        <f>IFERROR(IF(ISNUMBER(L17),IF(COUNTIF($J17:L17,L17)&gt;1,0,7-MATCH(L17,$C17:$H17,0)),0),0)</f>
        <v>4</v>
      </c>
      <c r="T17" s="19">
        <f>IFERROR(IF(ISNUMBER(M17),IF(COUNTIF($J17:M17,M17)&gt;1,0,7-MATCH(M17,$C17:$H17,0)),0),0)</f>
        <v>0</v>
      </c>
      <c r="U17" s="19">
        <f>IFERROR(IF(ISNUMBER(N17),IF(COUNTIF($J17:N17,N17)&gt;1,0,7-MATCH(N17,$C17:$H17,0)),0),0)</f>
        <v>6</v>
      </c>
      <c r="V17" s="19">
        <f>IFERROR(IF(ISNUMBER(O17),IF(COUNTIF($J17:O17,O17)&gt;1,0,7-MATCH(O17,$C17:$H17,0)),0),0)</f>
        <v>3</v>
      </c>
      <c r="W17" s="14">
        <f>SUM(Q17:V17)</f>
        <v>18</v>
      </c>
      <c r="X17" s="13">
        <f>COUNT(C17:H17)</f>
        <v>4</v>
      </c>
      <c r="Y17" s="13">
        <f>MAX(0,COUNTIF(Q17:V17,"&gt;0")+I17/2)</f>
        <v>4</v>
      </c>
      <c r="Z17" s="13" cm="1">
        <f t="array" ref="Z17">SUMPRODUCT(ISNUMBER(C17:H17)*$C$1:$H$1)</f>
        <v>18</v>
      </c>
      <c r="AH17" s="13">
        <v>11</v>
      </c>
      <c r="AI17" s="13">
        <v>3</v>
      </c>
      <c r="AJ17" s="13">
        <f t="shared" si="0"/>
        <v>2</v>
      </c>
      <c r="AK17" s="34">
        <f t="shared" si="1"/>
        <v>2.0689655172413793E-2</v>
      </c>
      <c r="AL17" s="34">
        <f t="shared" si="2"/>
        <v>1.3793103448275862E-2</v>
      </c>
      <c r="AM17" s="34">
        <f t="shared" si="3"/>
        <v>0.13103448275862067</v>
      </c>
      <c r="AN17" s="34">
        <f t="shared" si="4"/>
        <v>6.8965517241379309E-2</v>
      </c>
    </row>
    <row r="18" spans="1:40" x14ac:dyDescent="0.25">
      <c r="A18" s="13">
        <v>38</v>
      </c>
      <c r="B18" s="15" t="s">
        <v>36</v>
      </c>
      <c r="C18" s="18">
        <v>2</v>
      </c>
      <c r="D18" s="18">
        <v>17</v>
      </c>
      <c r="E18" s="18">
        <v>14</v>
      </c>
      <c r="F18" s="18">
        <v>7</v>
      </c>
      <c r="G18" s="18">
        <v>14</v>
      </c>
      <c r="H18" s="18"/>
      <c r="I18" s="20" cm="1">
        <f t="array" ref="I18">SUM(--(COUNTIF($C18:$H18,C18:H18)&gt;1))</f>
        <v>2</v>
      </c>
      <c r="J18" s="33">
        <v>14</v>
      </c>
      <c r="K18" s="33">
        <v>7</v>
      </c>
      <c r="L18" s="33">
        <v>17</v>
      </c>
      <c r="M18" s="33">
        <v>2</v>
      </c>
      <c r="N18" s="33"/>
      <c r="O18" s="33"/>
      <c r="Q18" s="19">
        <f>IFERROR(IF(ISNUMBER(J18),IF(COUNTIF($J18:J18,J18)&gt;1,0,7-MATCH(J18,$C18:$H18,0)),0),0)</f>
        <v>4</v>
      </c>
      <c r="R18" s="19">
        <f>IFERROR(IF(ISNUMBER(K18),IF(COUNTIF($J18:K18,K18)&gt;1,0,7-MATCH(K18,$C18:$H18,0)),0),0)</f>
        <v>3</v>
      </c>
      <c r="S18" s="19">
        <f>IFERROR(IF(ISNUMBER(L18),IF(COUNTIF($J18:L18,L18)&gt;1,0,7-MATCH(L18,$C18:$H18,0)),0),0)</f>
        <v>5</v>
      </c>
      <c r="T18" s="19">
        <f>IFERROR(IF(ISNUMBER(M18),IF(COUNTIF($J18:M18,M18)&gt;1,0,7-MATCH(M18,$C18:$H18,0)),0),0)</f>
        <v>6</v>
      </c>
      <c r="U18" s="19">
        <f>IFERROR(IF(ISNUMBER(N18),IF(COUNTIF($J18:N18,N18)&gt;1,0,7-MATCH(N18,$C18:$H18,0)),0),0)</f>
        <v>0</v>
      </c>
      <c r="V18" s="19">
        <f>IFERROR(IF(ISNUMBER(O18),IF(COUNTIF($J18:O18,O18)&gt;1,0,7-MATCH(O18,$C18:$H18,0)),0),0)</f>
        <v>0</v>
      </c>
      <c r="W18" s="14">
        <f>SUM(Q18:V18)</f>
        <v>18</v>
      </c>
      <c r="X18" s="13">
        <f>COUNT(C18:H18)</f>
        <v>5</v>
      </c>
      <c r="Y18" s="13">
        <f>MAX(0,COUNTIF(Q18:V18,"&gt;0")+I18/2)</f>
        <v>5</v>
      </c>
      <c r="Z18" s="13" cm="1">
        <f t="array" ref="Z18">SUMPRODUCT(ISNUMBER(C18:H18)*$C$1:$H$1)</f>
        <v>20</v>
      </c>
      <c r="AH18" s="13">
        <v>12</v>
      </c>
      <c r="AI18" s="13">
        <v>2</v>
      </c>
      <c r="AJ18" s="13">
        <f t="shared" si="0"/>
        <v>0</v>
      </c>
      <c r="AK18" s="34">
        <f t="shared" si="1"/>
        <v>1.3793103448275862E-2</v>
      </c>
      <c r="AL18" s="34">
        <f t="shared" si="2"/>
        <v>0</v>
      </c>
      <c r="AM18" s="34">
        <f t="shared" si="3"/>
        <v>0.14482758620689654</v>
      </c>
      <c r="AN18" s="34">
        <f t="shared" si="4"/>
        <v>6.8965517241379309E-2</v>
      </c>
    </row>
    <row r="19" spans="1:40" x14ac:dyDescent="0.25">
      <c r="A19" s="13">
        <v>135</v>
      </c>
      <c r="B19" s="15" t="s">
        <v>126</v>
      </c>
      <c r="C19" s="18">
        <v>27</v>
      </c>
      <c r="D19" s="18">
        <v>16</v>
      </c>
      <c r="E19" s="18">
        <v>21</v>
      </c>
      <c r="F19" s="18">
        <v>8</v>
      </c>
      <c r="G19" s="18">
        <v>14</v>
      </c>
      <c r="H19" s="18"/>
      <c r="I19" s="20" cm="1">
        <f t="array" ref="I19">SUM(--(COUNTIF($C19:$H19,C19:H19)&gt;1))</f>
        <v>0</v>
      </c>
      <c r="J19" s="33">
        <v>8</v>
      </c>
      <c r="K19" s="33">
        <v>16</v>
      </c>
      <c r="L19" s="33">
        <v>0</v>
      </c>
      <c r="M19" s="33">
        <v>27</v>
      </c>
      <c r="N19" s="33">
        <v>21</v>
      </c>
      <c r="O19" s="33">
        <v>0</v>
      </c>
      <c r="Q19" s="19">
        <f>IFERROR(IF(ISNUMBER(J19),IF(COUNTIF($J19:J19,J19)&gt;1,0,7-MATCH(J19,$C19:$H19,0)),0),0)</f>
        <v>3</v>
      </c>
      <c r="R19" s="19">
        <f>IFERROR(IF(ISNUMBER(K19),IF(COUNTIF($J19:K19,K19)&gt;1,0,7-MATCH(K19,$C19:$H19,0)),0),0)</f>
        <v>5</v>
      </c>
      <c r="S19" s="19">
        <f>IFERROR(IF(ISNUMBER(L19),IF(COUNTIF($J19:L19,L19)&gt;1,0,7-MATCH(L19,$C19:$H19,0)),0),0)</f>
        <v>0</v>
      </c>
      <c r="T19" s="19">
        <f>IFERROR(IF(ISNUMBER(M19),IF(COUNTIF($J19:M19,M19)&gt;1,0,7-MATCH(M19,$C19:$H19,0)),0),0)</f>
        <v>6</v>
      </c>
      <c r="U19" s="19">
        <f>IFERROR(IF(ISNUMBER(N19),IF(COUNTIF($J19:N19,N19)&gt;1,0,7-MATCH(N19,$C19:$H19,0)),0),0)</f>
        <v>4</v>
      </c>
      <c r="V19" s="19">
        <f>IFERROR(IF(ISNUMBER(O19),IF(COUNTIF($J19:O19,O19)&gt;1,0,7-MATCH(O19,$C19:$H19,0)),0),0)</f>
        <v>0</v>
      </c>
      <c r="W19" s="14">
        <f>SUM(Q19:V19)</f>
        <v>18</v>
      </c>
      <c r="X19" s="13">
        <f>COUNT(C19:H19)</f>
        <v>5</v>
      </c>
      <c r="Y19" s="13">
        <f>MAX(0,COUNTIF(Q19:V19,"&gt;0")+I19/2)</f>
        <v>4</v>
      </c>
      <c r="Z19" s="13" cm="1">
        <f t="array" ref="Z19">SUMPRODUCT(ISNUMBER(C19:H19)*$C$1:$H$1)</f>
        <v>20</v>
      </c>
      <c r="AH19" s="13">
        <v>13</v>
      </c>
      <c r="AI19" s="13">
        <v>1</v>
      </c>
      <c r="AJ19" s="13">
        <f t="shared" si="0"/>
        <v>0</v>
      </c>
      <c r="AK19" s="34">
        <f t="shared" si="1"/>
        <v>6.8965517241379309E-3</v>
      </c>
      <c r="AL19" s="34">
        <f t="shared" si="2"/>
        <v>0</v>
      </c>
      <c r="AM19" s="34">
        <f t="shared" si="3"/>
        <v>0.15172413793103445</v>
      </c>
      <c r="AN19" s="34">
        <f t="shared" si="4"/>
        <v>6.8965517241379309E-2</v>
      </c>
    </row>
    <row r="20" spans="1:40" x14ac:dyDescent="0.25">
      <c r="A20" s="13">
        <v>29</v>
      </c>
      <c r="B20" s="15" t="s">
        <v>27</v>
      </c>
      <c r="C20" s="18">
        <v>13</v>
      </c>
      <c r="D20" s="18">
        <v>25</v>
      </c>
      <c r="E20" s="18">
        <v>26</v>
      </c>
      <c r="F20" s="18">
        <v>3</v>
      </c>
      <c r="G20" s="18">
        <v>7</v>
      </c>
      <c r="H20" s="18">
        <v>20</v>
      </c>
      <c r="I20" s="20" cm="1">
        <f t="array" ref="I20">SUM(--(COUNTIF($C20:$H20,C20:H20)&gt;1))</f>
        <v>0</v>
      </c>
      <c r="J20" s="33">
        <v>0</v>
      </c>
      <c r="K20" s="33">
        <v>13</v>
      </c>
      <c r="L20" s="33">
        <v>25</v>
      </c>
      <c r="M20" s="33">
        <v>7</v>
      </c>
      <c r="N20" s="33">
        <v>20</v>
      </c>
      <c r="O20" s="33">
        <v>26</v>
      </c>
      <c r="Q20" s="19">
        <f>IFERROR(IF(ISNUMBER(J20),IF(COUNTIF($J20:J20,J20)&gt;1,0,7-MATCH(J20,$C20:$H20,0)),0),0)</f>
        <v>0</v>
      </c>
      <c r="R20" s="19">
        <f>IFERROR(IF(ISNUMBER(K20),IF(COUNTIF($J20:K20,K20)&gt;1,0,7-MATCH(K20,$C20:$H20,0)),0),0)</f>
        <v>6</v>
      </c>
      <c r="S20" s="19">
        <f>IFERROR(IF(ISNUMBER(L20),IF(COUNTIF($J20:L20,L20)&gt;1,0,7-MATCH(L20,$C20:$H20,0)),0),0)</f>
        <v>5</v>
      </c>
      <c r="T20" s="19">
        <f>IFERROR(IF(ISNUMBER(M20),IF(COUNTIF($J20:M20,M20)&gt;1,0,7-MATCH(M20,$C20:$H20,0)),0),0)</f>
        <v>2</v>
      </c>
      <c r="U20" s="19">
        <f>IFERROR(IF(ISNUMBER(N20),IF(COUNTIF($J20:N20,N20)&gt;1,0,7-MATCH(N20,$C20:$H20,0)),0),0)</f>
        <v>1</v>
      </c>
      <c r="V20" s="19">
        <f>IFERROR(IF(ISNUMBER(O20),IF(COUNTIF($J20:O20,O20)&gt;1,0,7-MATCH(O20,$C20:$H20,0)),0),0)</f>
        <v>4</v>
      </c>
      <c r="W20" s="14">
        <f>SUM(Q20:V20)</f>
        <v>18</v>
      </c>
      <c r="X20" s="13">
        <f>COUNT(C20:H20)</f>
        <v>6</v>
      </c>
      <c r="Y20" s="13">
        <f>MAX(0,COUNTIF(Q20:V20,"&gt;0")+I20/2)</f>
        <v>5</v>
      </c>
      <c r="Z20" s="13" cm="1">
        <f t="array" ref="Z20">SUMPRODUCT(ISNUMBER(C20:H20)*$C$1:$H$1)</f>
        <v>21</v>
      </c>
      <c r="AH20" s="13">
        <v>14</v>
      </c>
      <c r="AI20" s="13">
        <v>1</v>
      </c>
      <c r="AJ20" s="13">
        <f t="shared" si="0"/>
        <v>0</v>
      </c>
      <c r="AK20" s="34">
        <f t="shared" si="1"/>
        <v>6.8965517241379309E-3</v>
      </c>
      <c r="AL20" s="34">
        <f t="shared" si="2"/>
        <v>0</v>
      </c>
      <c r="AM20" s="34">
        <f t="shared" si="3"/>
        <v>0.1586206896551724</v>
      </c>
      <c r="AN20" s="34">
        <f t="shared" si="4"/>
        <v>6.8965517241379309E-2</v>
      </c>
    </row>
    <row r="21" spans="1:40" x14ac:dyDescent="0.25">
      <c r="A21" s="13">
        <v>68</v>
      </c>
      <c r="B21" s="15" t="s">
        <v>62</v>
      </c>
      <c r="C21" s="18">
        <v>23</v>
      </c>
      <c r="D21" s="18">
        <v>25</v>
      </c>
      <c r="E21" s="18">
        <v>13</v>
      </c>
      <c r="F21" s="18">
        <v>6</v>
      </c>
      <c r="G21" s="18">
        <v>14</v>
      </c>
      <c r="H21" s="18">
        <v>21</v>
      </c>
      <c r="I21" s="20" cm="1">
        <f t="array" ref="I21">SUM(--(COUNTIF($C21:$H21,C21:H21)&gt;1))</f>
        <v>0</v>
      </c>
      <c r="J21" s="33">
        <v>25</v>
      </c>
      <c r="K21" s="33">
        <v>13</v>
      </c>
      <c r="L21" s="33">
        <v>23</v>
      </c>
      <c r="M21" s="33">
        <v>21</v>
      </c>
      <c r="N21" s="33">
        <v>6</v>
      </c>
      <c r="O21" s="33">
        <v>0</v>
      </c>
      <c r="Q21" s="19">
        <f>IFERROR(IF(ISNUMBER(J21),IF(COUNTIF($J21:J21,J21)&gt;1,0,7-MATCH(J21,$C21:$H21,0)),0),0)</f>
        <v>5</v>
      </c>
      <c r="R21" s="19">
        <f>IFERROR(IF(ISNUMBER(K21),IF(COUNTIF($J21:K21,K21)&gt;1,0,7-MATCH(K21,$C21:$H21,0)),0),0)</f>
        <v>4</v>
      </c>
      <c r="S21" s="19">
        <f>IFERROR(IF(ISNUMBER(L21),IF(COUNTIF($J21:L21,L21)&gt;1,0,7-MATCH(L21,$C21:$H21,0)),0),0)</f>
        <v>6</v>
      </c>
      <c r="T21" s="19">
        <f>IFERROR(IF(ISNUMBER(M21),IF(COUNTIF($J21:M21,M21)&gt;1,0,7-MATCH(M21,$C21:$H21,0)),0),0)</f>
        <v>1</v>
      </c>
      <c r="U21" s="19">
        <f>IFERROR(IF(ISNUMBER(N21),IF(COUNTIF($J21:N21,N21)&gt;1,0,7-MATCH(N21,$C21:$H21,0)),0),0)</f>
        <v>3</v>
      </c>
      <c r="V21" s="19">
        <f>IFERROR(IF(ISNUMBER(O21),IF(COUNTIF($J21:O21,O21)&gt;1,0,7-MATCH(O21,$C21:$H21,0)),0),0)</f>
        <v>0</v>
      </c>
      <c r="W21" s="14">
        <f>SUM(Q21:V21)</f>
        <v>19</v>
      </c>
      <c r="X21" s="13">
        <f>COUNT(C21:H21)</f>
        <v>6</v>
      </c>
      <c r="Y21" s="13">
        <f>MAX(0,COUNTIF(Q21:V21,"&gt;0")+I21/2)</f>
        <v>5</v>
      </c>
      <c r="Z21" s="13" cm="1">
        <f t="array" ref="Z21">SUMPRODUCT(ISNUMBER(C21:H21)*$C$1:$H$1)</f>
        <v>21</v>
      </c>
      <c r="AH21" s="13">
        <v>15</v>
      </c>
      <c r="AI21" s="13">
        <v>31</v>
      </c>
      <c r="AJ21" s="13">
        <f t="shared" si="0"/>
        <v>3</v>
      </c>
      <c r="AK21" s="34">
        <f t="shared" si="1"/>
        <v>0.21379310344827587</v>
      </c>
      <c r="AL21" s="34">
        <f t="shared" si="2"/>
        <v>2.0689655172413793E-2</v>
      </c>
      <c r="AM21" s="34">
        <f t="shared" si="3"/>
        <v>0.37241379310344824</v>
      </c>
      <c r="AN21" s="34">
        <f t="shared" si="4"/>
        <v>8.9655172413793102E-2</v>
      </c>
    </row>
    <row r="22" spans="1:40" x14ac:dyDescent="0.25">
      <c r="A22" s="13">
        <v>27</v>
      </c>
      <c r="B22" s="15" t="s">
        <v>26</v>
      </c>
      <c r="C22" s="18">
        <v>2</v>
      </c>
      <c r="D22" s="18">
        <v>27</v>
      </c>
      <c r="E22" s="18">
        <v>17</v>
      </c>
      <c r="F22" s="18">
        <v>1</v>
      </c>
      <c r="G22" s="18">
        <v>14</v>
      </c>
      <c r="H22" s="18">
        <v>11</v>
      </c>
      <c r="I22" s="20" cm="1">
        <f t="array" ref="I22">SUM(--(COUNTIF($C22:$H22,C22:H22)&gt;1))</f>
        <v>0</v>
      </c>
      <c r="J22" s="33">
        <v>0</v>
      </c>
      <c r="K22" s="33">
        <v>17</v>
      </c>
      <c r="L22" s="33">
        <v>27</v>
      </c>
      <c r="M22" s="33">
        <v>11</v>
      </c>
      <c r="N22" s="33">
        <v>1</v>
      </c>
      <c r="O22" s="33">
        <v>2</v>
      </c>
      <c r="Q22" s="19">
        <f>IFERROR(IF(ISNUMBER(J22),IF(COUNTIF($J22:J22,J22)&gt;1,0,7-MATCH(J22,$C22:$H22,0)),0),0)</f>
        <v>0</v>
      </c>
      <c r="R22" s="19">
        <f>IFERROR(IF(ISNUMBER(K22),IF(COUNTIF($J22:K22,K22)&gt;1,0,7-MATCH(K22,$C22:$H22,0)),0),0)</f>
        <v>4</v>
      </c>
      <c r="S22" s="19">
        <f>IFERROR(IF(ISNUMBER(L22),IF(COUNTIF($J22:L22,L22)&gt;1,0,7-MATCH(L22,$C22:$H22,0)),0),0)</f>
        <v>5</v>
      </c>
      <c r="T22" s="19">
        <f>IFERROR(IF(ISNUMBER(M22),IF(COUNTIF($J22:M22,M22)&gt;1,0,7-MATCH(M22,$C22:$H22,0)),0),0)</f>
        <v>1</v>
      </c>
      <c r="U22" s="19">
        <f>IFERROR(IF(ISNUMBER(N22),IF(COUNTIF($J22:N22,N22)&gt;1,0,7-MATCH(N22,$C22:$H22,0)),0),0)</f>
        <v>3</v>
      </c>
      <c r="V22" s="19">
        <f>IFERROR(IF(ISNUMBER(O22),IF(COUNTIF($J22:O22,O22)&gt;1,0,7-MATCH(O22,$C22:$H22,0)),0),0)</f>
        <v>6</v>
      </c>
      <c r="W22" s="14">
        <f>SUM(Q22:V22)</f>
        <v>19</v>
      </c>
      <c r="X22" s="13">
        <f>COUNT(C22:H22)</f>
        <v>6</v>
      </c>
      <c r="Y22" s="13">
        <f>MAX(0,COUNTIF(Q22:V22,"&gt;0")+I22/2)</f>
        <v>5</v>
      </c>
      <c r="Z22" s="13" cm="1">
        <f t="array" ref="Z22">SUMPRODUCT(ISNUMBER(C22:H22)*$C$1:$H$1)</f>
        <v>21</v>
      </c>
      <c r="AH22" s="13">
        <v>16</v>
      </c>
      <c r="AI22" s="13">
        <v>11</v>
      </c>
      <c r="AJ22" s="13">
        <f t="shared" si="0"/>
        <v>0</v>
      </c>
      <c r="AK22" s="34">
        <f t="shared" si="1"/>
        <v>7.586206896551724E-2</v>
      </c>
      <c r="AL22" s="34">
        <f t="shared" si="2"/>
        <v>0</v>
      </c>
      <c r="AM22" s="34">
        <f t="shared" si="3"/>
        <v>0.44827586206896547</v>
      </c>
      <c r="AN22" s="34">
        <f t="shared" si="4"/>
        <v>8.9655172413793102E-2</v>
      </c>
    </row>
    <row r="23" spans="1:40" x14ac:dyDescent="0.25">
      <c r="A23" s="13">
        <v>76</v>
      </c>
      <c r="B23" s="15" t="s">
        <v>70</v>
      </c>
      <c r="C23" s="18">
        <v>13</v>
      </c>
      <c r="D23" s="18">
        <v>21</v>
      </c>
      <c r="E23" s="18">
        <v>19</v>
      </c>
      <c r="F23" s="18">
        <v>23</v>
      </c>
      <c r="G23" s="18">
        <v>14</v>
      </c>
      <c r="H23" s="18">
        <v>9</v>
      </c>
      <c r="I23" s="20" cm="1">
        <f t="array" ref="I23">SUM(--(COUNTIF($C23:$H23,C23:H23)&gt;1))</f>
        <v>0</v>
      </c>
      <c r="J23" s="33">
        <v>9</v>
      </c>
      <c r="K23" s="33">
        <v>13</v>
      </c>
      <c r="L23" s="33">
        <v>21</v>
      </c>
      <c r="M23" s="33">
        <v>0</v>
      </c>
      <c r="N23" s="33">
        <v>23</v>
      </c>
      <c r="O23" s="33">
        <v>19</v>
      </c>
      <c r="Q23" s="19">
        <f>IFERROR(IF(ISNUMBER(J23),IF(COUNTIF($J23:J23,J23)&gt;1,0,7-MATCH(J23,$C23:$H23,0)),0),0)</f>
        <v>1</v>
      </c>
      <c r="R23" s="19">
        <f>IFERROR(IF(ISNUMBER(K23),IF(COUNTIF($J23:K23,K23)&gt;1,0,7-MATCH(K23,$C23:$H23,0)),0),0)</f>
        <v>6</v>
      </c>
      <c r="S23" s="19">
        <f>IFERROR(IF(ISNUMBER(L23),IF(COUNTIF($J23:L23,L23)&gt;1,0,7-MATCH(L23,$C23:$H23,0)),0),0)</f>
        <v>5</v>
      </c>
      <c r="T23" s="19">
        <f>IFERROR(IF(ISNUMBER(M23),IF(COUNTIF($J23:M23,M23)&gt;1,0,7-MATCH(M23,$C23:$H23,0)),0),0)</f>
        <v>0</v>
      </c>
      <c r="U23" s="19">
        <f>IFERROR(IF(ISNUMBER(N23),IF(COUNTIF($J23:N23,N23)&gt;1,0,7-MATCH(N23,$C23:$H23,0)),0),0)</f>
        <v>3</v>
      </c>
      <c r="V23" s="19">
        <f>IFERROR(IF(ISNUMBER(O23),IF(COUNTIF($J23:O23,O23)&gt;1,0,7-MATCH(O23,$C23:$H23,0)),0),0)</f>
        <v>4</v>
      </c>
      <c r="W23" s="14">
        <f>SUM(Q23:V23)</f>
        <v>19</v>
      </c>
      <c r="X23" s="13">
        <f>COUNT(C23:H23)</f>
        <v>6</v>
      </c>
      <c r="Y23" s="13">
        <f>MAX(0,COUNTIF(Q23:V23,"&gt;0")+I23/2)</f>
        <v>5</v>
      </c>
      <c r="Z23" s="13" cm="1">
        <f t="array" ref="Z23">SUMPRODUCT(ISNUMBER(C23:H23)*$C$1:$H$1)</f>
        <v>21</v>
      </c>
      <c r="AH23" s="13">
        <v>17</v>
      </c>
      <c r="AI23" s="13">
        <v>10</v>
      </c>
      <c r="AJ23" s="13">
        <f t="shared" si="0"/>
        <v>0</v>
      </c>
      <c r="AK23" s="34">
        <f t="shared" si="1"/>
        <v>6.8965517241379309E-2</v>
      </c>
      <c r="AL23" s="34">
        <f t="shared" si="2"/>
        <v>0</v>
      </c>
      <c r="AM23" s="34">
        <f t="shared" si="3"/>
        <v>0.51724137931034475</v>
      </c>
      <c r="AN23" s="34">
        <f t="shared" si="4"/>
        <v>8.9655172413793102E-2</v>
      </c>
    </row>
    <row r="24" spans="1:40" x14ac:dyDescent="0.25">
      <c r="A24" s="13">
        <v>92</v>
      </c>
      <c r="B24" s="15" t="s">
        <v>85</v>
      </c>
      <c r="C24" s="18">
        <v>19</v>
      </c>
      <c r="D24" s="18">
        <v>23</v>
      </c>
      <c r="E24" s="18">
        <v>14</v>
      </c>
      <c r="F24" s="18">
        <v>13</v>
      </c>
      <c r="G24" s="18">
        <v>23</v>
      </c>
      <c r="H24" s="18">
        <v>9</v>
      </c>
      <c r="I24" s="20" cm="1">
        <f t="array" ref="I24">SUM(--(COUNTIF($C24:$H24,C24:H24)&gt;1))</f>
        <v>2</v>
      </c>
      <c r="J24" s="33">
        <v>13</v>
      </c>
      <c r="K24" s="33">
        <v>9</v>
      </c>
      <c r="L24" s="33">
        <v>23</v>
      </c>
      <c r="M24" s="33">
        <v>14</v>
      </c>
      <c r="N24" s="33">
        <v>23</v>
      </c>
      <c r="O24" s="33">
        <v>19</v>
      </c>
      <c r="P24" s="20">
        <v>2</v>
      </c>
      <c r="Q24" s="19">
        <f>IFERROR(IF(ISNUMBER(J24),IF(COUNTIF($J24:J24,J24)&gt;1,0,7-MATCH(J24,$C24:$H24,0)),0),0)</f>
        <v>3</v>
      </c>
      <c r="R24" s="19">
        <f>IFERROR(IF(ISNUMBER(K24),IF(COUNTIF($J24:K24,K24)&gt;1,0,7-MATCH(K24,$C24:$H24,0)),0),0)</f>
        <v>1</v>
      </c>
      <c r="S24" s="19">
        <f>IFERROR(IF(ISNUMBER(L24),IF(COUNTIF($J24:L24,L24)&gt;1,0,7-MATCH(L24,$C24:$H24,0)),0),0)</f>
        <v>5</v>
      </c>
      <c r="T24" s="19">
        <f>IFERROR(IF(ISNUMBER(M24),IF(COUNTIF($J24:M24,M24)&gt;1,0,7-MATCH(M24,$C24:$H24,0)),0),0)</f>
        <v>4</v>
      </c>
      <c r="U24" s="19">
        <f>IFERROR(IF(ISNUMBER(N24),IF(COUNTIF($J24:N24,N24)&gt;1,0,7-MATCH(N24,$C24:$H24,0)),0),0)</f>
        <v>0</v>
      </c>
      <c r="V24" s="19">
        <f>IFERROR(IF(ISNUMBER(O24),IF(COUNTIF($J24:O24,O24)&gt;1,0,7-MATCH(O24,$C24:$H24,0)),0),0)</f>
        <v>6</v>
      </c>
      <c r="W24" s="14">
        <f>SUM(Q24:V24)</f>
        <v>19</v>
      </c>
      <c r="X24" s="13">
        <f>COUNT(C24:H24)</f>
        <v>6</v>
      </c>
      <c r="Y24" s="13">
        <f>MAX(0,COUNTIF(Q24:V24,"&gt;0")+I24/2)</f>
        <v>6</v>
      </c>
      <c r="Z24" s="13" cm="1">
        <f t="array" ref="Z24">SUMPRODUCT(ISNUMBER(C24:H24)*$C$1:$H$1)</f>
        <v>21</v>
      </c>
      <c r="AH24" s="13">
        <v>18</v>
      </c>
      <c r="AI24" s="13">
        <v>3</v>
      </c>
      <c r="AJ24" s="13">
        <f t="shared" si="0"/>
        <v>5</v>
      </c>
      <c r="AK24" s="34">
        <f t="shared" si="1"/>
        <v>2.0689655172413793E-2</v>
      </c>
      <c r="AL24" s="34">
        <f t="shared" si="2"/>
        <v>3.4482758620689655E-2</v>
      </c>
      <c r="AM24" s="34">
        <f t="shared" si="3"/>
        <v>0.53793103448275859</v>
      </c>
      <c r="AN24" s="34">
        <f t="shared" si="4"/>
        <v>0.12413793103448276</v>
      </c>
    </row>
    <row r="25" spans="1:40" x14ac:dyDescent="0.25">
      <c r="A25" s="13">
        <v>55</v>
      </c>
      <c r="B25" s="15" t="s">
        <v>51</v>
      </c>
      <c r="C25" s="18">
        <v>21</v>
      </c>
      <c r="D25" s="18">
        <v>25</v>
      </c>
      <c r="E25" s="18">
        <v>16</v>
      </c>
      <c r="F25" s="18">
        <v>28</v>
      </c>
      <c r="G25" s="18">
        <v>14</v>
      </c>
      <c r="H25" s="18">
        <v>26</v>
      </c>
      <c r="I25" s="20" cm="1">
        <f t="array" ref="I25">SUM(--(COUNTIF($C25:$H25,C25:H25)&gt;1))</f>
        <v>0</v>
      </c>
      <c r="J25" s="33">
        <v>21</v>
      </c>
      <c r="K25" s="33">
        <v>25</v>
      </c>
      <c r="L25" s="33">
        <v>16</v>
      </c>
      <c r="M25" s="33">
        <v>28</v>
      </c>
      <c r="N25" s="33">
        <v>26</v>
      </c>
      <c r="O25" s="33">
        <v>0</v>
      </c>
      <c r="Q25" s="19">
        <f>IFERROR(IF(ISNUMBER(J25),IF(COUNTIF($J25:J25,J25)&gt;1,0,7-MATCH(J25,$C25:$H25,0)),0),0)</f>
        <v>6</v>
      </c>
      <c r="R25" s="19">
        <f>IFERROR(IF(ISNUMBER(K25),IF(COUNTIF($J25:K25,K25)&gt;1,0,7-MATCH(K25,$C25:$H25,0)),0),0)</f>
        <v>5</v>
      </c>
      <c r="S25" s="19">
        <f>IFERROR(IF(ISNUMBER(L25),IF(COUNTIF($J25:L25,L25)&gt;1,0,7-MATCH(L25,$C25:$H25,0)),0),0)</f>
        <v>4</v>
      </c>
      <c r="T25" s="19">
        <f>IFERROR(IF(ISNUMBER(M25),IF(COUNTIF($J25:M25,M25)&gt;1,0,7-MATCH(M25,$C25:$H25,0)),0),0)</f>
        <v>3</v>
      </c>
      <c r="U25" s="19">
        <f>IFERROR(IF(ISNUMBER(N25),IF(COUNTIF($J25:N25,N25)&gt;1,0,7-MATCH(N25,$C25:$H25,0)),0),0)</f>
        <v>1</v>
      </c>
      <c r="V25" s="19">
        <f>IFERROR(IF(ISNUMBER(O25),IF(COUNTIF($J25:O25,O25)&gt;1,0,7-MATCH(O25,$C25:$H25,0)),0),0)</f>
        <v>0</v>
      </c>
      <c r="W25" s="14">
        <f>SUM(Q25:V25)</f>
        <v>19</v>
      </c>
      <c r="X25" s="13">
        <f>COUNT(C25:H25)</f>
        <v>6</v>
      </c>
      <c r="Y25" s="13">
        <f>MAX(0,COUNTIF(Q25:V25,"&gt;0")+I25/2)</f>
        <v>5</v>
      </c>
      <c r="Z25" s="13" cm="1">
        <f t="array" ref="Z25">SUMPRODUCT(ISNUMBER(C25:H25)*$C$1:$H$1)</f>
        <v>21</v>
      </c>
      <c r="AH25" s="13">
        <v>19</v>
      </c>
      <c r="AI25" s="13">
        <v>1</v>
      </c>
      <c r="AJ25" s="13">
        <f t="shared" si="0"/>
        <v>9</v>
      </c>
      <c r="AK25" s="34">
        <f t="shared" si="1"/>
        <v>6.8965517241379309E-3</v>
      </c>
      <c r="AL25" s="34">
        <f t="shared" si="2"/>
        <v>6.2068965517241378E-2</v>
      </c>
      <c r="AM25" s="34">
        <f t="shared" si="3"/>
        <v>0.54482758620689653</v>
      </c>
      <c r="AN25" s="34">
        <f t="shared" si="4"/>
        <v>0.18620689655172412</v>
      </c>
    </row>
    <row r="26" spans="1:40" x14ac:dyDescent="0.25">
      <c r="A26" s="13">
        <v>58</v>
      </c>
      <c r="B26" s="15" t="s">
        <v>54</v>
      </c>
      <c r="C26" s="18">
        <v>2</v>
      </c>
      <c r="D26" s="18">
        <v>19</v>
      </c>
      <c r="E26" s="18">
        <v>13</v>
      </c>
      <c r="F26" s="18">
        <v>15</v>
      </c>
      <c r="G26" s="18">
        <v>4</v>
      </c>
      <c r="H26" s="18">
        <v>22</v>
      </c>
      <c r="I26" s="20" cm="1">
        <f t="array" ref="I26">SUM(--(COUNTIF($C26:$H26,C26:H26)&gt;1))</f>
        <v>0</v>
      </c>
      <c r="J26" s="33">
        <v>15</v>
      </c>
      <c r="K26" s="33">
        <v>22</v>
      </c>
      <c r="L26" s="33">
        <v>2</v>
      </c>
      <c r="M26" s="33">
        <v>13</v>
      </c>
      <c r="N26" s="33">
        <v>19</v>
      </c>
      <c r="O26" s="33">
        <v>0</v>
      </c>
      <c r="Q26" s="19">
        <f>IFERROR(IF(ISNUMBER(J26),IF(COUNTIF($J26:J26,J26)&gt;1,0,7-MATCH(J26,$C26:$H26,0)),0),0)</f>
        <v>3</v>
      </c>
      <c r="R26" s="19">
        <f>IFERROR(IF(ISNUMBER(K26),IF(COUNTIF($J26:K26,K26)&gt;1,0,7-MATCH(K26,$C26:$H26,0)),0),0)</f>
        <v>1</v>
      </c>
      <c r="S26" s="19">
        <f>IFERROR(IF(ISNUMBER(L26),IF(COUNTIF($J26:L26,L26)&gt;1,0,7-MATCH(L26,$C26:$H26,0)),0),0)</f>
        <v>6</v>
      </c>
      <c r="T26" s="19">
        <f>IFERROR(IF(ISNUMBER(M26),IF(COUNTIF($J26:M26,M26)&gt;1,0,7-MATCH(M26,$C26:$H26,0)),0),0)</f>
        <v>4</v>
      </c>
      <c r="U26" s="19">
        <f>IFERROR(IF(ISNUMBER(N26),IF(COUNTIF($J26:N26,N26)&gt;1,0,7-MATCH(N26,$C26:$H26,0)),0),0)</f>
        <v>5</v>
      </c>
      <c r="V26" s="19">
        <f>IFERROR(IF(ISNUMBER(O26),IF(COUNTIF($J26:O26,O26)&gt;1,0,7-MATCH(O26,$C26:$H26,0)),0),0)</f>
        <v>0</v>
      </c>
      <c r="W26" s="14">
        <f>SUM(Q26:V26)</f>
        <v>19</v>
      </c>
      <c r="X26" s="13">
        <f>COUNT(C26:H26)</f>
        <v>6</v>
      </c>
      <c r="Y26" s="13">
        <f>MAX(0,COUNTIF(Q26:V26,"&gt;0")+I26/2)</f>
        <v>5</v>
      </c>
      <c r="Z26" s="13" cm="1">
        <f t="array" ref="Z26">SUMPRODUCT(ISNUMBER(C26:H26)*$C$1:$H$1)</f>
        <v>21</v>
      </c>
      <c r="AH26" s="13">
        <v>20</v>
      </c>
      <c r="AI26" s="13">
        <v>6</v>
      </c>
      <c r="AJ26" s="13">
        <f t="shared" si="0"/>
        <v>33</v>
      </c>
      <c r="AK26" s="34">
        <f t="shared" si="1"/>
        <v>4.1379310344827586E-2</v>
      </c>
      <c r="AL26" s="34">
        <f t="shared" si="2"/>
        <v>0.22758620689655173</v>
      </c>
      <c r="AM26" s="34">
        <f t="shared" si="3"/>
        <v>0.58620689655172409</v>
      </c>
      <c r="AN26" s="34">
        <f t="shared" si="4"/>
        <v>0.41379310344827586</v>
      </c>
    </row>
    <row r="27" spans="1:40" x14ac:dyDescent="0.25">
      <c r="A27" s="13">
        <v>14</v>
      </c>
      <c r="B27" s="15" t="s">
        <v>14</v>
      </c>
      <c r="C27" s="18">
        <v>26</v>
      </c>
      <c r="D27" s="18">
        <v>21</v>
      </c>
      <c r="E27" s="18">
        <v>6</v>
      </c>
      <c r="F27" s="18">
        <v>8</v>
      </c>
      <c r="G27" s="18">
        <v>14</v>
      </c>
      <c r="H27" s="18">
        <v>15</v>
      </c>
      <c r="I27" s="20" cm="1">
        <f t="array" ref="I27">SUM(--(COUNTIF($C27:$H27,C27:H27)&gt;1))</f>
        <v>0</v>
      </c>
      <c r="J27" s="33">
        <v>8</v>
      </c>
      <c r="K27" s="33">
        <v>21</v>
      </c>
      <c r="L27" s="33">
        <v>26</v>
      </c>
      <c r="M27" s="33">
        <v>15</v>
      </c>
      <c r="N27" s="33">
        <v>0</v>
      </c>
      <c r="O27" s="33">
        <v>6</v>
      </c>
      <c r="Q27" s="19">
        <f>IFERROR(IF(ISNUMBER(J27),IF(COUNTIF($J27:J27,J27)&gt;1,0,7-MATCH(J27,$C27:$H27,0)),0),0)</f>
        <v>3</v>
      </c>
      <c r="R27" s="19">
        <f>IFERROR(IF(ISNUMBER(K27),IF(COUNTIF($J27:K27,K27)&gt;1,0,7-MATCH(K27,$C27:$H27,0)),0),0)</f>
        <v>5</v>
      </c>
      <c r="S27" s="19">
        <f>IFERROR(IF(ISNUMBER(L27),IF(COUNTIF($J27:L27,L27)&gt;1,0,7-MATCH(L27,$C27:$H27,0)),0),0)</f>
        <v>6</v>
      </c>
      <c r="T27" s="19">
        <f>IFERROR(IF(ISNUMBER(M27),IF(COUNTIF($J27:M27,M27)&gt;1,0,7-MATCH(M27,$C27:$H27,0)),0),0)</f>
        <v>1</v>
      </c>
      <c r="U27" s="19">
        <f>IFERROR(IF(ISNUMBER(N27),IF(COUNTIF($J27:N27,N27)&gt;1,0,7-MATCH(N27,$C27:$H27,0)),0),0)</f>
        <v>0</v>
      </c>
      <c r="V27" s="19">
        <f>IFERROR(IF(ISNUMBER(O27),IF(COUNTIF($J27:O27,O27)&gt;1,0,7-MATCH(O27,$C27:$H27,0)),0),0)</f>
        <v>4</v>
      </c>
      <c r="W27" s="14">
        <f>SUM(Q27:V27)</f>
        <v>19</v>
      </c>
      <c r="X27" s="13">
        <f>COUNT(C27:H27)</f>
        <v>6</v>
      </c>
      <c r="Y27" s="13">
        <f>MAX(0,COUNTIF(Q27:V27,"&gt;0")+I27/2)</f>
        <v>5</v>
      </c>
      <c r="Z27" s="13" cm="1">
        <f t="array" ref="Z27">SUMPRODUCT(ISNUMBER(C27:H27)*$C$1:$H$1)</f>
        <v>21</v>
      </c>
      <c r="AH27" s="13">
        <v>21</v>
      </c>
      <c r="AI27" s="13">
        <v>60</v>
      </c>
      <c r="AJ27" s="13">
        <f t="shared" si="0"/>
        <v>85</v>
      </c>
      <c r="AK27" s="34">
        <f t="shared" si="1"/>
        <v>0.41379310344827586</v>
      </c>
      <c r="AL27" s="34">
        <f t="shared" si="2"/>
        <v>0.58620689655172409</v>
      </c>
      <c r="AM27" s="34">
        <f t="shared" si="3"/>
        <v>1</v>
      </c>
      <c r="AN27" s="34">
        <f t="shared" si="4"/>
        <v>1</v>
      </c>
    </row>
    <row r="28" spans="1:40" x14ac:dyDescent="0.25">
      <c r="A28" s="13">
        <v>25</v>
      </c>
      <c r="B28" s="15" t="s">
        <v>24</v>
      </c>
      <c r="C28" s="18">
        <v>15</v>
      </c>
      <c r="D28" s="18">
        <v>28</v>
      </c>
      <c r="E28" s="18">
        <v>6</v>
      </c>
      <c r="F28" s="18">
        <v>26</v>
      </c>
      <c r="G28" s="18">
        <v>14</v>
      </c>
      <c r="H28" s="18">
        <v>19</v>
      </c>
      <c r="I28" s="20" cm="1">
        <f t="array" ref="I28">SUM(--(COUNTIF($C28:$H28,C28:H28)&gt;1))</f>
        <v>0</v>
      </c>
      <c r="J28" s="33">
        <v>19</v>
      </c>
      <c r="K28" s="33">
        <v>26</v>
      </c>
      <c r="L28" s="33">
        <v>0</v>
      </c>
      <c r="M28" s="33">
        <v>28</v>
      </c>
      <c r="N28" s="33">
        <v>6</v>
      </c>
      <c r="O28" s="33">
        <v>15</v>
      </c>
      <c r="Q28" s="19">
        <f>IFERROR(IF(ISNUMBER(J28),IF(COUNTIF($J28:J28,J28)&gt;1,0,7-MATCH(J28,$C28:$H28,0)),0),0)</f>
        <v>1</v>
      </c>
      <c r="R28" s="19">
        <f>IFERROR(IF(ISNUMBER(K28),IF(COUNTIF($J28:K28,K28)&gt;1,0,7-MATCH(K28,$C28:$H28,0)),0),0)</f>
        <v>3</v>
      </c>
      <c r="S28" s="19">
        <f>IFERROR(IF(ISNUMBER(L28),IF(COUNTIF($J28:L28,L28)&gt;1,0,7-MATCH(L28,$C28:$H28,0)),0),0)</f>
        <v>0</v>
      </c>
      <c r="T28" s="19">
        <f>IFERROR(IF(ISNUMBER(M28),IF(COUNTIF($J28:M28,M28)&gt;1,0,7-MATCH(M28,$C28:$H28,0)),0),0)</f>
        <v>5</v>
      </c>
      <c r="U28" s="19">
        <f>IFERROR(IF(ISNUMBER(N28),IF(COUNTIF($J28:N28,N28)&gt;1,0,7-MATCH(N28,$C28:$H28,0)),0),0)</f>
        <v>4</v>
      </c>
      <c r="V28" s="19">
        <f>IFERROR(IF(ISNUMBER(O28),IF(COUNTIF($J28:O28,O28)&gt;1,0,7-MATCH(O28,$C28:$H28,0)),0),0)</f>
        <v>6</v>
      </c>
      <c r="W28" s="14">
        <f>SUM(Q28:V28)</f>
        <v>19</v>
      </c>
      <c r="X28" s="13">
        <f>COUNT(C28:H28)</f>
        <v>6</v>
      </c>
      <c r="Y28" s="13">
        <f>MAX(0,COUNTIF(Q28:V28,"&gt;0")+I28/2)</f>
        <v>5</v>
      </c>
      <c r="Z28" s="13" cm="1">
        <f t="array" ref="Z28">SUMPRODUCT(ISNUMBER(C28:H28)*$C$1:$H$1)</f>
        <v>21</v>
      </c>
      <c r="AI28" s="13">
        <f>SUM(AI6:AI27)</f>
        <v>145</v>
      </c>
      <c r="AJ28" s="13">
        <f>SUM(AJ6:AJ27)</f>
        <v>145</v>
      </c>
    </row>
    <row r="29" spans="1:40" x14ac:dyDescent="0.25">
      <c r="A29" s="13">
        <v>86</v>
      </c>
      <c r="B29" s="15" t="s">
        <v>79</v>
      </c>
      <c r="C29" s="18">
        <v>2</v>
      </c>
      <c r="D29" s="18">
        <v>13</v>
      </c>
      <c r="E29" s="18">
        <v>17</v>
      </c>
      <c r="F29" s="18">
        <v>26</v>
      </c>
      <c r="G29" s="18">
        <v>3</v>
      </c>
      <c r="H29" s="18">
        <v>1</v>
      </c>
      <c r="I29" s="20" cm="1">
        <f t="array" ref="I29">SUM(--(COUNTIF($C29:$H29,C29:H29)&gt;1))</f>
        <v>0</v>
      </c>
      <c r="J29" s="33">
        <v>2</v>
      </c>
      <c r="K29" s="33">
        <v>1</v>
      </c>
      <c r="L29" s="33">
        <v>13</v>
      </c>
      <c r="M29" s="33">
        <v>0</v>
      </c>
      <c r="N29" s="33">
        <v>17</v>
      </c>
      <c r="O29" s="33">
        <v>26</v>
      </c>
      <c r="Q29" s="19">
        <f>IFERROR(IF(ISNUMBER(J29),IF(COUNTIF($J29:J29,J29)&gt;1,0,7-MATCH(J29,$C29:$H29,0)),0),0)</f>
        <v>6</v>
      </c>
      <c r="R29" s="19">
        <f>IFERROR(IF(ISNUMBER(K29),IF(COUNTIF($J29:K29,K29)&gt;1,0,7-MATCH(K29,$C29:$H29,0)),0),0)</f>
        <v>1</v>
      </c>
      <c r="S29" s="19">
        <f>IFERROR(IF(ISNUMBER(L29),IF(COUNTIF($J29:L29,L29)&gt;1,0,7-MATCH(L29,$C29:$H29,0)),0),0)</f>
        <v>5</v>
      </c>
      <c r="T29" s="19">
        <f>IFERROR(IF(ISNUMBER(M29),IF(COUNTIF($J29:M29,M29)&gt;1,0,7-MATCH(M29,$C29:$H29,0)),0),0)</f>
        <v>0</v>
      </c>
      <c r="U29" s="19">
        <f>IFERROR(IF(ISNUMBER(N29),IF(COUNTIF($J29:N29,N29)&gt;1,0,7-MATCH(N29,$C29:$H29,0)),0),0)</f>
        <v>4</v>
      </c>
      <c r="V29" s="19">
        <f>IFERROR(IF(ISNUMBER(O29),IF(COUNTIF($J29:O29,O29)&gt;1,0,7-MATCH(O29,$C29:$H29,0)),0),0)</f>
        <v>3</v>
      </c>
      <c r="W29" s="14">
        <f>SUM(Q29:V29)</f>
        <v>19</v>
      </c>
      <c r="X29" s="13">
        <f>COUNT(C29:H29)</f>
        <v>6</v>
      </c>
      <c r="Y29" s="13">
        <f>MAX(0,COUNTIF(Q29:V29,"&gt;0")+I29/2)</f>
        <v>5</v>
      </c>
      <c r="Z29" s="13" cm="1">
        <f t="array" ref="Z29">SUMPRODUCT(ISNUMBER(C29:H29)*$C$1:$H$1)</f>
        <v>21</v>
      </c>
    </row>
    <row r="30" spans="1:40" x14ac:dyDescent="0.25">
      <c r="A30" s="13">
        <v>126</v>
      </c>
      <c r="B30" s="15" t="s">
        <v>117</v>
      </c>
      <c r="C30" s="18">
        <v>15</v>
      </c>
      <c r="D30" s="18">
        <v>13</v>
      </c>
      <c r="E30" s="18">
        <v>6</v>
      </c>
      <c r="F30" s="18">
        <v>14</v>
      </c>
      <c r="G30" s="18">
        <v>11</v>
      </c>
      <c r="H30" s="18">
        <v>6</v>
      </c>
      <c r="I30" s="20" cm="1">
        <f t="array" ref="I30">SUM(--(COUNTIF($C30:$H30,C30:H30)&gt;1))</f>
        <v>2</v>
      </c>
      <c r="J30" s="33">
        <v>14</v>
      </c>
      <c r="K30" s="33">
        <v>6</v>
      </c>
      <c r="L30" s="33">
        <v>11</v>
      </c>
      <c r="M30" s="33">
        <v>6</v>
      </c>
      <c r="N30" s="33">
        <v>13</v>
      </c>
      <c r="O30" s="33">
        <v>15</v>
      </c>
      <c r="P30" s="20">
        <v>1</v>
      </c>
      <c r="Q30" s="19">
        <f>IFERROR(IF(ISNUMBER(J30),IF(COUNTIF($J30:J30,J30)&gt;1,0,7-MATCH(J30,$C30:$H30,0)),0),0)</f>
        <v>3</v>
      </c>
      <c r="R30" s="19">
        <f>IFERROR(IF(ISNUMBER(K30),IF(COUNTIF($J30:K30,K30)&gt;1,0,7-MATCH(K30,$C30:$H30,0)),0),0)</f>
        <v>4</v>
      </c>
      <c r="S30" s="19">
        <f>IFERROR(IF(ISNUMBER(L30),IF(COUNTIF($J30:L30,L30)&gt;1,0,7-MATCH(L30,$C30:$H30,0)),0),0)</f>
        <v>2</v>
      </c>
      <c r="T30" s="19">
        <f>IFERROR(IF(ISNUMBER(M30),IF(COUNTIF($J30:M30,M30)&gt;1,0,7-MATCH(M30,$C30:$H30,0)),0),0)</f>
        <v>0</v>
      </c>
      <c r="U30" s="19">
        <f>IFERROR(IF(ISNUMBER(N30),IF(COUNTIF($J30:N30,N30)&gt;1,0,7-MATCH(N30,$C30:$H30,0)),0),0)</f>
        <v>5</v>
      </c>
      <c r="V30" s="19">
        <f>IFERROR(IF(ISNUMBER(O30),IF(COUNTIF($J30:O30,O30)&gt;1,0,7-MATCH(O30,$C30:$H30,0)),0),0)</f>
        <v>6</v>
      </c>
      <c r="W30" s="14">
        <f>SUM(Q30:V30)</f>
        <v>20</v>
      </c>
      <c r="X30" s="13">
        <f>COUNT(C30:H30)</f>
        <v>6</v>
      </c>
      <c r="Y30" s="13">
        <f>MAX(0,COUNTIF(Q30:V30,"&gt;0")+I30/2)</f>
        <v>6</v>
      </c>
      <c r="Z30" s="13" cm="1">
        <f t="array" ref="Z30">SUMPRODUCT(ISNUMBER(C30:H30)*$C$1:$H$1)</f>
        <v>21</v>
      </c>
    </row>
    <row r="31" spans="1:40" x14ac:dyDescent="0.25">
      <c r="A31" s="13">
        <v>129</v>
      </c>
      <c r="B31" s="15" t="s">
        <v>120</v>
      </c>
      <c r="C31" s="18">
        <v>15</v>
      </c>
      <c r="D31" s="18">
        <v>13</v>
      </c>
      <c r="E31" s="18">
        <v>6</v>
      </c>
      <c r="F31" s="18">
        <v>14</v>
      </c>
      <c r="G31" s="18">
        <v>11</v>
      </c>
      <c r="H31" s="18">
        <v>6</v>
      </c>
      <c r="I31" s="20" cm="1">
        <f t="array" ref="I31">SUM(--(COUNTIF($C31:$H31,C31:H31)&gt;1))</f>
        <v>2</v>
      </c>
      <c r="J31" s="33">
        <v>14</v>
      </c>
      <c r="K31" s="33">
        <v>13</v>
      </c>
      <c r="L31" s="33">
        <v>6</v>
      </c>
      <c r="M31" s="33">
        <v>11</v>
      </c>
      <c r="N31" s="33">
        <v>15</v>
      </c>
      <c r="O31" s="33">
        <v>0</v>
      </c>
      <c r="Q31" s="19">
        <f>IFERROR(IF(ISNUMBER(J31),IF(COUNTIF($J31:J31,J31)&gt;1,0,7-MATCH(J31,$C31:$H31,0)),0),0)</f>
        <v>3</v>
      </c>
      <c r="R31" s="19">
        <f>IFERROR(IF(ISNUMBER(K31),IF(COUNTIF($J31:K31,K31)&gt;1,0,7-MATCH(K31,$C31:$H31,0)),0),0)</f>
        <v>5</v>
      </c>
      <c r="S31" s="19">
        <f>IFERROR(IF(ISNUMBER(L31),IF(COUNTIF($J31:L31,L31)&gt;1,0,7-MATCH(L31,$C31:$H31,0)),0),0)</f>
        <v>4</v>
      </c>
      <c r="T31" s="19">
        <f>IFERROR(IF(ISNUMBER(M31),IF(COUNTIF($J31:M31,M31)&gt;1,0,7-MATCH(M31,$C31:$H31,0)),0),0)</f>
        <v>2</v>
      </c>
      <c r="U31" s="19">
        <f>IFERROR(IF(ISNUMBER(N31),IF(COUNTIF($J31:N31,N31)&gt;1,0,7-MATCH(N31,$C31:$H31,0)),0),0)</f>
        <v>6</v>
      </c>
      <c r="V31" s="19">
        <f>IFERROR(IF(ISNUMBER(O31),IF(COUNTIF($J31:O31,O31)&gt;1,0,7-MATCH(O31,$C31:$H31,0)),0),0)</f>
        <v>0</v>
      </c>
      <c r="W31" s="14">
        <f>SUM(Q31:V31)</f>
        <v>20</v>
      </c>
      <c r="X31" s="13">
        <f>COUNT(C31:H31)</f>
        <v>6</v>
      </c>
      <c r="Y31" s="13">
        <f>MAX(0,COUNTIF(Q31:V31,"&gt;0")+I31/2)</f>
        <v>6</v>
      </c>
      <c r="Z31" s="13" cm="1">
        <f t="array" ref="Z31">SUMPRODUCT(ISNUMBER(C31:H31)*$C$1:$H$1)</f>
        <v>21</v>
      </c>
    </row>
    <row r="32" spans="1:40" x14ac:dyDescent="0.25">
      <c r="A32" s="13">
        <v>7</v>
      </c>
      <c r="B32" s="15" t="s">
        <v>7</v>
      </c>
      <c r="C32" s="18">
        <v>17</v>
      </c>
      <c r="D32" s="18">
        <v>21</v>
      </c>
      <c r="E32" s="18">
        <v>13</v>
      </c>
      <c r="F32" s="18">
        <v>4</v>
      </c>
      <c r="G32" s="18">
        <v>20</v>
      </c>
      <c r="H32" s="18">
        <v>14</v>
      </c>
      <c r="I32" s="20" cm="1">
        <f t="array" ref="I32">SUM(--(COUNTIF($C32:$H32,C32:H32)&gt;1))</f>
        <v>0</v>
      </c>
      <c r="J32" s="33">
        <v>13</v>
      </c>
      <c r="K32" s="33">
        <v>17</v>
      </c>
      <c r="L32" s="33">
        <v>21</v>
      </c>
      <c r="M32" s="33">
        <v>4</v>
      </c>
      <c r="N32" s="33">
        <v>20</v>
      </c>
      <c r="O32" s="33">
        <v>0</v>
      </c>
      <c r="Q32" s="19">
        <f>IFERROR(IF(ISNUMBER(J32),IF(COUNTIF($J32:J32,J32)&gt;1,0,7-MATCH(J32,$C32:$H32,0)),0),0)</f>
        <v>4</v>
      </c>
      <c r="R32" s="19">
        <f>IFERROR(IF(ISNUMBER(K32),IF(COUNTIF($J32:K32,K32)&gt;1,0,7-MATCH(K32,$C32:$H32,0)),0),0)</f>
        <v>6</v>
      </c>
      <c r="S32" s="19">
        <f>IFERROR(IF(ISNUMBER(L32),IF(COUNTIF($J32:L32,L32)&gt;1,0,7-MATCH(L32,$C32:$H32,0)),0),0)</f>
        <v>5</v>
      </c>
      <c r="T32" s="19">
        <f>IFERROR(IF(ISNUMBER(M32),IF(COUNTIF($J32:M32,M32)&gt;1,0,7-MATCH(M32,$C32:$H32,0)),0),0)</f>
        <v>3</v>
      </c>
      <c r="U32" s="19">
        <f>IFERROR(IF(ISNUMBER(N32),IF(COUNTIF($J32:N32,N32)&gt;1,0,7-MATCH(N32,$C32:$H32,0)),0),0)</f>
        <v>2</v>
      </c>
      <c r="V32" s="19">
        <f>IFERROR(IF(ISNUMBER(O32),IF(COUNTIF($J32:O32,O32)&gt;1,0,7-MATCH(O32,$C32:$H32,0)),0),0)</f>
        <v>0</v>
      </c>
      <c r="W32" s="14">
        <f>SUM(Q32:V32)</f>
        <v>20</v>
      </c>
      <c r="X32" s="13">
        <f>COUNT(C32:H32)</f>
        <v>6</v>
      </c>
      <c r="Y32" s="13">
        <f>MAX(0,COUNTIF(Q32:V32,"&gt;0")+I32/2)</f>
        <v>5</v>
      </c>
      <c r="Z32" s="13" cm="1">
        <f t="array" ref="Z32">SUMPRODUCT(ISNUMBER(C32:H32)*$C$1:$H$1)</f>
        <v>21</v>
      </c>
    </row>
    <row r="33" spans="1:26" x14ac:dyDescent="0.25">
      <c r="A33" s="13">
        <v>11</v>
      </c>
      <c r="B33" s="15" t="s">
        <v>11</v>
      </c>
      <c r="C33" s="18">
        <v>17</v>
      </c>
      <c r="D33" s="18">
        <v>21</v>
      </c>
      <c r="E33" s="18">
        <v>13</v>
      </c>
      <c r="F33" s="18">
        <v>4</v>
      </c>
      <c r="G33" s="18">
        <v>20</v>
      </c>
      <c r="H33" s="18">
        <v>14</v>
      </c>
      <c r="I33" s="20" cm="1">
        <f t="array" ref="I33">SUM(--(COUNTIF($C33:$H33,C33:H33)&gt;1))</f>
        <v>0</v>
      </c>
      <c r="J33" s="33">
        <v>13</v>
      </c>
      <c r="K33" s="33">
        <v>21</v>
      </c>
      <c r="L33" s="33">
        <v>20</v>
      </c>
      <c r="M33" s="33">
        <v>4</v>
      </c>
      <c r="N33" s="33">
        <v>17</v>
      </c>
      <c r="O33" s="33">
        <v>0</v>
      </c>
      <c r="Q33" s="19">
        <f>IFERROR(IF(ISNUMBER(J33),IF(COUNTIF($J33:J33,J33)&gt;1,0,7-MATCH(J33,$C33:$H33,0)),0),0)</f>
        <v>4</v>
      </c>
      <c r="R33" s="19">
        <f>IFERROR(IF(ISNUMBER(K33),IF(COUNTIF($J33:K33,K33)&gt;1,0,7-MATCH(K33,$C33:$H33,0)),0),0)</f>
        <v>5</v>
      </c>
      <c r="S33" s="19">
        <f>IFERROR(IF(ISNUMBER(L33),IF(COUNTIF($J33:L33,L33)&gt;1,0,7-MATCH(L33,$C33:$H33,0)),0),0)</f>
        <v>2</v>
      </c>
      <c r="T33" s="19">
        <f>IFERROR(IF(ISNUMBER(M33),IF(COUNTIF($J33:M33,M33)&gt;1,0,7-MATCH(M33,$C33:$H33,0)),0),0)</f>
        <v>3</v>
      </c>
      <c r="U33" s="19">
        <f>IFERROR(IF(ISNUMBER(N33),IF(COUNTIF($J33:N33,N33)&gt;1,0,7-MATCH(N33,$C33:$H33,0)),0),0)</f>
        <v>6</v>
      </c>
      <c r="V33" s="19">
        <f>IFERROR(IF(ISNUMBER(O33),IF(COUNTIF($J33:O33,O33)&gt;1,0,7-MATCH(O33,$C33:$H33,0)),0),0)</f>
        <v>0</v>
      </c>
      <c r="W33" s="14">
        <f>SUM(Q33:V33)</f>
        <v>20</v>
      </c>
      <c r="X33" s="13">
        <f>COUNT(C33:H33)</f>
        <v>6</v>
      </c>
      <c r="Y33" s="13">
        <f>MAX(0,COUNTIF(Q33:V33,"&gt;0")+I33/2)</f>
        <v>5</v>
      </c>
      <c r="Z33" s="13" cm="1">
        <f t="array" ref="Z33">SUMPRODUCT(ISNUMBER(C33:H33)*$C$1:$H$1)</f>
        <v>21</v>
      </c>
    </row>
    <row r="34" spans="1:26" x14ac:dyDescent="0.25">
      <c r="A34" s="13">
        <v>12</v>
      </c>
      <c r="B34" s="15" t="s">
        <v>12</v>
      </c>
      <c r="C34" s="18">
        <v>20</v>
      </c>
      <c r="D34" s="18">
        <v>11</v>
      </c>
      <c r="E34" s="18">
        <v>1</v>
      </c>
      <c r="F34" s="18">
        <v>15</v>
      </c>
      <c r="G34" s="18">
        <v>16</v>
      </c>
      <c r="H34" s="18">
        <v>14</v>
      </c>
      <c r="I34" s="20" cm="1">
        <f t="array" ref="I34">SUM(--(COUNTIF($C34:$H34,C34:H34)&gt;1))</f>
        <v>0</v>
      </c>
      <c r="J34" s="33">
        <v>20</v>
      </c>
      <c r="K34" s="33">
        <v>1</v>
      </c>
      <c r="L34" s="33">
        <v>15</v>
      </c>
      <c r="M34" s="33">
        <v>11</v>
      </c>
      <c r="N34" s="33">
        <v>16</v>
      </c>
      <c r="O34" s="33">
        <v>0</v>
      </c>
      <c r="Q34" s="19">
        <f>IFERROR(IF(ISNUMBER(J34),IF(COUNTIF($J34:J34,J34)&gt;1,0,7-MATCH(J34,$C34:$H34,0)),0),0)</f>
        <v>6</v>
      </c>
      <c r="R34" s="19">
        <f>IFERROR(IF(ISNUMBER(K34),IF(COUNTIF($J34:K34,K34)&gt;1,0,7-MATCH(K34,$C34:$H34,0)),0),0)</f>
        <v>4</v>
      </c>
      <c r="S34" s="19">
        <f>IFERROR(IF(ISNUMBER(L34),IF(COUNTIF($J34:L34,L34)&gt;1,0,7-MATCH(L34,$C34:$H34,0)),0),0)</f>
        <v>3</v>
      </c>
      <c r="T34" s="19">
        <f>IFERROR(IF(ISNUMBER(M34),IF(COUNTIF($J34:M34,M34)&gt;1,0,7-MATCH(M34,$C34:$H34,0)),0),0)</f>
        <v>5</v>
      </c>
      <c r="U34" s="19">
        <f>IFERROR(IF(ISNUMBER(N34),IF(COUNTIF($J34:N34,N34)&gt;1,0,7-MATCH(N34,$C34:$H34,0)),0),0)</f>
        <v>2</v>
      </c>
      <c r="V34" s="19">
        <f>IFERROR(IF(ISNUMBER(O34),IF(COUNTIF($J34:O34,O34)&gt;1,0,7-MATCH(O34,$C34:$H34,0)),0),0)</f>
        <v>0</v>
      </c>
      <c r="W34" s="14">
        <f>SUM(Q34:V34)</f>
        <v>20</v>
      </c>
      <c r="X34" s="13">
        <f>COUNT(C34:H34)</f>
        <v>6</v>
      </c>
      <c r="Y34" s="13">
        <f>MAX(0,COUNTIF(Q34:V34,"&gt;0")+I34/2)</f>
        <v>5</v>
      </c>
      <c r="Z34" s="13" cm="1">
        <f t="array" ref="Z34">SUMPRODUCT(ISNUMBER(C34:H34)*$C$1:$H$1)</f>
        <v>21</v>
      </c>
    </row>
    <row r="35" spans="1:26" x14ac:dyDescent="0.25">
      <c r="A35" s="13">
        <v>35</v>
      </c>
      <c r="B35" s="15" t="s">
        <v>33</v>
      </c>
      <c r="C35" s="18">
        <v>23</v>
      </c>
      <c r="D35" s="18">
        <v>27</v>
      </c>
      <c r="E35" s="18">
        <v>2</v>
      </c>
      <c r="F35" s="18">
        <v>17</v>
      </c>
      <c r="G35" s="18">
        <v>1</v>
      </c>
      <c r="H35" s="18"/>
      <c r="I35" s="20" cm="1">
        <f t="array" ref="I35">SUM(--(COUNTIF($C35:$H35,C35:H35)&gt;1))</f>
        <v>0</v>
      </c>
      <c r="J35" s="33">
        <v>2</v>
      </c>
      <c r="K35" s="33"/>
      <c r="L35" s="33">
        <v>1</v>
      </c>
      <c r="M35" s="33">
        <v>27</v>
      </c>
      <c r="N35" s="33">
        <v>17</v>
      </c>
      <c r="O35" s="33">
        <v>23</v>
      </c>
      <c r="Q35" s="19">
        <f>IFERROR(IF(ISNUMBER(J35),IF(COUNTIF($J35:J35,J35)&gt;1,0,7-MATCH(J35,$C35:$H35,0)),0),0)</f>
        <v>4</v>
      </c>
      <c r="R35" s="19">
        <f>IFERROR(IF(ISNUMBER(K35),IF(COUNTIF($J35:K35,K35)&gt;1,0,7-MATCH(K35,$C35:$H35,0)),0),0)</f>
        <v>0</v>
      </c>
      <c r="S35" s="19">
        <f>IFERROR(IF(ISNUMBER(L35),IF(COUNTIF($J35:L35,L35)&gt;1,0,7-MATCH(L35,$C35:$H35,0)),0),0)</f>
        <v>2</v>
      </c>
      <c r="T35" s="19">
        <f>IFERROR(IF(ISNUMBER(M35),IF(COUNTIF($J35:M35,M35)&gt;1,0,7-MATCH(M35,$C35:$H35,0)),0),0)</f>
        <v>5</v>
      </c>
      <c r="U35" s="19">
        <f>IFERROR(IF(ISNUMBER(N35),IF(COUNTIF($J35:N35,N35)&gt;1,0,7-MATCH(N35,$C35:$H35,0)),0),0)</f>
        <v>3</v>
      </c>
      <c r="V35" s="19">
        <f>IFERROR(IF(ISNUMBER(O35),IF(COUNTIF($J35:O35,O35)&gt;1,0,7-MATCH(O35,$C35:$H35,0)),0),0)</f>
        <v>6</v>
      </c>
      <c r="W35" s="14">
        <f>SUM(Q35:V35)</f>
        <v>20</v>
      </c>
      <c r="X35" s="13">
        <f>COUNT(C35:H35)</f>
        <v>5</v>
      </c>
      <c r="Y35" s="13">
        <f>MAX(0,COUNTIF(Q35:V35,"&gt;0")+I35/2)</f>
        <v>5</v>
      </c>
      <c r="Z35" s="13" cm="1">
        <f t="array" ref="Z35">SUMPRODUCT(ISNUMBER(C35:H35)*$C$1:$H$1)</f>
        <v>20</v>
      </c>
    </row>
    <row r="36" spans="1:26" x14ac:dyDescent="0.25">
      <c r="A36" s="13">
        <v>43</v>
      </c>
      <c r="B36" s="15" t="s">
        <v>40</v>
      </c>
      <c r="C36" s="18">
        <v>13</v>
      </c>
      <c r="D36" s="18">
        <v>27</v>
      </c>
      <c r="E36" s="18">
        <v>26</v>
      </c>
      <c r="F36" s="18">
        <v>9</v>
      </c>
      <c r="G36" s="18">
        <v>5</v>
      </c>
      <c r="H36" s="18">
        <v>14</v>
      </c>
      <c r="I36" s="20" cm="1">
        <f t="array" ref="I36">SUM(--(COUNTIF($C36:$H36,C36:H36)&gt;1))</f>
        <v>0</v>
      </c>
      <c r="J36" s="33">
        <v>5</v>
      </c>
      <c r="K36" s="33">
        <v>13</v>
      </c>
      <c r="L36" s="33">
        <v>0</v>
      </c>
      <c r="M36" s="33">
        <v>26</v>
      </c>
      <c r="N36" s="33">
        <v>27</v>
      </c>
      <c r="O36" s="33">
        <v>9</v>
      </c>
      <c r="Q36" s="19">
        <f>IFERROR(IF(ISNUMBER(J36),IF(COUNTIF($J36:J36,J36)&gt;1,0,7-MATCH(J36,$C36:$H36,0)),0),0)</f>
        <v>2</v>
      </c>
      <c r="R36" s="19">
        <f>IFERROR(IF(ISNUMBER(K36),IF(COUNTIF($J36:K36,K36)&gt;1,0,7-MATCH(K36,$C36:$H36,0)),0),0)</f>
        <v>6</v>
      </c>
      <c r="S36" s="19">
        <f>IFERROR(IF(ISNUMBER(L36),IF(COUNTIF($J36:L36,L36)&gt;1,0,7-MATCH(L36,$C36:$H36,0)),0),0)</f>
        <v>0</v>
      </c>
      <c r="T36" s="19">
        <f>IFERROR(IF(ISNUMBER(M36),IF(COUNTIF($J36:M36,M36)&gt;1,0,7-MATCH(M36,$C36:$H36,0)),0),0)</f>
        <v>4</v>
      </c>
      <c r="U36" s="19">
        <f>IFERROR(IF(ISNUMBER(N36),IF(COUNTIF($J36:N36,N36)&gt;1,0,7-MATCH(N36,$C36:$H36,0)),0),0)</f>
        <v>5</v>
      </c>
      <c r="V36" s="19">
        <f>IFERROR(IF(ISNUMBER(O36),IF(COUNTIF($J36:O36,O36)&gt;1,0,7-MATCH(O36,$C36:$H36,0)),0),0)</f>
        <v>3</v>
      </c>
      <c r="W36" s="14">
        <f>SUM(Q36:V36)</f>
        <v>20</v>
      </c>
      <c r="X36" s="13">
        <f>COUNT(C36:H36)</f>
        <v>6</v>
      </c>
      <c r="Y36" s="13">
        <f>MAX(0,COUNTIF(Q36:V36,"&gt;0")+I36/2)</f>
        <v>5</v>
      </c>
      <c r="Z36" s="13" cm="1">
        <f t="array" ref="Z36">SUMPRODUCT(ISNUMBER(C36:H36)*$C$1:$H$1)</f>
        <v>21</v>
      </c>
    </row>
    <row r="37" spans="1:26" x14ac:dyDescent="0.25">
      <c r="A37" s="13">
        <v>45</v>
      </c>
      <c r="B37" s="15" t="s">
        <v>42</v>
      </c>
      <c r="C37" s="18">
        <v>15</v>
      </c>
      <c r="D37" s="18">
        <v>6</v>
      </c>
      <c r="E37" s="18">
        <v>9</v>
      </c>
      <c r="F37" s="18">
        <v>28</v>
      </c>
      <c r="G37" s="18">
        <v>19</v>
      </c>
      <c r="H37" s="18">
        <v>14</v>
      </c>
      <c r="I37" s="20" cm="1">
        <f t="array" ref="I37">SUM(--(COUNTIF($C37:$H37,C37:H37)&gt;1))</f>
        <v>0</v>
      </c>
      <c r="J37" s="33">
        <v>0</v>
      </c>
      <c r="K37" s="33">
        <v>9</v>
      </c>
      <c r="L37" s="33">
        <v>6</v>
      </c>
      <c r="M37" s="33">
        <v>15</v>
      </c>
      <c r="N37" s="33">
        <v>28</v>
      </c>
      <c r="O37" s="33">
        <v>19</v>
      </c>
      <c r="Q37" s="19">
        <f>IFERROR(IF(ISNUMBER(J37),IF(COUNTIF($J37:J37,J37)&gt;1,0,7-MATCH(J37,$C37:$H37,0)),0),0)</f>
        <v>0</v>
      </c>
      <c r="R37" s="19">
        <f>IFERROR(IF(ISNUMBER(K37),IF(COUNTIF($J37:K37,K37)&gt;1,0,7-MATCH(K37,$C37:$H37,0)),0),0)</f>
        <v>4</v>
      </c>
      <c r="S37" s="19">
        <f>IFERROR(IF(ISNUMBER(L37),IF(COUNTIF($J37:L37,L37)&gt;1,0,7-MATCH(L37,$C37:$H37,0)),0),0)</f>
        <v>5</v>
      </c>
      <c r="T37" s="19">
        <f>IFERROR(IF(ISNUMBER(M37),IF(COUNTIF($J37:M37,M37)&gt;1,0,7-MATCH(M37,$C37:$H37,0)),0),0)</f>
        <v>6</v>
      </c>
      <c r="U37" s="19">
        <f>IFERROR(IF(ISNUMBER(N37),IF(COUNTIF($J37:N37,N37)&gt;1,0,7-MATCH(N37,$C37:$H37,0)),0),0)</f>
        <v>3</v>
      </c>
      <c r="V37" s="19">
        <f>IFERROR(IF(ISNUMBER(O37),IF(COUNTIF($J37:O37,O37)&gt;1,0,7-MATCH(O37,$C37:$H37,0)),0),0)</f>
        <v>2</v>
      </c>
      <c r="W37" s="14">
        <f>SUM(Q37:V37)</f>
        <v>20</v>
      </c>
      <c r="X37" s="13">
        <f>COUNT(C37:H37)</f>
        <v>6</v>
      </c>
      <c r="Y37" s="13">
        <f>MAX(0,COUNTIF(Q37:V37,"&gt;0")+I37/2)</f>
        <v>5</v>
      </c>
      <c r="Z37" s="13" cm="1">
        <f t="array" ref="Z37">SUMPRODUCT(ISNUMBER(C37:H37)*$C$1:$H$1)</f>
        <v>21</v>
      </c>
    </row>
    <row r="38" spans="1:26" x14ac:dyDescent="0.25">
      <c r="A38" s="13">
        <v>46</v>
      </c>
      <c r="B38" s="15" t="s">
        <v>43</v>
      </c>
      <c r="C38" s="18">
        <v>2</v>
      </c>
      <c r="D38" s="18">
        <v>26</v>
      </c>
      <c r="E38" s="18">
        <v>16</v>
      </c>
      <c r="F38" s="18">
        <v>25</v>
      </c>
      <c r="G38" s="18">
        <v>11</v>
      </c>
      <c r="H38" s="18"/>
      <c r="I38" s="20" cm="1">
        <f t="array" ref="I38">SUM(--(COUNTIF($C38:$H38,C38:H38)&gt;1))</f>
        <v>0</v>
      </c>
      <c r="J38" s="33">
        <v>26</v>
      </c>
      <c r="K38" s="33">
        <v>16</v>
      </c>
      <c r="L38" s="33">
        <v>2</v>
      </c>
      <c r="M38" s="33"/>
      <c r="N38" s="33">
        <v>11</v>
      </c>
      <c r="O38" s="33">
        <v>25</v>
      </c>
      <c r="Q38" s="19">
        <f>IFERROR(IF(ISNUMBER(J38),IF(COUNTIF($J38:J38,J38)&gt;1,0,7-MATCH(J38,$C38:$H38,0)),0),0)</f>
        <v>5</v>
      </c>
      <c r="R38" s="19">
        <f>IFERROR(IF(ISNUMBER(K38),IF(COUNTIF($J38:K38,K38)&gt;1,0,7-MATCH(K38,$C38:$H38,0)),0),0)</f>
        <v>4</v>
      </c>
      <c r="S38" s="19">
        <f>IFERROR(IF(ISNUMBER(L38),IF(COUNTIF($J38:L38,L38)&gt;1,0,7-MATCH(L38,$C38:$H38,0)),0),0)</f>
        <v>6</v>
      </c>
      <c r="T38" s="19">
        <f>IFERROR(IF(ISNUMBER(M38),IF(COUNTIF($J38:M38,M38)&gt;1,0,7-MATCH(M38,$C38:$H38,0)),0),0)</f>
        <v>0</v>
      </c>
      <c r="U38" s="19">
        <f>IFERROR(IF(ISNUMBER(N38),IF(COUNTIF($J38:N38,N38)&gt;1,0,7-MATCH(N38,$C38:$H38,0)),0),0)</f>
        <v>2</v>
      </c>
      <c r="V38" s="19">
        <f>IFERROR(IF(ISNUMBER(O38),IF(COUNTIF($J38:O38,O38)&gt;1,0,7-MATCH(O38,$C38:$H38,0)),0),0)</f>
        <v>3</v>
      </c>
      <c r="W38" s="14">
        <f>SUM(Q38:V38)</f>
        <v>20</v>
      </c>
      <c r="X38" s="13">
        <f>COUNT(C38:H38)</f>
        <v>5</v>
      </c>
      <c r="Y38" s="13">
        <f>MAX(0,COUNTIF(Q38:V38,"&gt;0")+I38/2)</f>
        <v>5</v>
      </c>
      <c r="Z38" s="13" cm="1">
        <f t="array" ref="Z38">SUMPRODUCT(ISNUMBER(C38:H38)*$C$1:$H$1)</f>
        <v>20</v>
      </c>
    </row>
    <row r="39" spans="1:26" x14ac:dyDescent="0.25">
      <c r="A39" s="13">
        <v>47</v>
      </c>
      <c r="B39" s="15" t="s">
        <v>44</v>
      </c>
      <c r="C39" s="18">
        <v>14</v>
      </c>
      <c r="D39" s="18">
        <v>6</v>
      </c>
      <c r="E39" s="18">
        <v>17</v>
      </c>
      <c r="F39" s="18">
        <v>9</v>
      </c>
      <c r="G39" s="18">
        <v>12</v>
      </c>
      <c r="H39" s="18">
        <v>13</v>
      </c>
      <c r="I39" s="20" cm="1">
        <f t="array" ref="I39">SUM(--(COUNTIF($C39:$H39,C39:H39)&gt;1))</f>
        <v>0</v>
      </c>
      <c r="J39" s="33">
        <v>12</v>
      </c>
      <c r="K39" s="33">
        <v>0</v>
      </c>
      <c r="L39" s="33">
        <v>17</v>
      </c>
      <c r="M39" s="33">
        <v>14</v>
      </c>
      <c r="N39" s="33">
        <v>9</v>
      </c>
      <c r="O39" s="33">
        <v>6</v>
      </c>
      <c r="Q39" s="19">
        <f>IFERROR(IF(ISNUMBER(J39),IF(COUNTIF($J39:J39,J39)&gt;1,0,7-MATCH(J39,$C39:$H39,0)),0),0)</f>
        <v>2</v>
      </c>
      <c r="R39" s="19">
        <f>IFERROR(IF(ISNUMBER(K39),IF(COUNTIF($J39:K39,K39)&gt;1,0,7-MATCH(K39,$C39:$H39,0)),0),0)</f>
        <v>0</v>
      </c>
      <c r="S39" s="19">
        <f>IFERROR(IF(ISNUMBER(L39),IF(COUNTIF($J39:L39,L39)&gt;1,0,7-MATCH(L39,$C39:$H39,0)),0),0)</f>
        <v>4</v>
      </c>
      <c r="T39" s="19">
        <f>IFERROR(IF(ISNUMBER(M39),IF(COUNTIF($J39:M39,M39)&gt;1,0,7-MATCH(M39,$C39:$H39,0)),0),0)</f>
        <v>6</v>
      </c>
      <c r="U39" s="19">
        <f>IFERROR(IF(ISNUMBER(N39),IF(COUNTIF($J39:N39,N39)&gt;1,0,7-MATCH(N39,$C39:$H39,0)),0),0)</f>
        <v>3</v>
      </c>
      <c r="V39" s="19">
        <f>IFERROR(IF(ISNUMBER(O39),IF(COUNTIF($J39:O39,O39)&gt;1,0,7-MATCH(O39,$C39:$H39,0)),0),0)</f>
        <v>5</v>
      </c>
      <c r="W39" s="14">
        <f>SUM(Q39:V39)</f>
        <v>20</v>
      </c>
      <c r="X39" s="13">
        <f>COUNT(C39:H39)</f>
        <v>6</v>
      </c>
      <c r="Y39" s="13">
        <f>MAX(0,COUNTIF(Q39:V39,"&gt;0")+I39/2)</f>
        <v>5</v>
      </c>
      <c r="Z39" s="13" cm="1">
        <f t="array" ref="Z39">SUMPRODUCT(ISNUMBER(C39:H39)*$C$1:$H$1)</f>
        <v>21</v>
      </c>
    </row>
    <row r="40" spans="1:26" x14ac:dyDescent="0.25">
      <c r="A40" s="13">
        <v>48</v>
      </c>
      <c r="B40" s="15" t="s">
        <v>45</v>
      </c>
      <c r="C40" s="18">
        <v>14</v>
      </c>
      <c r="D40" s="18">
        <v>28</v>
      </c>
      <c r="E40" s="18">
        <v>10</v>
      </c>
      <c r="F40" s="18">
        <v>4</v>
      </c>
      <c r="G40" s="18">
        <v>21</v>
      </c>
      <c r="H40" s="18"/>
      <c r="I40" s="20" cm="1">
        <f t="array" ref="I40">SUM(--(COUNTIF($C40:$H40,C40:H40)&gt;1))</f>
        <v>0</v>
      </c>
      <c r="J40" s="33">
        <v>14</v>
      </c>
      <c r="K40" s="33">
        <v>21</v>
      </c>
      <c r="L40" s="33">
        <v>10</v>
      </c>
      <c r="M40" s="33">
        <v>4</v>
      </c>
      <c r="N40" s="33"/>
      <c r="O40" s="33">
        <v>28</v>
      </c>
      <c r="Q40" s="19">
        <f>IFERROR(IF(ISNUMBER(J40),IF(COUNTIF($J40:J40,J40)&gt;1,0,7-MATCH(J40,$C40:$H40,0)),0),0)</f>
        <v>6</v>
      </c>
      <c r="R40" s="19">
        <f>IFERROR(IF(ISNUMBER(K40),IF(COUNTIF($J40:K40,K40)&gt;1,0,7-MATCH(K40,$C40:$H40,0)),0),0)</f>
        <v>2</v>
      </c>
      <c r="S40" s="19">
        <f>IFERROR(IF(ISNUMBER(L40),IF(COUNTIF($J40:L40,L40)&gt;1,0,7-MATCH(L40,$C40:$H40,0)),0),0)</f>
        <v>4</v>
      </c>
      <c r="T40" s="19">
        <f>IFERROR(IF(ISNUMBER(M40),IF(COUNTIF($J40:M40,M40)&gt;1,0,7-MATCH(M40,$C40:$H40,0)),0),0)</f>
        <v>3</v>
      </c>
      <c r="U40" s="19">
        <f>IFERROR(IF(ISNUMBER(N40),IF(COUNTIF($J40:N40,N40)&gt;1,0,7-MATCH(N40,$C40:$H40,0)),0),0)</f>
        <v>0</v>
      </c>
      <c r="V40" s="19">
        <f>IFERROR(IF(ISNUMBER(O40),IF(COUNTIF($J40:O40,O40)&gt;1,0,7-MATCH(O40,$C40:$H40,0)),0),0)</f>
        <v>5</v>
      </c>
      <c r="W40" s="14">
        <f>SUM(Q40:V40)</f>
        <v>20</v>
      </c>
      <c r="X40" s="13">
        <f>COUNT(C40:H40)</f>
        <v>5</v>
      </c>
      <c r="Y40" s="13">
        <f>MAX(0,COUNTIF(Q40:V40,"&gt;0")+I40/2)</f>
        <v>5</v>
      </c>
      <c r="Z40" s="13" cm="1">
        <f t="array" ref="Z40">SUMPRODUCT(ISNUMBER(C40:H40)*$C$1:$H$1)</f>
        <v>20</v>
      </c>
    </row>
    <row r="41" spans="1:26" x14ac:dyDescent="0.25">
      <c r="A41" s="13">
        <v>51</v>
      </c>
      <c r="B41" s="15" t="s">
        <v>48</v>
      </c>
      <c r="C41" s="18">
        <v>6</v>
      </c>
      <c r="D41" s="18">
        <v>9</v>
      </c>
      <c r="E41" s="18">
        <v>15</v>
      </c>
      <c r="F41" s="18">
        <v>25</v>
      </c>
      <c r="G41" s="18">
        <v>28</v>
      </c>
      <c r="H41" s="18">
        <v>14</v>
      </c>
      <c r="I41" s="20" cm="1">
        <f t="array" ref="I41">SUM(--(COUNTIF($C41:$H41,C41:H41)&gt;1))</f>
        <v>0</v>
      </c>
      <c r="J41" s="33">
        <v>0</v>
      </c>
      <c r="K41" s="33">
        <v>6</v>
      </c>
      <c r="L41" s="33">
        <v>15</v>
      </c>
      <c r="M41" s="33">
        <v>28</v>
      </c>
      <c r="N41" s="33">
        <v>9</v>
      </c>
      <c r="O41" s="33">
        <v>25</v>
      </c>
      <c r="Q41" s="19">
        <f>IFERROR(IF(ISNUMBER(J41),IF(COUNTIF($J41:J41,J41)&gt;1,0,7-MATCH(J41,$C41:$H41,0)),0),0)</f>
        <v>0</v>
      </c>
      <c r="R41" s="19">
        <f>IFERROR(IF(ISNUMBER(K41),IF(COUNTIF($J41:K41,K41)&gt;1,0,7-MATCH(K41,$C41:$H41,0)),0),0)</f>
        <v>6</v>
      </c>
      <c r="S41" s="19">
        <f>IFERROR(IF(ISNUMBER(L41),IF(COUNTIF($J41:L41,L41)&gt;1,0,7-MATCH(L41,$C41:$H41,0)),0),0)</f>
        <v>4</v>
      </c>
      <c r="T41" s="19">
        <f>IFERROR(IF(ISNUMBER(M41),IF(COUNTIF($J41:M41,M41)&gt;1,0,7-MATCH(M41,$C41:$H41,0)),0),0)</f>
        <v>2</v>
      </c>
      <c r="U41" s="19">
        <f>IFERROR(IF(ISNUMBER(N41),IF(COUNTIF($J41:N41,N41)&gt;1,0,7-MATCH(N41,$C41:$H41,0)),0),0)</f>
        <v>5</v>
      </c>
      <c r="V41" s="19">
        <f>IFERROR(IF(ISNUMBER(O41),IF(COUNTIF($J41:O41,O41)&gt;1,0,7-MATCH(O41,$C41:$H41,0)),0),0)</f>
        <v>3</v>
      </c>
      <c r="W41" s="14">
        <f>SUM(Q41:V41)</f>
        <v>20</v>
      </c>
      <c r="X41" s="13">
        <f>COUNT(C41:H41)</f>
        <v>6</v>
      </c>
      <c r="Y41" s="13">
        <f>MAX(0,COUNTIF(Q41:V41,"&gt;0")+I41/2)</f>
        <v>5</v>
      </c>
      <c r="Z41" s="13" cm="1">
        <f t="array" ref="Z41">SUMPRODUCT(ISNUMBER(C41:H41)*$C$1:$H$1)</f>
        <v>21</v>
      </c>
    </row>
    <row r="42" spans="1:26" x14ac:dyDescent="0.25">
      <c r="A42" s="13">
        <v>77</v>
      </c>
      <c r="B42" s="15" t="s">
        <v>71</v>
      </c>
      <c r="C42" s="18">
        <v>8</v>
      </c>
      <c r="D42" s="18">
        <v>20</v>
      </c>
      <c r="E42" s="18">
        <v>26</v>
      </c>
      <c r="F42" s="18">
        <v>7</v>
      </c>
      <c r="G42" s="18">
        <v>12</v>
      </c>
      <c r="H42" s="18"/>
      <c r="I42" s="20" cm="1">
        <f t="array" ref="I42">SUM(--(COUNTIF($C42:$H42,C42:H42)&gt;1))</f>
        <v>0</v>
      </c>
      <c r="J42" s="33">
        <v>12</v>
      </c>
      <c r="K42" s="33">
        <v>8</v>
      </c>
      <c r="L42" s="33"/>
      <c r="M42" s="33">
        <v>20</v>
      </c>
      <c r="N42" s="33">
        <v>7</v>
      </c>
      <c r="O42" s="33">
        <v>26</v>
      </c>
      <c r="Q42" s="19">
        <f>IFERROR(IF(ISNUMBER(J42),IF(COUNTIF($J42:J42,J42)&gt;1,0,7-MATCH(J42,$C42:$H42,0)),0),0)</f>
        <v>2</v>
      </c>
      <c r="R42" s="19">
        <f>IFERROR(IF(ISNUMBER(K42),IF(COUNTIF($J42:K42,K42)&gt;1,0,7-MATCH(K42,$C42:$H42,0)),0),0)</f>
        <v>6</v>
      </c>
      <c r="S42" s="19">
        <f>IFERROR(IF(ISNUMBER(L42),IF(COUNTIF($J42:L42,L42)&gt;1,0,7-MATCH(L42,$C42:$H42,0)),0),0)</f>
        <v>0</v>
      </c>
      <c r="T42" s="19">
        <f>IFERROR(IF(ISNUMBER(M42),IF(COUNTIF($J42:M42,M42)&gt;1,0,7-MATCH(M42,$C42:$H42,0)),0),0)</f>
        <v>5</v>
      </c>
      <c r="U42" s="19">
        <f>IFERROR(IF(ISNUMBER(N42),IF(COUNTIF($J42:N42,N42)&gt;1,0,7-MATCH(N42,$C42:$H42,0)),0),0)</f>
        <v>3</v>
      </c>
      <c r="V42" s="19">
        <f>IFERROR(IF(ISNUMBER(O42),IF(COUNTIF($J42:O42,O42)&gt;1,0,7-MATCH(O42,$C42:$H42,0)),0),0)</f>
        <v>4</v>
      </c>
      <c r="W42" s="14">
        <f>SUM(Q42:V42)</f>
        <v>20</v>
      </c>
      <c r="X42" s="13">
        <f>COUNT(C42:H42)</f>
        <v>5</v>
      </c>
      <c r="Y42" s="13">
        <f>MAX(0,COUNTIF(Q42:V42,"&gt;0")+I42/2)</f>
        <v>5</v>
      </c>
      <c r="Z42" s="13" cm="1">
        <f t="array" ref="Z42">SUMPRODUCT(ISNUMBER(C42:H42)*$C$1:$H$1)</f>
        <v>20</v>
      </c>
    </row>
    <row r="43" spans="1:26" x14ac:dyDescent="0.25">
      <c r="A43" s="13">
        <v>91</v>
      </c>
      <c r="B43" s="15" t="s">
        <v>84</v>
      </c>
      <c r="C43" s="18">
        <v>13</v>
      </c>
      <c r="D43" s="18">
        <v>25</v>
      </c>
      <c r="E43" s="18">
        <v>28</v>
      </c>
      <c r="F43" s="18">
        <v>7</v>
      </c>
      <c r="G43" s="18">
        <v>2</v>
      </c>
      <c r="H43" s="18">
        <v>14</v>
      </c>
      <c r="I43" s="20" cm="1">
        <f t="array" ref="I43">SUM(--(COUNTIF($C43:$H43,C43:H43)&gt;1))</f>
        <v>0</v>
      </c>
      <c r="J43" s="33">
        <v>0</v>
      </c>
      <c r="K43" s="33">
        <v>28</v>
      </c>
      <c r="L43" s="33">
        <v>13</v>
      </c>
      <c r="M43" s="33">
        <v>2</v>
      </c>
      <c r="N43" s="33">
        <v>25</v>
      </c>
      <c r="O43" s="33">
        <v>7</v>
      </c>
      <c r="Q43" s="19">
        <f>IFERROR(IF(ISNUMBER(J43),IF(COUNTIF($J43:J43,J43)&gt;1,0,7-MATCH(J43,$C43:$H43,0)),0),0)</f>
        <v>0</v>
      </c>
      <c r="R43" s="19">
        <f>IFERROR(IF(ISNUMBER(K43),IF(COUNTIF($J43:K43,K43)&gt;1,0,7-MATCH(K43,$C43:$H43,0)),0),0)</f>
        <v>4</v>
      </c>
      <c r="S43" s="19">
        <f>IFERROR(IF(ISNUMBER(L43),IF(COUNTIF($J43:L43,L43)&gt;1,0,7-MATCH(L43,$C43:$H43,0)),0),0)</f>
        <v>6</v>
      </c>
      <c r="T43" s="19">
        <f>IFERROR(IF(ISNUMBER(M43),IF(COUNTIF($J43:M43,M43)&gt;1,0,7-MATCH(M43,$C43:$H43,0)),0),0)</f>
        <v>2</v>
      </c>
      <c r="U43" s="19">
        <f>IFERROR(IF(ISNUMBER(N43),IF(COUNTIF($J43:N43,N43)&gt;1,0,7-MATCH(N43,$C43:$H43,0)),0),0)</f>
        <v>5</v>
      </c>
      <c r="V43" s="19">
        <f>IFERROR(IF(ISNUMBER(O43),IF(COUNTIF($J43:O43,O43)&gt;1,0,7-MATCH(O43,$C43:$H43,0)),0),0)</f>
        <v>3</v>
      </c>
      <c r="W43" s="14">
        <f>SUM(Q43:V43)</f>
        <v>20</v>
      </c>
      <c r="X43" s="13">
        <f>COUNT(C43:H43)</f>
        <v>6</v>
      </c>
      <c r="Y43" s="13">
        <f>MAX(0,COUNTIF(Q43:V43,"&gt;0")+I43/2)</f>
        <v>5</v>
      </c>
      <c r="Z43" s="13" cm="1">
        <f t="array" ref="Z43">SUMPRODUCT(ISNUMBER(C43:H43)*$C$1:$H$1)</f>
        <v>21</v>
      </c>
    </row>
    <row r="44" spans="1:26" x14ac:dyDescent="0.25">
      <c r="A44" s="13">
        <v>119</v>
      </c>
      <c r="B44" s="15" t="s">
        <v>57</v>
      </c>
      <c r="C44" s="18">
        <v>8</v>
      </c>
      <c r="D44" s="18">
        <v>15</v>
      </c>
      <c r="E44" s="18">
        <v>13</v>
      </c>
      <c r="F44" s="18">
        <v>16</v>
      </c>
      <c r="G44" s="18">
        <v>2</v>
      </c>
      <c r="H44" s="18">
        <v>13</v>
      </c>
      <c r="I44" s="20" cm="1">
        <f t="array" ref="I44">SUM(--(COUNTIF($C44:$H44,C44:H44)&gt;1))</f>
        <v>2</v>
      </c>
      <c r="J44" s="33">
        <v>16</v>
      </c>
      <c r="K44" s="33">
        <v>8</v>
      </c>
      <c r="L44" s="33"/>
      <c r="M44" s="33">
        <v>15</v>
      </c>
      <c r="N44" s="33">
        <v>2</v>
      </c>
      <c r="O44" s="33">
        <v>13</v>
      </c>
      <c r="Q44" s="19">
        <f>IFERROR(IF(ISNUMBER(J44),IF(COUNTIF($J44:J44,J44)&gt;1,0,7-MATCH(J44,$C44:$H44,0)),0),0)</f>
        <v>3</v>
      </c>
      <c r="R44" s="19">
        <f>IFERROR(IF(ISNUMBER(K44),IF(COUNTIF($J44:K44,K44)&gt;1,0,7-MATCH(K44,$C44:$H44,0)),0),0)</f>
        <v>6</v>
      </c>
      <c r="S44" s="19">
        <f>IFERROR(IF(ISNUMBER(L44),IF(COUNTIF($J44:L44,L44)&gt;1,0,7-MATCH(L44,$C44:$H44,0)),0),0)</f>
        <v>0</v>
      </c>
      <c r="T44" s="19">
        <f>IFERROR(IF(ISNUMBER(M44),IF(COUNTIF($J44:M44,M44)&gt;1,0,7-MATCH(M44,$C44:$H44,0)),0),0)</f>
        <v>5</v>
      </c>
      <c r="U44" s="19">
        <f>IFERROR(IF(ISNUMBER(N44),IF(COUNTIF($J44:N44,N44)&gt;1,0,7-MATCH(N44,$C44:$H44,0)),0),0)</f>
        <v>2</v>
      </c>
      <c r="V44" s="19">
        <f>IFERROR(IF(ISNUMBER(O44),IF(COUNTIF($J44:O44,O44)&gt;1,0,7-MATCH(O44,$C44:$H44,0)),0),0)</f>
        <v>4</v>
      </c>
      <c r="W44" s="14">
        <f>SUM(Q44:V44)</f>
        <v>20</v>
      </c>
      <c r="X44" s="13">
        <f>COUNT(C44:H44)</f>
        <v>6</v>
      </c>
      <c r="Y44" s="13">
        <f>MAX(0,COUNTIF(Q44:V44,"&gt;0")+I44/2)</f>
        <v>6</v>
      </c>
      <c r="Z44" s="13" cm="1">
        <f t="array" ref="Z44">SUMPRODUCT(ISNUMBER(C44:H44)*$C$1:$H$1)</f>
        <v>21</v>
      </c>
    </row>
    <row r="45" spans="1:26" x14ac:dyDescent="0.25">
      <c r="A45" s="13">
        <v>134</v>
      </c>
      <c r="B45" s="15" t="s">
        <v>125</v>
      </c>
      <c r="C45" s="18">
        <v>19</v>
      </c>
      <c r="D45" s="18">
        <v>22</v>
      </c>
      <c r="E45" s="18">
        <v>24</v>
      </c>
      <c r="F45" s="18">
        <v>20</v>
      </c>
      <c r="G45" s="18">
        <v>16</v>
      </c>
      <c r="H45" s="18">
        <v>14</v>
      </c>
      <c r="I45" s="20" cm="1">
        <f t="array" ref="I45">SUM(--(COUNTIF($C45:$H45,C45:H45)&gt;1))</f>
        <v>0</v>
      </c>
      <c r="J45" s="33">
        <v>0</v>
      </c>
      <c r="K45" s="33">
        <v>20</v>
      </c>
      <c r="L45" s="33">
        <v>24</v>
      </c>
      <c r="M45" s="33">
        <v>16</v>
      </c>
      <c r="N45" s="33">
        <v>22</v>
      </c>
      <c r="O45" s="33">
        <v>19</v>
      </c>
      <c r="Q45" s="19">
        <f>IFERROR(IF(ISNUMBER(J45),IF(COUNTIF($J45:J45,J45)&gt;1,0,7-MATCH(J45,$C45:$H45,0)),0),0)</f>
        <v>0</v>
      </c>
      <c r="R45" s="19">
        <f>IFERROR(IF(ISNUMBER(K45),IF(COUNTIF($J45:K45,K45)&gt;1,0,7-MATCH(K45,$C45:$H45,0)),0),0)</f>
        <v>3</v>
      </c>
      <c r="S45" s="19">
        <f>IFERROR(IF(ISNUMBER(L45),IF(COUNTIF($J45:L45,L45)&gt;1,0,7-MATCH(L45,$C45:$H45,0)),0),0)</f>
        <v>4</v>
      </c>
      <c r="T45" s="19">
        <f>IFERROR(IF(ISNUMBER(M45),IF(COUNTIF($J45:M45,M45)&gt;1,0,7-MATCH(M45,$C45:$H45,0)),0),0)</f>
        <v>2</v>
      </c>
      <c r="U45" s="19">
        <f>IFERROR(IF(ISNUMBER(N45),IF(COUNTIF($J45:N45,N45)&gt;1,0,7-MATCH(N45,$C45:$H45,0)),0),0)</f>
        <v>5</v>
      </c>
      <c r="V45" s="19">
        <f>IFERROR(IF(ISNUMBER(O45),IF(COUNTIF($J45:O45,O45)&gt;1,0,7-MATCH(O45,$C45:$H45,0)),0),0)</f>
        <v>6</v>
      </c>
      <c r="W45" s="14">
        <f>SUM(Q45:V45)</f>
        <v>20</v>
      </c>
      <c r="X45" s="13">
        <f>COUNT(C45:H45)</f>
        <v>6</v>
      </c>
      <c r="Y45" s="13">
        <f>MAX(0,COUNTIF(Q45:V45,"&gt;0")+I45/2)</f>
        <v>5</v>
      </c>
      <c r="Z45" s="13" cm="1">
        <f t="array" ref="Z45">SUMPRODUCT(ISNUMBER(C45:H45)*$C$1:$H$1)</f>
        <v>21</v>
      </c>
    </row>
    <row r="46" spans="1:26" x14ac:dyDescent="0.25">
      <c r="A46" s="13">
        <v>140</v>
      </c>
      <c r="B46" s="15" t="s">
        <v>129</v>
      </c>
      <c r="C46" s="18">
        <v>14</v>
      </c>
      <c r="D46" s="18">
        <v>5</v>
      </c>
      <c r="E46" s="18">
        <v>15</v>
      </c>
      <c r="F46" s="18">
        <v>13</v>
      </c>
      <c r="G46" s="18">
        <v>11</v>
      </c>
      <c r="H46" s="18">
        <v>6</v>
      </c>
      <c r="I46" s="20" cm="1">
        <f t="array" ref="I46">SUM(--(COUNTIF($C46:$H46,C46:H46)&gt;1))</f>
        <v>0</v>
      </c>
      <c r="J46" s="33">
        <v>13</v>
      </c>
      <c r="K46" s="33">
        <v>14</v>
      </c>
      <c r="L46" s="33">
        <v>11</v>
      </c>
      <c r="M46" s="33">
        <v>5</v>
      </c>
      <c r="N46" s="33">
        <v>0</v>
      </c>
      <c r="O46" s="33">
        <v>15</v>
      </c>
      <c r="Q46" s="19">
        <f>IFERROR(IF(ISNUMBER(J46),IF(COUNTIF($J46:J46,J46)&gt;1,0,7-MATCH(J46,$C46:$H46,0)),0),0)</f>
        <v>3</v>
      </c>
      <c r="R46" s="19">
        <f>IFERROR(IF(ISNUMBER(K46),IF(COUNTIF($J46:K46,K46)&gt;1,0,7-MATCH(K46,$C46:$H46,0)),0),0)</f>
        <v>6</v>
      </c>
      <c r="S46" s="19">
        <f>IFERROR(IF(ISNUMBER(L46),IF(COUNTIF($J46:L46,L46)&gt;1,0,7-MATCH(L46,$C46:$H46,0)),0),0)</f>
        <v>2</v>
      </c>
      <c r="T46" s="19">
        <f>IFERROR(IF(ISNUMBER(M46),IF(COUNTIF($J46:M46,M46)&gt;1,0,7-MATCH(M46,$C46:$H46,0)),0),0)</f>
        <v>5</v>
      </c>
      <c r="U46" s="19">
        <f>IFERROR(IF(ISNUMBER(N46),IF(COUNTIF($J46:N46,N46)&gt;1,0,7-MATCH(N46,$C46:$H46,0)),0),0)</f>
        <v>0</v>
      </c>
      <c r="V46" s="19">
        <f>IFERROR(IF(ISNUMBER(O46),IF(COUNTIF($J46:O46,O46)&gt;1,0,7-MATCH(O46,$C46:$H46,0)),0),0)</f>
        <v>4</v>
      </c>
      <c r="W46" s="14">
        <f>SUM(Q46:V46)</f>
        <v>20</v>
      </c>
      <c r="X46" s="13">
        <f>COUNT(C46:H46)</f>
        <v>6</v>
      </c>
      <c r="Y46" s="13">
        <f>MAX(0,COUNTIF(Q46:V46,"&gt;0")+I46/2)</f>
        <v>5</v>
      </c>
      <c r="Z46" s="13" cm="1">
        <f t="array" ref="Z46">SUMPRODUCT(ISNUMBER(C46:H46)*$C$1:$H$1)</f>
        <v>21</v>
      </c>
    </row>
    <row r="47" spans="1:26" x14ac:dyDescent="0.25">
      <c r="A47" s="13">
        <v>62</v>
      </c>
      <c r="B47" s="15" t="s">
        <v>58</v>
      </c>
      <c r="C47" s="18">
        <v>2</v>
      </c>
      <c r="D47" s="18">
        <v>25</v>
      </c>
      <c r="E47" s="18">
        <v>14</v>
      </c>
      <c r="F47" s="18">
        <v>16</v>
      </c>
      <c r="G47" s="18">
        <v>28</v>
      </c>
      <c r="H47" s="18">
        <v>13</v>
      </c>
      <c r="I47" s="20" cm="1">
        <f t="array" ref="I47">SUM(--(COUNTIF($C47:$H47,C47:H47)&gt;1))</f>
        <v>0</v>
      </c>
      <c r="J47" s="33">
        <v>2</v>
      </c>
      <c r="K47" s="33">
        <v>0</v>
      </c>
      <c r="L47" s="33">
        <v>25</v>
      </c>
      <c r="M47" s="33">
        <v>28</v>
      </c>
      <c r="N47" s="33">
        <v>16</v>
      </c>
      <c r="O47" s="33">
        <v>14</v>
      </c>
      <c r="Q47" s="19">
        <f>IFERROR(IF(ISNUMBER(J47),IF(COUNTIF($J47:J47,J47)&gt;1,0,7-MATCH(J47,$C47:$H47,0)),0),0)</f>
        <v>6</v>
      </c>
      <c r="R47" s="19">
        <f>IFERROR(IF(ISNUMBER(K47),IF(COUNTIF($J47:K47,K47)&gt;1,0,7-MATCH(K47,$C47:$H47,0)),0),0)</f>
        <v>0</v>
      </c>
      <c r="S47" s="19">
        <f>IFERROR(IF(ISNUMBER(L47),IF(COUNTIF($J47:L47,L47)&gt;1,0,7-MATCH(L47,$C47:$H47,0)),0),0)</f>
        <v>5</v>
      </c>
      <c r="T47" s="19">
        <f>IFERROR(IF(ISNUMBER(M47),IF(COUNTIF($J47:M47,M47)&gt;1,0,7-MATCH(M47,$C47:$H47,0)),0),0)</f>
        <v>2</v>
      </c>
      <c r="U47" s="19">
        <f>IFERROR(IF(ISNUMBER(N47),IF(COUNTIF($J47:N47,N47)&gt;1,0,7-MATCH(N47,$C47:$H47,0)),0),0)</f>
        <v>3</v>
      </c>
      <c r="V47" s="19">
        <f>IFERROR(IF(ISNUMBER(O47),IF(COUNTIF($J47:O47,O47)&gt;1,0,7-MATCH(O47,$C47:$H47,0)),0),0)</f>
        <v>4</v>
      </c>
      <c r="W47" s="14">
        <f>SUM(Q47:V47)</f>
        <v>20</v>
      </c>
      <c r="X47" s="13">
        <f>COUNT(C47:H47)</f>
        <v>6</v>
      </c>
      <c r="Y47" s="13">
        <f>MAX(0,COUNTIF(Q47:V47,"&gt;0")+I47/2)</f>
        <v>5</v>
      </c>
      <c r="Z47" s="13" cm="1">
        <f t="array" ref="Z47">SUMPRODUCT(ISNUMBER(C47:H47)*$C$1:$H$1)</f>
        <v>21</v>
      </c>
    </row>
    <row r="48" spans="1:26" x14ac:dyDescent="0.25">
      <c r="A48" s="13">
        <v>36</v>
      </c>
      <c r="B48" s="15" t="s">
        <v>34</v>
      </c>
      <c r="C48" s="18">
        <v>2</v>
      </c>
      <c r="D48" s="18">
        <v>14</v>
      </c>
      <c r="E48" s="18">
        <v>8</v>
      </c>
      <c r="F48" s="18">
        <v>18</v>
      </c>
      <c r="G48" s="18">
        <v>26</v>
      </c>
      <c r="H48" s="18">
        <v>3</v>
      </c>
      <c r="I48" s="20" cm="1">
        <f t="array" ref="I48">SUM(--(COUNTIF($C48:$H48,C48:H48)&gt;1))</f>
        <v>0</v>
      </c>
      <c r="J48" s="33">
        <v>0</v>
      </c>
      <c r="K48" s="33">
        <v>8</v>
      </c>
      <c r="L48" s="33">
        <v>18</v>
      </c>
      <c r="M48" s="33">
        <v>26</v>
      </c>
      <c r="N48" s="33">
        <v>2</v>
      </c>
      <c r="O48" s="33">
        <v>14</v>
      </c>
      <c r="Q48" s="19">
        <f>IFERROR(IF(ISNUMBER(J48),IF(COUNTIF($J48:J48,J48)&gt;1,0,7-MATCH(J48,$C48:$H48,0)),0),0)</f>
        <v>0</v>
      </c>
      <c r="R48" s="19">
        <f>IFERROR(IF(ISNUMBER(K48),IF(COUNTIF($J48:K48,K48)&gt;1,0,7-MATCH(K48,$C48:$H48,0)),0),0)</f>
        <v>4</v>
      </c>
      <c r="S48" s="19">
        <f>IFERROR(IF(ISNUMBER(L48),IF(COUNTIF($J48:L48,L48)&gt;1,0,7-MATCH(L48,$C48:$H48,0)),0),0)</f>
        <v>3</v>
      </c>
      <c r="T48" s="19">
        <f>IFERROR(IF(ISNUMBER(M48),IF(COUNTIF($J48:M48,M48)&gt;1,0,7-MATCH(M48,$C48:$H48,0)),0),0)</f>
        <v>2</v>
      </c>
      <c r="U48" s="19">
        <f>IFERROR(IF(ISNUMBER(N48),IF(COUNTIF($J48:N48,N48)&gt;1,0,7-MATCH(N48,$C48:$H48,0)),0),0)</f>
        <v>6</v>
      </c>
      <c r="V48" s="19">
        <f>IFERROR(IF(ISNUMBER(O48),IF(COUNTIF($J48:O48,O48)&gt;1,0,7-MATCH(O48,$C48:$H48,0)),0),0)</f>
        <v>5</v>
      </c>
      <c r="W48" s="14">
        <f>SUM(Q48:V48)</f>
        <v>20</v>
      </c>
      <c r="X48" s="13">
        <f>COUNT(C48:H48)</f>
        <v>6</v>
      </c>
      <c r="Y48" s="13">
        <f>MAX(0,COUNTIF(Q48:V48,"&gt;0")+I48/2)</f>
        <v>5</v>
      </c>
      <c r="Z48" s="13" cm="1">
        <f t="array" ref="Z48">SUMPRODUCT(ISNUMBER(C48:H48)*$C$1:$H$1)</f>
        <v>21</v>
      </c>
    </row>
    <row r="49" spans="1:26" x14ac:dyDescent="0.25">
      <c r="A49" s="13">
        <v>102</v>
      </c>
      <c r="B49" s="15" t="s">
        <v>94</v>
      </c>
      <c r="C49" s="18">
        <v>10</v>
      </c>
      <c r="D49" s="18">
        <v>25</v>
      </c>
      <c r="E49" s="18">
        <v>28</v>
      </c>
      <c r="F49" s="18">
        <v>8</v>
      </c>
      <c r="G49" s="18">
        <v>7</v>
      </c>
      <c r="H49" s="18">
        <v>16</v>
      </c>
      <c r="I49" s="20" cm="1">
        <f t="array" ref="I49">SUM(--(COUNTIF($C49:$H49,C49:H49)&gt;1))</f>
        <v>0</v>
      </c>
      <c r="J49" s="33">
        <v>10</v>
      </c>
      <c r="K49" s="33">
        <v>0</v>
      </c>
      <c r="L49" s="33">
        <v>8</v>
      </c>
      <c r="M49" s="33">
        <v>28</v>
      </c>
      <c r="N49" s="33">
        <v>7</v>
      </c>
      <c r="O49" s="33">
        <v>25</v>
      </c>
      <c r="Q49" s="19">
        <f>IFERROR(IF(ISNUMBER(J49),IF(COUNTIF($J49:J49,J49)&gt;1,0,7-MATCH(J49,$C49:$H49,0)),0),0)</f>
        <v>6</v>
      </c>
      <c r="R49" s="19">
        <f>IFERROR(IF(ISNUMBER(K49),IF(COUNTIF($J49:K49,K49)&gt;1,0,7-MATCH(K49,$C49:$H49,0)),0),0)</f>
        <v>0</v>
      </c>
      <c r="S49" s="19">
        <f>IFERROR(IF(ISNUMBER(L49),IF(COUNTIF($J49:L49,L49)&gt;1,0,7-MATCH(L49,$C49:$H49,0)),0),0)</f>
        <v>3</v>
      </c>
      <c r="T49" s="19">
        <f>IFERROR(IF(ISNUMBER(M49),IF(COUNTIF($J49:M49,M49)&gt;1,0,7-MATCH(M49,$C49:$H49,0)),0),0)</f>
        <v>4</v>
      </c>
      <c r="U49" s="19">
        <f>IFERROR(IF(ISNUMBER(N49),IF(COUNTIF($J49:N49,N49)&gt;1,0,7-MATCH(N49,$C49:$H49,0)),0),0)</f>
        <v>2</v>
      </c>
      <c r="V49" s="19">
        <f>IFERROR(IF(ISNUMBER(O49),IF(COUNTIF($J49:O49,O49)&gt;1,0,7-MATCH(O49,$C49:$H49,0)),0),0)</f>
        <v>5</v>
      </c>
      <c r="W49" s="14">
        <f>SUM(Q49:V49)</f>
        <v>20</v>
      </c>
      <c r="X49" s="13">
        <f>COUNT(C49:H49)</f>
        <v>6</v>
      </c>
      <c r="Y49" s="13">
        <f>MAX(0,COUNTIF(Q49:V49,"&gt;0")+I49/2)</f>
        <v>5</v>
      </c>
      <c r="Z49" s="13" cm="1">
        <f t="array" ref="Z49">SUMPRODUCT(ISNUMBER(C49:H49)*$C$1:$H$1)</f>
        <v>21</v>
      </c>
    </row>
    <row r="50" spans="1:26" x14ac:dyDescent="0.25">
      <c r="A50" s="13">
        <v>141</v>
      </c>
      <c r="B50" s="15" t="s">
        <v>130</v>
      </c>
      <c r="C50" s="18">
        <v>13</v>
      </c>
      <c r="D50" s="18">
        <v>8</v>
      </c>
      <c r="E50" s="18">
        <v>20</v>
      </c>
      <c r="F50" s="18">
        <v>2</v>
      </c>
      <c r="G50" s="18">
        <v>17</v>
      </c>
      <c r="H50" s="18">
        <v>26</v>
      </c>
      <c r="I50" s="20" cm="1">
        <f t="array" ref="I50">SUM(--(COUNTIF($C50:$H50,C50:H50)&gt;1))</f>
        <v>0</v>
      </c>
      <c r="J50" s="33">
        <v>20</v>
      </c>
      <c r="K50" s="33">
        <v>2</v>
      </c>
      <c r="L50" s="33">
        <v>13</v>
      </c>
      <c r="M50" s="33">
        <v>8</v>
      </c>
      <c r="N50" s="33">
        <v>17</v>
      </c>
      <c r="O50" s="33">
        <v>0</v>
      </c>
      <c r="Q50" s="19">
        <f>IFERROR(IF(ISNUMBER(J50),IF(COUNTIF($J50:J50,J50)&gt;1,0,7-MATCH(J50,$C50:$H50,0)),0),0)</f>
        <v>4</v>
      </c>
      <c r="R50" s="19">
        <f>IFERROR(IF(ISNUMBER(K50),IF(COUNTIF($J50:K50,K50)&gt;1,0,7-MATCH(K50,$C50:$H50,0)),0),0)</f>
        <v>3</v>
      </c>
      <c r="S50" s="19">
        <f>IFERROR(IF(ISNUMBER(L50),IF(COUNTIF($J50:L50,L50)&gt;1,0,7-MATCH(L50,$C50:$H50,0)),0),0)</f>
        <v>6</v>
      </c>
      <c r="T50" s="19">
        <f>IFERROR(IF(ISNUMBER(M50),IF(COUNTIF($J50:M50,M50)&gt;1,0,7-MATCH(M50,$C50:$H50,0)),0),0)</f>
        <v>5</v>
      </c>
      <c r="U50" s="19">
        <f>IFERROR(IF(ISNUMBER(N50),IF(COUNTIF($J50:N50,N50)&gt;1,0,7-MATCH(N50,$C50:$H50,0)),0),0)</f>
        <v>2</v>
      </c>
      <c r="V50" s="19">
        <f>IFERROR(IF(ISNUMBER(O50),IF(COUNTIF($J50:O50,O50)&gt;1,0,7-MATCH(O50,$C50:$H50,0)),0),0)</f>
        <v>0</v>
      </c>
      <c r="W50" s="14">
        <f>SUM(Q50:V50)</f>
        <v>20</v>
      </c>
      <c r="X50" s="13">
        <f>COUNT(C50:H50)</f>
        <v>6</v>
      </c>
      <c r="Y50" s="13">
        <f>MAX(0,COUNTIF(Q50:V50,"&gt;0")+I50/2)</f>
        <v>5</v>
      </c>
      <c r="Z50" s="13" cm="1">
        <f t="array" ref="Z50">SUMPRODUCT(ISNUMBER(C50:H50)*$C$1:$H$1)</f>
        <v>21</v>
      </c>
    </row>
    <row r="51" spans="1:26" x14ac:dyDescent="0.25">
      <c r="A51" s="13">
        <v>112</v>
      </c>
      <c r="B51" s="15" t="s">
        <v>104</v>
      </c>
      <c r="C51" s="18">
        <v>22</v>
      </c>
      <c r="D51" s="18">
        <v>13</v>
      </c>
      <c r="E51" s="18">
        <v>16</v>
      </c>
      <c r="F51" s="18">
        <v>26</v>
      </c>
      <c r="G51" s="18">
        <v>14</v>
      </c>
      <c r="H51" s="18">
        <v>19</v>
      </c>
      <c r="I51" s="20" cm="1">
        <f t="array" ref="I51">SUM(--(COUNTIF($C51:$H51,C51:H51)&gt;1))</f>
        <v>0</v>
      </c>
      <c r="J51" s="33">
        <v>26</v>
      </c>
      <c r="K51" s="33">
        <v>14</v>
      </c>
      <c r="L51" s="33">
        <v>0</v>
      </c>
      <c r="M51" s="33">
        <v>13</v>
      </c>
      <c r="N51" s="33">
        <v>22</v>
      </c>
      <c r="O51" s="33">
        <v>16</v>
      </c>
      <c r="Q51" s="19">
        <f>IFERROR(IF(ISNUMBER(J51),IF(COUNTIF($J51:J51,J51)&gt;1,0,7-MATCH(J51,$C51:$H51,0)),0),0)</f>
        <v>3</v>
      </c>
      <c r="R51" s="19">
        <f>IFERROR(IF(ISNUMBER(K51),IF(COUNTIF($J51:K51,K51)&gt;1,0,7-MATCH(K51,$C51:$H51,0)),0),0)</f>
        <v>2</v>
      </c>
      <c r="S51" s="19">
        <f>IFERROR(IF(ISNUMBER(L51),IF(COUNTIF($J51:L51,L51)&gt;1,0,7-MATCH(L51,$C51:$H51,0)),0),0)</f>
        <v>0</v>
      </c>
      <c r="T51" s="19">
        <f>IFERROR(IF(ISNUMBER(M51),IF(COUNTIF($J51:M51,M51)&gt;1,0,7-MATCH(M51,$C51:$H51,0)),0),0)</f>
        <v>5</v>
      </c>
      <c r="U51" s="19">
        <f>IFERROR(IF(ISNUMBER(N51),IF(COUNTIF($J51:N51,N51)&gt;1,0,7-MATCH(N51,$C51:$H51,0)),0),0)</f>
        <v>6</v>
      </c>
      <c r="V51" s="19">
        <f>IFERROR(IF(ISNUMBER(O51),IF(COUNTIF($J51:O51,O51)&gt;1,0,7-MATCH(O51,$C51:$H51,0)),0),0)</f>
        <v>4</v>
      </c>
      <c r="W51" s="14">
        <f>SUM(Q51:V51)</f>
        <v>20</v>
      </c>
      <c r="X51" s="13">
        <f>COUNT(C51:H51)</f>
        <v>6</v>
      </c>
      <c r="Y51" s="13">
        <f>MAX(0,COUNTIF(Q51:V51,"&gt;0")+I51/2)</f>
        <v>5</v>
      </c>
      <c r="Z51" s="13" cm="1">
        <f t="array" ref="Z51">SUMPRODUCT(ISNUMBER(C51:H51)*$C$1:$H$1)</f>
        <v>21</v>
      </c>
    </row>
    <row r="52" spans="1:26" x14ac:dyDescent="0.25">
      <c r="A52" s="13">
        <v>136</v>
      </c>
      <c r="B52" s="15" t="s">
        <v>88</v>
      </c>
      <c r="C52" s="18">
        <v>14</v>
      </c>
      <c r="D52" s="18">
        <v>24</v>
      </c>
      <c r="E52" s="18">
        <v>15</v>
      </c>
      <c r="F52" s="18">
        <v>20</v>
      </c>
      <c r="G52" s="18">
        <v>6</v>
      </c>
      <c r="H52" s="18">
        <v>16</v>
      </c>
      <c r="I52" s="20" cm="1">
        <f t="array" ref="I52">SUM(--(COUNTIF($C52:$H52,C52:H52)&gt;1))</f>
        <v>0</v>
      </c>
      <c r="J52" s="33">
        <v>14</v>
      </c>
      <c r="K52" s="33">
        <v>6</v>
      </c>
      <c r="L52" s="33">
        <v>24</v>
      </c>
      <c r="M52" s="33">
        <v>15</v>
      </c>
      <c r="N52" s="33">
        <v>0</v>
      </c>
      <c r="O52" s="33">
        <v>20</v>
      </c>
      <c r="Q52" s="19">
        <f>IFERROR(IF(ISNUMBER(J52),IF(COUNTIF($J52:J52,J52)&gt;1,0,7-MATCH(J52,$C52:$H52,0)),0),0)</f>
        <v>6</v>
      </c>
      <c r="R52" s="19">
        <f>IFERROR(IF(ISNUMBER(K52),IF(COUNTIF($J52:K52,K52)&gt;1,0,7-MATCH(K52,$C52:$H52,0)),0),0)</f>
        <v>2</v>
      </c>
      <c r="S52" s="19">
        <f>IFERROR(IF(ISNUMBER(L52),IF(COUNTIF($J52:L52,L52)&gt;1,0,7-MATCH(L52,$C52:$H52,0)),0),0)</f>
        <v>5</v>
      </c>
      <c r="T52" s="19">
        <f>IFERROR(IF(ISNUMBER(M52),IF(COUNTIF($J52:M52,M52)&gt;1,0,7-MATCH(M52,$C52:$H52,0)),0),0)</f>
        <v>4</v>
      </c>
      <c r="U52" s="19">
        <f>IFERROR(IF(ISNUMBER(N52),IF(COUNTIF($J52:N52,N52)&gt;1,0,7-MATCH(N52,$C52:$H52,0)),0),0)</f>
        <v>0</v>
      </c>
      <c r="V52" s="19">
        <f>IFERROR(IF(ISNUMBER(O52),IF(COUNTIF($J52:O52,O52)&gt;1,0,7-MATCH(O52,$C52:$H52,0)),0),0)</f>
        <v>3</v>
      </c>
      <c r="W52" s="14">
        <f>SUM(Q52:V52)</f>
        <v>20</v>
      </c>
      <c r="X52" s="13">
        <f>COUNT(C52:H52)</f>
        <v>6</v>
      </c>
      <c r="Y52" s="13">
        <f>MAX(0,COUNTIF(Q52:V52,"&gt;0")+I52/2)</f>
        <v>5</v>
      </c>
      <c r="Z52" s="13" cm="1">
        <f t="array" ref="Z52">SUMPRODUCT(ISNUMBER(C52:H52)*$C$1:$H$1)</f>
        <v>21</v>
      </c>
    </row>
    <row r="53" spans="1:26" x14ac:dyDescent="0.25">
      <c r="A53" s="13">
        <v>123</v>
      </c>
      <c r="B53" s="15" t="s">
        <v>114</v>
      </c>
      <c r="C53" s="18">
        <v>13</v>
      </c>
      <c r="D53" s="18">
        <v>15</v>
      </c>
      <c r="E53" s="18">
        <v>8</v>
      </c>
      <c r="F53" s="18">
        <v>14</v>
      </c>
      <c r="G53" s="18">
        <v>20</v>
      </c>
      <c r="H53" s="18">
        <v>26</v>
      </c>
      <c r="I53" s="20" cm="1">
        <f t="array" ref="I53">SUM(--(COUNTIF($C53:$H53,C53:H53)&gt;1))</f>
        <v>0</v>
      </c>
      <c r="J53" s="33">
        <v>15</v>
      </c>
      <c r="K53" s="33">
        <v>8</v>
      </c>
      <c r="L53" s="33">
        <v>13</v>
      </c>
      <c r="M53" s="33">
        <v>14</v>
      </c>
      <c r="N53" s="33">
        <v>20</v>
      </c>
      <c r="O53" s="33">
        <v>0</v>
      </c>
      <c r="Q53" s="19">
        <f>IFERROR(IF(ISNUMBER(J53),IF(COUNTIF($J53:J53,J53)&gt;1,0,7-MATCH(J53,$C53:$H53,0)),0),0)</f>
        <v>5</v>
      </c>
      <c r="R53" s="19">
        <f>IFERROR(IF(ISNUMBER(K53),IF(COUNTIF($J53:K53,K53)&gt;1,0,7-MATCH(K53,$C53:$H53,0)),0),0)</f>
        <v>4</v>
      </c>
      <c r="S53" s="19">
        <f>IFERROR(IF(ISNUMBER(L53),IF(COUNTIF($J53:L53,L53)&gt;1,0,7-MATCH(L53,$C53:$H53,0)),0),0)</f>
        <v>6</v>
      </c>
      <c r="T53" s="19">
        <f>IFERROR(IF(ISNUMBER(M53),IF(COUNTIF($J53:M53,M53)&gt;1,0,7-MATCH(M53,$C53:$H53,0)),0),0)</f>
        <v>3</v>
      </c>
      <c r="U53" s="19">
        <f>IFERROR(IF(ISNUMBER(N53),IF(COUNTIF($J53:N53,N53)&gt;1,0,7-MATCH(N53,$C53:$H53,0)),0),0)</f>
        <v>2</v>
      </c>
      <c r="V53" s="19">
        <f>IFERROR(IF(ISNUMBER(O53),IF(COUNTIF($J53:O53,O53)&gt;1,0,7-MATCH(O53,$C53:$H53,0)),0),0)</f>
        <v>0</v>
      </c>
      <c r="W53" s="14">
        <f>SUM(Q53:V53)</f>
        <v>20</v>
      </c>
      <c r="X53" s="13">
        <f>COUNT(C53:H53)</f>
        <v>6</v>
      </c>
      <c r="Y53" s="13">
        <f>MAX(0,COUNTIF(Q53:V53,"&gt;0")+I53/2)</f>
        <v>5</v>
      </c>
      <c r="Z53" s="13" cm="1">
        <f t="array" ref="Z53">SUMPRODUCT(ISNUMBER(C53:H53)*$C$1:$H$1)</f>
        <v>21</v>
      </c>
    </row>
    <row r="54" spans="1:26" x14ac:dyDescent="0.25">
      <c r="A54" s="13">
        <v>24</v>
      </c>
      <c r="B54" s="15" t="s">
        <v>23</v>
      </c>
      <c r="C54" s="18">
        <v>2</v>
      </c>
      <c r="D54" s="18">
        <v>17</v>
      </c>
      <c r="E54" s="18">
        <v>14</v>
      </c>
      <c r="F54" s="18">
        <v>3</v>
      </c>
      <c r="G54" s="18">
        <v>26</v>
      </c>
      <c r="H54" s="18">
        <v>8</v>
      </c>
      <c r="I54" s="20" cm="1">
        <f t="array" ref="I54">SUM(--(COUNTIF($C54:$H54,C54:H54)&gt;1))</f>
        <v>0</v>
      </c>
      <c r="J54" s="33">
        <v>0</v>
      </c>
      <c r="K54" s="33">
        <v>2</v>
      </c>
      <c r="L54" s="33">
        <v>17</v>
      </c>
      <c r="M54" s="33">
        <v>26</v>
      </c>
      <c r="N54" s="33">
        <v>14</v>
      </c>
      <c r="O54" s="33">
        <v>3</v>
      </c>
      <c r="Q54" s="19">
        <f>IFERROR(IF(ISNUMBER(J54),IF(COUNTIF($J54:J54,J54)&gt;1,0,7-MATCH(J54,$C54:$H54,0)),0),0)</f>
        <v>0</v>
      </c>
      <c r="R54" s="19">
        <f>IFERROR(IF(ISNUMBER(K54),IF(COUNTIF($J54:K54,K54)&gt;1,0,7-MATCH(K54,$C54:$H54,0)),0),0)</f>
        <v>6</v>
      </c>
      <c r="S54" s="19">
        <f>IFERROR(IF(ISNUMBER(L54),IF(COUNTIF($J54:L54,L54)&gt;1,0,7-MATCH(L54,$C54:$H54,0)),0),0)</f>
        <v>5</v>
      </c>
      <c r="T54" s="19">
        <f>IFERROR(IF(ISNUMBER(M54),IF(COUNTIF($J54:M54,M54)&gt;1,0,7-MATCH(M54,$C54:$H54,0)),0),0)</f>
        <v>2</v>
      </c>
      <c r="U54" s="19">
        <f>IFERROR(IF(ISNUMBER(N54),IF(COUNTIF($J54:N54,N54)&gt;1,0,7-MATCH(N54,$C54:$H54,0)),0),0)</f>
        <v>4</v>
      </c>
      <c r="V54" s="19">
        <f>IFERROR(IF(ISNUMBER(O54),IF(COUNTIF($J54:O54,O54)&gt;1,0,7-MATCH(O54,$C54:$H54,0)),0),0)</f>
        <v>3</v>
      </c>
      <c r="W54" s="14">
        <f>SUM(Q54:V54)</f>
        <v>20</v>
      </c>
      <c r="X54" s="13">
        <f>COUNT(C54:H54)</f>
        <v>6</v>
      </c>
      <c r="Y54" s="13">
        <f>MAX(0,COUNTIF(Q54:V54,"&gt;0")+I54/2)</f>
        <v>5</v>
      </c>
      <c r="Z54" s="13" cm="1">
        <f t="array" ref="Z54">SUMPRODUCT(ISNUMBER(C54:H54)*$C$1:$H$1)</f>
        <v>21</v>
      </c>
    </row>
    <row r="55" spans="1:26" x14ac:dyDescent="0.25">
      <c r="A55" s="13">
        <v>124</v>
      </c>
      <c r="B55" s="15" t="s">
        <v>115</v>
      </c>
      <c r="C55" s="18">
        <v>15</v>
      </c>
      <c r="D55" s="18">
        <v>6</v>
      </c>
      <c r="E55" s="18">
        <v>13</v>
      </c>
      <c r="F55" s="18">
        <v>14</v>
      </c>
      <c r="G55" s="18">
        <v>19</v>
      </c>
      <c r="H55" s="18">
        <v>16</v>
      </c>
      <c r="I55" s="20" cm="1">
        <f t="array" ref="I55">SUM(--(COUNTIF($C55:$H55,C55:H55)&gt;1))</f>
        <v>0</v>
      </c>
      <c r="J55" s="33">
        <v>14</v>
      </c>
      <c r="K55" s="33">
        <v>15</v>
      </c>
      <c r="L55" s="33">
        <v>19</v>
      </c>
      <c r="M55" s="33">
        <v>6</v>
      </c>
      <c r="N55" s="33">
        <v>13</v>
      </c>
      <c r="O55" s="33">
        <v>0</v>
      </c>
      <c r="Q55" s="19">
        <f>IFERROR(IF(ISNUMBER(J55),IF(COUNTIF($J55:J55,J55)&gt;1,0,7-MATCH(J55,$C55:$H55,0)),0),0)</f>
        <v>3</v>
      </c>
      <c r="R55" s="19">
        <f>IFERROR(IF(ISNUMBER(K55),IF(COUNTIF($J55:K55,K55)&gt;1,0,7-MATCH(K55,$C55:$H55,0)),0),0)</f>
        <v>6</v>
      </c>
      <c r="S55" s="19">
        <f>IFERROR(IF(ISNUMBER(L55),IF(COUNTIF($J55:L55,L55)&gt;1,0,7-MATCH(L55,$C55:$H55,0)),0),0)</f>
        <v>2</v>
      </c>
      <c r="T55" s="19">
        <f>IFERROR(IF(ISNUMBER(M55),IF(COUNTIF($J55:M55,M55)&gt;1,0,7-MATCH(M55,$C55:$H55,0)),0),0)</f>
        <v>5</v>
      </c>
      <c r="U55" s="19">
        <f>IFERROR(IF(ISNUMBER(N55),IF(COUNTIF($J55:N55,N55)&gt;1,0,7-MATCH(N55,$C55:$H55,0)),0),0)</f>
        <v>4</v>
      </c>
      <c r="V55" s="19">
        <f>IFERROR(IF(ISNUMBER(O55),IF(COUNTIF($J55:O55,O55)&gt;1,0,7-MATCH(O55,$C55:$H55,0)),0),0)</f>
        <v>0</v>
      </c>
      <c r="W55" s="14">
        <f>SUM(Q55:V55)</f>
        <v>20</v>
      </c>
      <c r="X55" s="13">
        <f>COUNT(C55:H55)</f>
        <v>6</v>
      </c>
      <c r="Y55" s="13">
        <f>MAX(0,COUNTIF(Q55:V55,"&gt;0")+I55/2)</f>
        <v>5</v>
      </c>
      <c r="Z55" s="13" cm="1">
        <f t="array" ref="Z55">SUMPRODUCT(ISNUMBER(C55:H55)*$C$1:$H$1)</f>
        <v>21</v>
      </c>
    </row>
    <row r="56" spans="1:26" x14ac:dyDescent="0.25">
      <c r="A56" s="13">
        <v>10</v>
      </c>
      <c r="B56" s="15" t="s">
        <v>10</v>
      </c>
      <c r="C56" s="18">
        <v>26</v>
      </c>
      <c r="D56" s="18">
        <v>10</v>
      </c>
      <c r="E56" s="18">
        <v>8</v>
      </c>
      <c r="F56" s="18">
        <v>25</v>
      </c>
      <c r="G56" s="18">
        <v>20</v>
      </c>
      <c r="H56" s="18">
        <v>16</v>
      </c>
      <c r="I56" s="20" cm="1">
        <f t="array" ref="I56">SUM(--(COUNTIF($C56:$H56,C56:H56)&gt;1))</f>
        <v>0</v>
      </c>
      <c r="J56" s="33">
        <v>0</v>
      </c>
      <c r="K56" s="33">
        <v>25</v>
      </c>
      <c r="L56" s="33">
        <v>8</v>
      </c>
      <c r="M56" s="33">
        <v>26</v>
      </c>
      <c r="N56" s="33">
        <v>20</v>
      </c>
      <c r="O56" s="33">
        <v>10</v>
      </c>
      <c r="Q56" s="19">
        <f>IFERROR(IF(ISNUMBER(J56),IF(COUNTIF($J56:J56,J56)&gt;1,0,7-MATCH(J56,$C56:$H56,0)),0),0)</f>
        <v>0</v>
      </c>
      <c r="R56" s="19">
        <f>IFERROR(IF(ISNUMBER(K56),IF(COUNTIF($J56:K56,K56)&gt;1,0,7-MATCH(K56,$C56:$H56,0)),0),0)</f>
        <v>3</v>
      </c>
      <c r="S56" s="19">
        <f>IFERROR(IF(ISNUMBER(L56),IF(COUNTIF($J56:L56,L56)&gt;1,0,7-MATCH(L56,$C56:$H56,0)),0),0)</f>
        <v>4</v>
      </c>
      <c r="T56" s="19">
        <f>IFERROR(IF(ISNUMBER(M56),IF(COUNTIF($J56:M56,M56)&gt;1,0,7-MATCH(M56,$C56:$H56,0)),0),0)</f>
        <v>6</v>
      </c>
      <c r="U56" s="19">
        <f>IFERROR(IF(ISNUMBER(N56),IF(COUNTIF($J56:N56,N56)&gt;1,0,7-MATCH(N56,$C56:$H56,0)),0),0)</f>
        <v>2</v>
      </c>
      <c r="V56" s="19">
        <f>IFERROR(IF(ISNUMBER(O56),IF(COUNTIF($J56:O56,O56)&gt;1,0,7-MATCH(O56,$C56:$H56,0)),0),0)</f>
        <v>5</v>
      </c>
      <c r="W56" s="14">
        <f>SUM(Q56:V56)</f>
        <v>20</v>
      </c>
      <c r="X56" s="13">
        <f>COUNT(C56:H56)</f>
        <v>6</v>
      </c>
      <c r="Y56" s="13">
        <f>MAX(0,COUNTIF(Q56:V56,"&gt;0")+I56/2)</f>
        <v>5</v>
      </c>
      <c r="Z56" s="13" cm="1">
        <f t="array" ref="Z56">SUMPRODUCT(ISNUMBER(C56:H56)*$C$1:$H$1)</f>
        <v>21</v>
      </c>
    </row>
    <row r="57" spans="1:26" x14ac:dyDescent="0.25">
      <c r="A57" s="13">
        <v>21</v>
      </c>
      <c r="B57" s="15" t="s">
        <v>20</v>
      </c>
      <c r="C57" s="18">
        <v>23</v>
      </c>
      <c r="D57" s="18">
        <v>6</v>
      </c>
      <c r="E57" s="18">
        <v>5</v>
      </c>
      <c r="F57" s="18">
        <v>22</v>
      </c>
      <c r="G57" s="18">
        <v>10</v>
      </c>
      <c r="H57" s="18">
        <v>19</v>
      </c>
      <c r="I57" s="20" cm="1">
        <f t="array" ref="I57">SUM(--(COUNTIF($C57:$H57,C57:H57)&gt;1))</f>
        <v>0</v>
      </c>
      <c r="J57" s="33">
        <v>10</v>
      </c>
      <c r="K57" s="33">
        <v>23</v>
      </c>
      <c r="L57" s="33">
        <v>0</v>
      </c>
      <c r="M57" s="33">
        <v>5</v>
      </c>
      <c r="N57" s="33">
        <v>22</v>
      </c>
      <c r="O57" s="33">
        <v>6</v>
      </c>
      <c r="Q57" s="19">
        <f>IFERROR(IF(ISNUMBER(J57),IF(COUNTIF($J57:J57,J57)&gt;1,0,7-MATCH(J57,$C57:$H57,0)),0),0)</f>
        <v>2</v>
      </c>
      <c r="R57" s="19">
        <f>IFERROR(IF(ISNUMBER(K57),IF(COUNTIF($J57:K57,K57)&gt;1,0,7-MATCH(K57,$C57:$H57,0)),0),0)</f>
        <v>6</v>
      </c>
      <c r="S57" s="19">
        <f>IFERROR(IF(ISNUMBER(L57),IF(COUNTIF($J57:L57,L57)&gt;1,0,7-MATCH(L57,$C57:$H57,0)),0),0)</f>
        <v>0</v>
      </c>
      <c r="T57" s="19">
        <f>IFERROR(IF(ISNUMBER(M57),IF(COUNTIF($J57:M57,M57)&gt;1,0,7-MATCH(M57,$C57:$H57,0)),0),0)</f>
        <v>4</v>
      </c>
      <c r="U57" s="19">
        <f>IFERROR(IF(ISNUMBER(N57),IF(COUNTIF($J57:N57,N57)&gt;1,0,7-MATCH(N57,$C57:$H57,0)),0),0)</f>
        <v>3</v>
      </c>
      <c r="V57" s="19">
        <f>IFERROR(IF(ISNUMBER(O57),IF(COUNTIF($J57:O57,O57)&gt;1,0,7-MATCH(O57,$C57:$H57,0)),0),0)</f>
        <v>5</v>
      </c>
      <c r="W57" s="14">
        <f>SUM(Q57:V57)</f>
        <v>20</v>
      </c>
      <c r="X57" s="13">
        <f>COUNT(C57:H57)</f>
        <v>6</v>
      </c>
      <c r="Y57" s="13">
        <f>MAX(0,COUNTIF(Q57:V57,"&gt;0")+I57/2)</f>
        <v>5</v>
      </c>
      <c r="Z57" s="13" cm="1">
        <f t="array" ref="Z57">SUMPRODUCT(ISNUMBER(C57:H57)*$C$1:$H$1)</f>
        <v>21</v>
      </c>
    </row>
    <row r="58" spans="1:26" x14ac:dyDescent="0.25">
      <c r="A58" s="13">
        <v>28</v>
      </c>
      <c r="B58" s="15" t="s">
        <v>17</v>
      </c>
      <c r="C58" s="18">
        <v>8</v>
      </c>
      <c r="D58" s="18">
        <v>13</v>
      </c>
      <c r="E58" s="18">
        <v>15</v>
      </c>
      <c r="F58" s="18">
        <v>9</v>
      </c>
      <c r="G58" s="18">
        <v>24</v>
      </c>
      <c r="H58" s="18">
        <v>20</v>
      </c>
      <c r="I58" s="20" cm="1">
        <f t="array" ref="I58">SUM(--(COUNTIF($C58:$H58,C58:H58)&gt;1))</f>
        <v>0</v>
      </c>
      <c r="J58" s="33">
        <v>0</v>
      </c>
      <c r="K58" s="33">
        <v>15</v>
      </c>
      <c r="L58" s="33">
        <v>9</v>
      </c>
      <c r="M58" s="33">
        <v>13</v>
      </c>
      <c r="N58" s="33">
        <v>24</v>
      </c>
      <c r="O58" s="33">
        <v>8</v>
      </c>
      <c r="Q58" s="19">
        <f>IFERROR(IF(ISNUMBER(J58),IF(COUNTIF($J58:J58,J58)&gt;1,0,7-MATCH(J58,$C58:$H58,0)),0),0)</f>
        <v>0</v>
      </c>
      <c r="R58" s="19">
        <f>IFERROR(IF(ISNUMBER(K58),IF(COUNTIF($J58:K58,K58)&gt;1,0,7-MATCH(K58,$C58:$H58,0)),0),0)</f>
        <v>4</v>
      </c>
      <c r="S58" s="19">
        <f>IFERROR(IF(ISNUMBER(L58),IF(COUNTIF($J58:L58,L58)&gt;1,0,7-MATCH(L58,$C58:$H58,0)),0),0)</f>
        <v>3</v>
      </c>
      <c r="T58" s="19">
        <f>IFERROR(IF(ISNUMBER(M58),IF(COUNTIF($J58:M58,M58)&gt;1,0,7-MATCH(M58,$C58:$H58,0)),0),0)</f>
        <v>5</v>
      </c>
      <c r="U58" s="19">
        <f>IFERROR(IF(ISNUMBER(N58),IF(COUNTIF($J58:N58,N58)&gt;1,0,7-MATCH(N58,$C58:$H58,0)),0),0)</f>
        <v>2</v>
      </c>
      <c r="V58" s="19">
        <f>IFERROR(IF(ISNUMBER(O58),IF(COUNTIF($J58:O58,O58)&gt;1,0,7-MATCH(O58,$C58:$H58,0)),0),0)</f>
        <v>6</v>
      </c>
      <c r="W58" s="14">
        <f>SUM(Q58:V58)</f>
        <v>20</v>
      </c>
      <c r="X58" s="13">
        <f>COUNT(C58:H58)</f>
        <v>6</v>
      </c>
      <c r="Y58" s="13">
        <f>MAX(0,COUNTIF(Q58:V58,"&gt;0")+I58/2)</f>
        <v>5</v>
      </c>
      <c r="Z58" s="13" cm="1">
        <f t="array" ref="Z58">SUMPRODUCT(ISNUMBER(C58:H58)*$C$1:$H$1)</f>
        <v>21</v>
      </c>
    </row>
    <row r="59" spans="1:26" x14ac:dyDescent="0.25">
      <c r="A59" s="13">
        <v>82</v>
      </c>
      <c r="B59" s="15" t="s">
        <v>76</v>
      </c>
      <c r="C59" s="18">
        <v>25</v>
      </c>
      <c r="D59" s="18">
        <v>14</v>
      </c>
      <c r="E59" s="18">
        <v>21</v>
      </c>
      <c r="F59" s="18">
        <v>23</v>
      </c>
      <c r="G59" s="18">
        <v>10</v>
      </c>
      <c r="H59" s="18">
        <v>16</v>
      </c>
      <c r="I59" s="20" cm="1">
        <f t="array" ref="I59">SUM(--(COUNTIF($C59:$H59,C59:H59)&gt;1))</f>
        <v>0</v>
      </c>
      <c r="J59" s="33">
        <v>25</v>
      </c>
      <c r="K59" s="33">
        <v>0</v>
      </c>
      <c r="L59" s="33">
        <v>10</v>
      </c>
      <c r="M59" s="33">
        <v>21</v>
      </c>
      <c r="N59" s="33">
        <v>23</v>
      </c>
      <c r="O59" s="33">
        <v>14</v>
      </c>
      <c r="Q59" s="19">
        <f>IFERROR(IF(ISNUMBER(J59),IF(COUNTIF($J59:J59,J59)&gt;1,0,7-MATCH(J59,$C59:$H59,0)),0),0)</f>
        <v>6</v>
      </c>
      <c r="R59" s="19">
        <f>IFERROR(IF(ISNUMBER(K59),IF(COUNTIF($J59:K59,K59)&gt;1,0,7-MATCH(K59,$C59:$H59,0)),0),0)</f>
        <v>0</v>
      </c>
      <c r="S59" s="19">
        <f>IFERROR(IF(ISNUMBER(L59),IF(COUNTIF($J59:L59,L59)&gt;1,0,7-MATCH(L59,$C59:$H59,0)),0),0)</f>
        <v>2</v>
      </c>
      <c r="T59" s="19">
        <f>IFERROR(IF(ISNUMBER(M59),IF(COUNTIF($J59:M59,M59)&gt;1,0,7-MATCH(M59,$C59:$H59,0)),0),0)</f>
        <v>4</v>
      </c>
      <c r="U59" s="19">
        <f>IFERROR(IF(ISNUMBER(N59),IF(COUNTIF($J59:N59,N59)&gt;1,0,7-MATCH(N59,$C59:$H59,0)),0),0)</f>
        <v>3</v>
      </c>
      <c r="V59" s="19">
        <f>IFERROR(IF(ISNUMBER(O59),IF(COUNTIF($J59:O59,O59)&gt;1,0,7-MATCH(O59,$C59:$H59,0)),0),0)</f>
        <v>5</v>
      </c>
      <c r="W59" s="14">
        <f>SUM(Q59:V59)</f>
        <v>20</v>
      </c>
      <c r="X59" s="13">
        <f>COUNT(C59:H59)</f>
        <v>6</v>
      </c>
      <c r="Y59" s="13">
        <f>MAX(0,COUNTIF(Q59:V59,"&gt;0")+I59/2)</f>
        <v>5</v>
      </c>
      <c r="Z59" s="13" cm="1">
        <f t="array" ref="Z59">SUMPRODUCT(ISNUMBER(C59:H59)*$C$1:$H$1)</f>
        <v>21</v>
      </c>
    </row>
    <row r="60" spans="1:26" x14ac:dyDescent="0.25">
      <c r="A60" s="13">
        <v>96</v>
      </c>
      <c r="B60" s="15" t="s">
        <v>88</v>
      </c>
      <c r="C60" s="18">
        <v>15</v>
      </c>
      <c r="D60" s="18">
        <v>6</v>
      </c>
      <c r="E60" s="18">
        <v>26</v>
      </c>
      <c r="F60" s="18">
        <v>13</v>
      </c>
      <c r="G60" s="18">
        <v>10</v>
      </c>
      <c r="H60" s="18">
        <v>3</v>
      </c>
      <c r="I60" s="20" cm="1">
        <f t="array" ref="I60">SUM(--(COUNTIF($C60:$H60,C60:H60)&gt;1))</f>
        <v>0</v>
      </c>
      <c r="J60" s="33">
        <v>26</v>
      </c>
      <c r="K60" s="33">
        <v>13</v>
      </c>
      <c r="L60" s="33">
        <v>15</v>
      </c>
      <c r="M60" s="33">
        <v>0</v>
      </c>
      <c r="N60" s="33">
        <v>6</v>
      </c>
      <c r="O60" s="33">
        <v>10</v>
      </c>
      <c r="Q60" s="19">
        <f>IFERROR(IF(ISNUMBER(J60),IF(COUNTIF($J60:J60,J60)&gt;1,0,7-MATCH(J60,$C60:$H60,0)),0),0)</f>
        <v>4</v>
      </c>
      <c r="R60" s="19">
        <f>IFERROR(IF(ISNUMBER(K60),IF(COUNTIF($J60:K60,K60)&gt;1,0,7-MATCH(K60,$C60:$H60,0)),0),0)</f>
        <v>3</v>
      </c>
      <c r="S60" s="19">
        <f>IFERROR(IF(ISNUMBER(L60),IF(COUNTIF($J60:L60,L60)&gt;1,0,7-MATCH(L60,$C60:$H60,0)),0),0)</f>
        <v>6</v>
      </c>
      <c r="T60" s="19">
        <f>IFERROR(IF(ISNUMBER(M60),IF(COUNTIF($J60:M60,M60)&gt;1,0,7-MATCH(M60,$C60:$H60,0)),0),0)</f>
        <v>0</v>
      </c>
      <c r="U60" s="19">
        <f>IFERROR(IF(ISNUMBER(N60),IF(COUNTIF($J60:N60,N60)&gt;1,0,7-MATCH(N60,$C60:$H60,0)),0),0)</f>
        <v>5</v>
      </c>
      <c r="V60" s="19">
        <f>IFERROR(IF(ISNUMBER(O60),IF(COUNTIF($J60:O60,O60)&gt;1,0,7-MATCH(O60,$C60:$H60,0)),0),0)</f>
        <v>2</v>
      </c>
      <c r="W60" s="14">
        <f>SUM(Q60:V60)</f>
        <v>20</v>
      </c>
      <c r="X60" s="13">
        <f>COUNT(C60:H60)</f>
        <v>6</v>
      </c>
      <c r="Y60" s="13">
        <f>MAX(0,COUNTIF(Q60:V60,"&gt;0")+I60/2)</f>
        <v>5</v>
      </c>
      <c r="Z60" s="13" cm="1">
        <f t="array" ref="Z60">SUMPRODUCT(ISNUMBER(C60:H60)*$C$1:$H$1)</f>
        <v>21</v>
      </c>
    </row>
    <row r="61" spans="1:26" x14ac:dyDescent="0.25">
      <c r="A61" s="13">
        <v>105</v>
      </c>
      <c r="B61" s="15" t="s">
        <v>97</v>
      </c>
      <c r="C61" s="18">
        <v>14</v>
      </c>
      <c r="D61" s="18">
        <v>16</v>
      </c>
      <c r="E61" s="18">
        <v>20</v>
      </c>
      <c r="F61" s="18">
        <v>24</v>
      </c>
      <c r="G61" s="18">
        <v>23</v>
      </c>
      <c r="H61" s="18">
        <v>19</v>
      </c>
      <c r="I61" s="20" cm="1">
        <f t="array" ref="I61">SUM(--(COUNTIF($C61:$H61,C61:H61)&gt;1))</f>
        <v>0</v>
      </c>
      <c r="J61" s="33">
        <v>16</v>
      </c>
      <c r="K61" s="33">
        <v>23</v>
      </c>
      <c r="L61" s="33">
        <v>0</v>
      </c>
      <c r="M61" s="33">
        <v>14</v>
      </c>
      <c r="N61" s="33">
        <v>20</v>
      </c>
      <c r="O61" s="33">
        <v>24</v>
      </c>
      <c r="Q61" s="19">
        <f>IFERROR(IF(ISNUMBER(J61),IF(COUNTIF($J61:J61,J61)&gt;1,0,7-MATCH(J61,$C61:$H61,0)),0),0)</f>
        <v>5</v>
      </c>
      <c r="R61" s="19">
        <f>IFERROR(IF(ISNUMBER(K61),IF(COUNTIF($J61:K61,K61)&gt;1,0,7-MATCH(K61,$C61:$H61,0)),0),0)</f>
        <v>2</v>
      </c>
      <c r="S61" s="19">
        <f>IFERROR(IF(ISNUMBER(L61),IF(COUNTIF($J61:L61,L61)&gt;1,0,7-MATCH(L61,$C61:$H61,0)),0),0)</f>
        <v>0</v>
      </c>
      <c r="T61" s="19">
        <f>IFERROR(IF(ISNUMBER(M61),IF(COUNTIF($J61:M61,M61)&gt;1,0,7-MATCH(M61,$C61:$H61,0)),0),0)</f>
        <v>6</v>
      </c>
      <c r="U61" s="19">
        <f>IFERROR(IF(ISNUMBER(N61),IF(COUNTIF($J61:N61,N61)&gt;1,0,7-MATCH(N61,$C61:$H61,0)),0),0)</f>
        <v>4</v>
      </c>
      <c r="V61" s="19">
        <f>IFERROR(IF(ISNUMBER(O61),IF(COUNTIF($J61:O61,O61)&gt;1,0,7-MATCH(O61,$C61:$H61,0)),0),0)</f>
        <v>3</v>
      </c>
      <c r="W61" s="14">
        <f>SUM(Q61:V61)</f>
        <v>20</v>
      </c>
      <c r="X61" s="13">
        <f>COUNT(C61:H61)</f>
        <v>6</v>
      </c>
      <c r="Y61" s="13">
        <f>MAX(0,COUNTIF(Q61:V61,"&gt;0")+I61/2)</f>
        <v>5</v>
      </c>
      <c r="Z61" s="13" cm="1">
        <f t="array" ref="Z61">SUMPRODUCT(ISNUMBER(C61:H61)*$C$1:$H$1)</f>
        <v>21</v>
      </c>
    </row>
    <row r="62" spans="1:26" x14ac:dyDescent="0.25">
      <c r="A62" s="13">
        <v>110</v>
      </c>
      <c r="B62" s="15" t="s">
        <v>102</v>
      </c>
      <c r="C62" s="18">
        <v>23</v>
      </c>
      <c r="D62" s="18">
        <v>16</v>
      </c>
      <c r="E62" s="18">
        <v>20</v>
      </c>
      <c r="F62" s="18">
        <v>24</v>
      </c>
      <c r="G62" s="18">
        <v>5</v>
      </c>
      <c r="H62" s="18">
        <v>19</v>
      </c>
      <c r="I62" s="20" cm="1">
        <f t="array" ref="I62">SUM(--(COUNTIF($C62:$H62,C62:H62)&gt;1))</f>
        <v>0</v>
      </c>
      <c r="J62" s="33">
        <v>20</v>
      </c>
      <c r="K62" s="33">
        <v>24</v>
      </c>
      <c r="L62" s="33">
        <v>0</v>
      </c>
      <c r="M62" s="33">
        <v>5</v>
      </c>
      <c r="N62" s="33">
        <v>23</v>
      </c>
      <c r="O62" s="33">
        <v>16</v>
      </c>
      <c r="Q62" s="19">
        <f>IFERROR(IF(ISNUMBER(J62),IF(COUNTIF($J62:J62,J62)&gt;1,0,7-MATCH(J62,$C62:$H62,0)),0),0)</f>
        <v>4</v>
      </c>
      <c r="R62" s="19">
        <f>IFERROR(IF(ISNUMBER(K62),IF(COUNTIF($J62:K62,K62)&gt;1,0,7-MATCH(K62,$C62:$H62,0)),0),0)</f>
        <v>3</v>
      </c>
      <c r="S62" s="19">
        <f>IFERROR(IF(ISNUMBER(L62),IF(COUNTIF($J62:L62,L62)&gt;1,0,7-MATCH(L62,$C62:$H62,0)),0),0)</f>
        <v>0</v>
      </c>
      <c r="T62" s="19">
        <f>IFERROR(IF(ISNUMBER(M62),IF(COUNTIF($J62:M62,M62)&gt;1,0,7-MATCH(M62,$C62:$H62,0)),0),0)</f>
        <v>2</v>
      </c>
      <c r="U62" s="19">
        <f>IFERROR(IF(ISNUMBER(N62),IF(COUNTIF($J62:N62,N62)&gt;1,0,7-MATCH(N62,$C62:$H62,0)),0),0)</f>
        <v>6</v>
      </c>
      <c r="V62" s="19">
        <f>IFERROR(IF(ISNUMBER(O62),IF(COUNTIF($J62:O62,O62)&gt;1,0,7-MATCH(O62,$C62:$H62,0)),0),0)</f>
        <v>5</v>
      </c>
      <c r="W62" s="14">
        <f>SUM(Q62:V62)</f>
        <v>20</v>
      </c>
      <c r="X62" s="13">
        <f>COUNT(C62:H62)</f>
        <v>6</v>
      </c>
      <c r="Y62" s="13">
        <f>MAX(0,COUNTIF(Q62:V62,"&gt;0")+I62/2)</f>
        <v>5</v>
      </c>
      <c r="Z62" s="13" cm="1">
        <f t="array" ref="Z62">SUMPRODUCT(ISNUMBER(C62:H62)*$C$1:$H$1)</f>
        <v>21</v>
      </c>
    </row>
    <row r="63" spans="1:26" x14ac:dyDescent="0.25">
      <c r="A63" s="13">
        <v>121</v>
      </c>
      <c r="B63" s="15" t="s">
        <v>112</v>
      </c>
      <c r="C63" s="18">
        <v>26</v>
      </c>
      <c r="D63" s="18">
        <v>16</v>
      </c>
      <c r="E63" s="18">
        <v>24</v>
      </c>
      <c r="F63" s="18">
        <v>22</v>
      </c>
      <c r="G63" s="18">
        <v>19</v>
      </c>
      <c r="H63" s="18">
        <v>17</v>
      </c>
      <c r="I63" s="20" cm="1">
        <f t="array" ref="I63">SUM(--(COUNTIF($C63:$H63,C63:H63)&gt;1))</f>
        <v>0</v>
      </c>
      <c r="J63" s="33">
        <v>17</v>
      </c>
      <c r="K63" s="33">
        <v>26</v>
      </c>
      <c r="L63" s="33">
        <v>19</v>
      </c>
      <c r="M63" s="33">
        <v>24</v>
      </c>
      <c r="N63" s="33">
        <v>22</v>
      </c>
      <c r="O63" s="33">
        <v>16</v>
      </c>
      <c r="Q63" s="19">
        <f>IFERROR(IF(ISNUMBER(J63),IF(COUNTIF($J63:J63,J63)&gt;1,0,7-MATCH(J63,$C63:$H63,0)),0),0)</f>
        <v>1</v>
      </c>
      <c r="R63" s="19">
        <f>IFERROR(IF(ISNUMBER(K63),IF(COUNTIF($J63:K63,K63)&gt;1,0,7-MATCH(K63,$C63:$H63,0)),0),0)</f>
        <v>6</v>
      </c>
      <c r="S63" s="19">
        <f>IFERROR(IF(ISNUMBER(L63),IF(COUNTIF($J63:L63,L63)&gt;1,0,7-MATCH(L63,$C63:$H63,0)),0),0)</f>
        <v>2</v>
      </c>
      <c r="T63" s="19">
        <f>IFERROR(IF(ISNUMBER(M63),IF(COUNTIF($J63:M63,M63)&gt;1,0,7-MATCH(M63,$C63:$H63,0)),0),0)</f>
        <v>4</v>
      </c>
      <c r="U63" s="19">
        <f>IFERROR(IF(ISNUMBER(N63),IF(COUNTIF($J63:N63,N63)&gt;1,0,7-MATCH(N63,$C63:$H63,0)),0),0)</f>
        <v>3</v>
      </c>
      <c r="V63" s="19">
        <f>IFERROR(IF(ISNUMBER(O63),IF(COUNTIF($J63:O63,O63)&gt;1,0,7-MATCH(O63,$C63:$H63,0)),0),0)</f>
        <v>5</v>
      </c>
      <c r="W63" s="14">
        <f>SUM(Q63:V63)</f>
        <v>21</v>
      </c>
      <c r="X63" s="13">
        <f>COUNT(C63:H63)</f>
        <v>6</v>
      </c>
      <c r="Y63" s="13">
        <f>MAX(0,COUNTIF(Q63:V63,"&gt;0")+I63/2)</f>
        <v>6</v>
      </c>
      <c r="Z63" s="13" cm="1">
        <f t="array" ref="Z63">SUMPRODUCT(ISNUMBER(C63:H63)*$C$1:$H$1)</f>
        <v>21</v>
      </c>
    </row>
    <row r="64" spans="1:26" x14ac:dyDescent="0.25">
      <c r="A64" s="13">
        <v>73</v>
      </c>
      <c r="B64" s="15" t="s">
        <v>67</v>
      </c>
      <c r="C64" s="18">
        <v>26</v>
      </c>
      <c r="D64" s="18">
        <v>18</v>
      </c>
      <c r="E64" s="18">
        <v>27</v>
      </c>
      <c r="F64" s="18">
        <v>17</v>
      </c>
      <c r="G64" s="18">
        <v>14</v>
      </c>
      <c r="H64" s="18">
        <v>1</v>
      </c>
      <c r="I64" s="20" cm="1">
        <f t="array" ref="I64">SUM(--(COUNTIF($C64:$H64,C64:H64)&gt;1))</f>
        <v>0</v>
      </c>
      <c r="J64" s="33">
        <v>17</v>
      </c>
      <c r="K64" s="33">
        <v>14</v>
      </c>
      <c r="L64" s="33">
        <v>18</v>
      </c>
      <c r="M64" s="33">
        <v>26</v>
      </c>
      <c r="N64" s="33">
        <v>1</v>
      </c>
      <c r="O64" s="33">
        <v>27</v>
      </c>
      <c r="Q64" s="19">
        <f>IFERROR(IF(ISNUMBER(J64),IF(COUNTIF($J64:J64,J64)&gt;1,0,7-MATCH(J64,$C64:$H64,0)),0),0)</f>
        <v>3</v>
      </c>
      <c r="R64" s="19">
        <f>IFERROR(IF(ISNUMBER(K64),IF(COUNTIF($J64:K64,K64)&gt;1,0,7-MATCH(K64,$C64:$H64,0)),0),0)</f>
        <v>2</v>
      </c>
      <c r="S64" s="19">
        <f>IFERROR(IF(ISNUMBER(L64),IF(COUNTIF($J64:L64,L64)&gt;1,0,7-MATCH(L64,$C64:$H64,0)),0),0)</f>
        <v>5</v>
      </c>
      <c r="T64" s="19">
        <f>IFERROR(IF(ISNUMBER(M64),IF(COUNTIF($J64:M64,M64)&gt;1,0,7-MATCH(M64,$C64:$H64,0)),0),0)</f>
        <v>6</v>
      </c>
      <c r="U64" s="19">
        <f>IFERROR(IF(ISNUMBER(N64),IF(COUNTIF($J64:N64,N64)&gt;1,0,7-MATCH(N64,$C64:$H64,0)),0),0)</f>
        <v>1</v>
      </c>
      <c r="V64" s="19">
        <f>IFERROR(IF(ISNUMBER(O64),IF(COUNTIF($J64:O64,O64)&gt;1,0,7-MATCH(O64,$C64:$H64,0)),0),0)</f>
        <v>4</v>
      </c>
      <c r="W64" s="14">
        <f>SUM(Q64:V64)</f>
        <v>21</v>
      </c>
      <c r="X64" s="13">
        <f>COUNT(C64:H64)</f>
        <v>6</v>
      </c>
      <c r="Y64" s="13">
        <f>MAX(0,COUNTIF(Q64:V64,"&gt;0")+I64/2)</f>
        <v>6</v>
      </c>
      <c r="Z64" s="13" cm="1">
        <f t="array" ref="Z64">SUMPRODUCT(ISNUMBER(C64:H64)*$C$1:$H$1)</f>
        <v>21</v>
      </c>
    </row>
    <row r="65" spans="1:26" x14ac:dyDescent="0.25">
      <c r="A65" s="13">
        <v>88</v>
      </c>
      <c r="B65" s="15" t="s">
        <v>81</v>
      </c>
      <c r="C65" s="18">
        <v>6</v>
      </c>
      <c r="D65" s="18">
        <v>9</v>
      </c>
      <c r="E65" s="18">
        <v>25</v>
      </c>
      <c r="F65" s="18">
        <v>20</v>
      </c>
      <c r="G65" s="18">
        <v>14</v>
      </c>
      <c r="H65" s="18">
        <v>7</v>
      </c>
      <c r="I65" s="20" cm="1">
        <f t="array" ref="I65">SUM(--(COUNTIF($C65:$H65,C65:H65)&gt;1))</f>
        <v>0</v>
      </c>
      <c r="J65" s="33">
        <v>9</v>
      </c>
      <c r="K65" s="33">
        <v>14</v>
      </c>
      <c r="L65" s="33">
        <v>20</v>
      </c>
      <c r="M65" s="33">
        <v>25</v>
      </c>
      <c r="N65" s="33">
        <v>7</v>
      </c>
      <c r="O65" s="33">
        <v>6</v>
      </c>
      <c r="Q65" s="19">
        <f>IFERROR(IF(ISNUMBER(J65),IF(COUNTIF($J65:J65,J65)&gt;1,0,7-MATCH(J65,$C65:$H65,0)),0),0)</f>
        <v>5</v>
      </c>
      <c r="R65" s="19">
        <f>IFERROR(IF(ISNUMBER(K65),IF(COUNTIF($J65:K65,K65)&gt;1,0,7-MATCH(K65,$C65:$H65,0)),0),0)</f>
        <v>2</v>
      </c>
      <c r="S65" s="19">
        <f>IFERROR(IF(ISNUMBER(L65),IF(COUNTIF($J65:L65,L65)&gt;1,0,7-MATCH(L65,$C65:$H65,0)),0),0)</f>
        <v>3</v>
      </c>
      <c r="T65" s="19">
        <f>IFERROR(IF(ISNUMBER(M65),IF(COUNTIF($J65:M65,M65)&gt;1,0,7-MATCH(M65,$C65:$H65,0)),0),0)</f>
        <v>4</v>
      </c>
      <c r="U65" s="19">
        <f>IFERROR(IF(ISNUMBER(N65),IF(COUNTIF($J65:N65,N65)&gt;1,0,7-MATCH(N65,$C65:$H65,0)),0),0)</f>
        <v>1</v>
      </c>
      <c r="V65" s="19">
        <f>IFERROR(IF(ISNUMBER(O65),IF(COUNTIF($J65:O65,O65)&gt;1,0,7-MATCH(O65,$C65:$H65,0)),0),0)</f>
        <v>6</v>
      </c>
      <c r="W65" s="14">
        <f>SUM(Q65:V65)</f>
        <v>21</v>
      </c>
      <c r="X65" s="13">
        <f>COUNT(C65:H65)</f>
        <v>6</v>
      </c>
      <c r="Y65" s="13">
        <f>MAX(0,COUNTIF(Q65:V65,"&gt;0")+I65/2)</f>
        <v>6</v>
      </c>
      <c r="Z65" s="13" cm="1">
        <f t="array" ref="Z65">SUMPRODUCT(ISNUMBER(C65:H65)*$C$1:$H$1)</f>
        <v>21</v>
      </c>
    </row>
    <row r="66" spans="1:26" x14ac:dyDescent="0.25">
      <c r="A66" s="13">
        <v>107</v>
      </c>
      <c r="B66" s="15" t="s">
        <v>99</v>
      </c>
      <c r="C66" s="18">
        <v>21</v>
      </c>
      <c r="D66" s="18">
        <v>9</v>
      </c>
      <c r="E66" s="18">
        <v>22</v>
      </c>
      <c r="F66" s="18">
        <v>14</v>
      </c>
      <c r="G66" s="18">
        <v>13</v>
      </c>
      <c r="H66" s="18">
        <v>10</v>
      </c>
      <c r="I66" s="20" cm="1">
        <f t="array" ref="I66">SUM(--(COUNTIF($C66:$H66,C66:H66)&gt;1))</f>
        <v>0</v>
      </c>
      <c r="J66" s="33">
        <v>9</v>
      </c>
      <c r="K66" s="33">
        <v>22</v>
      </c>
      <c r="L66" s="33">
        <v>14</v>
      </c>
      <c r="M66" s="33">
        <v>10</v>
      </c>
      <c r="N66" s="33">
        <v>13</v>
      </c>
      <c r="O66" s="33">
        <v>21</v>
      </c>
      <c r="Q66" s="19">
        <f>IFERROR(IF(ISNUMBER(J66),IF(COUNTIF($J66:J66,J66)&gt;1,0,7-MATCH(J66,$C66:$H66,0)),0),0)</f>
        <v>5</v>
      </c>
      <c r="R66" s="19">
        <f>IFERROR(IF(ISNUMBER(K66),IF(COUNTIF($J66:K66,K66)&gt;1,0,7-MATCH(K66,$C66:$H66,0)),0),0)</f>
        <v>4</v>
      </c>
      <c r="S66" s="19">
        <f>IFERROR(IF(ISNUMBER(L66),IF(COUNTIF($J66:L66,L66)&gt;1,0,7-MATCH(L66,$C66:$H66,0)),0),0)</f>
        <v>3</v>
      </c>
      <c r="T66" s="19">
        <f>IFERROR(IF(ISNUMBER(M66),IF(COUNTIF($J66:M66,M66)&gt;1,0,7-MATCH(M66,$C66:$H66,0)),0),0)</f>
        <v>1</v>
      </c>
      <c r="U66" s="19">
        <f>IFERROR(IF(ISNUMBER(N66),IF(COUNTIF($J66:N66,N66)&gt;1,0,7-MATCH(N66,$C66:$H66,0)),0),0)</f>
        <v>2</v>
      </c>
      <c r="V66" s="19">
        <f>IFERROR(IF(ISNUMBER(O66),IF(COUNTIF($J66:O66,O66)&gt;1,0,7-MATCH(O66,$C66:$H66,0)),0),0)</f>
        <v>6</v>
      </c>
      <c r="W66" s="14">
        <f>SUM(Q66:V66)</f>
        <v>21</v>
      </c>
      <c r="X66" s="13">
        <f>COUNT(C66:H66)</f>
        <v>6</v>
      </c>
      <c r="Y66" s="13">
        <f>MAX(0,COUNTIF(Q66:V66,"&gt;0")+I66/2)</f>
        <v>6</v>
      </c>
      <c r="Z66" s="13" cm="1">
        <f t="array" ref="Z66">SUMPRODUCT(ISNUMBER(C66:H66)*$C$1:$H$1)</f>
        <v>21</v>
      </c>
    </row>
    <row r="67" spans="1:26" x14ac:dyDescent="0.25">
      <c r="A67" s="13">
        <v>34</v>
      </c>
      <c r="B67" s="15" t="s">
        <v>32</v>
      </c>
      <c r="C67" s="18">
        <v>19</v>
      </c>
      <c r="D67" s="18">
        <v>28</v>
      </c>
      <c r="E67" s="18">
        <v>14</v>
      </c>
      <c r="F67" s="18">
        <v>6</v>
      </c>
      <c r="G67" s="18">
        <v>15</v>
      </c>
      <c r="H67" s="18">
        <v>26</v>
      </c>
      <c r="I67" s="20" cm="1">
        <f t="array" ref="I67">SUM(--(COUNTIF($C67:$H67,C67:H67)&gt;1))</f>
        <v>0</v>
      </c>
      <c r="J67" s="33">
        <v>15</v>
      </c>
      <c r="K67" s="33">
        <v>6</v>
      </c>
      <c r="L67" s="33">
        <v>26</v>
      </c>
      <c r="M67" s="33">
        <v>19</v>
      </c>
      <c r="N67" s="33">
        <v>14</v>
      </c>
      <c r="O67" s="33">
        <v>28</v>
      </c>
      <c r="Q67" s="19">
        <f>IFERROR(IF(ISNUMBER(J67),IF(COUNTIF($J67:J67,J67)&gt;1,0,7-MATCH(J67,$C67:$H67,0)),0),0)</f>
        <v>2</v>
      </c>
      <c r="R67" s="19">
        <f>IFERROR(IF(ISNUMBER(K67),IF(COUNTIF($J67:K67,K67)&gt;1,0,7-MATCH(K67,$C67:$H67,0)),0),0)</f>
        <v>3</v>
      </c>
      <c r="S67" s="19">
        <f>IFERROR(IF(ISNUMBER(L67),IF(COUNTIF($J67:L67,L67)&gt;1,0,7-MATCH(L67,$C67:$H67,0)),0),0)</f>
        <v>1</v>
      </c>
      <c r="T67" s="19">
        <f>IFERROR(IF(ISNUMBER(M67),IF(COUNTIF($J67:M67,M67)&gt;1,0,7-MATCH(M67,$C67:$H67,0)),0),0)</f>
        <v>6</v>
      </c>
      <c r="U67" s="19">
        <f>IFERROR(IF(ISNUMBER(N67),IF(COUNTIF($J67:N67,N67)&gt;1,0,7-MATCH(N67,$C67:$H67,0)),0),0)</f>
        <v>4</v>
      </c>
      <c r="V67" s="19">
        <f>IFERROR(IF(ISNUMBER(O67),IF(COUNTIF($J67:O67,O67)&gt;1,0,7-MATCH(O67,$C67:$H67,0)),0),0)</f>
        <v>5</v>
      </c>
      <c r="W67" s="14">
        <f>SUM(Q67:V67)</f>
        <v>21</v>
      </c>
      <c r="X67" s="13">
        <f>COUNT(C67:H67)</f>
        <v>6</v>
      </c>
      <c r="Y67" s="13">
        <f>MAX(0,COUNTIF(Q67:V67,"&gt;0")+I67/2)</f>
        <v>6</v>
      </c>
      <c r="Z67" s="13" cm="1">
        <f t="array" ref="Z67">SUMPRODUCT(ISNUMBER(C67:H67)*$C$1:$H$1)</f>
        <v>21</v>
      </c>
    </row>
    <row r="68" spans="1:26" x14ac:dyDescent="0.25">
      <c r="A68" s="13">
        <v>70</v>
      </c>
      <c r="B68" s="15" t="s">
        <v>64</v>
      </c>
      <c r="C68" s="18">
        <v>17</v>
      </c>
      <c r="D68" s="18">
        <v>5</v>
      </c>
      <c r="E68" s="18">
        <v>23</v>
      </c>
      <c r="F68" s="18">
        <v>27</v>
      </c>
      <c r="G68" s="18">
        <v>2</v>
      </c>
      <c r="H68" s="18">
        <v>8</v>
      </c>
      <c r="I68" s="20" cm="1">
        <f t="array" ref="I68">SUM(--(COUNTIF($C68:$H68,C68:H68)&gt;1))</f>
        <v>0</v>
      </c>
      <c r="J68" s="33">
        <v>23</v>
      </c>
      <c r="K68" s="33">
        <v>5</v>
      </c>
      <c r="L68" s="33">
        <v>2</v>
      </c>
      <c r="M68" s="33">
        <v>27</v>
      </c>
      <c r="N68" s="33">
        <v>8</v>
      </c>
      <c r="O68" s="33">
        <v>17</v>
      </c>
      <c r="Q68" s="19">
        <f>IFERROR(IF(ISNUMBER(J68),IF(COUNTIF($J68:J68,J68)&gt;1,0,7-MATCH(J68,$C68:$H68,0)),0),0)</f>
        <v>4</v>
      </c>
      <c r="R68" s="19">
        <f>IFERROR(IF(ISNUMBER(K68),IF(COUNTIF($J68:K68,K68)&gt;1,0,7-MATCH(K68,$C68:$H68,0)),0),0)</f>
        <v>5</v>
      </c>
      <c r="S68" s="19">
        <f>IFERROR(IF(ISNUMBER(L68),IF(COUNTIF($J68:L68,L68)&gt;1,0,7-MATCH(L68,$C68:$H68,0)),0),0)</f>
        <v>2</v>
      </c>
      <c r="T68" s="19">
        <f>IFERROR(IF(ISNUMBER(M68),IF(COUNTIF($J68:M68,M68)&gt;1,0,7-MATCH(M68,$C68:$H68,0)),0),0)</f>
        <v>3</v>
      </c>
      <c r="U68" s="19">
        <f>IFERROR(IF(ISNUMBER(N68),IF(COUNTIF($J68:N68,N68)&gt;1,0,7-MATCH(N68,$C68:$H68,0)),0),0)</f>
        <v>1</v>
      </c>
      <c r="V68" s="19">
        <f>IFERROR(IF(ISNUMBER(O68),IF(COUNTIF($J68:O68,O68)&gt;1,0,7-MATCH(O68,$C68:$H68,0)),0),0)</f>
        <v>6</v>
      </c>
      <c r="W68" s="14">
        <f>SUM(Q68:V68)</f>
        <v>21</v>
      </c>
      <c r="X68" s="13">
        <f>COUNT(C68:H68)</f>
        <v>6</v>
      </c>
      <c r="Y68" s="13">
        <f>MAX(0,COUNTIF(Q68:V68,"&gt;0")+I68/2)</f>
        <v>6</v>
      </c>
      <c r="Z68" s="13" cm="1">
        <f t="array" ref="Z68">SUMPRODUCT(ISNUMBER(C68:H68)*$C$1:$H$1)</f>
        <v>21</v>
      </c>
    </row>
    <row r="69" spans="1:26" x14ac:dyDescent="0.25">
      <c r="A69" s="13">
        <v>6</v>
      </c>
      <c r="B69" s="15" t="s">
        <v>6</v>
      </c>
      <c r="C69" s="18">
        <v>27</v>
      </c>
      <c r="D69" s="18">
        <v>10</v>
      </c>
      <c r="E69" s="18">
        <v>14</v>
      </c>
      <c r="F69" s="18">
        <v>1</v>
      </c>
      <c r="G69" s="18">
        <v>2</v>
      </c>
      <c r="H69" s="18">
        <v>6</v>
      </c>
      <c r="I69" s="20" cm="1">
        <f t="array" ref="I69">SUM(--(COUNTIF($C69:$H69,C69:H69)&gt;1))</f>
        <v>0</v>
      </c>
      <c r="J69" s="33">
        <v>10</v>
      </c>
      <c r="K69" s="33">
        <v>6</v>
      </c>
      <c r="L69" s="33">
        <v>14</v>
      </c>
      <c r="M69" s="33">
        <v>27</v>
      </c>
      <c r="N69" s="33">
        <v>2</v>
      </c>
      <c r="O69" s="33">
        <v>1</v>
      </c>
      <c r="Q69" s="19">
        <f>IFERROR(IF(ISNUMBER(J69),IF(COUNTIF($J69:J69,J69)&gt;1,0,7-MATCH(J69,$C69:$H69,0)),0),0)</f>
        <v>5</v>
      </c>
      <c r="R69" s="19">
        <f>IFERROR(IF(ISNUMBER(K69),IF(COUNTIF($J69:K69,K69)&gt;1,0,7-MATCH(K69,$C69:$H69,0)),0),0)</f>
        <v>1</v>
      </c>
      <c r="S69" s="19">
        <f>IFERROR(IF(ISNUMBER(L69),IF(COUNTIF($J69:L69,L69)&gt;1,0,7-MATCH(L69,$C69:$H69,0)),0),0)</f>
        <v>4</v>
      </c>
      <c r="T69" s="19">
        <f>IFERROR(IF(ISNUMBER(M69),IF(COUNTIF($J69:M69,M69)&gt;1,0,7-MATCH(M69,$C69:$H69,0)),0),0)</f>
        <v>6</v>
      </c>
      <c r="U69" s="19">
        <f>IFERROR(IF(ISNUMBER(N69),IF(COUNTIF($J69:N69,N69)&gt;1,0,7-MATCH(N69,$C69:$H69,0)),0),0)</f>
        <v>2</v>
      </c>
      <c r="V69" s="19">
        <f>IFERROR(IF(ISNUMBER(O69),IF(COUNTIF($J69:O69,O69)&gt;1,0,7-MATCH(O69,$C69:$H69,0)),0),0)</f>
        <v>3</v>
      </c>
      <c r="W69" s="14">
        <f>SUM(Q69:V69)</f>
        <v>21</v>
      </c>
      <c r="X69" s="13">
        <f>COUNT(C69:H69)</f>
        <v>6</v>
      </c>
      <c r="Y69" s="13">
        <f>MAX(0,COUNTIF(Q69:V69,"&gt;0")+I69/2)</f>
        <v>6</v>
      </c>
      <c r="Z69" s="13" cm="1">
        <f t="array" ref="Z69">SUMPRODUCT(ISNUMBER(C69:H69)*$C$1:$H$1)</f>
        <v>21</v>
      </c>
    </row>
    <row r="70" spans="1:26" x14ac:dyDescent="0.25">
      <c r="A70" s="13">
        <v>2</v>
      </c>
      <c r="B70" s="15" t="s">
        <v>2</v>
      </c>
      <c r="C70" s="18">
        <v>1</v>
      </c>
      <c r="D70" s="18">
        <v>25</v>
      </c>
      <c r="E70" s="18">
        <v>20</v>
      </c>
      <c r="F70" s="18">
        <v>14</v>
      </c>
      <c r="G70" s="18">
        <v>17</v>
      </c>
      <c r="H70" s="18">
        <v>3</v>
      </c>
      <c r="I70" s="20" cm="1">
        <f t="array" ref="I70">SUM(--(COUNTIF($C70:$H70,C70:H70)&gt;1))</f>
        <v>0</v>
      </c>
      <c r="J70" s="33">
        <v>14</v>
      </c>
      <c r="K70" s="33">
        <v>25</v>
      </c>
      <c r="L70" s="33">
        <v>17</v>
      </c>
      <c r="M70" s="33">
        <v>20</v>
      </c>
      <c r="N70" s="33">
        <v>1</v>
      </c>
      <c r="O70" s="33">
        <v>3</v>
      </c>
      <c r="Q70" s="19">
        <f>IFERROR(IF(ISNUMBER(J70),IF(COUNTIF($J70:J70,J70)&gt;1,0,7-MATCH(J70,$C70:$H70,0)),0),0)</f>
        <v>3</v>
      </c>
      <c r="R70" s="19">
        <f>IFERROR(IF(ISNUMBER(K70),IF(COUNTIF($J70:K70,K70)&gt;1,0,7-MATCH(K70,$C70:$H70,0)),0),0)</f>
        <v>5</v>
      </c>
      <c r="S70" s="19">
        <f>IFERROR(IF(ISNUMBER(L70),IF(COUNTIF($J70:L70,L70)&gt;1,0,7-MATCH(L70,$C70:$H70,0)),0),0)</f>
        <v>2</v>
      </c>
      <c r="T70" s="19">
        <f>IFERROR(IF(ISNUMBER(M70),IF(COUNTIF($J70:M70,M70)&gt;1,0,7-MATCH(M70,$C70:$H70,0)),0),0)</f>
        <v>4</v>
      </c>
      <c r="U70" s="19">
        <f>IFERROR(IF(ISNUMBER(N70),IF(COUNTIF($J70:N70,N70)&gt;1,0,7-MATCH(N70,$C70:$H70,0)),0),0)</f>
        <v>6</v>
      </c>
      <c r="V70" s="19">
        <f>IFERROR(IF(ISNUMBER(O70),IF(COUNTIF($J70:O70,O70)&gt;1,0,7-MATCH(O70,$C70:$H70,0)),0),0)</f>
        <v>1</v>
      </c>
      <c r="W70" s="14">
        <f>SUM(Q70:V70)</f>
        <v>21</v>
      </c>
      <c r="X70" s="13">
        <f>COUNT(C70:H70)</f>
        <v>6</v>
      </c>
      <c r="Y70" s="13">
        <f>MAX(0,COUNTIF(Q70:V70,"&gt;0")+I70/2)</f>
        <v>6</v>
      </c>
      <c r="Z70" s="13" cm="1">
        <f t="array" ref="Z70">SUMPRODUCT(ISNUMBER(C70:H70)*$C$1:$H$1)</f>
        <v>21</v>
      </c>
    </row>
    <row r="71" spans="1:26" x14ac:dyDescent="0.25">
      <c r="A71" s="13">
        <v>98</v>
      </c>
      <c r="B71" s="15" t="s">
        <v>90</v>
      </c>
      <c r="C71" s="18">
        <v>2</v>
      </c>
      <c r="D71" s="18">
        <v>8</v>
      </c>
      <c r="E71" s="18">
        <v>16</v>
      </c>
      <c r="F71" s="18">
        <v>14</v>
      </c>
      <c r="G71" s="18">
        <v>17</v>
      </c>
      <c r="H71" s="18">
        <v>13</v>
      </c>
      <c r="I71" s="20" cm="1">
        <f t="array" ref="I71">SUM(--(COUNTIF($C71:$H71,C71:H71)&gt;1))</f>
        <v>0</v>
      </c>
      <c r="J71" s="33">
        <v>16</v>
      </c>
      <c r="K71" s="33">
        <v>14</v>
      </c>
      <c r="L71" s="33">
        <v>17</v>
      </c>
      <c r="M71" s="33">
        <v>13</v>
      </c>
      <c r="N71" s="33">
        <v>2</v>
      </c>
      <c r="O71" s="33">
        <v>8</v>
      </c>
      <c r="Q71" s="19">
        <f>IFERROR(IF(ISNUMBER(J71),IF(COUNTIF($J71:J71,J71)&gt;1,0,7-MATCH(J71,$C71:$H71,0)),0),0)</f>
        <v>4</v>
      </c>
      <c r="R71" s="19">
        <f>IFERROR(IF(ISNUMBER(K71),IF(COUNTIF($J71:K71,K71)&gt;1,0,7-MATCH(K71,$C71:$H71,0)),0),0)</f>
        <v>3</v>
      </c>
      <c r="S71" s="19">
        <f>IFERROR(IF(ISNUMBER(L71),IF(COUNTIF($J71:L71,L71)&gt;1,0,7-MATCH(L71,$C71:$H71,0)),0),0)</f>
        <v>2</v>
      </c>
      <c r="T71" s="19">
        <f>IFERROR(IF(ISNUMBER(M71),IF(COUNTIF($J71:M71,M71)&gt;1,0,7-MATCH(M71,$C71:$H71,0)),0),0)</f>
        <v>1</v>
      </c>
      <c r="U71" s="19">
        <f>IFERROR(IF(ISNUMBER(N71),IF(COUNTIF($J71:N71,N71)&gt;1,0,7-MATCH(N71,$C71:$H71,0)),0),0)</f>
        <v>6</v>
      </c>
      <c r="V71" s="19">
        <f>IFERROR(IF(ISNUMBER(O71),IF(COUNTIF($J71:O71,O71)&gt;1,0,7-MATCH(O71,$C71:$H71,0)),0),0)</f>
        <v>5</v>
      </c>
      <c r="W71" s="14">
        <f>SUM(Q71:V71)</f>
        <v>21</v>
      </c>
      <c r="X71" s="13">
        <f>COUNT(C71:H71)</f>
        <v>6</v>
      </c>
      <c r="Y71" s="13">
        <f>MAX(0,COUNTIF(Q71:V71,"&gt;0")+I71/2)</f>
        <v>6</v>
      </c>
      <c r="Z71" s="13" cm="1">
        <f t="array" ref="Z71">SUMPRODUCT(ISNUMBER(C71:H71)*$C$1:$H$1)</f>
        <v>21</v>
      </c>
    </row>
    <row r="72" spans="1:26" x14ac:dyDescent="0.25">
      <c r="A72" s="13">
        <v>116</v>
      </c>
      <c r="B72" s="15" t="s">
        <v>108</v>
      </c>
      <c r="C72" s="18">
        <v>13</v>
      </c>
      <c r="D72" s="18">
        <v>19</v>
      </c>
      <c r="E72" s="18">
        <v>14</v>
      </c>
      <c r="F72" s="18">
        <v>12</v>
      </c>
      <c r="G72" s="18">
        <v>6</v>
      </c>
      <c r="H72" s="18">
        <v>25</v>
      </c>
      <c r="I72" s="20" cm="1">
        <f t="array" ref="I72">SUM(--(COUNTIF($C72:$H72,C72:H72)&gt;1))</f>
        <v>0</v>
      </c>
      <c r="J72" s="33">
        <v>13</v>
      </c>
      <c r="K72" s="33">
        <v>6</v>
      </c>
      <c r="L72" s="33">
        <v>19</v>
      </c>
      <c r="M72" s="33">
        <v>12</v>
      </c>
      <c r="N72" s="33">
        <v>25</v>
      </c>
      <c r="O72" s="33">
        <v>14</v>
      </c>
      <c r="Q72" s="19">
        <f>IFERROR(IF(ISNUMBER(J72),IF(COUNTIF($J72:J72,J72)&gt;1,0,7-MATCH(J72,$C72:$H72,0)),0),0)</f>
        <v>6</v>
      </c>
      <c r="R72" s="19">
        <f>IFERROR(IF(ISNUMBER(K72),IF(COUNTIF($J72:K72,K72)&gt;1,0,7-MATCH(K72,$C72:$H72,0)),0),0)</f>
        <v>2</v>
      </c>
      <c r="S72" s="19">
        <f>IFERROR(IF(ISNUMBER(L72),IF(COUNTIF($J72:L72,L72)&gt;1,0,7-MATCH(L72,$C72:$H72,0)),0),0)</f>
        <v>5</v>
      </c>
      <c r="T72" s="19">
        <f>IFERROR(IF(ISNUMBER(M72),IF(COUNTIF($J72:M72,M72)&gt;1,0,7-MATCH(M72,$C72:$H72,0)),0),0)</f>
        <v>3</v>
      </c>
      <c r="U72" s="19">
        <f>IFERROR(IF(ISNUMBER(N72),IF(COUNTIF($J72:N72,N72)&gt;1,0,7-MATCH(N72,$C72:$H72,0)),0),0)</f>
        <v>1</v>
      </c>
      <c r="V72" s="19">
        <f>IFERROR(IF(ISNUMBER(O72),IF(COUNTIF($J72:O72,O72)&gt;1,0,7-MATCH(O72,$C72:$H72,0)),0),0)</f>
        <v>4</v>
      </c>
      <c r="W72" s="14">
        <f>SUM(Q72:V72)</f>
        <v>21</v>
      </c>
      <c r="X72" s="13">
        <f>COUNT(C72:H72)</f>
        <v>6</v>
      </c>
      <c r="Y72" s="13">
        <f>MAX(0,COUNTIF(Q72:V72,"&gt;0")+I72/2)</f>
        <v>6</v>
      </c>
      <c r="Z72" s="13" cm="1">
        <f t="array" ref="Z72">SUMPRODUCT(ISNUMBER(C72:H72)*$C$1:$H$1)</f>
        <v>21</v>
      </c>
    </row>
    <row r="73" spans="1:26" x14ac:dyDescent="0.25">
      <c r="A73" s="13">
        <v>5</v>
      </c>
      <c r="B73" s="15" t="s">
        <v>5</v>
      </c>
      <c r="C73" s="18">
        <v>1</v>
      </c>
      <c r="D73" s="18">
        <v>2</v>
      </c>
      <c r="E73" s="18">
        <v>13</v>
      </c>
      <c r="F73" s="18">
        <v>8</v>
      </c>
      <c r="G73" s="18">
        <v>20</v>
      </c>
      <c r="H73" s="18">
        <v>6</v>
      </c>
      <c r="I73" s="20" cm="1">
        <f t="array" ref="I73">SUM(--(COUNTIF($C73:$H73,C73:H73)&gt;1))</f>
        <v>0</v>
      </c>
      <c r="J73" s="33">
        <v>20</v>
      </c>
      <c r="K73" s="33">
        <v>2</v>
      </c>
      <c r="L73" s="33">
        <v>13</v>
      </c>
      <c r="M73" s="33">
        <v>8</v>
      </c>
      <c r="N73" s="33">
        <v>1</v>
      </c>
      <c r="O73" s="33">
        <v>6</v>
      </c>
      <c r="Q73" s="19">
        <f>IFERROR(IF(ISNUMBER(J73),IF(COUNTIF($J73:J73,J73)&gt;1,0,7-MATCH(J73,$C73:$H73,0)),0),0)</f>
        <v>2</v>
      </c>
      <c r="R73" s="19">
        <f>IFERROR(IF(ISNUMBER(K73),IF(COUNTIF($J73:K73,K73)&gt;1,0,7-MATCH(K73,$C73:$H73,0)),0),0)</f>
        <v>5</v>
      </c>
      <c r="S73" s="19">
        <f>IFERROR(IF(ISNUMBER(L73),IF(COUNTIF($J73:L73,L73)&gt;1,0,7-MATCH(L73,$C73:$H73,0)),0),0)</f>
        <v>4</v>
      </c>
      <c r="T73" s="19">
        <f>IFERROR(IF(ISNUMBER(M73),IF(COUNTIF($J73:M73,M73)&gt;1,0,7-MATCH(M73,$C73:$H73,0)),0),0)</f>
        <v>3</v>
      </c>
      <c r="U73" s="19">
        <f>IFERROR(IF(ISNUMBER(N73),IF(COUNTIF($J73:N73,N73)&gt;1,0,7-MATCH(N73,$C73:$H73,0)),0),0)</f>
        <v>6</v>
      </c>
      <c r="V73" s="19">
        <f>IFERROR(IF(ISNUMBER(O73),IF(COUNTIF($J73:O73,O73)&gt;1,0,7-MATCH(O73,$C73:$H73,0)),0),0)</f>
        <v>1</v>
      </c>
      <c r="W73" s="14">
        <f>SUM(Q73:V73)</f>
        <v>21</v>
      </c>
      <c r="X73" s="13">
        <f>COUNT(C73:H73)</f>
        <v>6</v>
      </c>
      <c r="Y73" s="13">
        <f>MAX(0,COUNTIF(Q73:V73,"&gt;0")+I73/2)</f>
        <v>6</v>
      </c>
      <c r="Z73" s="13" cm="1">
        <f t="array" ref="Z73">SUMPRODUCT(ISNUMBER(C73:H73)*$C$1:$H$1)</f>
        <v>21</v>
      </c>
    </row>
    <row r="74" spans="1:26" x14ac:dyDescent="0.25">
      <c r="A74" s="13">
        <v>57</v>
      </c>
      <c r="B74" s="15" t="s">
        <v>53</v>
      </c>
      <c r="C74" s="18">
        <v>15</v>
      </c>
      <c r="D74" s="18">
        <v>13</v>
      </c>
      <c r="E74" s="18">
        <v>9</v>
      </c>
      <c r="F74" s="18">
        <v>11</v>
      </c>
      <c r="G74" s="18">
        <v>23</v>
      </c>
      <c r="H74" s="18">
        <v>8</v>
      </c>
      <c r="I74" s="20" cm="1">
        <f t="array" ref="I74">SUM(--(COUNTIF($C74:$H74,C74:H74)&gt;1))</f>
        <v>0</v>
      </c>
      <c r="J74" s="33">
        <v>11</v>
      </c>
      <c r="K74" s="33">
        <v>15</v>
      </c>
      <c r="L74" s="33">
        <v>13</v>
      </c>
      <c r="M74" s="33">
        <v>8</v>
      </c>
      <c r="N74" s="33">
        <v>23</v>
      </c>
      <c r="O74" s="33">
        <v>9</v>
      </c>
      <c r="Q74" s="19">
        <f>IFERROR(IF(ISNUMBER(J74),IF(COUNTIF($J74:J74,J74)&gt;1,0,7-MATCH(J74,$C74:$H74,0)),0),0)</f>
        <v>3</v>
      </c>
      <c r="R74" s="19">
        <f>IFERROR(IF(ISNUMBER(K74),IF(COUNTIF($J74:K74,K74)&gt;1,0,7-MATCH(K74,$C74:$H74,0)),0),0)</f>
        <v>6</v>
      </c>
      <c r="S74" s="19">
        <f>IFERROR(IF(ISNUMBER(L74),IF(COUNTIF($J74:L74,L74)&gt;1,0,7-MATCH(L74,$C74:$H74,0)),0),0)</f>
        <v>5</v>
      </c>
      <c r="T74" s="19">
        <f>IFERROR(IF(ISNUMBER(M74),IF(COUNTIF($J74:M74,M74)&gt;1,0,7-MATCH(M74,$C74:$H74,0)),0),0)</f>
        <v>1</v>
      </c>
      <c r="U74" s="19">
        <f>IFERROR(IF(ISNUMBER(N74),IF(COUNTIF($J74:N74,N74)&gt;1,0,7-MATCH(N74,$C74:$H74,0)),0),0)</f>
        <v>2</v>
      </c>
      <c r="V74" s="19">
        <f>IFERROR(IF(ISNUMBER(O74),IF(COUNTIF($J74:O74,O74)&gt;1,0,7-MATCH(O74,$C74:$H74,0)),0),0)</f>
        <v>4</v>
      </c>
      <c r="W74" s="14">
        <f>SUM(Q74:V74)</f>
        <v>21</v>
      </c>
      <c r="X74" s="13">
        <f>COUNT(C74:H74)</f>
        <v>6</v>
      </c>
      <c r="Y74" s="13">
        <f>MAX(0,COUNTIF(Q74:V74,"&gt;0")+I74/2)</f>
        <v>6</v>
      </c>
      <c r="Z74" s="13" cm="1">
        <f t="array" ref="Z74">SUMPRODUCT(ISNUMBER(C74:H74)*$C$1:$H$1)</f>
        <v>21</v>
      </c>
    </row>
    <row r="75" spans="1:26" x14ac:dyDescent="0.25">
      <c r="A75" s="13">
        <v>125</v>
      </c>
      <c r="B75" s="15" t="s">
        <v>116</v>
      </c>
      <c r="C75" s="18">
        <v>7</v>
      </c>
      <c r="D75" s="18">
        <v>6</v>
      </c>
      <c r="E75" s="18">
        <v>14</v>
      </c>
      <c r="F75" s="18">
        <v>16</v>
      </c>
      <c r="G75" s="18">
        <v>5</v>
      </c>
      <c r="H75" s="18">
        <v>13</v>
      </c>
      <c r="I75" s="20" cm="1">
        <f t="array" ref="I75">SUM(--(COUNTIF($C75:$H75,C75:H75)&gt;1))</f>
        <v>0</v>
      </c>
      <c r="J75" s="33">
        <v>5</v>
      </c>
      <c r="K75" s="33">
        <v>16</v>
      </c>
      <c r="L75" s="33">
        <v>7</v>
      </c>
      <c r="M75" s="33">
        <v>14</v>
      </c>
      <c r="N75" s="33">
        <v>6</v>
      </c>
      <c r="O75" s="33">
        <v>13</v>
      </c>
      <c r="Q75" s="19">
        <f>IFERROR(IF(ISNUMBER(J75),IF(COUNTIF($J75:J75,J75)&gt;1,0,7-MATCH(J75,$C75:$H75,0)),0),0)</f>
        <v>2</v>
      </c>
      <c r="R75" s="19">
        <f>IFERROR(IF(ISNUMBER(K75),IF(COUNTIF($J75:K75,K75)&gt;1,0,7-MATCH(K75,$C75:$H75,0)),0),0)</f>
        <v>3</v>
      </c>
      <c r="S75" s="19">
        <f>IFERROR(IF(ISNUMBER(L75),IF(COUNTIF($J75:L75,L75)&gt;1,0,7-MATCH(L75,$C75:$H75,0)),0),0)</f>
        <v>6</v>
      </c>
      <c r="T75" s="19">
        <f>IFERROR(IF(ISNUMBER(M75),IF(COUNTIF($J75:M75,M75)&gt;1,0,7-MATCH(M75,$C75:$H75,0)),0),0)</f>
        <v>4</v>
      </c>
      <c r="U75" s="19">
        <f>IFERROR(IF(ISNUMBER(N75),IF(COUNTIF($J75:N75,N75)&gt;1,0,7-MATCH(N75,$C75:$H75,0)),0),0)</f>
        <v>5</v>
      </c>
      <c r="V75" s="19">
        <f>IFERROR(IF(ISNUMBER(O75),IF(COUNTIF($J75:O75,O75)&gt;1,0,7-MATCH(O75,$C75:$H75,0)),0),0)</f>
        <v>1</v>
      </c>
      <c r="W75" s="14">
        <f>SUM(Q75:V75)</f>
        <v>21</v>
      </c>
      <c r="X75" s="13">
        <f>COUNT(C75:H75)</f>
        <v>6</v>
      </c>
      <c r="Y75" s="13">
        <f>MAX(0,COUNTIF(Q75:V75,"&gt;0")+I75/2)</f>
        <v>6</v>
      </c>
      <c r="Z75" s="13" cm="1">
        <f t="array" ref="Z75">SUMPRODUCT(ISNUMBER(C75:H75)*$C$1:$H$1)</f>
        <v>21</v>
      </c>
    </row>
    <row r="76" spans="1:26" x14ac:dyDescent="0.25">
      <c r="A76" s="13">
        <v>8</v>
      </c>
      <c r="B76" s="15" t="s">
        <v>8</v>
      </c>
      <c r="C76" s="18">
        <v>2</v>
      </c>
      <c r="D76" s="18">
        <v>5</v>
      </c>
      <c r="E76" s="18">
        <v>16</v>
      </c>
      <c r="F76" s="18">
        <v>7</v>
      </c>
      <c r="G76" s="18">
        <v>1</v>
      </c>
      <c r="H76" s="18">
        <v>25</v>
      </c>
      <c r="I76" s="20" cm="1">
        <f t="array" ref="I76">SUM(--(COUNTIF($C76:$H76,C76:H76)&gt;1))</f>
        <v>0</v>
      </c>
      <c r="J76" s="33">
        <v>25</v>
      </c>
      <c r="K76" s="33">
        <v>1</v>
      </c>
      <c r="L76" s="33">
        <v>5</v>
      </c>
      <c r="M76" s="33">
        <v>7</v>
      </c>
      <c r="N76" s="33">
        <v>16</v>
      </c>
      <c r="O76" s="33">
        <v>2</v>
      </c>
      <c r="Q76" s="19">
        <f>IFERROR(IF(ISNUMBER(J76),IF(COUNTIF($J76:J76,J76)&gt;1,0,7-MATCH(J76,$C76:$H76,0)),0),0)</f>
        <v>1</v>
      </c>
      <c r="R76" s="19">
        <f>IFERROR(IF(ISNUMBER(K76),IF(COUNTIF($J76:K76,K76)&gt;1,0,7-MATCH(K76,$C76:$H76,0)),0),0)</f>
        <v>2</v>
      </c>
      <c r="S76" s="19">
        <f>IFERROR(IF(ISNUMBER(L76),IF(COUNTIF($J76:L76,L76)&gt;1,0,7-MATCH(L76,$C76:$H76,0)),0),0)</f>
        <v>5</v>
      </c>
      <c r="T76" s="19">
        <f>IFERROR(IF(ISNUMBER(M76),IF(COUNTIF($J76:M76,M76)&gt;1,0,7-MATCH(M76,$C76:$H76,0)),0),0)</f>
        <v>3</v>
      </c>
      <c r="U76" s="19">
        <f>IFERROR(IF(ISNUMBER(N76),IF(COUNTIF($J76:N76,N76)&gt;1,0,7-MATCH(N76,$C76:$H76,0)),0),0)</f>
        <v>4</v>
      </c>
      <c r="V76" s="19">
        <f>IFERROR(IF(ISNUMBER(O76),IF(COUNTIF($J76:O76,O76)&gt;1,0,7-MATCH(O76,$C76:$H76,0)),0),0)</f>
        <v>6</v>
      </c>
      <c r="W76" s="14">
        <f>SUM(Q76:V76)</f>
        <v>21</v>
      </c>
      <c r="X76" s="13">
        <f>COUNT(C76:H76)</f>
        <v>6</v>
      </c>
      <c r="Y76" s="13">
        <f>MAX(0,COUNTIF(Q76:V76,"&gt;0")+I76/2)</f>
        <v>6</v>
      </c>
      <c r="Z76" s="13" cm="1">
        <f t="array" ref="Z76">SUMPRODUCT(ISNUMBER(C76:H76)*$C$1:$H$1)</f>
        <v>21</v>
      </c>
    </row>
    <row r="77" spans="1:26" x14ac:dyDescent="0.25">
      <c r="A77" s="13">
        <v>22</v>
      </c>
      <c r="B77" s="15" t="s">
        <v>21</v>
      </c>
      <c r="C77" s="18">
        <v>25</v>
      </c>
      <c r="D77" s="18">
        <v>8</v>
      </c>
      <c r="E77" s="18">
        <v>14</v>
      </c>
      <c r="F77" s="18">
        <v>13</v>
      </c>
      <c r="G77" s="18">
        <v>5</v>
      </c>
      <c r="H77" s="18">
        <v>20</v>
      </c>
      <c r="I77" s="20" cm="1">
        <f t="array" ref="I77">SUM(--(COUNTIF($C77:$H77,C77:H77)&gt;1))</f>
        <v>0</v>
      </c>
      <c r="J77" s="33">
        <v>5</v>
      </c>
      <c r="K77" s="33">
        <v>25</v>
      </c>
      <c r="L77" s="33">
        <v>14</v>
      </c>
      <c r="M77" s="33">
        <v>8</v>
      </c>
      <c r="N77" s="33">
        <v>20</v>
      </c>
      <c r="O77" s="33">
        <v>13</v>
      </c>
      <c r="Q77" s="19">
        <f>IFERROR(IF(ISNUMBER(J77),IF(COUNTIF($J77:J77,J77)&gt;1,0,7-MATCH(J77,$C77:$H77,0)),0),0)</f>
        <v>2</v>
      </c>
      <c r="R77" s="19">
        <f>IFERROR(IF(ISNUMBER(K77),IF(COUNTIF($J77:K77,K77)&gt;1,0,7-MATCH(K77,$C77:$H77,0)),0),0)</f>
        <v>6</v>
      </c>
      <c r="S77" s="19">
        <f>IFERROR(IF(ISNUMBER(L77),IF(COUNTIF($J77:L77,L77)&gt;1,0,7-MATCH(L77,$C77:$H77,0)),0),0)</f>
        <v>4</v>
      </c>
      <c r="T77" s="19">
        <f>IFERROR(IF(ISNUMBER(M77),IF(COUNTIF($J77:M77,M77)&gt;1,0,7-MATCH(M77,$C77:$H77,0)),0),0)</f>
        <v>5</v>
      </c>
      <c r="U77" s="19">
        <f>IFERROR(IF(ISNUMBER(N77),IF(COUNTIF($J77:N77,N77)&gt;1,0,7-MATCH(N77,$C77:$H77,0)),0),0)</f>
        <v>1</v>
      </c>
      <c r="V77" s="19">
        <f>IFERROR(IF(ISNUMBER(O77),IF(COUNTIF($J77:O77,O77)&gt;1,0,7-MATCH(O77,$C77:$H77,0)),0),0)</f>
        <v>3</v>
      </c>
      <c r="W77" s="14">
        <f>SUM(Q77:V77)</f>
        <v>21</v>
      </c>
      <c r="X77" s="13">
        <f>COUNT(C77:H77)</f>
        <v>6</v>
      </c>
      <c r="Y77" s="13">
        <f>MAX(0,COUNTIF(Q77:V77,"&gt;0")+I77/2)</f>
        <v>6</v>
      </c>
      <c r="Z77" s="13" cm="1">
        <f t="array" ref="Z77">SUMPRODUCT(ISNUMBER(C77:H77)*$C$1:$H$1)</f>
        <v>21</v>
      </c>
    </row>
    <row r="78" spans="1:26" x14ac:dyDescent="0.25">
      <c r="A78" s="13">
        <v>81</v>
      </c>
      <c r="B78" s="15" t="s">
        <v>75</v>
      </c>
      <c r="C78" s="18">
        <v>26</v>
      </c>
      <c r="D78" s="18">
        <v>17</v>
      </c>
      <c r="E78" s="18">
        <v>18</v>
      </c>
      <c r="F78" s="18">
        <v>16</v>
      </c>
      <c r="G78" s="18">
        <v>19</v>
      </c>
      <c r="H78" s="18">
        <v>25</v>
      </c>
      <c r="I78" s="20" cm="1">
        <f t="array" ref="I78">SUM(--(COUNTIF($C78:$H78,C78:H78)&gt;1))</f>
        <v>0</v>
      </c>
      <c r="J78" s="33">
        <v>16</v>
      </c>
      <c r="K78" s="33">
        <v>18</v>
      </c>
      <c r="L78" s="33">
        <v>19</v>
      </c>
      <c r="M78" s="33">
        <v>26</v>
      </c>
      <c r="N78" s="33">
        <v>17</v>
      </c>
      <c r="O78" s="33">
        <v>25</v>
      </c>
      <c r="Q78" s="19">
        <f>IFERROR(IF(ISNUMBER(J78),IF(COUNTIF($J78:J78,J78)&gt;1,0,7-MATCH(J78,$C78:$H78,0)),0),0)</f>
        <v>3</v>
      </c>
      <c r="R78" s="19">
        <f>IFERROR(IF(ISNUMBER(K78),IF(COUNTIF($J78:K78,K78)&gt;1,0,7-MATCH(K78,$C78:$H78,0)),0),0)</f>
        <v>4</v>
      </c>
      <c r="S78" s="19">
        <f>IFERROR(IF(ISNUMBER(L78),IF(COUNTIF($J78:L78,L78)&gt;1,0,7-MATCH(L78,$C78:$H78,0)),0),0)</f>
        <v>2</v>
      </c>
      <c r="T78" s="19">
        <f>IFERROR(IF(ISNUMBER(M78),IF(COUNTIF($J78:M78,M78)&gt;1,0,7-MATCH(M78,$C78:$H78,0)),0),0)</f>
        <v>6</v>
      </c>
      <c r="U78" s="19">
        <f>IFERROR(IF(ISNUMBER(N78),IF(COUNTIF($J78:N78,N78)&gt;1,0,7-MATCH(N78,$C78:$H78,0)),0),0)</f>
        <v>5</v>
      </c>
      <c r="V78" s="19">
        <f>IFERROR(IF(ISNUMBER(O78),IF(COUNTIF($J78:O78,O78)&gt;1,0,7-MATCH(O78,$C78:$H78,0)),0),0)</f>
        <v>1</v>
      </c>
      <c r="W78" s="14">
        <f>SUM(Q78:V78)</f>
        <v>21</v>
      </c>
      <c r="X78" s="13">
        <f>COUNT(C78:H78)</f>
        <v>6</v>
      </c>
      <c r="Y78" s="13">
        <f>MAX(0,COUNTIF(Q78:V78,"&gt;0")+I78/2)</f>
        <v>6</v>
      </c>
      <c r="Z78" s="13" cm="1">
        <f t="array" ref="Z78">SUMPRODUCT(ISNUMBER(C78:H78)*$C$1:$H$1)</f>
        <v>21</v>
      </c>
    </row>
    <row r="79" spans="1:26" x14ac:dyDescent="0.25">
      <c r="A79" s="13">
        <v>111</v>
      </c>
      <c r="B79" s="15" t="s">
        <v>103</v>
      </c>
      <c r="C79" s="18">
        <v>14</v>
      </c>
      <c r="D79" s="18">
        <v>10</v>
      </c>
      <c r="E79" s="18">
        <v>6</v>
      </c>
      <c r="F79" s="18">
        <v>11</v>
      </c>
      <c r="G79" s="18">
        <v>15</v>
      </c>
      <c r="H79" s="18">
        <v>23</v>
      </c>
      <c r="I79" s="20" cm="1">
        <f t="array" ref="I79">SUM(--(COUNTIF($C79:$H79,C79:H79)&gt;1))</f>
        <v>0</v>
      </c>
      <c r="J79" s="33">
        <v>15</v>
      </c>
      <c r="K79" s="33">
        <v>14</v>
      </c>
      <c r="L79" s="33">
        <v>10</v>
      </c>
      <c r="M79" s="33">
        <v>11</v>
      </c>
      <c r="N79" s="33">
        <v>6</v>
      </c>
      <c r="O79" s="33">
        <v>23</v>
      </c>
      <c r="Q79" s="19">
        <f>IFERROR(IF(ISNUMBER(J79),IF(COUNTIF($J79:J79,J79)&gt;1,0,7-MATCH(J79,$C79:$H79,0)),0),0)</f>
        <v>2</v>
      </c>
      <c r="R79" s="19">
        <f>IFERROR(IF(ISNUMBER(K79),IF(COUNTIF($J79:K79,K79)&gt;1,0,7-MATCH(K79,$C79:$H79,0)),0),0)</f>
        <v>6</v>
      </c>
      <c r="S79" s="19">
        <f>IFERROR(IF(ISNUMBER(L79),IF(COUNTIF($J79:L79,L79)&gt;1,0,7-MATCH(L79,$C79:$H79,0)),0),0)</f>
        <v>5</v>
      </c>
      <c r="T79" s="19">
        <f>IFERROR(IF(ISNUMBER(M79),IF(COUNTIF($J79:M79,M79)&gt;1,0,7-MATCH(M79,$C79:$H79,0)),0),0)</f>
        <v>3</v>
      </c>
      <c r="U79" s="19">
        <f>IFERROR(IF(ISNUMBER(N79),IF(COUNTIF($J79:N79,N79)&gt;1,0,7-MATCH(N79,$C79:$H79,0)),0),0)</f>
        <v>4</v>
      </c>
      <c r="V79" s="19">
        <f>IFERROR(IF(ISNUMBER(O79),IF(COUNTIF($J79:O79,O79)&gt;1,0,7-MATCH(O79,$C79:$H79,0)),0),0)</f>
        <v>1</v>
      </c>
      <c r="W79" s="14">
        <f>SUM(Q79:V79)</f>
        <v>21</v>
      </c>
      <c r="X79" s="13">
        <f>COUNT(C79:H79)</f>
        <v>6</v>
      </c>
      <c r="Y79" s="13">
        <f>MAX(0,COUNTIF(Q79:V79,"&gt;0")+I79/2)</f>
        <v>6</v>
      </c>
      <c r="Z79" s="13" cm="1">
        <f t="array" ref="Z79">SUMPRODUCT(ISNUMBER(C79:H79)*$C$1:$H$1)</f>
        <v>21</v>
      </c>
    </row>
    <row r="80" spans="1:26" x14ac:dyDescent="0.25">
      <c r="A80" s="13">
        <v>53</v>
      </c>
      <c r="B80" s="15" t="s">
        <v>50</v>
      </c>
      <c r="C80" s="18">
        <v>15</v>
      </c>
      <c r="D80" s="18">
        <v>9</v>
      </c>
      <c r="E80" s="18">
        <v>6</v>
      </c>
      <c r="F80" s="18">
        <v>7</v>
      </c>
      <c r="G80" s="18">
        <v>8</v>
      </c>
      <c r="H80" s="18">
        <v>28</v>
      </c>
      <c r="I80" s="20" cm="1">
        <f t="array" ref="I80">SUM(--(COUNTIF($C80:$H80,C80:H80)&gt;1))</f>
        <v>0</v>
      </c>
      <c r="J80" s="33">
        <v>9</v>
      </c>
      <c r="K80" s="33">
        <v>15</v>
      </c>
      <c r="L80" s="33">
        <v>8</v>
      </c>
      <c r="M80" s="33">
        <v>7</v>
      </c>
      <c r="N80" s="33">
        <v>28</v>
      </c>
      <c r="O80" s="33">
        <v>6</v>
      </c>
      <c r="Q80" s="19">
        <f>IFERROR(IF(ISNUMBER(J80),IF(COUNTIF($J80:J80,J80)&gt;1,0,7-MATCH(J80,$C80:$H80,0)),0),0)</f>
        <v>5</v>
      </c>
      <c r="R80" s="19">
        <f>IFERROR(IF(ISNUMBER(K80),IF(COUNTIF($J80:K80,K80)&gt;1,0,7-MATCH(K80,$C80:$H80,0)),0),0)</f>
        <v>6</v>
      </c>
      <c r="S80" s="19">
        <f>IFERROR(IF(ISNUMBER(L80),IF(COUNTIF($J80:L80,L80)&gt;1,0,7-MATCH(L80,$C80:$H80,0)),0),0)</f>
        <v>2</v>
      </c>
      <c r="T80" s="19">
        <f>IFERROR(IF(ISNUMBER(M80),IF(COUNTIF($J80:M80,M80)&gt;1,0,7-MATCH(M80,$C80:$H80,0)),0),0)</f>
        <v>3</v>
      </c>
      <c r="U80" s="19">
        <f>IFERROR(IF(ISNUMBER(N80),IF(COUNTIF($J80:N80,N80)&gt;1,0,7-MATCH(N80,$C80:$H80,0)),0),0)</f>
        <v>1</v>
      </c>
      <c r="V80" s="19">
        <f>IFERROR(IF(ISNUMBER(O80),IF(COUNTIF($J80:O80,O80)&gt;1,0,7-MATCH(O80,$C80:$H80,0)),0),0)</f>
        <v>4</v>
      </c>
      <c r="W80" s="14">
        <f>SUM(Q80:V80)</f>
        <v>21</v>
      </c>
      <c r="X80" s="13">
        <f>COUNT(C80:H80)</f>
        <v>6</v>
      </c>
      <c r="Y80" s="13">
        <f>MAX(0,COUNTIF(Q80:V80,"&gt;0")+I80/2)</f>
        <v>6</v>
      </c>
      <c r="Z80" s="13" cm="1">
        <f t="array" ref="Z80">SUMPRODUCT(ISNUMBER(C80:H80)*$C$1:$H$1)</f>
        <v>21</v>
      </c>
    </row>
    <row r="81" spans="1:26" x14ac:dyDescent="0.25">
      <c r="A81" s="13">
        <v>97</v>
      </c>
      <c r="B81" s="15" t="s">
        <v>89</v>
      </c>
      <c r="C81" s="18">
        <v>21</v>
      </c>
      <c r="D81" s="18">
        <v>6</v>
      </c>
      <c r="E81" s="18">
        <v>10</v>
      </c>
      <c r="F81" s="18">
        <v>15</v>
      </c>
      <c r="G81" s="18">
        <v>9</v>
      </c>
      <c r="H81" s="18">
        <v>8</v>
      </c>
      <c r="I81" s="20" cm="1">
        <f t="array" ref="I81">SUM(--(COUNTIF($C81:$H81,C81:H81)&gt;1))</f>
        <v>0</v>
      </c>
      <c r="J81" s="33">
        <v>10</v>
      </c>
      <c r="K81" s="33">
        <v>15</v>
      </c>
      <c r="L81" s="33">
        <v>8</v>
      </c>
      <c r="M81" s="33">
        <v>21</v>
      </c>
      <c r="N81" s="33">
        <v>9</v>
      </c>
      <c r="O81" s="33">
        <v>6</v>
      </c>
      <c r="Q81" s="19">
        <f>IFERROR(IF(ISNUMBER(J81),IF(COUNTIF($J81:J81,J81)&gt;1,0,7-MATCH(J81,$C81:$H81,0)),0),0)</f>
        <v>4</v>
      </c>
      <c r="R81" s="19">
        <f>IFERROR(IF(ISNUMBER(K81),IF(COUNTIF($J81:K81,K81)&gt;1,0,7-MATCH(K81,$C81:$H81,0)),0),0)</f>
        <v>3</v>
      </c>
      <c r="S81" s="19">
        <f>IFERROR(IF(ISNUMBER(L81),IF(COUNTIF($J81:L81,L81)&gt;1,0,7-MATCH(L81,$C81:$H81,0)),0),0)</f>
        <v>1</v>
      </c>
      <c r="T81" s="19">
        <f>IFERROR(IF(ISNUMBER(M81),IF(COUNTIF($J81:M81,M81)&gt;1,0,7-MATCH(M81,$C81:$H81,0)),0),0)</f>
        <v>6</v>
      </c>
      <c r="U81" s="19">
        <f>IFERROR(IF(ISNUMBER(N81),IF(COUNTIF($J81:N81,N81)&gt;1,0,7-MATCH(N81,$C81:$H81,0)),0),0)</f>
        <v>2</v>
      </c>
      <c r="V81" s="19">
        <f>IFERROR(IF(ISNUMBER(O81),IF(COUNTIF($J81:O81,O81)&gt;1,0,7-MATCH(O81,$C81:$H81,0)),0),0)</f>
        <v>5</v>
      </c>
      <c r="W81" s="14">
        <f>SUM(Q81:V81)</f>
        <v>21</v>
      </c>
      <c r="X81" s="13">
        <f>COUNT(C81:H81)</f>
        <v>6</v>
      </c>
      <c r="Y81" s="13">
        <f>MAX(0,COUNTIF(Q81:V81,"&gt;0")+I81/2)</f>
        <v>6</v>
      </c>
      <c r="Z81" s="13" cm="1">
        <f t="array" ref="Z81">SUMPRODUCT(ISNUMBER(C81:H81)*$C$1:$H$1)</f>
        <v>21</v>
      </c>
    </row>
    <row r="82" spans="1:26" x14ac:dyDescent="0.25">
      <c r="A82" s="13">
        <v>99</v>
      </c>
      <c r="B82" s="15" t="s">
        <v>91</v>
      </c>
      <c r="C82" s="18">
        <v>24</v>
      </c>
      <c r="D82" s="18">
        <v>21</v>
      </c>
      <c r="E82" s="18">
        <v>3</v>
      </c>
      <c r="F82" s="18">
        <v>25</v>
      </c>
      <c r="G82" s="18">
        <v>10</v>
      </c>
      <c r="H82" s="18">
        <v>13</v>
      </c>
      <c r="I82" s="20" cm="1">
        <f t="array" ref="I82">SUM(--(COUNTIF($C82:$H82,C82:H82)&gt;1))</f>
        <v>0</v>
      </c>
      <c r="J82" s="33">
        <v>25</v>
      </c>
      <c r="K82" s="33">
        <v>24</v>
      </c>
      <c r="L82" s="33">
        <v>10</v>
      </c>
      <c r="M82" s="33">
        <v>13</v>
      </c>
      <c r="N82" s="33">
        <v>21</v>
      </c>
      <c r="O82" s="33">
        <v>3</v>
      </c>
      <c r="Q82" s="19">
        <f>IFERROR(IF(ISNUMBER(J82),IF(COUNTIF($J82:J82,J82)&gt;1,0,7-MATCH(J82,$C82:$H82,0)),0),0)</f>
        <v>3</v>
      </c>
      <c r="R82" s="19">
        <f>IFERROR(IF(ISNUMBER(K82),IF(COUNTIF($J82:K82,K82)&gt;1,0,7-MATCH(K82,$C82:$H82,0)),0),0)</f>
        <v>6</v>
      </c>
      <c r="S82" s="19">
        <f>IFERROR(IF(ISNUMBER(L82),IF(COUNTIF($J82:L82,L82)&gt;1,0,7-MATCH(L82,$C82:$H82,0)),0),0)</f>
        <v>2</v>
      </c>
      <c r="T82" s="19">
        <f>IFERROR(IF(ISNUMBER(M82),IF(COUNTIF($J82:M82,M82)&gt;1,0,7-MATCH(M82,$C82:$H82,0)),0),0)</f>
        <v>1</v>
      </c>
      <c r="U82" s="19">
        <f>IFERROR(IF(ISNUMBER(N82),IF(COUNTIF($J82:N82,N82)&gt;1,0,7-MATCH(N82,$C82:$H82,0)),0),0)</f>
        <v>5</v>
      </c>
      <c r="V82" s="19">
        <f>IFERROR(IF(ISNUMBER(O82),IF(COUNTIF($J82:O82,O82)&gt;1,0,7-MATCH(O82,$C82:$H82,0)),0),0)</f>
        <v>4</v>
      </c>
      <c r="W82" s="14">
        <f>SUM(Q82:V82)</f>
        <v>21</v>
      </c>
      <c r="X82" s="13">
        <f>COUNT(C82:H82)</f>
        <v>6</v>
      </c>
      <c r="Y82" s="13">
        <f>MAX(0,COUNTIF(Q82:V82,"&gt;0")+I82/2)</f>
        <v>6</v>
      </c>
      <c r="Z82" s="13" cm="1">
        <f t="array" ref="Z82">SUMPRODUCT(ISNUMBER(C82:H82)*$C$1:$H$1)</f>
        <v>21</v>
      </c>
    </row>
    <row r="83" spans="1:26" x14ac:dyDescent="0.25">
      <c r="A83" s="13">
        <v>3</v>
      </c>
      <c r="B83" s="15" t="s">
        <v>3</v>
      </c>
      <c r="C83" s="18">
        <v>27</v>
      </c>
      <c r="D83" s="18">
        <v>20</v>
      </c>
      <c r="E83" s="18">
        <v>11</v>
      </c>
      <c r="F83" s="18">
        <v>1</v>
      </c>
      <c r="G83" s="18">
        <v>8</v>
      </c>
      <c r="H83" s="18">
        <v>6</v>
      </c>
      <c r="I83" s="20" cm="1">
        <f t="array" ref="I83">SUM(--(COUNTIF($C83:$H83,C83:H83)&gt;1))</f>
        <v>0</v>
      </c>
      <c r="J83" s="33">
        <v>8</v>
      </c>
      <c r="K83" s="33">
        <v>27</v>
      </c>
      <c r="L83" s="33">
        <v>6</v>
      </c>
      <c r="M83" s="33">
        <v>11</v>
      </c>
      <c r="N83" s="33">
        <v>1</v>
      </c>
      <c r="O83" s="33">
        <v>20</v>
      </c>
      <c r="Q83" s="19">
        <f>IFERROR(IF(ISNUMBER(J83),IF(COUNTIF($J83:J83,J83)&gt;1,0,7-MATCH(J83,$C83:$H83,0)),0),0)</f>
        <v>2</v>
      </c>
      <c r="R83" s="19">
        <f>IFERROR(IF(ISNUMBER(K83),IF(COUNTIF($J83:K83,K83)&gt;1,0,7-MATCH(K83,$C83:$H83,0)),0),0)</f>
        <v>6</v>
      </c>
      <c r="S83" s="19">
        <f>IFERROR(IF(ISNUMBER(L83),IF(COUNTIF($J83:L83,L83)&gt;1,0,7-MATCH(L83,$C83:$H83,0)),0),0)</f>
        <v>1</v>
      </c>
      <c r="T83" s="19">
        <f>IFERROR(IF(ISNUMBER(M83),IF(COUNTIF($J83:M83,M83)&gt;1,0,7-MATCH(M83,$C83:$H83,0)),0),0)</f>
        <v>4</v>
      </c>
      <c r="U83" s="19">
        <f>IFERROR(IF(ISNUMBER(N83),IF(COUNTIF($J83:N83,N83)&gt;1,0,7-MATCH(N83,$C83:$H83,0)),0),0)</f>
        <v>3</v>
      </c>
      <c r="V83" s="19">
        <f>IFERROR(IF(ISNUMBER(O83),IF(COUNTIF($J83:O83,O83)&gt;1,0,7-MATCH(O83,$C83:$H83,0)),0),0)</f>
        <v>5</v>
      </c>
      <c r="W83" s="14">
        <f>SUM(Q83:V83)</f>
        <v>21</v>
      </c>
      <c r="X83" s="13">
        <f>COUNT(C83:H83)</f>
        <v>6</v>
      </c>
      <c r="Y83" s="13">
        <f>MAX(0,COUNTIF(Q83:V83,"&gt;0")+I83/2)</f>
        <v>6</v>
      </c>
      <c r="Z83" s="13" cm="1">
        <f t="array" ref="Z83">SUMPRODUCT(ISNUMBER(C83:H83)*$C$1:$H$1)</f>
        <v>21</v>
      </c>
    </row>
    <row r="84" spans="1:26" x14ac:dyDescent="0.25">
      <c r="A84" s="13">
        <v>52</v>
      </c>
      <c r="B84" s="15" t="s">
        <v>49</v>
      </c>
      <c r="C84" s="18">
        <v>23</v>
      </c>
      <c r="D84" s="18">
        <v>25</v>
      </c>
      <c r="E84" s="18">
        <v>9</v>
      </c>
      <c r="F84" s="18">
        <v>8</v>
      </c>
      <c r="G84" s="18">
        <v>6</v>
      </c>
      <c r="H84" s="18">
        <v>15</v>
      </c>
      <c r="I84" s="20" cm="1">
        <f t="array" ref="I84">SUM(--(COUNTIF($C84:$H84,C84:H84)&gt;1))</f>
        <v>0</v>
      </c>
      <c r="J84" s="33">
        <v>23</v>
      </c>
      <c r="K84" s="33">
        <v>8</v>
      </c>
      <c r="L84" s="33">
        <v>25</v>
      </c>
      <c r="M84" s="33">
        <v>15</v>
      </c>
      <c r="N84" s="33">
        <v>6</v>
      </c>
      <c r="O84" s="33">
        <v>9</v>
      </c>
      <c r="Q84" s="19">
        <f>IFERROR(IF(ISNUMBER(J84),IF(COUNTIF($J84:J84,J84)&gt;1,0,7-MATCH(J84,$C84:$H84,0)),0),0)</f>
        <v>6</v>
      </c>
      <c r="R84" s="19">
        <f>IFERROR(IF(ISNUMBER(K84),IF(COUNTIF($J84:K84,K84)&gt;1,0,7-MATCH(K84,$C84:$H84,0)),0),0)</f>
        <v>3</v>
      </c>
      <c r="S84" s="19">
        <f>IFERROR(IF(ISNUMBER(L84),IF(COUNTIF($J84:L84,L84)&gt;1,0,7-MATCH(L84,$C84:$H84,0)),0),0)</f>
        <v>5</v>
      </c>
      <c r="T84" s="19">
        <f>IFERROR(IF(ISNUMBER(M84),IF(COUNTIF($J84:M84,M84)&gt;1,0,7-MATCH(M84,$C84:$H84,0)),0),0)</f>
        <v>1</v>
      </c>
      <c r="U84" s="19">
        <f>IFERROR(IF(ISNUMBER(N84),IF(COUNTIF($J84:N84,N84)&gt;1,0,7-MATCH(N84,$C84:$H84,0)),0),0)</f>
        <v>2</v>
      </c>
      <c r="V84" s="19">
        <f>IFERROR(IF(ISNUMBER(O84),IF(COUNTIF($J84:O84,O84)&gt;1,0,7-MATCH(O84,$C84:$H84,0)),0),0)</f>
        <v>4</v>
      </c>
      <c r="W84" s="14">
        <f>SUM(Q84:V84)</f>
        <v>21</v>
      </c>
      <c r="X84" s="13">
        <f>COUNT(C84:H84)</f>
        <v>6</v>
      </c>
      <c r="Y84" s="13">
        <f>MAX(0,COUNTIF(Q84:V84,"&gt;0")+I84/2)</f>
        <v>6</v>
      </c>
      <c r="Z84" s="13" cm="1">
        <f t="array" ref="Z84">SUMPRODUCT(ISNUMBER(C84:H84)*$C$1:$H$1)</f>
        <v>21</v>
      </c>
    </row>
    <row r="85" spans="1:26" x14ac:dyDescent="0.25">
      <c r="A85" s="13">
        <v>127</v>
      </c>
      <c r="B85" s="15" t="s">
        <v>118</v>
      </c>
      <c r="C85" s="18">
        <v>24</v>
      </c>
      <c r="D85" s="18">
        <v>10</v>
      </c>
      <c r="E85" s="18">
        <v>19</v>
      </c>
      <c r="F85" s="18">
        <v>16</v>
      </c>
      <c r="G85" s="18">
        <v>13</v>
      </c>
      <c r="H85" s="18">
        <v>15</v>
      </c>
      <c r="I85" s="20" cm="1">
        <f t="array" ref="I85">SUM(--(COUNTIF($C85:$H85,C85:H85)&gt;1))</f>
        <v>0</v>
      </c>
      <c r="J85" s="33">
        <v>15</v>
      </c>
      <c r="K85" s="33">
        <v>10</v>
      </c>
      <c r="L85" s="33">
        <v>19</v>
      </c>
      <c r="M85" s="33">
        <v>24</v>
      </c>
      <c r="N85" s="33">
        <v>16</v>
      </c>
      <c r="O85" s="33">
        <v>13</v>
      </c>
      <c r="Q85" s="19">
        <f>IFERROR(IF(ISNUMBER(J85),IF(COUNTIF($J85:J85,J85)&gt;1,0,7-MATCH(J85,$C85:$H85,0)),0),0)</f>
        <v>1</v>
      </c>
      <c r="R85" s="19">
        <f>IFERROR(IF(ISNUMBER(K85),IF(COUNTIF($J85:K85,K85)&gt;1,0,7-MATCH(K85,$C85:$H85,0)),0),0)</f>
        <v>5</v>
      </c>
      <c r="S85" s="19">
        <f>IFERROR(IF(ISNUMBER(L85),IF(COUNTIF($J85:L85,L85)&gt;1,0,7-MATCH(L85,$C85:$H85,0)),0),0)</f>
        <v>4</v>
      </c>
      <c r="T85" s="19">
        <f>IFERROR(IF(ISNUMBER(M85),IF(COUNTIF($J85:M85,M85)&gt;1,0,7-MATCH(M85,$C85:$H85,0)),0),0)</f>
        <v>6</v>
      </c>
      <c r="U85" s="19">
        <f>IFERROR(IF(ISNUMBER(N85),IF(COUNTIF($J85:N85,N85)&gt;1,0,7-MATCH(N85,$C85:$H85,0)),0),0)</f>
        <v>3</v>
      </c>
      <c r="V85" s="19">
        <f>IFERROR(IF(ISNUMBER(O85),IF(COUNTIF($J85:O85,O85)&gt;1,0,7-MATCH(O85,$C85:$H85,0)),0),0)</f>
        <v>2</v>
      </c>
      <c r="W85" s="14">
        <f>SUM(Q85:V85)</f>
        <v>21</v>
      </c>
      <c r="X85" s="13">
        <f>COUNT(C85:H85)</f>
        <v>6</v>
      </c>
      <c r="Y85" s="13">
        <f>MAX(0,COUNTIF(Q85:V85,"&gt;0")+I85/2)</f>
        <v>6</v>
      </c>
      <c r="Z85" s="13" cm="1">
        <f t="array" ref="Z85">SUMPRODUCT(ISNUMBER(C85:H85)*$C$1:$H$1)</f>
        <v>21</v>
      </c>
    </row>
    <row r="86" spans="1:26" x14ac:dyDescent="0.25">
      <c r="A86" s="13">
        <v>132</v>
      </c>
      <c r="B86" s="15" t="s">
        <v>123</v>
      </c>
      <c r="C86" s="18">
        <v>7</v>
      </c>
      <c r="D86" s="18">
        <v>6</v>
      </c>
      <c r="E86" s="18">
        <v>14</v>
      </c>
      <c r="F86" s="18">
        <v>16</v>
      </c>
      <c r="G86" s="18">
        <v>5</v>
      </c>
      <c r="H86" s="18">
        <v>25</v>
      </c>
      <c r="I86" s="20" cm="1">
        <f t="array" ref="I86">SUM(--(COUNTIF($C86:$H86,C86:H86)&gt;1))</f>
        <v>0</v>
      </c>
      <c r="J86" s="33">
        <v>7</v>
      </c>
      <c r="K86" s="33">
        <v>16</v>
      </c>
      <c r="L86" s="33">
        <v>25</v>
      </c>
      <c r="M86" s="33">
        <v>6</v>
      </c>
      <c r="N86" s="33">
        <v>14</v>
      </c>
      <c r="O86" s="33">
        <v>5</v>
      </c>
      <c r="Q86" s="19">
        <f>IFERROR(IF(ISNUMBER(J86),IF(COUNTIF($J86:J86,J86)&gt;1,0,7-MATCH(J86,$C86:$H86,0)),0),0)</f>
        <v>6</v>
      </c>
      <c r="R86" s="19">
        <f>IFERROR(IF(ISNUMBER(K86),IF(COUNTIF($J86:K86,K86)&gt;1,0,7-MATCH(K86,$C86:$H86,0)),0),0)</f>
        <v>3</v>
      </c>
      <c r="S86" s="19">
        <f>IFERROR(IF(ISNUMBER(L86),IF(COUNTIF($J86:L86,L86)&gt;1,0,7-MATCH(L86,$C86:$H86,0)),0),0)</f>
        <v>1</v>
      </c>
      <c r="T86" s="19">
        <f>IFERROR(IF(ISNUMBER(M86),IF(COUNTIF($J86:M86,M86)&gt;1,0,7-MATCH(M86,$C86:$H86,0)),0),0)</f>
        <v>5</v>
      </c>
      <c r="U86" s="19">
        <f>IFERROR(IF(ISNUMBER(N86),IF(COUNTIF($J86:N86,N86)&gt;1,0,7-MATCH(N86,$C86:$H86,0)),0),0)</f>
        <v>4</v>
      </c>
      <c r="V86" s="19">
        <f>IFERROR(IF(ISNUMBER(O86),IF(COUNTIF($J86:O86,O86)&gt;1,0,7-MATCH(O86,$C86:$H86,0)),0),0)</f>
        <v>2</v>
      </c>
      <c r="W86" s="14">
        <f>SUM(Q86:V86)</f>
        <v>21</v>
      </c>
      <c r="X86" s="13">
        <f>COUNT(C86:H86)</f>
        <v>6</v>
      </c>
      <c r="Y86" s="13">
        <f>MAX(0,COUNTIF(Q86:V86,"&gt;0")+I86/2)</f>
        <v>6</v>
      </c>
      <c r="Z86" s="13" cm="1">
        <f t="array" ref="Z86">SUMPRODUCT(ISNUMBER(C86:H86)*$C$1:$H$1)</f>
        <v>21</v>
      </c>
    </row>
    <row r="87" spans="1:26" x14ac:dyDescent="0.25">
      <c r="A87" s="13">
        <v>59</v>
      </c>
      <c r="B87" s="15" t="s">
        <v>55</v>
      </c>
      <c r="C87" s="18">
        <v>23</v>
      </c>
      <c r="D87" s="18">
        <v>13</v>
      </c>
      <c r="E87" s="18">
        <v>6</v>
      </c>
      <c r="F87" s="18">
        <v>14</v>
      </c>
      <c r="G87" s="18">
        <v>24</v>
      </c>
      <c r="H87" s="18">
        <v>9</v>
      </c>
      <c r="I87" s="20" cm="1">
        <f t="array" ref="I87">SUM(--(COUNTIF($C87:$H87,C87:H87)&gt;1))</f>
        <v>0</v>
      </c>
      <c r="J87" s="33">
        <v>23</v>
      </c>
      <c r="K87" s="33">
        <v>14</v>
      </c>
      <c r="L87" s="33">
        <v>6</v>
      </c>
      <c r="M87" s="33">
        <v>13</v>
      </c>
      <c r="N87" s="33">
        <v>9</v>
      </c>
      <c r="O87" s="33">
        <v>24</v>
      </c>
      <c r="Q87" s="19">
        <f>IFERROR(IF(ISNUMBER(J87),IF(COUNTIF($J87:J87,J87)&gt;1,0,7-MATCH(J87,$C87:$H87,0)),0),0)</f>
        <v>6</v>
      </c>
      <c r="R87" s="19">
        <f>IFERROR(IF(ISNUMBER(K87),IF(COUNTIF($J87:K87,K87)&gt;1,0,7-MATCH(K87,$C87:$H87,0)),0),0)</f>
        <v>3</v>
      </c>
      <c r="S87" s="19">
        <f>IFERROR(IF(ISNUMBER(L87),IF(COUNTIF($J87:L87,L87)&gt;1,0,7-MATCH(L87,$C87:$H87,0)),0),0)</f>
        <v>4</v>
      </c>
      <c r="T87" s="19">
        <f>IFERROR(IF(ISNUMBER(M87),IF(COUNTIF($J87:M87,M87)&gt;1,0,7-MATCH(M87,$C87:$H87,0)),0),0)</f>
        <v>5</v>
      </c>
      <c r="U87" s="19">
        <f>IFERROR(IF(ISNUMBER(N87),IF(COUNTIF($J87:N87,N87)&gt;1,0,7-MATCH(N87,$C87:$H87,0)),0),0)</f>
        <v>1</v>
      </c>
      <c r="V87" s="19">
        <f>IFERROR(IF(ISNUMBER(O87),IF(COUNTIF($J87:O87,O87)&gt;1,0,7-MATCH(O87,$C87:$H87,0)),0),0)</f>
        <v>2</v>
      </c>
      <c r="W87" s="14">
        <f>SUM(Q87:V87)</f>
        <v>21</v>
      </c>
      <c r="X87" s="13">
        <f>COUNT(C87:H87)</f>
        <v>6</v>
      </c>
      <c r="Y87" s="13">
        <f>MAX(0,COUNTIF(Q87:V87,"&gt;0")+I87/2)</f>
        <v>6</v>
      </c>
      <c r="Z87" s="13" cm="1">
        <f t="array" ref="Z87">SUMPRODUCT(ISNUMBER(C87:H87)*$C$1:$H$1)</f>
        <v>21</v>
      </c>
    </row>
    <row r="88" spans="1:26" x14ac:dyDescent="0.25">
      <c r="A88" s="13">
        <v>37</v>
      </c>
      <c r="B88" s="15" t="s">
        <v>35</v>
      </c>
      <c r="C88" s="18">
        <v>6</v>
      </c>
      <c r="D88" s="18">
        <v>26</v>
      </c>
      <c r="E88" s="18">
        <v>15</v>
      </c>
      <c r="F88" s="18">
        <v>13</v>
      </c>
      <c r="G88" s="18">
        <v>9</v>
      </c>
      <c r="H88" s="18">
        <v>18</v>
      </c>
      <c r="I88" s="20" cm="1">
        <f t="array" ref="I88">SUM(--(COUNTIF($C88:$H88,C88:H88)&gt;1))</f>
        <v>0</v>
      </c>
      <c r="J88" s="33">
        <v>26</v>
      </c>
      <c r="K88" s="33">
        <v>9</v>
      </c>
      <c r="L88" s="33">
        <v>15</v>
      </c>
      <c r="M88" s="33">
        <v>6</v>
      </c>
      <c r="N88" s="33">
        <v>13</v>
      </c>
      <c r="O88" s="33">
        <v>18</v>
      </c>
      <c r="Q88" s="19">
        <f>IFERROR(IF(ISNUMBER(J88),IF(COUNTIF($J88:J88,J88)&gt;1,0,7-MATCH(J88,$C88:$H88,0)),0),0)</f>
        <v>5</v>
      </c>
      <c r="R88" s="19">
        <f>IFERROR(IF(ISNUMBER(K88),IF(COUNTIF($J88:K88,K88)&gt;1,0,7-MATCH(K88,$C88:$H88,0)),0),0)</f>
        <v>2</v>
      </c>
      <c r="S88" s="19">
        <f>IFERROR(IF(ISNUMBER(L88),IF(COUNTIF($J88:L88,L88)&gt;1,0,7-MATCH(L88,$C88:$H88,0)),0),0)</f>
        <v>4</v>
      </c>
      <c r="T88" s="19">
        <f>IFERROR(IF(ISNUMBER(M88),IF(COUNTIF($J88:M88,M88)&gt;1,0,7-MATCH(M88,$C88:$H88,0)),0),0)</f>
        <v>6</v>
      </c>
      <c r="U88" s="19">
        <f>IFERROR(IF(ISNUMBER(N88),IF(COUNTIF($J88:N88,N88)&gt;1,0,7-MATCH(N88,$C88:$H88,0)),0),0)</f>
        <v>3</v>
      </c>
      <c r="V88" s="19">
        <f>IFERROR(IF(ISNUMBER(O88),IF(COUNTIF($J88:O88,O88)&gt;1,0,7-MATCH(O88,$C88:$H88,0)),0),0)</f>
        <v>1</v>
      </c>
      <c r="W88" s="14">
        <f>SUM(Q88:V88)</f>
        <v>21</v>
      </c>
      <c r="X88" s="13">
        <f>COUNT(C88:H88)</f>
        <v>6</v>
      </c>
      <c r="Y88" s="13">
        <f>MAX(0,COUNTIF(Q88:V88,"&gt;0")+I88/2)</f>
        <v>6</v>
      </c>
      <c r="Z88" s="13" cm="1">
        <f t="array" ref="Z88">SUMPRODUCT(ISNUMBER(C88:H88)*$C$1:$H$1)</f>
        <v>21</v>
      </c>
    </row>
    <row r="89" spans="1:26" x14ac:dyDescent="0.25">
      <c r="A89" s="13">
        <v>84</v>
      </c>
      <c r="B89" s="15" t="s">
        <v>78</v>
      </c>
      <c r="C89" s="18">
        <v>2</v>
      </c>
      <c r="D89" s="18">
        <v>26</v>
      </c>
      <c r="E89" s="18">
        <v>10</v>
      </c>
      <c r="F89" s="18">
        <v>14</v>
      </c>
      <c r="G89" s="18">
        <v>25</v>
      </c>
      <c r="H89" s="18">
        <v>19</v>
      </c>
      <c r="I89" s="20" cm="1">
        <f t="array" ref="I89">SUM(--(COUNTIF($C89:$H89,C89:H89)&gt;1))</f>
        <v>0</v>
      </c>
      <c r="J89" s="33">
        <v>26</v>
      </c>
      <c r="K89" s="33">
        <v>19</v>
      </c>
      <c r="L89" s="33">
        <v>14</v>
      </c>
      <c r="M89" s="33">
        <v>10</v>
      </c>
      <c r="N89" s="33">
        <v>2</v>
      </c>
      <c r="O89" s="33">
        <v>25</v>
      </c>
      <c r="Q89" s="19">
        <f>IFERROR(IF(ISNUMBER(J89),IF(COUNTIF($J89:J89,J89)&gt;1,0,7-MATCH(J89,$C89:$H89,0)),0),0)</f>
        <v>5</v>
      </c>
      <c r="R89" s="19">
        <f>IFERROR(IF(ISNUMBER(K89),IF(COUNTIF($J89:K89,K89)&gt;1,0,7-MATCH(K89,$C89:$H89,0)),0),0)</f>
        <v>1</v>
      </c>
      <c r="S89" s="19">
        <f>IFERROR(IF(ISNUMBER(L89),IF(COUNTIF($J89:L89,L89)&gt;1,0,7-MATCH(L89,$C89:$H89,0)),0),0)</f>
        <v>3</v>
      </c>
      <c r="T89" s="19">
        <f>IFERROR(IF(ISNUMBER(M89),IF(COUNTIF($J89:M89,M89)&gt;1,0,7-MATCH(M89,$C89:$H89,0)),0),0)</f>
        <v>4</v>
      </c>
      <c r="U89" s="19">
        <f>IFERROR(IF(ISNUMBER(N89),IF(COUNTIF($J89:N89,N89)&gt;1,0,7-MATCH(N89,$C89:$H89,0)),0),0)</f>
        <v>6</v>
      </c>
      <c r="V89" s="19">
        <f>IFERROR(IF(ISNUMBER(O89),IF(COUNTIF($J89:O89,O89)&gt;1,0,7-MATCH(O89,$C89:$H89,0)),0),0)</f>
        <v>2</v>
      </c>
      <c r="W89" s="14">
        <f>SUM(Q89:V89)</f>
        <v>21</v>
      </c>
      <c r="X89" s="13">
        <f>COUNT(C89:H89)</f>
        <v>6</v>
      </c>
      <c r="Y89" s="13">
        <f>MAX(0,COUNTIF(Q89:V89,"&gt;0")+I89/2)</f>
        <v>6</v>
      </c>
      <c r="Z89" s="13" cm="1">
        <f t="array" ref="Z89">SUMPRODUCT(ISNUMBER(C89:H89)*$C$1:$H$1)</f>
        <v>21</v>
      </c>
    </row>
    <row r="90" spans="1:26" x14ac:dyDescent="0.25">
      <c r="A90" s="13">
        <v>118</v>
      </c>
      <c r="B90" s="15" t="s">
        <v>110</v>
      </c>
      <c r="C90" s="18">
        <v>8</v>
      </c>
      <c r="D90" s="18">
        <v>17</v>
      </c>
      <c r="E90" s="18">
        <v>16</v>
      </c>
      <c r="F90" s="18">
        <v>14</v>
      </c>
      <c r="G90" s="18">
        <v>26</v>
      </c>
      <c r="H90" s="18">
        <v>25</v>
      </c>
      <c r="I90" s="20" cm="1">
        <f t="array" ref="I90">SUM(--(COUNTIF($C90:$H90,C90:H90)&gt;1))</f>
        <v>0</v>
      </c>
      <c r="J90" s="33">
        <v>14</v>
      </c>
      <c r="K90" s="33">
        <v>16</v>
      </c>
      <c r="L90" s="33">
        <v>25</v>
      </c>
      <c r="M90" s="33">
        <v>17</v>
      </c>
      <c r="N90" s="33">
        <v>26</v>
      </c>
      <c r="O90" s="33">
        <v>8</v>
      </c>
      <c r="Q90" s="19">
        <f>IFERROR(IF(ISNUMBER(J90),IF(COUNTIF($J90:J90,J90)&gt;1,0,7-MATCH(J90,$C90:$H90,0)),0),0)</f>
        <v>3</v>
      </c>
      <c r="R90" s="19">
        <f>IFERROR(IF(ISNUMBER(K90),IF(COUNTIF($J90:K90,K90)&gt;1,0,7-MATCH(K90,$C90:$H90,0)),0),0)</f>
        <v>4</v>
      </c>
      <c r="S90" s="19">
        <f>IFERROR(IF(ISNUMBER(L90),IF(COUNTIF($J90:L90,L90)&gt;1,0,7-MATCH(L90,$C90:$H90,0)),0),0)</f>
        <v>1</v>
      </c>
      <c r="T90" s="19">
        <f>IFERROR(IF(ISNUMBER(M90),IF(COUNTIF($J90:M90,M90)&gt;1,0,7-MATCH(M90,$C90:$H90,0)),0),0)</f>
        <v>5</v>
      </c>
      <c r="U90" s="19">
        <f>IFERROR(IF(ISNUMBER(N90),IF(COUNTIF($J90:N90,N90)&gt;1,0,7-MATCH(N90,$C90:$H90,0)),0),0)</f>
        <v>2</v>
      </c>
      <c r="V90" s="19">
        <f>IFERROR(IF(ISNUMBER(O90),IF(COUNTIF($J90:O90,O90)&gt;1,0,7-MATCH(O90,$C90:$H90,0)),0),0)</f>
        <v>6</v>
      </c>
      <c r="W90" s="14">
        <f>SUM(Q90:V90)</f>
        <v>21</v>
      </c>
      <c r="X90" s="13">
        <f>COUNT(C90:H90)</f>
        <v>6</v>
      </c>
      <c r="Y90" s="13">
        <f>MAX(0,COUNTIF(Q90:V90,"&gt;0")+I90/2)</f>
        <v>6</v>
      </c>
      <c r="Z90" s="13" cm="1">
        <f t="array" ref="Z90">SUMPRODUCT(ISNUMBER(C90:H90)*$C$1:$H$1)</f>
        <v>21</v>
      </c>
    </row>
    <row r="91" spans="1:26" x14ac:dyDescent="0.25">
      <c r="A91" s="13">
        <v>122</v>
      </c>
      <c r="B91" s="15" t="s">
        <v>113</v>
      </c>
      <c r="C91" s="18">
        <v>16</v>
      </c>
      <c r="D91" s="18">
        <v>2</v>
      </c>
      <c r="E91" s="18">
        <v>26</v>
      </c>
      <c r="F91" s="18">
        <v>14</v>
      </c>
      <c r="G91" s="18">
        <v>5</v>
      </c>
      <c r="H91" s="18">
        <v>21</v>
      </c>
      <c r="I91" s="20" cm="1">
        <f t="array" ref="I91">SUM(--(COUNTIF($C91:$H91,C91:H91)&gt;1))</f>
        <v>0</v>
      </c>
      <c r="J91" s="33">
        <v>5</v>
      </c>
      <c r="K91" s="33">
        <v>21</v>
      </c>
      <c r="L91" s="33">
        <v>14</v>
      </c>
      <c r="M91" s="33">
        <v>2</v>
      </c>
      <c r="N91" s="33">
        <v>26</v>
      </c>
      <c r="O91" s="33">
        <v>16</v>
      </c>
      <c r="Q91" s="19">
        <f>IFERROR(IF(ISNUMBER(J91),IF(COUNTIF($J91:J91,J91)&gt;1,0,7-MATCH(J91,$C91:$H91,0)),0),0)</f>
        <v>2</v>
      </c>
      <c r="R91" s="19">
        <f>IFERROR(IF(ISNUMBER(K91),IF(COUNTIF($J91:K91,K91)&gt;1,0,7-MATCH(K91,$C91:$H91,0)),0),0)</f>
        <v>1</v>
      </c>
      <c r="S91" s="19">
        <f>IFERROR(IF(ISNUMBER(L91),IF(COUNTIF($J91:L91,L91)&gt;1,0,7-MATCH(L91,$C91:$H91,0)),0),0)</f>
        <v>3</v>
      </c>
      <c r="T91" s="19">
        <f>IFERROR(IF(ISNUMBER(M91),IF(COUNTIF($J91:M91,M91)&gt;1,0,7-MATCH(M91,$C91:$H91,0)),0),0)</f>
        <v>5</v>
      </c>
      <c r="U91" s="19">
        <f>IFERROR(IF(ISNUMBER(N91),IF(COUNTIF($J91:N91,N91)&gt;1,0,7-MATCH(N91,$C91:$H91,0)),0),0)</f>
        <v>4</v>
      </c>
      <c r="V91" s="19">
        <f>IFERROR(IF(ISNUMBER(O91),IF(COUNTIF($J91:O91,O91)&gt;1,0,7-MATCH(O91,$C91:$H91,0)),0),0)</f>
        <v>6</v>
      </c>
      <c r="W91" s="14">
        <f>SUM(Q91:V91)</f>
        <v>21</v>
      </c>
      <c r="X91" s="13">
        <f>COUNT(C91:H91)</f>
        <v>6</v>
      </c>
      <c r="Y91" s="13">
        <f>MAX(0,COUNTIF(Q91:V91,"&gt;0")+I91/2)</f>
        <v>6</v>
      </c>
      <c r="Z91" s="13" cm="1">
        <f t="array" ref="Z91">SUMPRODUCT(ISNUMBER(C91:H91)*$C$1:$H$1)</f>
        <v>21</v>
      </c>
    </row>
    <row r="92" spans="1:26" x14ac:dyDescent="0.25">
      <c r="A92" s="13">
        <v>4</v>
      </c>
      <c r="B92" s="15" t="s">
        <v>4</v>
      </c>
      <c r="C92" s="18">
        <v>25</v>
      </c>
      <c r="D92" s="18">
        <v>28</v>
      </c>
      <c r="E92" s="18">
        <v>21</v>
      </c>
      <c r="F92" s="18">
        <v>10</v>
      </c>
      <c r="G92" s="18">
        <v>16</v>
      </c>
      <c r="H92" s="18">
        <v>12</v>
      </c>
      <c r="I92" s="20" cm="1">
        <f t="array" ref="I92">SUM(--(COUNTIF($C92:$H92,C92:H92)&gt;1))</f>
        <v>0</v>
      </c>
      <c r="J92" s="33">
        <v>21</v>
      </c>
      <c r="K92" s="33">
        <v>16</v>
      </c>
      <c r="L92" s="33">
        <v>25</v>
      </c>
      <c r="M92" s="33">
        <v>28</v>
      </c>
      <c r="N92" s="33">
        <v>12</v>
      </c>
      <c r="O92" s="33">
        <v>10</v>
      </c>
      <c r="Q92" s="19">
        <f>IFERROR(IF(ISNUMBER(J92),IF(COUNTIF($J92:J92,J92)&gt;1,0,7-MATCH(J92,$C92:$H92,0)),0),0)</f>
        <v>4</v>
      </c>
      <c r="R92" s="19">
        <f>IFERROR(IF(ISNUMBER(K92),IF(COUNTIF($J92:K92,K92)&gt;1,0,7-MATCH(K92,$C92:$H92,0)),0),0)</f>
        <v>2</v>
      </c>
      <c r="S92" s="19">
        <f>IFERROR(IF(ISNUMBER(L92),IF(COUNTIF($J92:L92,L92)&gt;1,0,7-MATCH(L92,$C92:$H92,0)),0),0)</f>
        <v>6</v>
      </c>
      <c r="T92" s="19">
        <f>IFERROR(IF(ISNUMBER(M92),IF(COUNTIF($J92:M92,M92)&gt;1,0,7-MATCH(M92,$C92:$H92,0)),0),0)</f>
        <v>5</v>
      </c>
      <c r="U92" s="19">
        <f>IFERROR(IF(ISNUMBER(N92),IF(COUNTIF($J92:N92,N92)&gt;1,0,7-MATCH(N92,$C92:$H92,0)),0),0)</f>
        <v>1</v>
      </c>
      <c r="V92" s="19">
        <f>IFERROR(IF(ISNUMBER(O92),IF(COUNTIF($J92:O92,O92)&gt;1,0,7-MATCH(O92,$C92:$H92,0)),0),0)</f>
        <v>3</v>
      </c>
      <c r="W92" s="14">
        <f>SUM(Q92:V92)</f>
        <v>21</v>
      </c>
      <c r="X92" s="13">
        <f>COUNT(C92:H92)</f>
        <v>6</v>
      </c>
      <c r="Y92" s="13">
        <f>MAX(0,COUNTIF(Q92:V92,"&gt;0")+I92/2)</f>
        <v>6</v>
      </c>
      <c r="Z92" s="13" cm="1">
        <f t="array" ref="Z92">SUMPRODUCT(ISNUMBER(C92:H92)*$C$1:$H$1)</f>
        <v>21</v>
      </c>
    </row>
    <row r="93" spans="1:26" x14ac:dyDescent="0.25">
      <c r="A93" s="13">
        <v>49</v>
      </c>
      <c r="B93" s="15" t="s">
        <v>46</v>
      </c>
      <c r="C93" s="18">
        <v>5</v>
      </c>
      <c r="D93" s="18">
        <v>8</v>
      </c>
      <c r="E93" s="18">
        <v>14</v>
      </c>
      <c r="F93" s="18">
        <v>17</v>
      </c>
      <c r="G93" s="18">
        <v>26</v>
      </c>
      <c r="H93" s="18">
        <v>2</v>
      </c>
      <c r="I93" s="20" cm="1">
        <f t="array" ref="I93">SUM(--(COUNTIF($C93:$H93,C93:H93)&gt;1))</f>
        <v>0</v>
      </c>
      <c r="J93" s="33">
        <v>14</v>
      </c>
      <c r="K93" s="33">
        <v>17</v>
      </c>
      <c r="L93" s="33">
        <v>26</v>
      </c>
      <c r="M93" s="33">
        <v>2</v>
      </c>
      <c r="N93" s="33">
        <v>5</v>
      </c>
      <c r="O93" s="33">
        <v>8</v>
      </c>
      <c r="Q93" s="19">
        <f>IFERROR(IF(ISNUMBER(J93),IF(COUNTIF($J93:J93,J93)&gt;1,0,7-MATCH(J93,$C93:$H93,0)),0),0)</f>
        <v>4</v>
      </c>
      <c r="R93" s="19">
        <f>IFERROR(IF(ISNUMBER(K93),IF(COUNTIF($J93:K93,K93)&gt;1,0,7-MATCH(K93,$C93:$H93,0)),0),0)</f>
        <v>3</v>
      </c>
      <c r="S93" s="19">
        <f>IFERROR(IF(ISNUMBER(L93),IF(COUNTIF($J93:L93,L93)&gt;1,0,7-MATCH(L93,$C93:$H93,0)),0),0)</f>
        <v>2</v>
      </c>
      <c r="T93" s="19">
        <f>IFERROR(IF(ISNUMBER(M93),IF(COUNTIF($J93:M93,M93)&gt;1,0,7-MATCH(M93,$C93:$H93,0)),0),0)</f>
        <v>1</v>
      </c>
      <c r="U93" s="19">
        <f>IFERROR(IF(ISNUMBER(N93),IF(COUNTIF($J93:N93,N93)&gt;1,0,7-MATCH(N93,$C93:$H93,0)),0),0)</f>
        <v>6</v>
      </c>
      <c r="V93" s="19">
        <f>IFERROR(IF(ISNUMBER(O93),IF(COUNTIF($J93:O93,O93)&gt;1,0,7-MATCH(O93,$C93:$H93,0)),0),0)</f>
        <v>5</v>
      </c>
      <c r="W93" s="14">
        <f>SUM(Q93:V93)</f>
        <v>21</v>
      </c>
      <c r="X93" s="13">
        <f>COUNT(C93:H93)</f>
        <v>6</v>
      </c>
      <c r="Y93" s="13">
        <f>MAX(0,COUNTIF(Q93:V93,"&gt;0")+I93/2)</f>
        <v>6</v>
      </c>
      <c r="Z93" s="13" cm="1">
        <f t="array" ref="Z93">SUMPRODUCT(ISNUMBER(C93:H93)*$C$1:$H$1)</f>
        <v>21</v>
      </c>
    </row>
    <row r="94" spans="1:26" x14ac:dyDescent="0.25">
      <c r="A94" s="13">
        <v>113</v>
      </c>
      <c r="B94" s="15" t="s">
        <v>105</v>
      </c>
      <c r="C94" s="18">
        <v>6</v>
      </c>
      <c r="D94" s="18">
        <v>20</v>
      </c>
      <c r="E94" s="18">
        <v>9</v>
      </c>
      <c r="F94" s="18">
        <v>23</v>
      </c>
      <c r="G94" s="18">
        <v>25</v>
      </c>
      <c r="H94" s="18">
        <v>13</v>
      </c>
      <c r="I94" s="20" cm="1">
        <f t="array" ref="I94">SUM(--(COUNTIF($C94:$H94,C94:H94)&gt;1))</f>
        <v>0</v>
      </c>
      <c r="J94" s="33">
        <v>20</v>
      </c>
      <c r="K94" s="33">
        <v>6</v>
      </c>
      <c r="L94" s="33">
        <v>9</v>
      </c>
      <c r="M94" s="33">
        <v>25</v>
      </c>
      <c r="N94" s="33">
        <v>13</v>
      </c>
      <c r="O94" s="33">
        <v>23</v>
      </c>
      <c r="Q94" s="19">
        <f>IFERROR(IF(ISNUMBER(J94),IF(COUNTIF($J94:J94,J94)&gt;1,0,7-MATCH(J94,$C94:$H94,0)),0),0)</f>
        <v>5</v>
      </c>
      <c r="R94" s="19">
        <f>IFERROR(IF(ISNUMBER(K94),IF(COUNTIF($J94:K94,K94)&gt;1,0,7-MATCH(K94,$C94:$H94,0)),0),0)</f>
        <v>6</v>
      </c>
      <c r="S94" s="19">
        <f>IFERROR(IF(ISNUMBER(L94),IF(COUNTIF($J94:L94,L94)&gt;1,0,7-MATCH(L94,$C94:$H94,0)),0),0)</f>
        <v>4</v>
      </c>
      <c r="T94" s="19">
        <f>IFERROR(IF(ISNUMBER(M94),IF(COUNTIF($J94:M94,M94)&gt;1,0,7-MATCH(M94,$C94:$H94,0)),0),0)</f>
        <v>2</v>
      </c>
      <c r="U94" s="19">
        <f>IFERROR(IF(ISNUMBER(N94),IF(COUNTIF($J94:N94,N94)&gt;1,0,7-MATCH(N94,$C94:$H94,0)),0),0)</f>
        <v>1</v>
      </c>
      <c r="V94" s="19">
        <f>IFERROR(IF(ISNUMBER(O94),IF(COUNTIF($J94:O94,O94)&gt;1,0,7-MATCH(O94,$C94:$H94,0)),0),0)</f>
        <v>3</v>
      </c>
      <c r="W94" s="14">
        <f>SUM(Q94:V94)</f>
        <v>21</v>
      </c>
      <c r="X94" s="13">
        <f>COUNT(C94:H94)</f>
        <v>6</v>
      </c>
      <c r="Y94" s="13">
        <f>MAX(0,COUNTIF(Q94:V94,"&gt;0")+I94/2)</f>
        <v>6</v>
      </c>
      <c r="Z94" s="13" cm="1">
        <f t="array" ref="Z94">SUMPRODUCT(ISNUMBER(C94:H94)*$C$1:$H$1)</f>
        <v>21</v>
      </c>
    </row>
    <row r="95" spans="1:26" x14ac:dyDescent="0.25">
      <c r="A95" s="13">
        <v>139</v>
      </c>
      <c r="B95" s="15" t="s">
        <v>128</v>
      </c>
      <c r="C95" s="18">
        <v>15</v>
      </c>
      <c r="D95" s="18">
        <v>26</v>
      </c>
      <c r="E95" s="18">
        <v>5</v>
      </c>
      <c r="F95" s="18">
        <v>23</v>
      </c>
      <c r="G95" s="18">
        <v>21</v>
      </c>
      <c r="H95" s="18">
        <v>8</v>
      </c>
      <c r="I95" s="20" cm="1">
        <f t="array" ref="I95">SUM(--(COUNTIF($C95:$H95,C95:H95)&gt;1))</f>
        <v>0</v>
      </c>
      <c r="J95" s="33">
        <v>23</v>
      </c>
      <c r="K95" s="33">
        <v>26</v>
      </c>
      <c r="L95" s="33">
        <v>21</v>
      </c>
      <c r="M95" s="33">
        <v>15</v>
      </c>
      <c r="N95" s="33">
        <v>8</v>
      </c>
      <c r="O95" s="33">
        <v>5</v>
      </c>
      <c r="Q95" s="19">
        <f>IFERROR(IF(ISNUMBER(J95),IF(COUNTIF($J95:J95,J95)&gt;1,0,7-MATCH(J95,$C95:$H95,0)),0),0)</f>
        <v>3</v>
      </c>
      <c r="R95" s="19">
        <f>IFERROR(IF(ISNUMBER(K95),IF(COUNTIF($J95:K95,K95)&gt;1,0,7-MATCH(K95,$C95:$H95,0)),0),0)</f>
        <v>5</v>
      </c>
      <c r="S95" s="19">
        <f>IFERROR(IF(ISNUMBER(L95),IF(COUNTIF($J95:L95,L95)&gt;1,0,7-MATCH(L95,$C95:$H95,0)),0),0)</f>
        <v>2</v>
      </c>
      <c r="T95" s="19">
        <f>IFERROR(IF(ISNUMBER(M95),IF(COUNTIF($J95:M95,M95)&gt;1,0,7-MATCH(M95,$C95:$H95,0)),0),0)</f>
        <v>6</v>
      </c>
      <c r="U95" s="19">
        <f>IFERROR(IF(ISNUMBER(N95),IF(COUNTIF($J95:N95,N95)&gt;1,0,7-MATCH(N95,$C95:$H95,0)),0),0)</f>
        <v>1</v>
      </c>
      <c r="V95" s="19">
        <f>IFERROR(IF(ISNUMBER(O95),IF(COUNTIF($J95:O95,O95)&gt;1,0,7-MATCH(O95,$C95:$H95,0)),0),0)</f>
        <v>4</v>
      </c>
      <c r="W95" s="14">
        <f>SUM(Q95:V95)</f>
        <v>21</v>
      </c>
      <c r="X95" s="13">
        <f>COUNT(C95:H95)</f>
        <v>6</v>
      </c>
      <c r="Y95" s="13">
        <f>MAX(0,COUNTIF(Q95:V95,"&gt;0")+I95/2)</f>
        <v>6</v>
      </c>
      <c r="Z95" s="13" cm="1">
        <f t="array" ref="Z95">SUMPRODUCT(ISNUMBER(C95:H95)*$C$1:$H$1)</f>
        <v>21</v>
      </c>
    </row>
    <row r="96" spans="1:26" x14ac:dyDescent="0.25">
      <c r="A96" s="13">
        <v>50</v>
      </c>
      <c r="B96" s="15" t="s">
        <v>47</v>
      </c>
      <c r="C96" s="18">
        <v>15</v>
      </c>
      <c r="D96" s="18">
        <v>7</v>
      </c>
      <c r="E96" s="18">
        <v>21</v>
      </c>
      <c r="F96" s="18">
        <v>8</v>
      </c>
      <c r="G96" s="18">
        <v>10</v>
      </c>
      <c r="H96" s="18">
        <v>12</v>
      </c>
      <c r="I96" s="20" cm="1">
        <f t="array" ref="I96">SUM(--(COUNTIF($C96:$H96,C96:H96)&gt;1))</f>
        <v>0</v>
      </c>
      <c r="J96" s="33">
        <v>12</v>
      </c>
      <c r="K96" s="33">
        <v>8</v>
      </c>
      <c r="L96" s="33">
        <v>10</v>
      </c>
      <c r="M96" s="33">
        <v>7</v>
      </c>
      <c r="N96" s="33">
        <v>15</v>
      </c>
      <c r="O96" s="33">
        <v>21</v>
      </c>
      <c r="Q96" s="19">
        <f>IFERROR(IF(ISNUMBER(J96),IF(COUNTIF($J96:J96,J96)&gt;1,0,7-MATCH(J96,$C96:$H96,0)),0),0)</f>
        <v>1</v>
      </c>
      <c r="R96" s="19">
        <f>IFERROR(IF(ISNUMBER(K96),IF(COUNTIF($J96:K96,K96)&gt;1,0,7-MATCH(K96,$C96:$H96,0)),0),0)</f>
        <v>3</v>
      </c>
      <c r="S96" s="19">
        <f>IFERROR(IF(ISNUMBER(L96),IF(COUNTIF($J96:L96,L96)&gt;1,0,7-MATCH(L96,$C96:$H96,0)),0),0)</f>
        <v>2</v>
      </c>
      <c r="T96" s="19">
        <f>IFERROR(IF(ISNUMBER(M96),IF(COUNTIF($J96:M96,M96)&gt;1,0,7-MATCH(M96,$C96:$H96,0)),0),0)</f>
        <v>5</v>
      </c>
      <c r="U96" s="19">
        <f>IFERROR(IF(ISNUMBER(N96),IF(COUNTIF($J96:N96,N96)&gt;1,0,7-MATCH(N96,$C96:$H96,0)),0),0)</f>
        <v>6</v>
      </c>
      <c r="V96" s="19">
        <f>IFERROR(IF(ISNUMBER(O96),IF(COUNTIF($J96:O96,O96)&gt;1,0,7-MATCH(O96,$C96:$H96,0)),0),0)</f>
        <v>4</v>
      </c>
      <c r="W96" s="14">
        <f>SUM(Q96:V96)</f>
        <v>21</v>
      </c>
      <c r="X96" s="13">
        <f>COUNT(C96:H96)</f>
        <v>6</v>
      </c>
      <c r="Y96" s="13">
        <f>MAX(0,COUNTIF(Q96:V96,"&gt;0")+I96/2)</f>
        <v>6</v>
      </c>
      <c r="Z96" s="13" cm="1">
        <f t="array" ref="Z96">SUMPRODUCT(ISNUMBER(C96:H96)*$C$1:$H$1)</f>
        <v>21</v>
      </c>
    </row>
    <row r="97" spans="1:26" x14ac:dyDescent="0.25">
      <c r="A97" s="13">
        <v>56</v>
      </c>
      <c r="B97" s="15" t="s">
        <v>52</v>
      </c>
      <c r="C97" s="18">
        <v>20</v>
      </c>
      <c r="D97" s="18">
        <v>8</v>
      </c>
      <c r="E97" s="18">
        <v>24</v>
      </c>
      <c r="F97" s="18">
        <v>19</v>
      </c>
      <c r="G97" s="18">
        <v>6</v>
      </c>
      <c r="H97" s="18">
        <v>16</v>
      </c>
      <c r="I97" s="20" cm="1">
        <f t="array" ref="I97">SUM(--(COUNTIF($C97:$H97,C97:H97)&gt;1))</f>
        <v>0</v>
      </c>
      <c r="J97" s="33">
        <v>16</v>
      </c>
      <c r="K97" s="33">
        <v>24</v>
      </c>
      <c r="L97" s="33">
        <v>19</v>
      </c>
      <c r="M97" s="33">
        <v>6</v>
      </c>
      <c r="N97" s="33">
        <v>20</v>
      </c>
      <c r="O97" s="33">
        <v>8</v>
      </c>
      <c r="Q97" s="19">
        <f>IFERROR(IF(ISNUMBER(J97),IF(COUNTIF($J97:J97,J97)&gt;1,0,7-MATCH(J97,$C97:$H97,0)),0),0)</f>
        <v>1</v>
      </c>
      <c r="R97" s="19">
        <f>IFERROR(IF(ISNUMBER(K97),IF(COUNTIF($J97:K97,K97)&gt;1,0,7-MATCH(K97,$C97:$H97,0)),0),0)</f>
        <v>4</v>
      </c>
      <c r="S97" s="19">
        <f>IFERROR(IF(ISNUMBER(L97),IF(COUNTIF($J97:L97,L97)&gt;1,0,7-MATCH(L97,$C97:$H97,0)),0),0)</f>
        <v>3</v>
      </c>
      <c r="T97" s="19">
        <f>IFERROR(IF(ISNUMBER(M97),IF(COUNTIF($J97:M97,M97)&gt;1,0,7-MATCH(M97,$C97:$H97,0)),0),0)</f>
        <v>2</v>
      </c>
      <c r="U97" s="19">
        <f>IFERROR(IF(ISNUMBER(N97),IF(COUNTIF($J97:N97,N97)&gt;1,0,7-MATCH(N97,$C97:$H97,0)),0),0)</f>
        <v>6</v>
      </c>
      <c r="V97" s="19">
        <f>IFERROR(IF(ISNUMBER(O97),IF(COUNTIF($J97:O97,O97)&gt;1,0,7-MATCH(O97,$C97:$H97,0)),0),0)</f>
        <v>5</v>
      </c>
      <c r="W97" s="14">
        <f>SUM(Q97:V97)</f>
        <v>21</v>
      </c>
      <c r="X97" s="13">
        <f>COUNT(C97:H97)</f>
        <v>6</v>
      </c>
      <c r="Y97" s="13">
        <f>MAX(0,COUNTIF(Q97:V97,"&gt;0")+I97/2)</f>
        <v>6</v>
      </c>
      <c r="Z97" s="13" cm="1">
        <f t="array" ref="Z97">SUMPRODUCT(ISNUMBER(C97:H97)*$C$1:$H$1)</f>
        <v>21</v>
      </c>
    </row>
    <row r="98" spans="1:26" x14ac:dyDescent="0.25">
      <c r="A98" s="13">
        <v>69</v>
      </c>
      <c r="B98" s="15" t="s">
        <v>63</v>
      </c>
      <c r="C98" s="18">
        <v>14</v>
      </c>
      <c r="D98" s="18">
        <v>8</v>
      </c>
      <c r="E98" s="18">
        <v>15</v>
      </c>
      <c r="F98" s="18">
        <v>6</v>
      </c>
      <c r="G98" s="18">
        <v>9</v>
      </c>
      <c r="H98" s="18">
        <v>23</v>
      </c>
      <c r="I98" s="20" cm="1">
        <f t="array" ref="I98">SUM(--(COUNTIF($C98:$H98,C98:H98)&gt;1))</f>
        <v>0</v>
      </c>
      <c r="J98" s="33">
        <v>23</v>
      </c>
      <c r="K98" s="33">
        <v>15</v>
      </c>
      <c r="L98" s="33">
        <v>6</v>
      </c>
      <c r="M98" s="33">
        <v>9</v>
      </c>
      <c r="N98" s="33">
        <v>14</v>
      </c>
      <c r="O98" s="33">
        <v>8</v>
      </c>
      <c r="Q98" s="19">
        <f>IFERROR(IF(ISNUMBER(J98),IF(COUNTIF($J98:J98,J98)&gt;1,0,7-MATCH(J98,$C98:$H98,0)),0),0)</f>
        <v>1</v>
      </c>
      <c r="R98" s="19">
        <f>IFERROR(IF(ISNUMBER(K98),IF(COUNTIF($J98:K98,K98)&gt;1,0,7-MATCH(K98,$C98:$H98,0)),0),0)</f>
        <v>4</v>
      </c>
      <c r="S98" s="19">
        <f>IFERROR(IF(ISNUMBER(L98),IF(COUNTIF($J98:L98,L98)&gt;1,0,7-MATCH(L98,$C98:$H98,0)),0),0)</f>
        <v>3</v>
      </c>
      <c r="T98" s="19">
        <f>IFERROR(IF(ISNUMBER(M98),IF(COUNTIF($J98:M98,M98)&gt;1,0,7-MATCH(M98,$C98:$H98,0)),0),0)</f>
        <v>2</v>
      </c>
      <c r="U98" s="19">
        <f>IFERROR(IF(ISNUMBER(N98),IF(COUNTIF($J98:N98,N98)&gt;1,0,7-MATCH(N98,$C98:$H98,0)),0),0)</f>
        <v>6</v>
      </c>
      <c r="V98" s="19">
        <f>IFERROR(IF(ISNUMBER(O98),IF(COUNTIF($J98:O98,O98)&gt;1,0,7-MATCH(O98,$C98:$H98,0)),0),0)</f>
        <v>5</v>
      </c>
      <c r="W98" s="14">
        <f>SUM(Q98:V98)</f>
        <v>21</v>
      </c>
      <c r="X98" s="13">
        <f>COUNT(C98:H98)</f>
        <v>6</v>
      </c>
      <c r="Y98" s="13">
        <f>MAX(0,COUNTIF(Q98:V98,"&gt;0")+I98/2)</f>
        <v>6</v>
      </c>
      <c r="Z98" s="13" cm="1">
        <f t="array" ref="Z98">SUMPRODUCT(ISNUMBER(C98:H98)*$C$1:$H$1)</f>
        <v>21</v>
      </c>
    </row>
    <row r="99" spans="1:26" x14ac:dyDescent="0.25">
      <c r="A99" s="13">
        <v>108</v>
      </c>
      <c r="B99" s="15" t="s">
        <v>100</v>
      </c>
      <c r="C99" s="18">
        <v>26</v>
      </c>
      <c r="D99" s="18">
        <v>25</v>
      </c>
      <c r="E99" s="18">
        <v>28</v>
      </c>
      <c r="F99" s="18">
        <v>16</v>
      </c>
      <c r="G99" s="18">
        <v>3</v>
      </c>
      <c r="H99" s="18">
        <v>2</v>
      </c>
      <c r="I99" s="20" cm="1">
        <f t="array" ref="I99">SUM(--(COUNTIF($C99:$H99,C99:H99)&gt;1))</f>
        <v>0</v>
      </c>
      <c r="J99" s="33">
        <v>28</v>
      </c>
      <c r="K99" s="33">
        <v>25</v>
      </c>
      <c r="L99" s="33">
        <v>26</v>
      </c>
      <c r="M99" s="33">
        <v>2</v>
      </c>
      <c r="N99" s="33">
        <v>16</v>
      </c>
      <c r="O99" s="33">
        <v>3</v>
      </c>
      <c r="Q99" s="19">
        <f>IFERROR(IF(ISNUMBER(J99),IF(COUNTIF($J99:J99,J99)&gt;1,0,7-MATCH(J99,$C99:$H99,0)),0),0)</f>
        <v>4</v>
      </c>
      <c r="R99" s="19">
        <f>IFERROR(IF(ISNUMBER(K99),IF(COUNTIF($J99:K99,K99)&gt;1,0,7-MATCH(K99,$C99:$H99,0)),0),0)</f>
        <v>5</v>
      </c>
      <c r="S99" s="19">
        <f>IFERROR(IF(ISNUMBER(L99),IF(COUNTIF($J99:L99,L99)&gt;1,0,7-MATCH(L99,$C99:$H99,0)),0),0)</f>
        <v>6</v>
      </c>
      <c r="T99" s="19">
        <f>IFERROR(IF(ISNUMBER(M99),IF(COUNTIF($J99:M99,M99)&gt;1,0,7-MATCH(M99,$C99:$H99,0)),0),0)</f>
        <v>1</v>
      </c>
      <c r="U99" s="19">
        <f>IFERROR(IF(ISNUMBER(N99),IF(COUNTIF($J99:N99,N99)&gt;1,0,7-MATCH(N99,$C99:$H99,0)),0),0)</f>
        <v>3</v>
      </c>
      <c r="V99" s="19">
        <f>IFERROR(IF(ISNUMBER(O99),IF(COUNTIF($J99:O99,O99)&gt;1,0,7-MATCH(O99,$C99:$H99,0)),0),0)</f>
        <v>2</v>
      </c>
      <c r="W99" s="14">
        <f>SUM(Q99:V99)</f>
        <v>21</v>
      </c>
      <c r="X99" s="13">
        <f>COUNT(C99:H99)</f>
        <v>6</v>
      </c>
      <c r="Y99" s="13">
        <f>MAX(0,COUNTIF(Q99:V99,"&gt;0")+I99/2)</f>
        <v>6</v>
      </c>
      <c r="Z99" s="13" cm="1">
        <f t="array" ref="Z99">SUMPRODUCT(ISNUMBER(C99:H99)*$C$1:$H$1)</f>
        <v>21</v>
      </c>
    </row>
    <row r="100" spans="1:26" x14ac:dyDescent="0.25">
      <c r="A100" s="13">
        <v>115</v>
      </c>
      <c r="B100" s="15" t="s">
        <v>107</v>
      </c>
      <c r="C100" s="18">
        <v>26</v>
      </c>
      <c r="D100" s="18">
        <v>13</v>
      </c>
      <c r="E100" s="18">
        <v>9</v>
      </c>
      <c r="F100" s="18">
        <v>15</v>
      </c>
      <c r="G100" s="18">
        <v>7</v>
      </c>
      <c r="H100" s="18">
        <v>6</v>
      </c>
      <c r="I100" s="20" cm="1">
        <f t="array" ref="I100">SUM(--(COUNTIF($C100:$H100,C100:H100)&gt;1))</f>
        <v>0</v>
      </c>
      <c r="J100" s="33">
        <v>9</v>
      </c>
      <c r="K100" s="33">
        <v>7</v>
      </c>
      <c r="L100" s="33">
        <v>6</v>
      </c>
      <c r="M100" s="33">
        <v>15</v>
      </c>
      <c r="N100" s="33">
        <v>13</v>
      </c>
      <c r="O100" s="33">
        <v>26</v>
      </c>
      <c r="Q100" s="19">
        <f>IFERROR(IF(ISNUMBER(J100),IF(COUNTIF($J100:J100,J100)&gt;1,0,7-MATCH(J100,$C100:$H100,0)),0),0)</f>
        <v>4</v>
      </c>
      <c r="R100" s="19">
        <f>IFERROR(IF(ISNUMBER(K100),IF(COUNTIF($J100:K100,K100)&gt;1,0,7-MATCH(K100,$C100:$H100,0)),0),0)</f>
        <v>2</v>
      </c>
      <c r="S100" s="19">
        <f>IFERROR(IF(ISNUMBER(L100),IF(COUNTIF($J100:L100,L100)&gt;1,0,7-MATCH(L100,$C100:$H100,0)),0),0)</f>
        <v>1</v>
      </c>
      <c r="T100" s="19">
        <f>IFERROR(IF(ISNUMBER(M100),IF(COUNTIF($J100:M100,M100)&gt;1,0,7-MATCH(M100,$C100:$H100,0)),0),0)</f>
        <v>3</v>
      </c>
      <c r="U100" s="19">
        <f>IFERROR(IF(ISNUMBER(N100),IF(COUNTIF($J100:N100,N100)&gt;1,0,7-MATCH(N100,$C100:$H100,0)),0),0)</f>
        <v>5</v>
      </c>
      <c r="V100" s="19">
        <f>IFERROR(IF(ISNUMBER(O100),IF(COUNTIF($J100:O100,O100)&gt;1,0,7-MATCH(O100,$C100:$H100,0)),0),0)</f>
        <v>6</v>
      </c>
      <c r="W100" s="14">
        <f>SUM(Q100:V100)</f>
        <v>21</v>
      </c>
      <c r="X100" s="13">
        <f>COUNT(C100:H100)</f>
        <v>6</v>
      </c>
      <c r="Y100" s="13">
        <f>MAX(0,COUNTIF(Q100:V100,"&gt;0")+I100/2)</f>
        <v>6</v>
      </c>
      <c r="Z100" s="13" cm="1">
        <f t="array" ref="Z100">SUMPRODUCT(ISNUMBER(C100:H100)*$C$1:$H$1)</f>
        <v>21</v>
      </c>
    </row>
    <row r="101" spans="1:26" x14ac:dyDescent="0.25">
      <c r="A101" s="13">
        <v>94</v>
      </c>
      <c r="B101" s="15" t="s">
        <v>86</v>
      </c>
      <c r="C101" s="18">
        <v>16</v>
      </c>
      <c r="D101" s="18">
        <v>23</v>
      </c>
      <c r="E101" s="18">
        <v>19</v>
      </c>
      <c r="F101" s="18">
        <v>14</v>
      </c>
      <c r="G101" s="18">
        <v>21</v>
      </c>
      <c r="H101" s="18">
        <v>25</v>
      </c>
      <c r="I101" s="20" cm="1">
        <f t="array" ref="I101">SUM(--(COUNTIF($C101:$H101,C101:H101)&gt;1))</f>
        <v>0</v>
      </c>
      <c r="J101" s="33">
        <v>25</v>
      </c>
      <c r="K101" s="33">
        <v>16</v>
      </c>
      <c r="L101" s="33">
        <v>19</v>
      </c>
      <c r="M101" s="33">
        <v>23</v>
      </c>
      <c r="N101" s="33">
        <v>21</v>
      </c>
      <c r="O101" s="33">
        <v>14</v>
      </c>
      <c r="Q101" s="19">
        <f>IFERROR(IF(ISNUMBER(J101),IF(COUNTIF($J101:J101,J101)&gt;1,0,7-MATCH(J101,$C101:$H101,0)),0),0)</f>
        <v>1</v>
      </c>
      <c r="R101" s="19">
        <f>IFERROR(IF(ISNUMBER(K101),IF(COUNTIF($J101:K101,K101)&gt;1,0,7-MATCH(K101,$C101:$H101,0)),0),0)</f>
        <v>6</v>
      </c>
      <c r="S101" s="19">
        <f>IFERROR(IF(ISNUMBER(L101),IF(COUNTIF($J101:L101,L101)&gt;1,0,7-MATCH(L101,$C101:$H101,0)),0),0)</f>
        <v>4</v>
      </c>
      <c r="T101" s="19">
        <f>IFERROR(IF(ISNUMBER(M101),IF(COUNTIF($J101:M101,M101)&gt;1,0,7-MATCH(M101,$C101:$H101,0)),0),0)</f>
        <v>5</v>
      </c>
      <c r="U101" s="19">
        <f>IFERROR(IF(ISNUMBER(N101),IF(COUNTIF($J101:N101,N101)&gt;1,0,7-MATCH(N101,$C101:$H101,0)),0),0)</f>
        <v>2</v>
      </c>
      <c r="V101" s="19">
        <f>IFERROR(IF(ISNUMBER(O101),IF(COUNTIF($J101:O101,O101)&gt;1,0,7-MATCH(O101,$C101:$H101,0)),0),0)</f>
        <v>3</v>
      </c>
      <c r="W101" s="14">
        <f>SUM(Q101:V101)</f>
        <v>21</v>
      </c>
      <c r="X101" s="13">
        <f>COUNT(C101:H101)</f>
        <v>6</v>
      </c>
      <c r="Y101" s="13">
        <f>MAX(0,COUNTIF(Q101:V101,"&gt;0")+I101/2)</f>
        <v>6</v>
      </c>
      <c r="Z101" s="13" cm="1">
        <f t="array" ref="Z101">SUMPRODUCT(ISNUMBER(C101:H101)*$C$1:$H$1)</f>
        <v>21</v>
      </c>
    </row>
    <row r="102" spans="1:26" x14ac:dyDescent="0.25">
      <c r="A102" s="13">
        <v>133</v>
      </c>
      <c r="B102" s="15" t="s">
        <v>124</v>
      </c>
      <c r="C102" s="18">
        <v>15</v>
      </c>
      <c r="D102" s="18">
        <v>13</v>
      </c>
      <c r="E102" s="18">
        <v>6</v>
      </c>
      <c r="F102" s="18">
        <v>14</v>
      </c>
      <c r="G102" s="18">
        <v>5</v>
      </c>
      <c r="H102" s="18">
        <v>27</v>
      </c>
      <c r="I102" s="20" cm="1">
        <f t="array" ref="I102">SUM(--(COUNTIF($C102:$H102,C102:H102)&gt;1))</f>
        <v>0</v>
      </c>
      <c r="J102" s="33">
        <v>14</v>
      </c>
      <c r="K102" s="33">
        <v>6</v>
      </c>
      <c r="L102" s="33">
        <v>15</v>
      </c>
      <c r="M102" s="33">
        <v>5</v>
      </c>
      <c r="N102" s="33">
        <v>27</v>
      </c>
      <c r="O102" s="33">
        <v>13</v>
      </c>
      <c r="Q102" s="19">
        <f>IFERROR(IF(ISNUMBER(J102),IF(COUNTIF($J102:J102,J102)&gt;1,0,7-MATCH(J102,$C102:$H102,0)),0),0)</f>
        <v>3</v>
      </c>
      <c r="R102" s="19">
        <f>IFERROR(IF(ISNUMBER(K102),IF(COUNTIF($J102:K102,K102)&gt;1,0,7-MATCH(K102,$C102:$H102,0)),0),0)</f>
        <v>4</v>
      </c>
      <c r="S102" s="19">
        <f>IFERROR(IF(ISNUMBER(L102),IF(COUNTIF($J102:L102,L102)&gt;1,0,7-MATCH(L102,$C102:$H102,0)),0),0)</f>
        <v>6</v>
      </c>
      <c r="T102" s="19">
        <f>IFERROR(IF(ISNUMBER(M102),IF(COUNTIF($J102:M102,M102)&gt;1,0,7-MATCH(M102,$C102:$H102,0)),0),0)</f>
        <v>2</v>
      </c>
      <c r="U102" s="19">
        <f>IFERROR(IF(ISNUMBER(N102),IF(COUNTIF($J102:N102,N102)&gt;1,0,7-MATCH(N102,$C102:$H102,0)),0),0)</f>
        <v>1</v>
      </c>
      <c r="V102" s="19">
        <f>IFERROR(IF(ISNUMBER(O102),IF(COUNTIF($J102:O102,O102)&gt;1,0,7-MATCH(O102,$C102:$H102,0)),0),0)</f>
        <v>5</v>
      </c>
      <c r="W102" s="14">
        <f>SUM(Q102:V102)</f>
        <v>21</v>
      </c>
      <c r="X102" s="13">
        <f>COUNT(C102:H102)</f>
        <v>6</v>
      </c>
      <c r="Y102" s="13">
        <f>MAX(0,COUNTIF(Q102:V102,"&gt;0")+I102/2)</f>
        <v>6</v>
      </c>
      <c r="Z102" s="13" cm="1">
        <f t="array" ref="Z102">SUMPRODUCT(ISNUMBER(C102:H102)*$C$1:$H$1)</f>
        <v>21</v>
      </c>
    </row>
    <row r="103" spans="1:26" x14ac:dyDescent="0.25">
      <c r="A103" s="13">
        <v>40</v>
      </c>
      <c r="B103" s="15" t="s">
        <v>38</v>
      </c>
      <c r="C103" s="18">
        <v>7</v>
      </c>
      <c r="D103" s="18">
        <v>10</v>
      </c>
      <c r="E103" s="18">
        <v>16</v>
      </c>
      <c r="F103" s="18">
        <v>23</v>
      </c>
      <c r="G103" s="18">
        <v>6</v>
      </c>
      <c r="H103" s="18">
        <v>28</v>
      </c>
      <c r="I103" s="20" cm="1">
        <f t="array" ref="I103">SUM(--(COUNTIF($C103:$H103,C103:H103)&gt;1))</f>
        <v>0</v>
      </c>
      <c r="J103" s="33">
        <v>7</v>
      </c>
      <c r="K103" s="33">
        <v>23</v>
      </c>
      <c r="L103" s="33">
        <v>6</v>
      </c>
      <c r="M103" s="33">
        <v>10</v>
      </c>
      <c r="N103" s="33">
        <v>16</v>
      </c>
      <c r="O103" s="33">
        <v>28</v>
      </c>
      <c r="Q103" s="19">
        <f>IFERROR(IF(ISNUMBER(J103),IF(COUNTIF($J103:J103,J103)&gt;1,0,7-MATCH(J103,$C103:$H103,0)),0),0)</f>
        <v>6</v>
      </c>
      <c r="R103" s="19">
        <f>IFERROR(IF(ISNUMBER(K103),IF(COUNTIF($J103:K103,K103)&gt;1,0,7-MATCH(K103,$C103:$H103,0)),0),0)</f>
        <v>3</v>
      </c>
      <c r="S103" s="19">
        <f>IFERROR(IF(ISNUMBER(L103),IF(COUNTIF($J103:L103,L103)&gt;1,0,7-MATCH(L103,$C103:$H103,0)),0),0)</f>
        <v>2</v>
      </c>
      <c r="T103" s="19">
        <f>IFERROR(IF(ISNUMBER(M103),IF(COUNTIF($J103:M103,M103)&gt;1,0,7-MATCH(M103,$C103:$H103,0)),0),0)</f>
        <v>5</v>
      </c>
      <c r="U103" s="19">
        <f>IFERROR(IF(ISNUMBER(N103),IF(COUNTIF($J103:N103,N103)&gt;1,0,7-MATCH(N103,$C103:$H103,0)),0),0)</f>
        <v>4</v>
      </c>
      <c r="V103" s="19">
        <f>IFERROR(IF(ISNUMBER(O103),IF(COUNTIF($J103:O103,O103)&gt;1,0,7-MATCH(O103,$C103:$H103,0)),0),0)</f>
        <v>1</v>
      </c>
      <c r="W103" s="14">
        <f>SUM(Q103:V103)</f>
        <v>21</v>
      </c>
      <c r="X103" s="13">
        <f>COUNT(C103:H103)</f>
        <v>6</v>
      </c>
      <c r="Y103" s="13">
        <f>MAX(0,COUNTIF(Q103:V103,"&gt;0")+I103/2)</f>
        <v>6</v>
      </c>
      <c r="Z103" s="13" cm="1">
        <f t="array" ref="Z103">SUMPRODUCT(ISNUMBER(C103:H103)*$C$1:$H$1)</f>
        <v>21</v>
      </c>
    </row>
    <row r="104" spans="1:26" x14ac:dyDescent="0.25">
      <c r="A104" s="13">
        <v>20</v>
      </c>
      <c r="B104" s="15" t="s">
        <v>7</v>
      </c>
      <c r="C104" s="18">
        <v>25</v>
      </c>
      <c r="D104" s="18">
        <v>8</v>
      </c>
      <c r="E104" s="18">
        <v>14</v>
      </c>
      <c r="F104" s="18">
        <v>13</v>
      </c>
      <c r="G104" s="18">
        <v>9</v>
      </c>
      <c r="H104" s="18">
        <v>20</v>
      </c>
      <c r="I104" s="20" cm="1">
        <f t="array" ref="I104">SUM(--(COUNTIF($C104:$H104,C104:H104)&gt;1))</f>
        <v>0</v>
      </c>
      <c r="J104" s="33">
        <v>20</v>
      </c>
      <c r="K104" s="33">
        <v>8</v>
      </c>
      <c r="L104" s="33">
        <v>25</v>
      </c>
      <c r="M104" s="33">
        <v>14</v>
      </c>
      <c r="N104" s="33">
        <v>13</v>
      </c>
      <c r="O104" s="33">
        <v>9</v>
      </c>
      <c r="Q104" s="19">
        <f>IFERROR(IF(ISNUMBER(J104),IF(COUNTIF($J104:J104,J104)&gt;1,0,7-MATCH(J104,$C104:$H104,0)),0),0)</f>
        <v>1</v>
      </c>
      <c r="R104" s="19">
        <f>IFERROR(IF(ISNUMBER(K104),IF(COUNTIF($J104:K104,K104)&gt;1,0,7-MATCH(K104,$C104:$H104,0)),0),0)</f>
        <v>5</v>
      </c>
      <c r="S104" s="19">
        <f>IFERROR(IF(ISNUMBER(L104),IF(COUNTIF($J104:L104,L104)&gt;1,0,7-MATCH(L104,$C104:$H104,0)),0),0)</f>
        <v>6</v>
      </c>
      <c r="T104" s="19">
        <f>IFERROR(IF(ISNUMBER(M104),IF(COUNTIF($J104:M104,M104)&gt;1,0,7-MATCH(M104,$C104:$H104,0)),0),0)</f>
        <v>4</v>
      </c>
      <c r="U104" s="19">
        <f>IFERROR(IF(ISNUMBER(N104),IF(COUNTIF($J104:N104,N104)&gt;1,0,7-MATCH(N104,$C104:$H104,0)),0),0)</f>
        <v>3</v>
      </c>
      <c r="V104" s="19">
        <f>IFERROR(IF(ISNUMBER(O104),IF(COUNTIF($J104:O104,O104)&gt;1,0,7-MATCH(O104,$C104:$H104,0)),0),0)</f>
        <v>2</v>
      </c>
      <c r="W104" s="14">
        <f>SUM(Q104:V104)</f>
        <v>21</v>
      </c>
      <c r="X104" s="13">
        <f>COUNT(C104:H104)</f>
        <v>6</v>
      </c>
      <c r="Y104" s="13">
        <f>MAX(0,COUNTIF(Q104:V104,"&gt;0")+I104/2)</f>
        <v>6</v>
      </c>
      <c r="Z104" s="13" cm="1">
        <f t="array" ref="Z104">SUMPRODUCT(ISNUMBER(C104:H104)*$C$1:$H$1)</f>
        <v>21</v>
      </c>
    </row>
    <row r="105" spans="1:26" x14ac:dyDescent="0.25">
      <c r="A105" s="13">
        <v>138</v>
      </c>
      <c r="B105" s="15" t="s">
        <v>22</v>
      </c>
      <c r="C105" s="18">
        <v>15</v>
      </c>
      <c r="D105" s="18">
        <v>20</v>
      </c>
      <c r="E105" s="18">
        <v>8</v>
      </c>
      <c r="F105" s="18">
        <v>2</v>
      </c>
      <c r="G105" s="18">
        <v>23</v>
      </c>
      <c r="H105" s="18">
        <v>25</v>
      </c>
      <c r="I105" s="20" cm="1">
        <f t="array" ref="I105">SUM(--(COUNTIF($C105:$H105,C105:H105)&gt;1))</f>
        <v>0</v>
      </c>
      <c r="J105" s="33">
        <v>20</v>
      </c>
      <c r="K105" s="33">
        <v>2</v>
      </c>
      <c r="L105" s="33">
        <v>23</v>
      </c>
      <c r="M105" s="33">
        <v>8</v>
      </c>
      <c r="N105" s="33">
        <v>15</v>
      </c>
      <c r="O105" s="33">
        <v>25</v>
      </c>
      <c r="Q105" s="19">
        <f>IFERROR(IF(ISNUMBER(J105),IF(COUNTIF($J105:J105,J105)&gt;1,0,7-MATCH(J105,$C105:$H105,0)),0),0)</f>
        <v>5</v>
      </c>
      <c r="R105" s="19">
        <f>IFERROR(IF(ISNUMBER(K105),IF(COUNTIF($J105:K105,K105)&gt;1,0,7-MATCH(K105,$C105:$H105,0)),0),0)</f>
        <v>3</v>
      </c>
      <c r="S105" s="19">
        <f>IFERROR(IF(ISNUMBER(L105),IF(COUNTIF($J105:L105,L105)&gt;1,0,7-MATCH(L105,$C105:$H105,0)),0),0)</f>
        <v>2</v>
      </c>
      <c r="T105" s="19">
        <f>IFERROR(IF(ISNUMBER(M105),IF(COUNTIF($J105:M105,M105)&gt;1,0,7-MATCH(M105,$C105:$H105,0)),0),0)</f>
        <v>4</v>
      </c>
      <c r="U105" s="19">
        <f>IFERROR(IF(ISNUMBER(N105),IF(COUNTIF($J105:N105,N105)&gt;1,0,7-MATCH(N105,$C105:$H105,0)),0),0)</f>
        <v>6</v>
      </c>
      <c r="V105" s="19">
        <f>IFERROR(IF(ISNUMBER(O105),IF(COUNTIF($J105:O105,O105)&gt;1,0,7-MATCH(O105,$C105:$H105,0)),0),0)</f>
        <v>1</v>
      </c>
      <c r="W105" s="14">
        <f>SUM(Q105:V105)</f>
        <v>21</v>
      </c>
      <c r="X105" s="13">
        <f>COUNT(C105:H105)</f>
        <v>6</v>
      </c>
      <c r="Y105" s="13">
        <f>MAX(0,COUNTIF(Q105:V105,"&gt;0")+I105/2)</f>
        <v>6</v>
      </c>
      <c r="Z105" s="13" cm="1">
        <f t="array" ref="Z105">SUMPRODUCT(ISNUMBER(C105:H105)*$C$1:$H$1)</f>
        <v>21</v>
      </c>
    </row>
    <row r="106" spans="1:26" x14ac:dyDescent="0.25">
      <c r="A106" s="13">
        <v>1</v>
      </c>
      <c r="B106" s="15" t="s">
        <v>1</v>
      </c>
      <c r="C106" s="18">
        <v>1</v>
      </c>
      <c r="D106" s="18">
        <v>25</v>
      </c>
      <c r="E106" s="18">
        <v>20</v>
      </c>
      <c r="F106" s="18">
        <v>15</v>
      </c>
      <c r="G106" s="18">
        <v>21</v>
      </c>
      <c r="H106" s="18">
        <v>24</v>
      </c>
      <c r="I106" s="20" cm="1">
        <f t="array" ref="I106">SUM(--(COUNTIF($C106:$H106,C106:H106)&gt;1))</f>
        <v>0</v>
      </c>
      <c r="J106" s="33">
        <v>21</v>
      </c>
      <c r="K106" s="33">
        <v>25</v>
      </c>
      <c r="L106" s="33">
        <v>20</v>
      </c>
      <c r="M106" s="33">
        <v>1</v>
      </c>
      <c r="N106" s="33">
        <v>24</v>
      </c>
      <c r="O106" s="33">
        <v>15</v>
      </c>
      <c r="Q106" s="19">
        <f>IFERROR(IF(ISNUMBER(J106),IF(COUNTIF($J106:J106,J106)&gt;1,0,7-MATCH(J106,$C106:$H106,0)),0),0)</f>
        <v>2</v>
      </c>
      <c r="R106" s="19">
        <f>IFERROR(IF(ISNUMBER(K106),IF(COUNTIF($J106:K106,K106)&gt;1,0,7-MATCH(K106,$C106:$H106,0)),0),0)</f>
        <v>5</v>
      </c>
      <c r="S106" s="19">
        <f>IFERROR(IF(ISNUMBER(L106),IF(COUNTIF($J106:L106,L106)&gt;1,0,7-MATCH(L106,$C106:$H106,0)),0),0)</f>
        <v>4</v>
      </c>
      <c r="T106" s="19">
        <f>IFERROR(IF(ISNUMBER(M106),IF(COUNTIF($J106:M106,M106)&gt;1,0,7-MATCH(M106,$C106:$H106,0)),0),0)</f>
        <v>6</v>
      </c>
      <c r="U106" s="19">
        <f>IFERROR(IF(ISNUMBER(N106),IF(COUNTIF($J106:N106,N106)&gt;1,0,7-MATCH(N106,$C106:$H106,0)),0),0)</f>
        <v>1</v>
      </c>
      <c r="V106" s="19">
        <f>IFERROR(IF(ISNUMBER(O106),IF(COUNTIF($J106:O106,O106)&gt;1,0,7-MATCH(O106,$C106:$H106,0)),0),0)</f>
        <v>3</v>
      </c>
      <c r="W106" s="14">
        <f>SUM(Q106:V106)</f>
        <v>21</v>
      </c>
      <c r="X106" s="13">
        <f>COUNT(C106:H106)</f>
        <v>6</v>
      </c>
      <c r="Y106" s="13">
        <f>MAX(0,COUNTIF(Q106:V106,"&gt;0")+I106/2)</f>
        <v>6</v>
      </c>
      <c r="Z106" s="13" cm="1">
        <f t="array" ref="Z106">SUMPRODUCT(ISNUMBER(C106:H106)*$C$1:$H$1)</f>
        <v>21</v>
      </c>
    </row>
    <row r="107" spans="1:26" x14ac:dyDescent="0.25">
      <c r="A107" s="13">
        <v>9</v>
      </c>
      <c r="B107" s="15" t="s">
        <v>9</v>
      </c>
      <c r="C107" s="18">
        <v>2</v>
      </c>
      <c r="D107" s="18">
        <v>1</v>
      </c>
      <c r="E107" s="18">
        <v>8</v>
      </c>
      <c r="F107" s="18">
        <v>20</v>
      </c>
      <c r="G107" s="18">
        <v>22</v>
      </c>
      <c r="H107" s="18">
        <v>11</v>
      </c>
      <c r="I107" s="20" cm="1">
        <f t="array" ref="I107">SUM(--(COUNTIF($C107:$H107,C107:H107)&gt;1))</f>
        <v>0</v>
      </c>
      <c r="J107" s="33">
        <v>1</v>
      </c>
      <c r="K107" s="33">
        <v>22</v>
      </c>
      <c r="L107" s="33">
        <v>2</v>
      </c>
      <c r="M107" s="33">
        <v>20</v>
      </c>
      <c r="N107" s="33">
        <v>8</v>
      </c>
      <c r="O107" s="33">
        <v>11</v>
      </c>
      <c r="Q107" s="19">
        <f>IFERROR(IF(ISNUMBER(J107),IF(COUNTIF($J107:J107,J107)&gt;1,0,7-MATCH(J107,$C107:$H107,0)),0),0)</f>
        <v>5</v>
      </c>
      <c r="R107" s="19">
        <f>IFERROR(IF(ISNUMBER(K107),IF(COUNTIF($J107:K107,K107)&gt;1,0,7-MATCH(K107,$C107:$H107,0)),0),0)</f>
        <v>2</v>
      </c>
      <c r="S107" s="19">
        <f>IFERROR(IF(ISNUMBER(L107),IF(COUNTIF($J107:L107,L107)&gt;1,0,7-MATCH(L107,$C107:$H107,0)),0),0)</f>
        <v>6</v>
      </c>
      <c r="T107" s="19">
        <f>IFERROR(IF(ISNUMBER(M107),IF(COUNTIF($J107:M107,M107)&gt;1,0,7-MATCH(M107,$C107:$H107,0)),0),0)</f>
        <v>3</v>
      </c>
      <c r="U107" s="19">
        <f>IFERROR(IF(ISNUMBER(N107),IF(COUNTIF($J107:N107,N107)&gt;1,0,7-MATCH(N107,$C107:$H107,0)),0),0)</f>
        <v>4</v>
      </c>
      <c r="V107" s="19">
        <f>IFERROR(IF(ISNUMBER(O107),IF(COUNTIF($J107:O107,O107)&gt;1,0,7-MATCH(O107,$C107:$H107,0)),0),0)</f>
        <v>1</v>
      </c>
      <c r="W107" s="14">
        <f>SUM(Q107:V107)</f>
        <v>21</v>
      </c>
      <c r="X107" s="13">
        <f>COUNT(C107:H107)</f>
        <v>6</v>
      </c>
      <c r="Y107" s="13">
        <f>MAX(0,COUNTIF(Q107:V107,"&gt;0")+I107/2)</f>
        <v>6</v>
      </c>
      <c r="Z107" s="13" cm="1">
        <f t="array" ref="Z107">SUMPRODUCT(ISNUMBER(C107:H107)*$C$1:$H$1)</f>
        <v>21</v>
      </c>
    </row>
    <row r="108" spans="1:26" x14ac:dyDescent="0.25">
      <c r="A108" s="13">
        <v>13</v>
      </c>
      <c r="B108" s="15" t="s">
        <v>13</v>
      </c>
      <c r="C108" s="18">
        <v>14</v>
      </c>
      <c r="D108" s="18">
        <v>19</v>
      </c>
      <c r="E108" s="18">
        <v>13</v>
      </c>
      <c r="F108" s="18">
        <v>20</v>
      </c>
      <c r="G108" s="18">
        <v>8</v>
      </c>
      <c r="H108" s="18">
        <v>24</v>
      </c>
      <c r="I108" s="20" cm="1">
        <f t="array" ref="I108">SUM(--(COUNTIF($C108:$H108,C108:H108)&gt;1))</f>
        <v>0</v>
      </c>
      <c r="J108" s="33">
        <v>19</v>
      </c>
      <c r="K108" s="33">
        <v>24</v>
      </c>
      <c r="L108" s="33">
        <v>20</v>
      </c>
      <c r="M108" s="33">
        <v>8</v>
      </c>
      <c r="N108" s="33">
        <v>14</v>
      </c>
      <c r="O108" s="33">
        <v>13</v>
      </c>
      <c r="Q108" s="19">
        <f>IFERROR(IF(ISNUMBER(J108),IF(COUNTIF($J108:J108,J108)&gt;1,0,7-MATCH(J108,$C108:$H108,0)),0),0)</f>
        <v>5</v>
      </c>
      <c r="R108" s="19">
        <f>IFERROR(IF(ISNUMBER(K108),IF(COUNTIF($J108:K108,K108)&gt;1,0,7-MATCH(K108,$C108:$H108,0)),0),0)</f>
        <v>1</v>
      </c>
      <c r="S108" s="19">
        <f>IFERROR(IF(ISNUMBER(L108),IF(COUNTIF($J108:L108,L108)&gt;1,0,7-MATCH(L108,$C108:$H108,0)),0),0)</f>
        <v>3</v>
      </c>
      <c r="T108" s="19">
        <f>IFERROR(IF(ISNUMBER(M108),IF(COUNTIF($J108:M108,M108)&gt;1,0,7-MATCH(M108,$C108:$H108,0)),0),0)</f>
        <v>2</v>
      </c>
      <c r="U108" s="19">
        <f>IFERROR(IF(ISNUMBER(N108),IF(COUNTIF($J108:N108,N108)&gt;1,0,7-MATCH(N108,$C108:$H108,0)),0),0)</f>
        <v>6</v>
      </c>
      <c r="V108" s="19">
        <f>IFERROR(IF(ISNUMBER(O108),IF(COUNTIF($J108:O108,O108)&gt;1,0,7-MATCH(O108,$C108:$H108,0)),0),0)</f>
        <v>4</v>
      </c>
      <c r="W108" s="14">
        <f>SUM(Q108:V108)</f>
        <v>21</v>
      </c>
      <c r="X108" s="13">
        <f>COUNT(C108:H108)</f>
        <v>6</v>
      </c>
      <c r="Y108" s="13">
        <f>MAX(0,COUNTIF(Q108:V108,"&gt;0")+I108/2)</f>
        <v>6</v>
      </c>
      <c r="Z108" s="13" cm="1">
        <f t="array" ref="Z108">SUMPRODUCT(ISNUMBER(C108:H108)*$C$1:$H$1)</f>
        <v>21</v>
      </c>
    </row>
    <row r="109" spans="1:26" x14ac:dyDescent="0.25">
      <c r="A109" s="13">
        <v>15</v>
      </c>
      <c r="B109" s="15" t="s">
        <v>15</v>
      </c>
      <c r="C109" s="18">
        <v>6</v>
      </c>
      <c r="D109" s="18">
        <v>8</v>
      </c>
      <c r="E109" s="18">
        <v>14</v>
      </c>
      <c r="F109" s="18">
        <v>20</v>
      </c>
      <c r="G109" s="18">
        <v>26</v>
      </c>
      <c r="H109" s="18">
        <v>18</v>
      </c>
      <c r="I109" s="20" cm="1">
        <f t="array" ref="I109">SUM(--(COUNTIF($C109:$H109,C109:H109)&gt;1))</f>
        <v>0</v>
      </c>
      <c r="J109" s="33">
        <v>18</v>
      </c>
      <c r="K109" s="33">
        <v>20</v>
      </c>
      <c r="L109" s="33">
        <v>6</v>
      </c>
      <c r="M109" s="33">
        <v>14</v>
      </c>
      <c r="N109" s="33">
        <v>8</v>
      </c>
      <c r="O109" s="33">
        <v>26</v>
      </c>
      <c r="Q109" s="19">
        <f>IFERROR(IF(ISNUMBER(J109),IF(COUNTIF($J109:J109,J109)&gt;1,0,7-MATCH(J109,$C109:$H109,0)),0),0)</f>
        <v>1</v>
      </c>
      <c r="R109" s="19">
        <f>IFERROR(IF(ISNUMBER(K109),IF(COUNTIF($J109:K109,K109)&gt;1,0,7-MATCH(K109,$C109:$H109,0)),0),0)</f>
        <v>3</v>
      </c>
      <c r="S109" s="19">
        <f>IFERROR(IF(ISNUMBER(L109),IF(COUNTIF($J109:L109,L109)&gt;1,0,7-MATCH(L109,$C109:$H109,0)),0),0)</f>
        <v>6</v>
      </c>
      <c r="T109" s="19">
        <f>IFERROR(IF(ISNUMBER(M109),IF(COUNTIF($J109:M109,M109)&gt;1,0,7-MATCH(M109,$C109:$H109,0)),0),0)</f>
        <v>4</v>
      </c>
      <c r="U109" s="19">
        <f>IFERROR(IF(ISNUMBER(N109),IF(COUNTIF($J109:N109,N109)&gt;1,0,7-MATCH(N109,$C109:$H109,0)),0),0)</f>
        <v>5</v>
      </c>
      <c r="V109" s="19">
        <f>IFERROR(IF(ISNUMBER(O109),IF(COUNTIF($J109:O109,O109)&gt;1,0,7-MATCH(O109,$C109:$H109,0)),0),0)</f>
        <v>2</v>
      </c>
      <c r="W109" s="14">
        <f>SUM(Q109:V109)</f>
        <v>21</v>
      </c>
      <c r="X109" s="13">
        <f>COUNT(C109:H109)</f>
        <v>6</v>
      </c>
      <c r="Y109" s="13">
        <f>MAX(0,COUNTIF(Q109:V109,"&gt;0")+I109/2)</f>
        <v>6</v>
      </c>
      <c r="Z109" s="13" cm="1">
        <f t="array" ref="Z109">SUMPRODUCT(ISNUMBER(C109:H109)*$C$1:$H$1)</f>
        <v>21</v>
      </c>
    </row>
    <row r="110" spans="1:26" x14ac:dyDescent="0.25">
      <c r="A110" s="13">
        <v>16</v>
      </c>
      <c r="B110" s="15" t="s">
        <v>16</v>
      </c>
      <c r="C110" s="18">
        <v>14</v>
      </c>
      <c r="D110" s="18">
        <v>16</v>
      </c>
      <c r="E110" s="18">
        <v>8</v>
      </c>
      <c r="F110" s="18">
        <v>20</v>
      </c>
      <c r="G110" s="18">
        <v>7</v>
      </c>
      <c r="H110" s="18">
        <v>2</v>
      </c>
      <c r="I110" s="20" cm="1">
        <f t="array" ref="I110">SUM(--(COUNTIF($C110:$H110,C110:H110)&gt;1))</f>
        <v>0</v>
      </c>
      <c r="J110" s="33">
        <v>2</v>
      </c>
      <c r="K110" s="33">
        <v>7</v>
      </c>
      <c r="L110" s="33">
        <v>20</v>
      </c>
      <c r="M110" s="33">
        <v>8</v>
      </c>
      <c r="N110" s="33">
        <v>14</v>
      </c>
      <c r="O110" s="33">
        <v>16</v>
      </c>
      <c r="Q110" s="19">
        <f>IFERROR(IF(ISNUMBER(J110),IF(COUNTIF($J110:J110,J110)&gt;1,0,7-MATCH(J110,$C110:$H110,0)),0),0)</f>
        <v>1</v>
      </c>
      <c r="R110" s="19">
        <f>IFERROR(IF(ISNUMBER(K110),IF(COUNTIF($J110:K110,K110)&gt;1,0,7-MATCH(K110,$C110:$H110,0)),0),0)</f>
        <v>2</v>
      </c>
      <c r="S110" s="19">
        <f>IFERROR(IF(ISNUMBER(L110),IF(COUNTIF($J110:L110,L110)&gt;1,0,7-MATCH(L110,$C110:$H110,0)),0),0)</f>
        <v>3</v>
      </c>
      <c r="T110" s="19">
        <f>IFERROR(IF(ISNUMBER(M110),IF(COUNTIF($J110:M110,M110)&gt;1,0,7-MATCH(M110,$C110:$H110,0)),0),0)</f>
        <v>4</v>
      </c>
      <c r="U110" s="19">
        <f>IFERROR(IF(ISNUMBER(N110),IF(COUNTIF($J110:N110,N110)&gt;1,0,7-MATCH(N110,$C110:$H110,0)),0),0)</f>
        <v>6</v>
      </c>
      <c r="V110" s="19">
        <f>IFERROR(IF(ISNUMBER(O110),IF(COUNTIF($J110:O110,O110)&gt;1,0,7-MATCH(O110,$C110:$H110,0)),0),0)</f>
        <v>5</v>
      </c>
      <c r="W110" s="14">
        <f>SUM(Q110:V110)</f>
        <v>21</v>
      </c>
      <c r="X110" s="13">
        <f>COUNT(C110:H110)</f>
        <v>6</v>
      </c>
      <c r="Y110" s="13">
        <f>MAX(0,COUNTIF(Q110:V110,"&gt;0")+I110/2)</f>
        <v>6</v>
      </c>
      <c r="Z110" s="13" cm="1">
        <f t="array" ref="Z110">SUMPRODUCT(ISNUMBER(C110:H110)*$C$1:$H$1)</f>
        <v>21</v>
      </c>
    </row>
    <row r="111" spans="1:26" x14ac:dyDescent="0.25">
      <c r="A111" s="13">
        <v>17</v>
      </c>
      <c r="B111" s="15" t="s">
        <v>17</v>
      </c>
      <c r="C111" s="18">
        <v>18</v>
      </c>
      <c r="D111" s="18">
        <v>16</v>
      </c>
      <c r="E111" s="18">
        <v>22</v>
      </c>
      <c r="F111" s="18">
        <v>19</v>
      </c>
      <c r="G111" s="18">
        <v>3</v>
      </c>
      <c r="H111" s="18">
        <v>11</v>
      </c>
      <c r="I111" s="20" cm="1">
        <f t="array" ref="I111">SUM(--(COUNTIF($C111:$H111,C111:H111)&gt;1))</f>
        <v>0</v>
      </c>
      <c r="J111" s="33">
        <v>18</v>
      </c>
      <c r="K111" s="33">
        <v>22</v>
      </c>
      <c r="L111" s="33">
        <v>16</v>
      </c>
      <c r="M111" s="33">
        <v>19</v>
      </c>
      <c r="N111" s="33">
        <v>11</v>
      </c>
      <c r="O111" s="33">
        <v>3</v>
      </c>
      <c r="Q111" s="19">
        <f>IFERROR(IF(ISNUMBER(J111),IF(COUNTIF($J111:J111,J111)&gt;1,0,7-MATCH(J111,$C111:$H111,0)),0),0)</f>
        <v>6</v>
      </c>
      <c r="R111" s="19">
        <f>IFERROR(IF(ISNUMBER(K111),IF(COUNTIF($J111:K111,K111)&gt;1,0,7-MATCH(K111,$C111:$H111,0)),0),0)</f>
        <v>4</v>
      </c>
      <c r="S111" s="19">
        <f>IFERROR(IF(ISNUMBER(L111),IF(COUNTIF($J111:L111,L111)&gt;1,0,7-MATCH(L111,$C111:$H111,0)),0),0)</f>
        <v>5</v>
      </c>
      <c r="T111" s="19">
        <f>IFERROR(IF(ISNUMBER(M111),IF(COUNTIF($J111:M111,M111)&gt;1,0,7-MATCH(M111,$C111:$H111,0)),0),0)</f>
        <v>3</v>
      </c>
      <c r="U111" s="19">
        <f>IFERROR(IF(ISNUMBER(N111),IF(COUNTIF($J111:N111,N111)&gt;1,0,7-MATCH(N111,$C111:$H111,0)),0),0)</f>
        <v>1</v>
      </c>
      <c r="V111" s="19">
        <f>IFERROR(IF(ISNUMBER(O111),IF(COUNTIF($J111:O111,O111)&gt;1,0,7-MATCH(O111,$C111:$H111,0)),0),0)</f>
        <v>2</v>
      </c>
      <c r="W111" s="14">
        <f>SUM(Q111:V111)</f>
        <v>21</v>
      </c>
      <c r="X111" s="13">
        <f>COUNT(C111:H111)</f>
        <v>6</v>
      </c>
      <c r="Y111" s="13">
        <f>MAX(0,COUNTIF(Q111:V111,"&gt;0")+I111/2)</f>
        <v>6</v>
      </c>
      <c r="Z111" s="13" cm="1">
        <f t="array" ref="Z111">SUMPRODUCT(ISNUMBER(C111:H111)*$C$1:$H$1)</f>
        <v>21</v>
      </c>
    </row>
    <row r="112" spans="1:26" x14ac:dyDescent="0.25">
      <c r="A112" s="13">
        <v>18</v>
      </c>
      <c r="B112" s="15" t="s">
        <v>18</v>
      </c>
      <c r="C112" s="18">
        <v>8</v>
      </c>
      <c r="D112" s="18">
        <v>14</v>
      </c>
      <c r="E112" s="18">
        <v>20</v>
      </c>
      <c r="F112" s="18">
        <v>6</v>
      </c>
      <c r="G112" s="18">
        <v>26</v>
      </c>
      <c r="H112" s="18">
        <v>18</v>
      </c>
      <c r="I112" s="20" cm="1">
        <f t="array" ref="I112">SUM(--(COUNTIF($C112:$H112,C112:H112)&gt;1))</f>
        <v>0</v>
      </c>
      <c r="J112" s="33">
        <v>6</v>
      </c>
      <c r="K112" s="33">
        <v>18</v>
      </c>
      <c r="L112" s="33">
        <v>14</v>
      </c>
      <c r="M112" s="33">
        <v>20</v>
      </c>
      <c r="N112" s="33">
        <v>8</v>
      </c>
      <c r="O112" s="33">
        <v>26</v>
      </c>
      <c r="Q112" s="19">
        <f>IFERROR(IF(ISNUMBER(J112),IF(COUNTIF($J112:J112,J112)&gt;1,0,7-MATCH(J112,$C112:$H112,0)),0),0)</f>
        <v>3</v>
      </c>
      <c r="R112" s="19">
        <f>IFERROR(IF(ISNUMBER(K112),IF(COUNTIF($J112:K112,K112)&gt;1,0,7-MATCH(K112,$C112:$H112,0)),0),0)</f>
        <v>1</v>
      </c>
      <c r="S112" s="19">
        <f>IFERROR(IF(ISNUMBER(L112),IF(COUNTIF($J112:L112,L112)&gt;1,0,7-MATCH(L112,$C112:$H112,0)),0),0)</f>
        <v>5</v>
      </c>
      <c r="T112" s="19">
        <f>IFERROR(IF(ISNUMBER(M112),IF(COUNTIF($J112:M112,M112)&gt;1,0,7-MATCH(M112,$C112:$H112,0)),0),0)</f>
        <v>4</v>
      </c>
      <c r="U112" s="19">
        <f>IFERROR(IF(ISNUMBER(N112),IF(COUNTIF($J112:N112,N112)&gt;1,0,7-MATCH(N112,$C112:$H112,0)),0),0)</f>
        <v>6</v>
      </c>
      <c r="V112" s="19">
        <f>IFERROR(IF(ISNUMBER(O112),IF(COUNTIF($J112:O112,O112)&gt;1,0,7-MATCH(O112,$C112:$H112,0)),0),0)</f>
        <v>2</v>
      </c>
      <c r="W112" s="14">
        <f>SUM(Q112:V112)</f>
        <v>21</v>
      </c>
      <c r="X112" s="13">
        <f>COUNT(C112:H112)</f>
        <v>6</v>
      </c>
      <c r="Y112" s="13">
        <f>MAX(0,COUNTIF(Q112:V112,"&gt;0")+I112/2)</f>
        <v>6</v>
      </c>
      <c r="Z112" s="13" cm="1">
        <f t="array" ref="Z112">SUMPRODUCT(ISNUMBER(C112:H112)*$C$1:$H$1)</f>
        <v>21</v>
      </c>
    </row>
    <row r="113" spans="1:26" x14ac:dyDescent="0.25">
      <c r="A113" s="13">
        <v>23</v>
      </c>
      <c r="B113" s="15" t="s">
        <v>22</v>
      </c>
      <c r="C113" s="18">
        <v>13</v>
      </c>
      <c r="D113" s="18">
        <v>14</v>
      </c>
      <c r="E113" s="18">
        <v>8</v>
      </c>
      <c r="F113" s="18">
        <v>20</v>
      </c>
      <c r="G113" s="18">
        <v>23</v>
      </c>
      <c r="H113" s="18">
        <v>26</v>
      </c>
      <c r="I113" s="20" cm="1">
        <f t="array" ref="I113">SUM(--(COUNTIF($C113:$H113,C113:H113)&gt;1))</f>
        <v>0</v>
      </c>
      <c r="J113" s="33">
        <v>8</v>
      </c>
      <c r="K113" s="33">
        <v>20</v>
      </c>
      <c r="L113" s="33">
        <v>23</v>
      </c>
      <c r="M113" s="33">
        <v>14</v>
      </c>
      <c r="N113" s="33">
        <v>26</v>
      </c>
      <c r="O113" s="33">
        <v>13</v>
      </c>
      <c r="Q113" s="19">
        <f>IFERROR(IF(ISNUMBER(J113),IF(COUNTIF($J113:J113,J113)&gt;1,0,7-MATCH(J113,$C113:$H113,0)),0),0)</f>
        <v>4</v>
      </c>
      <c r="R113" s="19">
        <f>IFERROR(IF(ISNUMBER(K113),IF(COUNTIF($J113:K113,K113)&gt;1,0,7-MATCH(K113,$C113:$H113,0)),0),0)</f>
        <v>3</v>
      </c>
      <c r="S113" s="19">
        <f>IFERROR(IF(ISNUMBER(L113),IF(COUNTIF($J113:L113,L113)&gt;1,0,7-MATCH(L113,$C113:$H113,0)),0),0)</f>
        <v>2</v>
      </c>
      <c r="T113" s="19">
        <f>IFERROR(IF(ISNUMBER(M113),IF(COUNTIF($J113:M113,M113)&gt;1,0,7-MATCH(M113,$C113:$H113,0)),0),0)</f>
        <v>5</v>
      </c>
      <c r="U113" s="19">
        <f>IFERROR(IF(ISNUMBER(N113),IF(COUNTIF($J113:N113,N113)&gt;1,0,7-MATCH(N113,$C113:$H113,0)),0),0)</f>
        <v>1</v>
      </c>
      <c r="V113" s="19">
        <f>IFERROR(IF(ISNUMBER(O113),IF(COUNTIF($J113:O113,O113)&gt;1,0,7-MATCH(O113,$C113:$H113,0)),0),0)</f>
        <v>6</v>
      </c>
      <c r="W113" s="14">
        <f>SUM(Q113:V113)</f>
        <v>21</v>
      </c>
      <c r="X113" s="13">
        <f>COUNT(C113:H113)</f>
        <v>6</v>
      </c>
      <c r="Y113" s="13">
        <f>MAX(0,COUNTIF(Q113:V113,"&gt;0")+I113/2)</f>
        <v>6</v>
      </c>
      <c r="Z113" s="13" cm="1">
        <f t="array" ref="Z113">SUMPRODUCT(ISNUMBER(C113:H113)*$C$1:$H$1)</f>
        <v>21</v>
      </c>
    </row>
    <row r="114" spans="1:26" x14ac:dyDescent="0.25">
      <c r="A114" s="13">
        <v>26</v>
      </c>
      <c r="B114" s="15" t="s">
        <v>25</v>
      </c>
      <c r="C114" s="18">
        <v>26</v>
      </c>
      <c r="D114" s="18">
        <v>16</v>
      </c>
      <c r="E114" s="18">
        <v>18</v>
      </c>
      <c r="F114" s="18">
        <v>8</v>
      </c>
      <c r="G114" s="18">
        <v>2</v>
      </c>
      <c r="H114" s="18">
        <v>28</v>
      </c>
      <c r="I114" s="20" cm="1">
        <f t="array" ref="I114">SUM(--(COUNTIF($C114:$H114,C114:H114)&gt;1))</f>
        <v>0</v>
      </c>
      <c r="J114" s="33">
        <v>26</v>
      </c>
      <c r="K114" s="33">
        <v>28</v>
      </c>
      <c r="L114" s="33">
        <v>2</v>
      </c>
      <c r="M114" s="33">
        <v>8</v>
      </c>
      <c r="N114" s="33">
        <v>18</v>
      </c>
      <c r="O114" s="33">
        <v>16</v>
      </c>
      <c r="Q114" s="19">
        <f>IFERROR(IF(ISNUMBER(J114),IF(COUNTIF($J114:J114,J114)&gt;1,0,7-MATCH(J114,$C114:$H114,0)),0),0)</f>
        <v>6</v>
      </c>
      <c r="R114" s="19">
        <f>IFERROR(IF(ISNUMBER(K114),IF(COUNTIF($J114:K114,K114)&gt;1,0,7-MATCH(K114,$C114:$H114,0)),0),0)</f>
        <v>1</v>
      </c>
      <c r="S114" s="19">
        <f>IFERROR(IF(ISNUMBER(L114),IF(COUNTIF($J114:L114,L114)&gt;1,0,7-MATCH(L114,$C114:$H114,0)),0),0)</f>
        <v>2</v>
      </c>
      <c r="T114" s="19">
        <f>IFERROR(IF(ISNUMBER(M114),IF(COUNTIF($J114:M114,M114)&gt;1,0,7-MATCH(M114,$C114:$H114,0)),0),0)</f>
        <v>3</v>
      </c>
      <c r="U114" s="19">
        <f>IFERROR(IF(ISNUMBER(N114),IF(COUNTIF($J114:N114,N114)&gt;1,0,7-MATCH(N114,$C114:$H114,0)),0),0)</f>
        <v>4</v>
      </c>
      <c r="V114" s="19">
        <f>IFERROR(IF(ISNUMBER(O114),IF(COUNTIF($J114:O114,O114)&gt;1,0,7-MATCH(O114,$C114:$H114,0)),0),0)</f>
        <v>5</v>
      </c>
      <c r="W114" s="14">
        <f>SUM(Q114:V114)</f>
        <v>21</v>
      </c>
      <c r="X114" s="13">
        <f>COUNT(C114:H114)</f>
        <v>6</v>
      </c>
      <c r="Y114" s="13">
        <f>MAX(0,COUNTIF(Q114:V114,"&gt;0")+I114/2)</f>
        <v>6</v>
      </c>
      <c r="Z114" s="13" cm="1">
        <f t="array" ref="Z114">SUMPRODUCT(ISNUMBER(C114:H114)*$C$1:$H$1)</f>
        <v>21</v>
      </c>
    </row>
    <row r="115" spans="1:26" x14ac:dyDescent="0.25">
      <c r="A115" s="13">
        <v>31</v>
      </c>
      <c r="B115" s="15" t="s">
        <v>29</v>
      </c>
      <c r="C115" s="18">
        <v>14</v>
      </c>
      <c r="D115" s="18">
        <v>8</v>
      </c>
      <c r="E115" s="18">
        <v>23</v>
      </c>
      <c r="F115" s="18">
        <v>25</v>
      </c>
      <c r="G115" s="18">
        <v>20</v>
      </c>
      <c r="H115" s="18">
        <v>7</v>
      </c>
      <c r="I115" s="20" cm="1">
        <f t="array" ref="I115">SUM(--(COUNTIF($C115:$H115,C115:H115)&gt;1))</f>
        <v>0</v>
      </c>
      <c r="J115" s="33">
        <v>23</v>
      </c>
      <c r="K115" s="33">
        <v>7</v>
      </c>
      <c r="L115" s="33">
        <v>25</v>
      </c>
      <c r="M115" s="33">
        <v>20</v>
      </c>
      <c r="N115" s="33">
        <v>8</v>
      </c>
      <c r="O115" s="33">
        <v>14</v>
      </c>
      <c r="Q115" s="19">
        <f>IFERROR(IF(ISNUMBER(J115),IF(COUNTIF($J115:J115,J115)&gt;1,0,7-MATCH(J115,$C115:$H115,0)),0),0)</f>
        <v>4</v>
      </c>
      <c r="R115" s="19">
        <f>IFERROR(IF(ISNUMBER(K115),IF(COUNTIF($J115:K115,K115)&gt;1,0,7-MATCH(K115,$C115:$H115,0)),0),0)</f>
        <v>1</v>
      </c>
      <c r="S115" s="19">
        <f>IFERROR(IF(ISNUMBER(L115),IF(COUNTIF($J115:L115,L115)&gt;1,0,7-MATCH(L115,$C115:$H115,0)),0),0)</f>
        <v>3</v>
      </c>
      <c r="T115" s="19">
        <f>IFERROR(IF(ISNUMBER(M115),IF(COUNTIF($J115:M115,M115)&gt;1,0,7-MATCH(M115,$C115:$H115,0)),0),0)</f>
        <v>2</v>
      </c>
      <c r="U115" s="19">
        <f>IFERROR(IF(ISNUMBER(N115),IF(COUNTIF($J115:N115,N115)&gt;1,0,7-MATCH(N115,$C115:$H115,0)),0),0)</f>
        <v>5</v>
      </c>
      <c r="V115" s="19">
        <f>IFERROR(IF(ISNUMBER(O115),IF(COUNTIF($J115:O115,O115)&gt;1,0,7-MATCH(O115,$C115:$H115,0)),0),0)</f>
        <v>6</v>
      </c>
      <c r="W115" s="14">
        <f>SUM(Q115:V115)</f>
        <v>21</v>
      </c>
      <c r="X115" s="13">
        <f>COUNT(C115:H115)</f>
        <v>6</v>
      </c>
      <c r="Y115" s="13">
        <f>MAX(0,COUNTIF(Q115:V115,"&gt;0")+I115/2)</f>
        <v>6</v>
      </c>
      <c r="Z115" s="13" cm="1">
        <f t="array" ref="Z115">SUMPRODUCT(ISNUMBER(C115:H115)*$C$1:$H$1)</f>
        <v>21</v>
      </c>
    </row>
    <row r="116" spans="1:26" x14ac:dyDescent="0.25">
      <c r="A116" s="13">
        <v>33</v>
      </c>
      <c r="B116" s="15" t="s">
        <v>31</v>
      </c>
      <c r="C116" s="18">
        <v>14</v>
      </c>
      <c r="D116" s="18">
        <v>8</v>
      </c>
      <c r="E116" s="18">
        <v>23</v>
      </c>
      <c r="F116" s="18">
        <v>25</v>
      </c>
      <c r="G116" s="18">
        <v>20</v>
      </c>
      <c r="H116" s="18">
        <v>7</v>
      </c>
      <c r="I116" s="20" cm="1">
        <f t="array" ref="I116">SUM(--(COUNTIF($C116:$H116,C116:H116)&gt;1))</f>
        <v>0</v>
      </c>
      <c r="J116" s="33">
        <v>20</v>
      </c>
      <c r="K116" s="33">
        <v>23</v>
      </c>
      <c r="L116" s="33">
        <v>8</v>
      </c>
      <c r="M116" s="33">
        <v>7</v>
      </c>
      <c r="N116" s="33">
        <v>25</v>
      </c>
      <c r="O116" s="33">
        <v>14</v>
      </c>
      <c r="Q116" s="19">
        <f>IFERROR(IF(ISNUMBER(J116),IF(COUNTIF($J116:J116,J116)&gt;1,0,7-MATCH(J116,$C116:$H116,0)),0),0)</f>
        <v>2</v>
      </c>
      <c r="R116" s="19">
        <f>IFERROR(IF(ISNUMBER(K116),IF(COUNTIF($J116:K116,K116)&gt;1,0,7-MATCH(K116,$C116:$H116,0)),0),0)</f>
        <v>4</v>
      </c>
      <c r="S116" s="19">
        <f>IFERROR(IF(ISNUMBER(L116),IF(COUNTIF($J116:L116,L116)&gt;1,0,7-MATCH(L116,$C116:$H116,0)),0),0)</f>
        <v>5</v>
      </c>
      <c r="T116" s="19">
        <f>IFERROR(IF(ISNUMBER(M116),IF(COUNTIF($J116:M116,M116)&gt;1,0,7-MATCH(M116,$C116:$H116,0)),0),0)</f>
        <v>1</v>
      </c>
      <c r="U116" s="19">
        <f>IFERROR(IF(ISNUMBER(N116),IF(COUNTIF($J116:N116,N116)&gt;1,0,7-MATCH(N116,$C116:$H116,0)),0),0)</f>
        <v>3</v>
      </c>
      <c r="V116" s="19">
        <f>IFERROR(IF(ISNUMBER(O116),IF(COUNTIF($J116:O116,O116)&gt;1,0,7-MATCH(O116,$C116:$H116,0)),0),0)</f>
        <v>6</v>
      </c>
      <c r="W116" s="14">
        <f>SUM(Q116:V116)</f>
        <v>21</v>
      </c>
      <c r="X116" s="13">
        <f>COUNT(C116:H116)</f>
        <v>6</v>
      </c>
      <c r="Y116" s="13">
        <f>MAX(0,COUNTIF(Q116:V116,"&gt;0")+I116/2)</f>
        <v>6</v>
      </c>
      <c r="Z116" s="13" cm="1">
        <f t="array" ref="Z116">SUMPRODUCT(ISNUMBER(C116:H116)*$C$1:$H$1)</f>
        <v>21</v>
      </c>
    </row>
    <row r="117" spans="1:26" x14ac:dyDescent="0.25">
      <c r="A117" s="13">
        <v>39</v>
      </c>
      <c r="B117" s="15" t="s">
        <v>37</v>
      </c>
      <c r="C117" s="18">
        <v>14</v>
      </c>
      <c r="D117" s="18">
        <v>16</v>
      </c>
      <c r="E117" s="18">
        <v>4</v>
      </c>
      <c r="F117" s="18">
        <v>2</v>
      </c>
      <c r="G117" s="18">
        <v>15</v>
      </c>
      <c r="H117" s="18">
        <v>20</v>
      </c>
      <c r="I117" s="20" cm="1">
        <f t="array" ref="I117">SUM(--(COUNTIF($C117:$H117,C117:H117)&gt;1))</f>
        <v>0</v>
      </c>
      <c r="J117" s="33">
        <v>4</v>
      </c>
      <c r="K117" s="33">
        <v>16</v>
      </c>
      <c r="L117" s="33">
        <v>2</v>
      </c>
      <c r="M117" s="33">
        <v>15</v>
      </c>
      <c r="N117" s="33">
        <v>14</v>
      </c>
      <c r="O117" s="33">
        <v>20</v>
      </c>
      <c r="Q117" s="19">
        <f>IFERROR(IF(ISNUMBER(J117),IF(COUNTIF($J117:J117,J117)&gt;1,0,7-MATCH(J117,$C117:$H117,0)),0),0)</f>
        <v>4</v>
      </c>
      <c r="R117" s="19">
        <f>IFERROR(IF(ISNUMBER(K117),IF(COUNTIF($J117:K117,K117)&gt;1,0,7-MATCH(K117,$C117:$H117,0)),0),0)</f>
        <v>5</v>
      </c>
      <c r="S117" s="19">
        <f>IFERROR(IF(ISNUMBER(L117),IF(COUNTIF($J117:L117,L117)&gt;1,0,7-MATCH(L117,$C117:$H117,0)),0),0)</f>
        <v>3</v>
      </c>
      <c r="T117" s="19">
        <f>IFERROR(IF(ISNUMBER(M117),IF(COUNTIF($J117:M117,M117)&gt;1,0,7-MATCH(M117,$C117:$H117,0)),0),0)</f>
        <v>2</v>
      </c>
      <c r="U117" s="19">
        <f>IFERROR(IF(ISNUMBER(N117),IF(COUNTIF($J117:N117,N117)&gt;1,0,7-MATCH(N117,$C117:$H117,0)),0),0)</f>
        <v>6</v>
      </c>
      <c r="V117" s="19">
        <f>IFERROR(IF(ISNUMBER(O117),IF(COUNTIF($J117:O117,O117)&gt;1,0,7-MATCH(O117,$C117:$H117,0)),0),0)</f>
        <v>1</v>
      </c>
      <c r="W117" s="14">
        <f>SUM(Q117:V117)</f>
        <v>21</v>
      </c>
      <c r="X117" s="13">
        <f>COUNT(C117:H117)</f>
        <v>6</v>
      </c>
      <c r="Y117" s="13">
        <f>MAX(0,COUNTIF(Q117:V117,"&gt;0")+I117/2)</f>
        <v>6</v>
      </c>
      <c r="Z117" s="13" cm="1">
        <f t="array" ref="Z117">SUMPRODUCT(ISNUMBER(C117:H117)*$C$1:$H$1)</f>
        <v>21</v>
      </c>
    </row>
    <row r="118" spans="1:26" x14ac:dyDescent="0.25">
      <c r="A118" s="13">
        <v>41</v>
      </c>
      <c r="B118" s="15" t="s">
        <v>38</v>
      </c>
      <c r="C118" s="18">
        <v>23</v>
      </c>
      <c r="D118" s="18">
        <v>28</v>
      </c>
      <c r="E118" s="18">
        <v>6</v>
      </c>
      <c r="F118" s="18">
        <v>15</v>
      </c>
      <c r="G118" s="18">
        <v>8</v>
      </c>
      <c r="H118" s="18">
        <v>9</v>
      </c>
      <c r="I118" s="20" cm="1">
        <f t="array" ref="I118">SUM(--(COUNTIF($C118:$H118,C118:H118)&gt;1))</f>
        <v>0</v>
      </c>
      <c r="J118" s="33">
        <v>8</v>
      </c>
      <c r="K118" s="33">
        <v>28</v>
      </c>
      <c r="L118" s="33">
        <v>9</v>
      </c>
      <c r="M118" s="33">
        <v>23</v>
      </c>
      <c r="N118" s="33">
        <v>6</v>
      </c>
      <c r="O118" s="33">
        <v>15</v>
      </c>
      <c r="Q118" s="19">
        <f>IFERROR(IF(ISNUMBER(J118),IF(COUNTIF($J118:J118,J118)&gt;1,0,7-MATCH(J118,$C118:$H118,0)),0),0)</f>
        <v>2</v>
      </c>
      <c r="R118" s="19">
        <f>IFERROR(IF(ISNUMBER(K118),IF(COUNTIF($J118:K118,K118)&gt;1,0,7-MATCH(K118,$C118:$H118,0)),0),0)</f>
        <v>5</v>
      </c>
      <c r="S118" s="19">
        <f>IFERROR(IF(ISNUMBER(L118),IF(COUNTIF($J118:L118,L118)&gt;1,0,7-MATCH(L118,$C118:$H118,0)),0),0)</f>
        <v>1</v>
      </c>
      <c r="T118" s="19">
        <f>IFERROR(IF(ISNUMBER(M118),IF(COUNTIF($J118:M118,M118)&gt;1,0,7-MATCH(M118,$C118:$H118,0)),0),0)</f>
        <v>6</v>
      </c>
      <c r="U118" s="19">
        <f>IFERROR(IF(ISNUMBER(N118),IF(COUNTIF($J118:N118,N118)&gt;1,0,7-MATCH(N118,$C118:$H118,0)),0),0)</f>
        <v>4</v>
      </c>
      <c r="V118" s="19">
        <f>IFERROR(IF(ISNUMBER(O118),IF(COUNTIF($J118:O118,O118)&gt;1,0,7-MATCH(O118,$C118:$H118,0)),0),0)</f>
        <v>3</v>
      </c>
      <c r="W118" s="14">
        <f>SUM(Q118:V118)</f>
        <v>21</v>
      </c>
      <c r="X118" s="13">
        <f>COUNT(C118:H118)</f>
        <v>6</v>
      </c>
      <c r="Y118" s="13">
        <f>MAX(0,COUNTIF(Q118:V118,"&gt;0")+I118/2)</f>
        <v>6</v>
      </c>
      <c r="Z118" s="13" cm="1">
        <f t="array" ref="Z118">SUMPRODUCT(ISNUMBER(C118:H118)*$C$1:$H$1)</f>
        <v>21</v>
      </c>
    </row>
    <row r="119" spans="1:26" x14ac:dyDescent="0.25">
      <c r="A119" s="13">
        <v>42</v>
      </c>
      <c r="B119" s="15" t="s">
        <v>39</v>
      </c>
      <c r="C119" s="18">
        <v>28</v>
      </c>
      <c r="D119" s="18">
        <v>14</v>
      </c>
      <c r="E119" s="18">
        <v>13</v>
      </c>
      <c r="F119" s="18">
        <v>6</v>
      </c>
      <c r="G119" s="18">
        <v>10</v>
      </c>
      <c r="H119" s="18">
        <v>7</v>
      </c>
      <c r="I119" s="20" cm="1">
        <f t="array" ref="I119">SUM(--(COUNTIF($C119:$H119,C119:H119)&gt;1))</f>
        <v>0</v>
      </c>
      <c r="J119" s="33">
        <v>6</v>
      </c>
      <c r="K119" s="33">
        <v>28</v>
      </c>
      <c r="L119" s="33">
        <v>7</v>
      </c>
      <c r="M119" s="33">
        <v>13</v>
      </c>
      <c r="N119" s="33">
        <v>10</v>
      </c>
      <c r="O119" s="33">
        <v>14</v>
      </c>
      <c r="Q119" s="19">
        <f>IFERROR(IF(ISNUMBER(J119),IF(COUNTIF($J119:J119,J119)&gt;1,0,7-MATCH(J119,$C119:$H119,0)),0),0)</f>
        <v>3</v>
      </c>
      <c r="R119" s="19">
        <f>IFERROR(IF(ISNUMBER(K119),IF(COUNTIF($J119:K119,K119)&gt;1,0,7-MATCH(K119,$C119:$H119,0)),0),0)</f>
        <v>6</v>
      </c>
      <c r="S119" s="19">
        <f>IFERROR(IF(ISNUMBER(L119),IF(COUNTIF($J119:L119,L119)&gt;1,0,7-MATCH(L119,$C119:$H119,0)),0),0)</f>
        <v>1</v>
      </c>
      <c r="T119" s="19">
        <f>IFERROR(IF(ISNUMBER(M119),IF(COUNTIF($J119:M119,M119)&gt;1,0,7-MATCH(M119,$C119:$H119,0)),0),0)</f>
        <v>4</v>
      </c>
      <c r="U119" s="19">
        <f>IFERROR(IF(ISNUMBER(N119),IF(COUNTIF($J119:N119,N119)&gt;1,0,7-MATCH(N119,$C119:$H119,0)),0),0)</f>
        <v>2</v>
      </c>
      <c r="V119" s="19">
        <f>IFERROR(IF(ISNUMBER(O119),IF(COUNTIF($J119:O119,O119)&gt;1,0,7-MATCH(O119,$C119:$H119,0)),0),0)</f>
        <v>5</v>
      </c>
      <c r="W119" s="14">
        <f>SUM(Q119:V119)</f>
        <v>21</v>
      </c>
      <c r="X119" s="13">
        <f>COUNT(C119:H119)</f>
        <v>6</v>
      </c>
      <c r="Y119" s="13">
        <f>MAX(0,COUNTIF(Q119:V119,"&gt;0")+I119/2)</f>
        <v>6</v>
      </c>
      <c r="Z119" s="13" cm="1">
        <f t="array" ref="Z119">SUMPRODUCT(ISNUMBER(C119:H119)*$C$1:$H$1)</f>
        <v>21</v>
      </c>
    </row>
    <row r="120" spans="1:26" x14ac:dyDescent="0.25">
      <c r="A120" s="13">
        <v>54</v>
      </c>
      <c r="B120" s="15" t="s">
        <v>12</v>
      </c>
      <c r="C120" s="18">
        <v>13</v>
      </c>
      <c r="D120" s="18">
        <v>26</v>
      </c>
      <c r="E120" s="18">
        <v>2</v>
      </c>
      <c r="F120" s="18">
        <v>17</v>
      </c>
      <c r="G120" s="18">
        <v>18</v>
      </c>
      <c r="H120" s="18">
        <v>5</v>
      </c>
      <c r="I120" s="20" cm="1">
        <f t="array" ref="I120">SUM(--(COUNTIF($C120:$H120,C120:H120)&gt;1))</f>
        <v>0</v>
      </c>
      <c r="J120" s="33">
        <v>26</v>
      </c>
      <c r="K120" s="33">
        <v>17</v>
      </c>
      <c r="L120" s="33">
        <v>13</v>
      </c>
      <c r="M120" s="33">
        <v>5</v>
      </c>
      <c r="N120" s="33">
        <v>2</v>
      </c>
      <c r="O120" s="33">
        <v>18</v>
      </c>
      <c r="Q120" s="19">
        <f>IFERROR(IF(ISNUMBER(J120),IF(COUNTIF($J120:J120,J120)&gt;1,0,7-MATCH(J120,$C120:$H120,0)),0),0)</f>
        <v>5</v>
      </c>
      <c r="R120" s="19">
        <f>IFERROR(IF(ISNUMBER(K120),IF(COUNTIF($J120:K120,K120)&gt;1,0,7-MATCH(K120,$C120:$H120,0)),0),0)</f>
        <v>3</v>
      </c>
      <c r="S120" s="19">
        <f>IFERROR(IF(ISNUMBER(L120),IF(COUNTIF($J120:L120,L120)&gt;1,0,7-MATCH(L120,$C120:$H120,0)),0),0)</f>
        <v>6</v>
      </c>
      <c r="T120" s="19">
        <f>IFERROR(IF(ISNUMBER(M120),IF(COUNTIF($J120:M120,M120)&gt;1,0,7-MATCH(M120,$C120:$H120,0)),0),0)</f>
        <v>1</v>
      </c>
      <c r="U120" s="19">
        <f>IFERROR(IF(ISNUMBER(N120),IF(COUNTIF($J120:N120,N120)&gt;1,0,7-MATCH(N120,$C120:$H120,0)),0),0)</f>
        <v>4</v>
      </c>
      <c r="V120" s="19">
        <f>IFERROR(IF(ISNUMBER(O120),IF(COUNTIF($J120:O120,O120)&gt;1,0,7-MATCH(O120,$C120:$H120,0)),0),0)</f>
        <v>2</v>
      </c>
      <c r="W120" s="14">
        <f>SUM(Q120:V120)</f>
        <v>21</v>
      </c>
      <c r="X120" s="13">
        <f>COUNT(C120:H120)</f>
        <v>6</v>
      </c>
      <c r="Y120" s="13">
        <f>MAX(0,COUNTIF(Q120:V120,"&gt;0")+I120/2)</f>
        <v>6</v>
      </c>
      <c r="Z120" s="13" cm="1">
        <f t="array" ref="Z120">SUMPRODUCT(ISNUMBER(C120:H120)*$C$1:$H$1)</f>
        <v>21</v>
      </c>
    </row>
    <row r="121" spans="1:26" x14ac:dyDescent="0.25">
      <c r="A121" s="13">
        <v>60</v>
      </c>
      <c r="B121" s="15" t="s">
        <v>56</v>
      </c>
      <c r="C121" s="18">
        <v>13</v>
      </c>
      <c r="D121" s="18">
        <v>26</v>
      </c>
      <c r="E121" s="18">
        <v>24</v>
      </c>
      <c r="F121" s="18">
        <v>6</v>
      </c>
      <c r="G121" s="18">
        <v>19</v>
      </c>
      <c r="H121" s="18">
        <v>27</v>
      </c>
      <c r="I121" s="20" cm="1">
        <f t="array" ref="I121">SUM(--(COUNTIF($C121:$H121,C121:H121)&gt;1))</f>
        <v>0</v>
      </c>
      <c r="J121" s="33">
        <v>27</v>
      </c>
      <c r="K121" s="33">
        <v>13</v>
      </c>
      <c r="L121" s="33">
        <v>24</v>
      </c>
      <c r="M121" s="33">
        <v>19</v>
      </c>
      <c r="N121" s="33">
        <v>6</v>
      </c>
      <c r="O121" s="33">
        <v>26</v>
      </c>
      <c r="Q121" s="19">
        <f>IFERROR(IF(ISNUMBER(J121),IF(COUNTIF($J121:J121,J121)&gt;1,0,7-MATCH(J121,$C121:$H121,0)),0),0)</f>
        <v>1</v>
      </c>
      <c r="R121" s="19">
        <f>IFERROR(IF(ISNUMBER(K121),IF(COUNTIF($J121:K121,K121)&gt;1,0,7-MATCH(K121,$C121:$H121,0)),0),0)</f>
        <v>6</v>
      </c>
      <c r="S121" s="19">
        <f>IFERROR(IF(ISNUMBER(L121),IF(COUNTIF($J121:L121,L121)&gt;1,0,7-MATCH(L121,$C121:$H121,0)),0),0)</f>
        <v>4</v>
      </c>
      <c r="T121" s="19">
        <f>IFERROR(IF(ISNUMBER(M121),IF(COUNTIF($J121:M121,M121)&gt;1,0,7-MATCH(M121,$C121:$H121,0)),0),0)</f>
        <v>2</v>
      </c>
      <c r="U121" s="19">
        <f>IFERROR(IF(ISNUMBER(N121),IF(COUNTIF($J121:N121,N121)&gt;1,0,7-MATCH(N121,$C121:$H121,0)),0),0)</f>
        <v>3</v>
      </c>
      <c r="V121" s="19">
        <f>IFERROR(IF(ISNUMBER(O121),IF(COUNTIF($J121:O121,O121)&gt;1,0,7-MATCH(O121,$C121:$H121,0)),0),0)</f>
        <v>5</v>
      </c>
      <c r="W121" s="14">
        <f>SUM(Q121:V121)</f>
        <v>21</v>
      </c>
      <c r="X121" s="13">
        <f>COUNT(C121:H121)</f>
        <v>6</v>
      </c>
      <c r="Y121" s="13">
        <f>MAX(0,COUNTIF(Q121:V121,"&gt;0")+I121/2)</f>
        <v>6</v>
      </c>
      <c r="Z121" s="13" cm="1">
        <f t="array" ref="Z121">SUMPRODUCT(ISNUMBER(C121:H121)*$C$1:$H$1)</f>
        <v>21</v>
      </c>
    </row>
    <row r="122" spans="1:26" x14ac:dyDescent="0.25">
      <c r="A122" s="13">
        <v>61</v>
      </c>
      <c r="B122" s="15" t="s">
        <v>57</v>
      </c>
      <c r="C122" s="18">
        <v>2</v>
      </c>
      <c r="D122" s="18">
        <v>28</v>
      </c>
      <c r="E122" s="18">
        <v>14</v>
      </c>
      <c r="F122" s="18">
        <v>5</v>
      </c>
      <c r="G122" s="18">
        <v>19</v>
      </c>
      <c r="H122" s="18">
        <v>25</v>
      </c>
      <c r="I122" s="20" cm="1">
        <f t="array" ref="I122">SUM(--(COUNTIF($C122:$H122,C122:H122)&gt;1))</f>
        <v>0</v>
      </c>
      <c r="J122" s="33">
        <v>25</v>
      </c>
      <c r="K122" s="33">
        <v>2</v>
      </c>
      <c r="L122" s="33">
        <v>14</v>
      </c>
      <c r="M122" s="33">
        <v>5</v>
      </c>
      <c r="N122" s="33">
        <v>28</v>
      </c>
      <c r="O122" s="33">
        <v>19</v>
      </c>
      <c r="Q122" s="19">
        <f>IFERROR(IF(ISNUMBER(J122),IF(COUNTIF($J122:J122,J122)&gt;1,0,7-MATCH(J122,$C122:$H122,0)),0),0)</f>
        <v>1</v>
      </c>
      <c r="R122" s="19">
        <f>IFERROR(IF(ISNUMBER(K122),IF(COUNTIF($J122:K122,K122)&gt;1,0,7-MATCH(K122,$C122:$H122,0)),0),0)</f>
        <v>6</v>
      </c>
      <c r="S122" s="19">
        <f>IFERROR(IF(ISNUMBER(L122),IF(COUNTIF($J122:L122,L122)&gt;1,0,7-MATCH(L122,$C122:$H122,0)),0),0)</f>
        <v>4</v>
      </c>
      <c r="T122" s="19">
        <f>IFERROR(IF(ISNUMBER(M122),IF(COUNTIF($J122:M122,M122)&gt;1,0,7-MATCH(M122,$C122:$H122,0)),0),0)</f>
        <v>3</v>
      </c>
      <c r="U122" s="19">
        <f>IFERROR(IF(ISNUMBER(N122),IF(COUNTIF($J122:N122,N122)&gt;1,0,7-MATCH(N122,$C122:$H122,0)),0),0)</f>
        <v>5</v>
      </c>
      <c r="V122" s="19">
        <f>IFERROR(IF(ISNUMBER(O122),IF(COUNTIF($J122:O122,O122)&gt;1,0,7-MATCH(O122,$C122:$H122,0)),0),0)</f>
        <v>2</v>
      </c>
      <c r="W122" s="14">
        <f>SUM(Q122:V122)</f>
        <v>21</v>
      </c>
      <c r="X122" s="13">
        <f>COUNT(C122:H122)</f>
        <v>6</v>
      </c>
      <c r="Y122" s="13">
        <f>MAX(0,COUNTIF(Q122:V122,"&gt;0")+I122/2)</f>
        <v>6</v>
      </c>
      <c r="Z122" s="13" cm="1">
        <f t="array" ref="Z122">SUMPRODUCT(ISNUMBER(C122:H122)*$C$1:$H$1)</f>
        <v>21</v>
      </c>
    </row>
    <row r="123" spans="1:26" x14ac:dyDescent="0.25">
      <c r="A123" s="13">
        <v>63</v>
      </c>
      <c r="B123" s="15" t="s">
        <v>2</v>
      </c>
      <c r="C123" s="18">
        <v>13</v>
      </c>
      <c r="D123" s="18">
        <v>15</v>
      </c>
      <c r="E123" s="18">
        <v>16</v>
      </c>
      <c r="F123" s="18">
        <v>26</v>
      </c>
      <c r="G123" s="18">
        <v>17</v>
      </c>
      <c r="H123" s="18">
        <v>5</v>
      </c>
      <c r="I123" s="20" cm="1">
        <f t="array" ref="I123">SUM(--(COUNTIF($C123:$H123,C123:H123)&gt;1))</f>
        <v>0</v>
      </c>
      <c r="J123" s="33">
        <v>5</v>
      </c>
      <c r="K123" s="33">
        <v>17</v>
      </c>
      <c r="L123" s="33">
        <v>15</v>
      </c>
      <c r="M123" s="33">
        <v>26</v>
      </c>
      <c r="N123" s="33">
        <v>16</v>
      </c>
      <c r="O123" s="33">
        <v>13</v>
      </c>
      <c r="Q123" s="19">
        <f>IFERROR(IF(ISNUMBER(J123),IF(COUNTIF($J123:J123,J123)&gt;1,0,7-MATCH(J123,$C123:$H123,0)),0),0)</f>
        <v>1</v>
      </c>
      <c r="R123" s="19">
        <f>IFERROR(IF(ISNUMBER(K123),IF(COUNTIF($J123:K123,K123)&gt;1,0,7-MATCH(K123,$C123:$H123,0)),0),0)</f>
        <v>2</v>
      </c>
      <c r="S123" s="19">
        <f>IFERROR(IF(ISNUMBER(L123),IF(COUNTIF($J123:L123,L123)&gt;1,0,7-MATCH(L123,$C123:$H123,0)),0),0)</f>
        <v>5</v>
      </c>
      <c r="T123" s="19">
        <f>IFERROR(IF(ISNUMBER(M123),IF(COUNTIF($J123:M123,M123)&gt;1,0,7-MATCH(M123,$C123:$H123,0)),0),0)</f>
        <v>3</v>
      </c>
      <c r="U123" s="19">
        <f>IFERROR(IF(ISNUMBER(N123),IF(COUNTIF($J123:N123,N123)&gt;1,0,7-MATCH(N123,$C123:$H123,0)),0),0)</f>
        <v>4</v>
      </c>
      <c r="V123" s="19">
        <f>IFERROR(IF(ISNUMBER(O123),IF(COUNTIF($J123:O123,O123)&gt;1,0,7-MATCH(O123,$C123:$H123,0)),0),0)</f>
        <v>6</v>
      </c>
      <c r="W123" s="14">
        <f>SUM(Q123:V123)</f>
        <v>21</v>
      </c>
      <c r="X123" s="13">
        <f>COUNT(C123:H123)</f>
        <v>6</v>
      </c>
      <c r="Y123" s="13">
        <f>MAX(0,COUNTIF(Q123:V123,"&gt;0")+I123/2)</f>
        <v>6</v>
      </c>
      <c r="Z123" s="13" cm="1">
        <f t="array" ref="Z123">SUMPRODUCT(ISNUMBER(C123:H123)*$C$1:$H$1)</f>
        <v>21</v>
      </c>
    </row>
    <row r="124" spans="1:26" x14ac:dyDescent="0.25">
      <c r="A124" s="13">
        <v>64</v>
      </c>
      <c r="B124" s="15" t="s">
        <v>59</v>
      </c>
      <c r="C124" s="18">
        <v>9</v>
      </c>
      <c r="D124" s="18">
        <v>13</v>
      </c>
      <c r="E124" s="18">
        <v>23</v>
      </c>
      <c r="F124" s="18">
        <v>25</v>
      </c>
      <c r="G124" s="18">
        <v>6</v>
      </c>
      <c r="H124" s="18">
        <v>10</v>
      </c>
      <c r="I124" s="20" cm="1">
        <f t="array" ref="I124">SUM(--(COUNTIF($C124:$H124,C124:H124)&gt;1))</f>
        <v>0</v>
      </c>
      <c r="J124" s="33">
        <v>13</v>
      </c>
      <c r="K124" s="33">
        <v>23</v>
      </c>
      <c r="L124" s="33">
        <v>9</v>
      </c>
      <c r="M124" s="33">
        <v>10</v>
      </c>
      <c r="N124" s="33">
        <v>25</v>
      </c>
      <c r="O124" s="33">
        <v>6</v>
      </c>
      <c r="Q124" s="19">
        <f>IFERROR(IF(ISNUMBER(J124),IF(COUNTIF($J124:J124,J124)&gt;1,0,7-MATCH(J124,$C124:$H124,0)),0),0)</f>
        <v>5</v>
      </c>
      <c r="R124" s="19">
        <f>IFERROR(IF(ISNUMBER(K124),IF(COUNTIF($J124:K124,K124)&gt;1,0,7-MATCH(K124,$C124:$H124,0)),0),0)</f>
        <v>4</v>
      </c>
      <c r="S124" s="19">
        <f>IFERROR(IF(ISNUMBER(L124),IF(COUNTIF($J124:L124,L124)&gt;1,0,7-MATCH(L124,$C124:$H124,0)),0),0)</f>
        <v>6</v>
      </c>
      <c r="T124" s="19">
        <f>IFERROR(IF(ISNUMBER(M124),IF(COUNTIF($J124:M124,M124)&gt;1,0,7-MATCH(M124,$C124:$H124,0)),0),0)</f>
        <v>1</v>
      </c>
      <c r="U124" s="19">
        <f>IFERROR(IF(ISNUMBER(N124),IF(COUNTIF($J124:N124,N124)&gt;1,0,7-MATCH(N124,$C124:$H124,0)),0),0)</f>
        <v>3</v>
      </c>
      <c r="V124" s="19">
        <f>IFERROR(IF(ISNUMBER(O124),IF(COUNTIF($J124:O124,O124)&gt;1,0,7-MATCH(O124,$C124:$H124,0)),0),0)</f>
        <v>2</v>
      </c>
      <c r="W124" s="14">
        <f>SUM(Q124:V124)</f>
        <v>21</v>
      </c>
      <c r="X124" s="13">
        <f>COUNT(C124:H124)</f>
        <v>6</v>
      </c>
      <c r="Y124" s="13">
        <f>MAX(0,COUNTIF(Q124:V124,"&gt;0")+I124/2)</f>
        <v>6</v>
      </c>
      <c r="Z124" s="13" cm="1">
        <f t="array" ref="Z124">SUMPRODUCT(ISNUMBER(C124:H124)*$C$1:$H$1)</f>
        <v>21</v>
      </c>
    </row>
    <row r="125" spans="1:26" x14ac:dyDescent="0.25">
      <c r="A125" s="13">
        <v>67</v>
      </c>
      <c r="B125" s="15" t="s">
        <v>55</v>
      </c>
      <c r="C125" s="18">
        <v>21</v>
      </c>
      <c r="D125" s="18">
        <v>14</v>
      </c>
      <c r="E125" s="18">
        <v>25</v>
      </c>
      <c r="F125" s="18">
        <v>6</v>
      </c>
      <c r="G125" s="18">
        <v>28</v>
      </c>
      <c r="H125" s="18">
        <v>7</v>
      </c>
      <c r="I125" s="20" cm="1">
        <f t="array" ref="I125">SUM(--(COUNTIF($C125:$H125,C125:H125)&gt;1))</f>
        <v>0</v>
      </c>
      <c r="J125" s="33">
        <v>7</v>
      </c>
      <c r="K125" s="33">
        <v>25</v>
      </c>
      <c r="L125" s="33">
        <v>28</v>
      </c>
      <c r="M125" s="33">
        <v>6</v>
      </c>
      <c r="N125" s="33">
        <v>14</v>
      </c>
      <c r="O125" s="33">
        <v>21</v>
      </c>
      <c r="Q125" s="19">
        <f>IFERROR(IF(ISNUMBER(J125),IF(COUNTIF($J125:J125,J125)&gt;1,0,7-MATCH(J125,$C125:$H125,0)),0),0)</f>
        <v>1</v>
      </c>
      <c r="R125" s="19">
        <f>IFERROR(IF(ISNUMBER(K125),IF(COUNTIF($J125:K125,K125)&gt;1,0,7-MATCH(K125,$C125:$H125,0)),0),0)</f>
        <v>4</v>
      </c>
      <c r="S125" s="19">
        <f>IFERROR(IF(ISNUMBER(L125),IF(COUNTIF($J125:L125,L125)&gt;1,0,7-MATCH(L125,$C125:$H125,0)),0),0)</f>
        <v>2</v>
      </c>
      <c r="T125" s="19">
        <f>IFERROR(IF(ISNUMBER(M125),IF(COUNTIF($J125:M125,M125)&gt;1,0,7-MATCH(M125,$C125:$H125,0)),0),0)</f>
        <v>3</v>
      </c>
      <c r="U125" s="19">
        <f>IFERROR(IF(ISNUMBER(N125),IF(COUNTIF($J125:N125,N125)&gt;1,0,7-MATCH(N125,$C125:$H125,0)),0),0)</f>
        <v>5</v>
      </c>
      <c r="V125" s="19">
        <f>IFERROR(IF(ISNUMBER(O125),IF(COUNTIF($J125:O125,O125)&gt;1,0,7-MATCH(O125,$C125:$H125,0)),0),0)</f>
        <v>6</v>
      </c>
      <c r="W125" s="14">
        <f>SUM(Q125:V125)</f>
        <v>21</v>
      </c>
      <c r="X125" s="13">
        <f>COUNT(C125:H125)</f>
        <v>6</v>
      </c>
      <c r="Y125" s="13">
        <f>MAX(0,COUNTIF(Q125:V125,"&gt;0")+I125/2)</f>
        <v>6</v>
      </c>
      <c r="Z125" s="13" cm="1">
        <f t="array" ref="Z125">SUMPRODUCT(ISNUMBER(C125:H125)*$C$1:$H$1)</f>
        <v>21</v>
      </c>
    </row>
    <row r="126" spans="1:26" x14ac:dyDescent="0.25">
      <c r="A126" s="13">
        <v>71</v>
      </c>
      <c r="B126" s="15" t="s">
        <v>65</v>
      </c>
      <c r="C126" s="18">
        <v>7</v>
      </c>
      <c r="D126" s="18">
        <v>28</v>
      </c>
      <c r="E126" s="18">
        <v>12</v>
      </c>
      <c r="F126" s="18">
        <v>25</v>
      </c>
      <c r="G126" s="18">
        <v>16</v>
      </c>
      <c r="H126" s="18">
        <v>21</v>
      </c>
      <c r="I126" s="20" cm="1">
        <f t="array" ref="I126">SUM(--(COUNTIF($C126:$H126,C126:H126)&gt;1))</f>
        <v>0</v>
      </c>
      <c r="J126" s="33">
        <v>21</v>
      </c>
      <c r="K126" s="33">
        <v>28</v>
      </c>
      <c r="L126" s="33">
        <v>16</v>
      </c>
      <c r="M126" s="33">
        <v>7</v>
      </c>
      <c r="N126" s="33">
        <v>12</v>
      </c>
      <c r="O126" s="33">
        <v>25</v>
      </c>
      <c r="Q126" s="19">
        <f>IFERROR(IF(ISNUMBER(J126),IF(COUNTIF($J126:J126,J126)&gt;1,0,7-MATCH(J126,$C126:$H126,0)),0),0)</f>
        <v>1</v>
      </c>
      <c r="R126" s="19">
        <f>IFERROR(IF(ISNUMBER(K126),IF(COUNTIF($J126:K126,K126)&gt;1,0,7-MATCH(K126,$C126:$H126,0)),0),0)</f>
        <v>5</v>
      </c>
      <c r="S126" s="19">
        <f>IFERROR(IF(ISNUMBER(L126),IF(COUNTIF($J126:L126,L126)&gt;1,0,7-MATCH(L126,$C126:$H126,0)),0),0)</f>
        <v>2</v>
      </c>
      <c r="T126" s="19">
        <f>IFERROR(IF(ISNUMBER(M126),IF(COUNTIF($J126:M126,M126)&gt;1,0,7-MATCH(M126,$C126:$H126,0)),0),0)</f>
        <v>6</v>
      </c>
      <c r="U126" s="19">
        <f>IFERROR(IF(ISNUMBER(N126),IF(COUNTIF($J126:N126,N126)&gt;1,0,7-MATCH(N126,$C126:$H126,0)),0),0)</f>
        <v>4</v>
      </c>
      <c r="V126" s="19">
        <f>IFERROR(IF(ISNUMBER(O126),IF(COUNTIF($J126:O126,O126)&gt;1,0,7-MATCH(O126,$C126:$H126,0)),0),0)</f>
        <v>3</v>
      </c>
      <c r="W126" s="14">
        <f>SUM(Q126:V126)</f>
        <v>21</v>
      </c>
      <c r="X126" s="13">
        <f>COUNT(C126:H126)</f>
        <v>6</v>
      </c>
      <c r="Y126" s="13">
        <f>MAX(0,COUNTIF(Q126:V126,"&gt;0")+I126/2)</f>
        <v>6</v>
      </c>
      <c r="Z126" s="13" cm="1">
        <f t="array" ref="Z126">SUMPRODUCT(ISNUMBER(C126:H126)*$C$1:$H$1)</f>
        <v>21</v>
      </c>
    </row>
    <row r="127" spans="1:26" x14ac:dyDescent="0.25">
      <c r="A127" s="13">
        <v>74</v>
      </c>
      <c r="B127" s="15" t="s">
        <v>68</v>
      </c>
      <c r="C127" s="18">
        <v>17</v>
      </c>
      <c r="D127" s="18">
        <v>18</v>
      </c>
      <c r="E127" s="18">
        <v>26</v>
      </c>
      <c r="F127" s="18">
        <v>9</v>
      </c>
      <c r="G127" s="18">
        <v>6</v>
      </c>
      <c r="H127" s="18">
        <v>2</v>
      </c>
      <c r="I127" s="20" cm="1">
        <f t="array" ref="I127">SUM(--(COUNTIF($C127:$H127,C127:H127)&gt;1))</f>
        <v>0</v>
      </c>
      <c r="J127" s="33">
        <v>6</v>
      </c>
      <c r="K127" s="33">
        <v>26</v>
      </c>
      <c r="L127" s="33">
        <v>17</v>
      </c>
      <c r="M127" s="33">
        <v>18</v>
      </c>
      <c r="N127" s="33">
        <v>2</v>
      </c>
      <c r="O127" s="33">
        <v>9</v>
      </c>
      <c r="Q127" s="19">
        <f>IFERROR(IF(ISNUMBER(J127),IF(COUNTIF($J127:J127,J127)&gt;1,0,7-MATCH(J127,$C127:$H127,0)),0),0)</f>
        <v>2</v>
      </c>
      <c r="R127" s="19">
        <f>IFERROR(IF(ISNUMBER(K127),IF(COUNTIF($J127:K127,K127)&gt;1,0,7-MATCH(K127,$C127:$H127,0)),0),0)</f>
        <v>4</v>
      </c>
      <c r="S127" s="19">
        <f>IFERROR(IF(ISNUMBER(L127),IF(COUNTIF($J127:L127,L127)&gt;1,0,7-MATCH(L127,$C127:$H127,0)),0),0)</f>
        <v>6</v>
      </c>
      <c r="T127" s="19">
        <f>IFERROR(IF(ISNUMBER(M127),IF(COUNTIF($J127:M127,M127)&gt;1,0,7-MATCH(M127,$C127:$H127,0)),0),0)</f>
        <v>5</v>
      </c>
      <c r="U127" s="19">
        <f>IFERROR(IF(ISNUMBER(N127),IF(COUNTIF($J127:N127,N127)&gt;1,0,7-MATCH(N127,$C127:$H127,0)),0),0)</f>
        <v>1</v>
      </c>
      <c r="V127" s="19">
        <f>IFERROR(IF(ISNUMBER(O127),IF(COUNTIF($J127:O127,O127)&gt;1,0,7-MATCH(O127,$C127:$H127,0)),0),0)</f>
        <v>3</v>
      </c>
      <c r="W127" s="14">
        <f>SUM(Q127:V127)</f>
        <v>21</v>
      </c>
      <c r="X127" s="13">
        <f>COUNT(C127:H127)</f>
        <v>6</v>
      </c>
      <c r="Y127" s="13">
        <f>MAX(0,COUNTIF(Q127:V127,"&gt;0")+I127/2)</f>
        <v>6</v>
      </c>
      <c r="Z127" s="13" cm="1">
        <f t="array" ref="Z127">SUMPRODUCT(ISNUMBER(C127:H127)*$C$1:$H$1)</f>
        <v>21</v>
      </c>
    </row>
    <row r="128" spans="1:26" x14ac:dyDescent="0.25">
      <c r="A128" s="13">
        <v>75</v>
      </c>
      <c r="B128" s="15" t="s">
        <v>69</v>
      </c>
      <c r="C128" s="18">
        <v>16</v>
      </c>
      <c r="D128" s="18">
        <v>3</v>
      </c>
      <c r="E128" s="18">
        <v>17</v>
      </c>
      <c r="F128" s="18">
        <v>26</v>
      </c>
      <c r="G128" s="18">
        <v>28</v>
      </c>
      <c r="H128" s="18">
        <v>21</v>
      </c>
      <c r="I128" s="20" cm="1">
        <f t="array" ref="I128">SUM(--(COUNTIF($C128:$H128,C128:H128)&gt;1))</f>
        <v>0</v>
      </c>
      <c r="J128" s="33">
        <v>17</v>
      </c>
      <c r="K128" s="33">
        <v>28</v>
      </c>
      <c r="L128" s="33">
        <v>3</v>
      </c>
      <c r="M128" s="33">
        <v>16</v>
      </c>
      <c r="N128" s="33">
        <v>26</v>
      </c>
      <c r="O128" s="33">
        <v>21</v>
      </c>
      <c r="Q128" s="19">
        <f>IFERROR(IF(ISNUMBER(J128),IF(COUNTIF($J128:J128,J128)&gt;1,0,7-MATCH(J128,$C128:$H128,0)),0),0)</f>
        <v>4</v>
      </c>
      <c r="R128" s="19">
        <f>IFERROR(IF(ISNUMBER(K128),IF(COUNTIF($J128:K128,K128)&gt;1,0,7-MATCH(K128,$C128:$H128,0)),0),0)</f>
        <v>2</v>
      </c>
      <c r="S128" s="19">
        <f>IFERROR(IF(ISNUMBER(L128),IF(COUNTIF($J128:L128,L128)&gt;1,0,7-MATCH(L128,$C128:$H128,0)),0),0)</f>
        <v>5</v>
      </c>
      <c r="T128" s="19">
        <f>IFERROR(IF(ISNUMBER(M128),IF(COUNTIF($J128:M128,M128)&gt;1,0,7-MATCH(M128,$C128:$H128,0)),0),0)</f>
        <v>6</v>
      </c>
      <c r="U128" s="19">
        <f>IFERROR(IF(ISNUMBER(N128),IF(COUNTIF($J128:N128,N128)&gt;1,0,7-MATCH(N128,$C128:$H128,0)),0),0)</f>
        <v>3</v>
      </c>
      <c r="V128" s="19">
        <f>IFERROR(IF(ISNUMBER(O128),IF(COUNTIF($J128:O128,O128)&gt;1,0,7-MATCH(O128,$C128:$H128,0)),0),0)</f>
        <v>1</v>
      </c>
      <c r="W128" s="14">
        <f>SUM(Q128:V128)</f>
        <v>21</v>
      </c>
      <c r="X128" s="13">
        <f>COUNT(C128:H128)</f>
        <v>6</v>
      </c>
      <c r="Y128" s="13">
        <f>MAX(0,COUNTIF(Q128:V128,"&gt;0")+I128/2)</f>
        <v>6</v>
      </c>
      <c r="Z128" s="13" cm="1">
        <f t="array" ref="Z128">SUMPRODUCT(ISNUMBER(C128:H128)*$C$1:$H$1)</f>
        <v>21</v>
      </c>
    </row>
    <row r="129" spans="1:26" x14ac:dyDescent="0.25">
      <c r="A129" s="13">
        <v>78</v>
      </c>
      <c r="B129" s="15" t="s">
        <v>72</v>
      </c>
      <c r="C129" s="18">
        <v>20</v>
      </c>
      <c r="D129" s="18">
        <v>8</v>
      </c>
      <c r="E129" s="18">
        <v>6</v>
      </c>
      <c r="F129" s="18">
        <v>2</v>
      </c>
      <c r="G129" s="18">
        <v>15</v>
      </c>
      <c r="H129" s="18">
        <v>9</v>
      </c>
      <c r="I129" s="20" cm="1">
        <f t="array" ref="I129">SUM(--(COUNTIF($C129:$H129,C129:H129)&gt;1))</f>
        <v>0</v>
      </c>
      <c r="J129" s="33">
        <v>2</v>
      </c>
      <c r="K129" s="33">
        <v>15</v>
      </c>
      <c r="L129" s="33">
        <v>20</v>
      </c>
      <c r="M129" s="33">
        <v>6</v>
      </c>
      <c r="N129" s="33">
        <v>9</v>
      </c>
      <c r="O129" s="33">
        <v>8</v>
      </c>
      <c r="Q129" s="19">
        <f>IFERROR(IF(ISNUMBER(J129),IF(COUNTIF($J129:J129,J129)&gt;1,0,7-MATCH(J129,$C129:$H129,0)),0),0)</f>
        <v>3</v>
      </c>
      <c r="R129" s="19">
        <f>IFERROR(IF(ISNUMBER(K129),IF(COUNTIF($J129:K129,K129)&gt;1,0,7-MATCH(K129,$C129:$H129,0)),0),0)</f>
        <v>2</v>
      </c>
      <c r="S129" s="19">
        <f>IFERROR(IF(ISNUMBER(L129),IF(COUNTIF($J129:L129,L129)&gt;1,0,7-MATCH(L129,$C129:$H129,0)),0),0)</f>
        <v>6</v>
      </c>
      <c r="T129" s="19">
        <f>IFERROR(IF(ISNUMBER(M129),IF(COUNTIF($J129:M129,M129)&gt;1,0,7-MATCH(M129,$C129:$H129,0)),0),0)</f>
        <v>4</v>
      </c>
      <c r="U129" s="19">
        <f>IFERROR(IF(ISNUMBER(N129),IF(COUNTIF($J129:N129,N129)&gt;1,0,7-MATCH(N129,$C129:$H129,0)),0),0)</f>
        <v>1</v>
      </c>
      <c r="V129" s="19">
        <f>IFERROR(IF(ISNUMBER(O129),IF(COUNTIF($J129:O129,O129)&gt;1,0,7-MATCH(O129,$C129:$H129,0)),0),0)</f>
        <v>5</v>
      </c>
      <c r="W129" s="14">
        <f>SUM(Q129:V129)</f>
        <v>21</v>
      </c>
      <c r="X129" s="13">
        <f>COUNT(C129:H129)</f>
        <v>6</v>
      </c>
      <c r="Y129" s="13">
        <f>MAX(0,COUNTIF(Q129:V129,"&gt;0")+I129/2)</f>
        <v>6</v>
      </c>
      <c r="Z129" s="13" cm="1">
        <f t="array" ref="Z129">SUMPRODUCT(ISNUMBER(C129:H129)*$C$1:$H$1)</f>
        <v>21</v>
      </c>
    </row>
    <row r="130" spans="1:26" x14ac:dyDescent="0.25">
      <c r="A130" s="13">
        <v>80</v>
      </c>
      <c r="B130" s="15" t="s">
        <v>74</v>
      </c>
      <c r="C130" s="18">
        <v>6</v>
      </c>
      <c r="D130" s="18">
        <v>14</v>
      </c>
      <c r="E130" s="18">
        <v>28</v>
      </c>
      <c r="F130" s="18">
        <v>25</v>
      </c>
      <c r="G130" s="18">
        <v>7</v>
      </c>
      <c r="H130" s="18">
        <v>9</v>
      </c>
      <c r="I130" s="20" cm="1">
        <f t="array" ref="I130">SUM(--(COUNTIF($C130:$H130,C130:H130)&gt;1))</f>
        <v>0</v>
      </c>
      <c r="J130" s="33">
        <v>28</v>
      </c>
      <c r="K130" s="33">
        <v>6</v>
      </c>
      <c r="L130" s="33">
        <v>9</v>
      </c>
      <c r="M130" s="33">
        <v>7</v>
      </c>
      <c r="N130" s="33">
        <v>14</v>
      </c>
      <c r="O130" s="33">
        <v>25</v>
      </c>
      <c r="Q130" s="19">
        <f>IFERROR(IF(ISNUMBER(J130),IF(COUNTIF($J130:J130,J130)&gt;1,0,7-MATCH(J130,$C130:$H130,0)),0),0)</f>
        <v>4</v>
      </c>
      <c r="R130" s="19">
        <f>IFERROR(IF(ISNUMBER(K130),IF(COUNTIF($J130:K130,K130)&gt;1,0,7-MATCH(K130,$C130:$H130,0)),0),0)</f>
        <v>6</v>
      </c>
      <c r="S130" s="19">
        <f>IFERROR(IF(ISNUMBER(L130),IF(COUNTIF($J130:L130,L130)&gt;1,0,7-MATCH(L130,$C130:$H130,0)),0),0)</f>
        <v>1</v>
      </c>
      <c r="T130" s="19">
        <f>IFERROR(IF(ISNUMBER(M130),IF(COUNTIF($J130:M130,M130)&gt;1,0,7-MATCH(M130,$C130:$H130,0)),0),0)</f>
        <v>2</v>
      </c>
      <c r="U130" s="19">
        <f>IFERROR(IF(ISNUMBER(N130),IF(COUNTIF($J130:N130,N130)&gt;1,0,7-MATCH(N130,$C130:$H130,0)),0),0)</f>
        <v>5</v>
      </c>
      <c r="V130" s="19">
        <f>IFERROR(IF(ISNUMBER(O130),IF(COUNTIF($J130:O130,O130)&gt;1,0,7-MATCH(O130,$C130:$H130,0)),0),0)</f>
        <v>3</v>
      </c>
      <c r="W130" s="14">
        <f>SUM(Q130:V130)</f>
        <v>21</v>
      </c>
      <c r="X130" s="13">
        <f>COUNT(C130:H130)</f>
        <v>6</v>
      </c>
      <c r="Y130" s="13">
        <f>MAX(0,COUNTIF(Q130:V130,"&gt;0")+I130/2)</f>
        <v>6</v>
      </c>
      <c r="Z130" s="13" cm="1">
        <f t="array" ref="Z130">SUMPRODUCT(ISNUMBER(C130:H130)*$C$1:$H$1)</f>
        <v>21</v>
      </c>
    </row>
    <row r="131" spans="1:26" x14ac:dyDescent="0.25">
      <c r="A131" s="13">
        <v>83</v>
      </c>
      <c r="B131" s="15" t="s">
        <v>77</v>
      </c>
      <c r="C131" s="18">
        <v>13</v>
      </c>
      <c r="D131" s="18">
        <v>2</v>
      </c>
      <c r="E131" s="18">
        <v>25</v>
      </c>
      <c r="F131" s="18">
        <v>20</v>
      </c>
      <c r="G131" s="18">
        <v>8</v>
      </c>
      <c r="H131" s="18">
        <v>5</v>
      </c>
      <c r="I131" s="20" cm="1">
        <f t="array" ref="I131">SUM(--(COUNTIF($C131:$H131,C131:H131)&gt;1))</f>
        <v>0</v>
      </c>
      <c r="J131" s="33">
        <v>2</v>
      </c>
      <c r="K131" s="33">
        <v>25</v>
      </c>
      <c r="L131" s="33">
        <v>13</v>
      </c>
      <c r="M131" s="33">
        <v>20</v>
      </c>
      <c r="N131" s="33">
        <v>8</v>
      </c>
      <c r="O131" s="33">
        <v>5</v>
      </c>
      <c r="Q131" s="19">
        <f>IFERROR(IF(ISNUMBER(J131),IF(COUNTIF($J131:J131,J131)&gt;1,0,7-MATCH(J131,$C131:$H131,0)),0),0)</f>
        <v>5</v>
      </c>
      <c r="R131" s="19">
        <f>IFERROR(IF(ISNUMBER(K131),IF(COUNTIF($J131:K131,K131)&gt;1,0,7-MATCH(K131,$C131:$H131,0)),0),0)</f>
        <v>4</v>
      </c>
      <c r="S131" s="19">
        <f>IFERROR(IF(ISNUMBER(L131),IF(COUNTIF($J131:L131,L131)&gt;1,0,7-MATCH(L131,$C131:$H131,0)),0),0)</f>
        <v>6</v>
      </c>
      <c r="T131" s="19">
        <f>IFERROR(IF(ISNUMBER(M131),IF(COUNTIF($J131:M131,M131)&gt;1,0,7-MATCH(M131,$C131:$H131,0)),0),0)</f>
        <v>3</v>
      </c>
      <c r="U131" s="19">
        <f>IFERROR(IF(ISNUMBER(N131),IF(COUNTIF($J131:N131,N131)&gt;1,0,7-MATCH(N131,$C131:$H131,0)),0),0)</f>
        <v>2</v>
      </c>
      <c r="V131" s="19">
        <f>IFERROR(IF(ISNUMBER(O131),IF(COUNTIF($J131:O131,O131)&gt;1,0,7-MATCH(O131,$C131:$H131,0)),0),0)</f>
        <v>1</v>
      </c>
      <c r="W131" s="14">
        <f>SUM(Q131:V131)</f>
        <v>21</v>
      </c>
      <c r="X131" s="13">
        <f>COUNT(C131:H131)</f>
        <v>6</v>
      </c>
      <c r="Y131" s="13">
        <f>MAX(0,COUNTIF(Q131:V131,"&gt;0")+I131/2)</f>
        <v>6</v>
      </c>
      <c r="Z131" s="13" cm="1">
        <f t="array" ref="Z131">SUMPRODUCT(ISNUMBER(C131:H131)*$C$1:$H$1)</f>
        <v>21</v>
      </c>
    </row>
    <row r="132" spans="1:26" x14ac:dyDescent="0.25">
      <c r="A132" s="13">
        <v>85</v>
      </c>
      <c r="B132" s="15" t="s">
        <v>2</v>
      </c>
      <c r="C132" s="18">
        <v>13</v>
      </c>
      <c r="D132" s="18">
        <v>25</v>
      </c>
      <c r="E132" s="18">
        <v>16</v>
      </c>
      <c r="F132" s="18">
        <v>26</v>
      </c>
      <c r="G132" s="18">
        <v>21</v>
      </c>
      <c r="H132" s="18">
        <v>28</v>
      </c>
      <c r="I132" s="20" cm="1">
        <f t="array" ref="I132">SUM(--(COUNTIF($C132:$H132,C132:H132)&gt;1))</f>
        <v>0</v>
      </c>
      <c r="J132" s="33">
        <v>13</v>
      </c>
      <c r="K132" s="33">
        <v>26</v>
      </c>
      <c r="L132" s="33">
        <v>21</v>
      </c>
      <c r="M132" s="33">
        <v>25</v>
      </c>
      <c r="N132" s="33">
        <v>16</v>
      </c>
      <c r="O132" s="33">
        <v>28</v>
      </c>
      <c r="Q132" s="19">
        <f>IFERROR(IF(ISNUMBER(J132),IF(COUNTIF($J132:J132,J132)&gt;1,0,7-MATCH(J132,$C132:$H132,0)),0),0)</f>
        <v>6</v>
      </c>
      <c r="R132" s="19">
        <f>IFERROR(IF(ISNUMBER(K132),IF(COUNTIF($J132:K132,K132)&gt;1,0,7-MATCH(K132,$C132:$H132,0)),0),0)</f>
        <v>3</v>
      </c>
      <c r="S132" s="19">
        <f>IFERROR(IF(ISNUMBER(L132),IF(COUNTIF($J132:L132,L132)&gt;1,0,7-MATCH(L132,$C132:$H132,0)),0),0)</f>
        <v>2</v>
      </c>
      <c r="T132" s="19">
        <f>IFERROR(IF(ISNUMBER(M132),IF(COUNTIF($J132:M132,M132)&gt;1,0,7-MATCH(M132,$C132:$H132,0)),0),0)</f>
        <v>5</v>
      </c>
      <c r="U132" s="19">
        <f>IFERROR(IF(ISNUMBER(N132),IF(COUNTIF($J132:N132,N132)&gt;1,0,7-MATCH(N132,$C132:$H132,0)),0),0)</f>
        <v>4</v>
      </c>
      <c r="V132" s="19">
        <f>IFERROR(IF(ISNUMBER(O132),IF(COUNTIF($J132:O132,O132)&gt;1,0,7-MATCH(O132,$C132:$H132,0)),0),0)</f>
        <v>1</v>
      </c>
      <c r="W132" s="14">
        <f>SUM(Q132:V132)</f>
        <v>21</v>
      </c>
      <c r="X132" s="13">
        <f>COUNT(C132:H132)</f>
        <v>6</v>
      </c>
      <c r="Y132" s="13">
        <f>MAX(0,COUNTIF(Q132:V132,"&gt;0")+I132/2)</f>
        <v>6</v>
      </c>
      <c r="Z132" s="13" cm="1">
        <f t="array" ref="Z132">SUMPRODUCT(ISNUMBER(C132:H132)*$C$1:$H$1)</f>
        <v>21</v>
      </c>
    </row>
    <row r="133" spans="1:26" x14ac:dyDescent="0.25">
      <c r="A133" s="13">
        <v>87</v>
      </c>
      <c r="B133" s="15" t="s">
        <v>80</v>
      </c>
      <c r="C133" s="18">
        <v>14</v>
      </c>
      <c r="D133" s="18">
        <v>13</v>
      </c>
      <c r="E133" s="18">
        <v>19</v>
      </c>
      <c r="F133" s="18">
        <v>6</v>
      </c>
      <c r="G133" s="18">
        <v>15</v>
      </c>
      <c r="H133" s="18">
        <v>20</v>
      </c>
      <c r="I133" s="20" cm="1">
        <f t="array" ref="I133">SUM(--(COUNTIF($C133:$H133,C133:H133)&gt;1))</f>
        <v>0</v>
      </c>
      <c r="J133" s="33">
        <v>15</v>
      </c>
      <c r="K133" s="33">
        <v>20</v>
      </c>
      <c r="L133" s="33">
        <v>6</v>
      </c>
      <c r="M133" s="33">
        <v>14</v>
      </c>
      <c r="N133" s="33">
        <v>13</v>
      </c>
      <c r="O133" s="33">
        <v>19</v>
      </c>
      <c r="Q133" s="19">
        <f>IFERROR(IF(ISNUMBER(J133),IF(COUNTIF($J133:J133,J133)&gt;1,0,7-MATCH(J133,$C133:$H133,0)),0),0)</f>
        <v>2</v>
      </c>
      <c r="R133" s="19">
        <f>IFERROR(IF(ISNUMBER(K133),IF(COUNTIF($J133:K133,K133)&gt;1,0,7-MATCH(K133,$C133:$H133,0)),0),0)</f>
        <v>1</v>
      </c>
      <c r="S133" s="19">
        <f>IFERROR(IF(ISNUMBER(L133),IF(COUNTIF($J133:L133,L133)&gt;1,0,7-MATCH(L133,$C133:$H133,0)),0),0)</f>
        <v>3</v>
      </c>
      <c r="T133" s="19">
        <f>IFERROR(IF(ISNUMBER(M133),IF(COUNTIF($J133:M133,M133)&gt;1,0,7-MATCH(M133,$C133:$H133,0)),0),0)</f>
        <v>6</v>
      </c>
      <c r="U133" s="19">
        <f>IFERROR(IF(ISNUMBER(N133),IF(COUNTIF($J133:N133,N133)&gt;1,0,7-MATCH(N133,$C133:$H133,0)),0),0)</f>
        <v>5</v>
      </c>
      <c r="V133" s="19">
        <f>IFERROR(IF(ISNUMBER(O133),IF(COUNTIF($J133:O133,O133)&gt;1,0,7-MATCH(O133,$C133:$H133,0)),0),0)</f>
        <v>4</v>
      </c>
      <c r="W133" s="14">
        <f>SUM(Q133:V133)</f>
        <v>21</v>
      </c>
      <c r="X133" s="13">
        <f>COUNT(C133:H133)</f>
        <v>6</v>
      </c>
      <c r="Y133" s="13">
        <f>MAX(0,COUNTIF(Q133:V133,"&gt;0")+I133/2)</f>
        <v>6</v>
      </c>
      <c r="Z133" s="13" cm="1">
        <f t="array" ref="Z133">SUMPRODUCT(ISNUMBER(C133:H133)*$C$1:$H$1)</f>
        <v>21</v>
      </c>
    </row>
    <row r="134" spans="1:26" x14ac:dyDescent="0.25">
      <c r="A134" s="13">
        <v>90</v>
      </c>
      <c r="B134" s="15" t="s">
        <v>83</v>
      </c>
      <c r="C134" s="18">
        <v>15</v>
      </c>
      <c r="D134" s="18">
        <v>6</v>
      </c>
      <c r="E134" s="18">
        <v>26</v>
      </c>
      <c r="F134" s="18">
        <v>9</v>
      </c>
      <c r="G134" s="18">
        <v>23</v>
      </c>
      <c r="H134" s="18">
        <v>21</v>
      </c>
      <c r="I134" s="20" cm="1">
        <f t="array" ref="I134">SUM(--(COUNTIF($C134:$H134,C134:H134)&gt;1))</f>
        <v>0</v>
      </c>
      <c r="J134" s="33">
        <v>26</v>
      </c>
      <c r="K134" s="33">
        <v>15</v>
      </c>
      <c r="L134" s="33">
        <v>21</v>
      </c>
      <c r="M134" s="33">
        <v>6</v>
      </c>
      <c r="N134" s="33">
        <v>23</v>
      </c>
      <c r="O134" s="33">
        <v>9</v>
      </c>
      <c r="Q134" s="19">
        <f>IFERROR(IF(ISNUMBER(J134),IF(COUNTIF($J134:J134,J134)&gt;1,0,7-MATCH(J134,$C134:$H134,0)),0),0)</f>
        <v>4</v>
      </c>
      <c r="R134" s="19">
        <f>IFERROR(IF(ISNUMBER(K134),IF(COUNTIF($J134:K134,K134)&gt;1,0,7-MATCH(K134,$C134:$H134,0)),0),0)</f>
        <v>6</v>
      </c>
      <c r="S134" s="19">
        <f>IFERROR(IF(ISNUMBER(L134),IF(COUNTIF($J134:L134,L134)&gt;1,0,7-MATCH(L134,$C134:$H134,0)),0),0)</f>
        <v>1</v>
      </c>
      <c r="T134" s="19">
        <f>IFERROR(IF(ISNUMBER(M134),IF(COUNTIF($J134:M134,M134)&gt;1,0,7-MATCH(M134,$C134:$H134,0)),0),0)</f>
        <v>5</v>
      </c>
      <c r="U134" s="19">
        <f>IFERROR(IF(ISNUMBER(N134),IF(COUNTIF($J134:N134,N134)&gt;1,0,7-MATCH(N134,$C134:$H134,0)),0),0)</f>
        <v>2</v>
      </c>
      <c r="V134" s="19">
        <f>IFERROR(IF(ISNUMBER(O134),IF(COUNTIF($J134:O134,O134)&gt;1,0,7-MATCH(O134,$C134:$H134,0)),0),0)</f>
        <v>3</v>
      </c>
      <c r="W134" s="14">
        <f>SUM(Q134:V134)</f>
        <v>21</v>
      </c>
      <c r="X134" s="13">
        <f>COUNT(C134:H134)</f>
        <v>6</v>
      </c>
      <c r="Y134" s="13">
        <f>MAX(0,COUNTIF(Q134:V134,"&gt;0")+I134/2)</f>
        <v>6</v>
      </c>
      <c r="Z134" s="13" cm="1">
        <f t="array" ref="Z134">SUMPRODUCT(ISNUMBER(C134:H134)*$C$1:$H$1)</f>
        <v>21</v>
      </c>
    </row>
    <row r="135" spans="1:26" x14ac:dyDescent="0.25">
      <c r="A135" s="13">
        <v>93</v>
      </c>
      <c r="B135" s="15" t="s">
        <v>67</v>
      </c>
      <c r="C135" s="18">
        <v>2</v>
      </c>
      <c r="D135" s="18">
        <v>18</v>
      </c>
      <c r="E135" s="18">
        <v>26</v>
      </c>
      <c r="F135" s="18">
        <v>25</v>
      </c>
      <c r="G135" s="18">
        <v>17</v>
      </c>
      <c r="H135" s="18">
        <v>19</v>
      </c>
      <c r="I135" s="20" cm="1">
        <f t="array" ref="I135">SUM(--(COUNTIF($C135:$H135,C135:H135)&gt;1))</f>
        <v>0</v>
      </c>
      <c r="J135" s="33">
        <v>2</v>
      </c>
      <c r="K135" s="33">
        <v>19</v>
      </c>
      <c r="L135" s="33">
        <v>26</v>
      </c>
      <c r="M135" s="33">
        <v>25</v>
      </c>
      <c r="N135" s="33">
        <v>17</v>
      </c>
      <c r="O135" s="33">
        <v>18</v>
      </c>
      <c r="Q135" s="19">
        <f>IFERROR(IF(ISNUMBER(J135),IF(COUNTIF($J135:J135,J135)&gt;1,0,7-MATCH(J135,$C135:$H135,0)),0),0)</f>
        <v>6</v>
      </c>
      <c r="R135" s="19">
        <f>IFERROR(IF(ISNUMBER(K135),IF(COUNTIF($J135:K135,K135)&gt;1,0,7-MATCH(K135,$C135:$H135,0)),0),0)</f>
        <v>1</v>
      </c>
      <c r="S135" s="19">
        <f>IFERROR(IF(ISNUMBER(L135),IF(COUNTIF($J135:L135,L135)&gt;1,0,7-MATCH(L135,$C135:$H135,0)),0),0)</f>
        <v>4</v>
      </c>
      <c r="T135" s="19">
        <f>IFERROR(IF(ISNUMBER(M135),IF(COUNTIF($J135:M135,M135)&gt;1,0,7-MATCH(M135,$C135:$H135,0)),0),0)</f>
        <v>3</v>
      </c>
      <c r="U135" s="19">
        <f>IFERROR(IF(ISNUMBER(N135),IF(COUNTIF($J135:N135,N135)&gt;1,0,7-MATCH(N135,$C135:$H135,0)),0),0)</f>
        <v>2</v>
      </c>
      <c r="V135" s="19">
        <f>IFERROR(IF(ISNUMBER(O135),IF(COUNTIF($J135:O135,O135)&gt;1,0,7-MATCH(O135,$C135:$H135,0)),0),0)</f>
        <v>5</v>
      </c>
      <c r="W135" s="14">
        <f>SUM(Q135:V135)</f>
        <v>21</v>
      </c>
      <c r="X135" s="13">
        <f>COUNT(C135:H135)</f>
        <v>6</v>
      </c>
      <c r="Y135" s="13">
        <f>MAX(0,COUNTIF(Q135:V135,"&gt;0")+I135/2)</f>
        <v>6</v>
      </c>
      <c r="Z135" s="13" cm="1">
        <f t="array" ref="Z135">SUMPRODUCT(ISNUMBER(C135:H135)*$C$1:$H$1)</f>
        <v>21</v>
      </c>
    </row>
    <row r="136" spans="1:26" x14ac:dyDescent="0.25">
      <c r="A136" s="13">
        <v>100</v>
      </c>
      <c r="B136" s="15" t="s">
        <v>92</v>
      </c>
      <c r="C136" s="18">
        <v>9</v>
      </c>
      <c r="D136" s="18">
        <v>25</v>
      </c>
      <c r="E136" s="18">
        <v>16</v>
      </c>
      <c r="F136" s="18">
        <v>12</v>
      </c>
      <c r="G136" s="18">
        <v>6</v>
      </c>
      <c r="H136" s="18">
        <v>23</v>
      </c>
      <c r="I136" s="20" cm="1">
        <f t="array" ref="I136">SUM(--(COUNTIF($C136:$H136,C136:H136)&gt;1))</f>
        <v>0</v>
      </c>
      <c r="J136" s="33">
        <v>6</v>
      </c>
      <c r="K136" s="33">
        <v>12</v>
      </c>
      <c r="L136" s="33">
        <v>23</v>
      </c>
      <c r="M136" s="33">
        <v>9</v>
      </c>
      <c r="N136" s="33">
        <v>25</v>
      </c>
      <c r="O136" s="33">
        <v>16</v>
      </c>
      <c r="Q136" s="19">
        <f>IFERROR(IF(ISNUMBER(J136),IF(COUNTIF($J136:J136,J136)&gt;1,0,7-MATCH(J136,$C136:$H136,0)),0),0)</f>
        <v>2</v>
      </c>
      <c r="R136" s="19">
        <f>IFERROR(IF(ISNUMBER(K136),IF(COUNTIF($J136:K136,K136)&gt;1,0,7-MATCH(K136,$C136:$H136,0)),0),0)</f>
        <v>3</v>
      </c>
      <c r="S136" s="19">
        <f>IFERROR(IF(ISNUMBER(L136),IF(COUNTIF($J136:L136,L136)&gt;1,0,7-MATCH(L136,$C136:$H136,0)),0),0)</f>
        <v>1</v>
      </c>
      <c r="T136" s="19">
        <f>IFERROR(IF(ISNUMBER(M136),IF(COUNTIF($J136:M136,M136)&gt;1,0,7-MATCH(M136,$C136:$H136,0)),0),0)</f>
        <v>6</v>
      </c>
      <c r="U136" s="19">
        <f>IFERROR(IF(ISNUMBER(N136),IF(COUNTIF($J136:N136,N136)&gt;1,0,7-MATCH(N136,$C136:$H136,0)),0),0)</f>
        <v>5</v>
      </c>
      <c r="V136" s="19">
        <f>IFERROR(IF(ISNUMBER(O136),IF(COUNTIF($J136:O136,O136)&gt;1,0,7-MATCH(O136,$C136:$H136,0)),0),0)</f>
        <v>4</v>
      </c>
      <c r="W136" s="14">
        <f>SUM(Q136:V136)</f>
        <v>21</v>
      </c>
      <c r="X136" s="13">
        <f>COUNT(C136:H136)</f>
        <v>6</v>
      </c>
      <c r="Y136" s="13">
        <f>MAX(0,COUNTIF(Q136:V136,"&gt;0")+I136/2)</f>
        <v>6</v>
      </c>
      <c r="Z136" s="13" cm="1">
        <f t="array" ref="Z136">SUMPRODUCT(ISNUMBER(C136:H136)*$C$1:$H$1)</f>
        <v>21</v>
      </c>
    </row>
    <row r="137" spans="1:26" x14ac:dyDescent="0.25">
      <c r="A137" s="13">
        <v>101</v>
      </c>
      <c r="B137" s="15" t="s">
        <v>93</v>
      </c>
      <c r="C137" s="18">
        <v>10</v>
      </c>
      <c r="D137" s="18">
        <v>16</v>
      </c>
      <c r="E137" s="18">
        <v>25</v>
      </c>
      <c r="F137" s="18">
        <v>21</v>
      </c>
      <c r="G137" s="18">
        <v>28</v>
      </c>
      <c r="H137" s="18">
        <v>7</v>
      </c>
      <c r="I137" s="20" cm="1">
        <f t="array" ref="I137">SUM(--(COUNTIF($C137:$H137,C137:H137)&gt;1))</f>
        <v>0</v>
      </c>
      <c r="J137" s="33">
        <v>28</v>
      </c>
      <c r="K137" s="33">
        <v>21</v>
      </c>
      <c r="L137" s="33">
        <v>10</v>
      </c>
      <c r="M137" s="33">
        <v>7</v>
      </c>
      <c r="N137" s="33">
        <v>25</v>
      </c>
      <c r="O137" s="33">
        <v>16</v>
      </c>
      <c r="Q137" s="19">
        <f>IFERROR(IF(ISNUMBER(J137),IF(COUNTIF($J137:J137,J137)&gt;1,0,7-MATCH(J137,$C137:$H137,0)),0),0)</f>
        <v>2</v>
      </c>
      <c r="R137" s="19">
        <f>IFERROR(IF(ISNUMBER(K137),IF(COUNTIF($J137:K137,K137)&gt;1,0,7-MATCH(K137,$C137:$H137,0)),0),0)</f>
        <v>3</v>
      </c>
      <c r="S137" s="19">
        <f>IFERROR(IF(ISNUMBER(L137),IF(COUNTIF($J137:L137,L137)&gt;1,0,7-MATCH(L137,$C137:$H137,0)),0),0)</f>
        <v>6</v>
      </c>
      <c r="T137" s="19">
        <f>IFERROR(IF(ISNUMBER(M137),IF(COUNTIF($J137:M137,M137)&gt;1,0,7-MATCH(M137,$C137:$H137,0)),0),0)</f>
        <v>1</v>
      </c>
      <c r="U137" s="19">
        <f>IFERROR(IF(ISNUMBER(N137),IF(COUNTIF($J137:N137,N137)&gt;1,0,7-MATCH(N137,$C137:$H137,0)),0),0)</f>
        <v>4</v>
      </c>
      <c r="V137" s="19">
        <f>IFERROR(IF(ISNUMBER(O137),IF(COUNTIF($J137:O137,O137)&gt;1,0,7-MATCH(O137,$C137:$H137,0)),0),0)</f>
        <v>5</v>
      </c>
      <c r="W137" s="14">
        <f>SUM(Q137:V137)</f>
        <v>21</v>
      </c>
      <c r="X137" s="13">
        <f>COUNT(C137:H137)</f>
        <v>6</v>
      </c>
      <c r="Y137" s="13">
        <f>MAX(0,COUNTIF(Q137:V137,"&gt;0")+I137/2)</f>
        <v>6</v>
      </c>
      <c r="Z137" s="13" cm="1">
        <f t="array" ref="Z137">SUMPRODUCT(ISNUMBER(C137:H137)*$C$1:$H$1)</f>
        <v>21</v>
      </c>
    </row>
    <row r="138" spans="1:26" x14ac:dyDescent="0.25">
      <c r="A138" s="13">
        <v>103</v>
      </c>
      <c r="B138" s="15" t="s">
        <v>95</v>
      </c>
      <c r="C138" s="18">
        <v>6</v>
      </c>
      <c r="D138" s="18">
        <v>14</v>
      </c>
      <c r="E138" s="18">
        <v>8</v>
      </c>
      <c r="F138" s="18">
        <v>9</v>
      </c>
      <c r="G138" s="18">
        <v>20</v>
      </c>
      <c r="H138" s="18">
        <v>28</v>
      </c>
      <c r="I138" s="20" cm="1">
        <f t="array" ref="I138">SUM(--(COUNTIF($C138:$H138,C138:H138)&gt;1))</f>
        <v>0</v>
      </c>
      <c r="J138" s="33">
        <v>8</v>
      </c>
      <c r="K138" s="33">
        <v>28</v>
      </c>
      <c r="L138" s="33">
        <v>20</v>
      </c>
      <c r="M138" s="33">
        <v>14</v>
      </c>
      <c r="N138" s="33">
        <v>9</v>
      </c>
      <c r="O138" s="33">
        <v>6</v>
      </c>
      <c r="Q138" s="19">
        <f>IFERROR(IF(ISNUMBER(J138),IF(COUNTIF($J138:J138,J138)&gt;1,0,7-MATCH(J138,$C138:$H138,0)),0),0)</f>
        <v>4</v>
      </c>
      <c r="R138" s="19">
        <f>IFERROR(IF(ISNUMBER(K138),IF(COUNTIF($J138:K138,K138)&gt;1,0,7-MATCH(K138,$C138:$H138,0)),0),0)</f>
        <v>1</v>
      </c>
      <c r="S138" s="19">
        <f>IFERROR(IF(ISNUMBER(L138),IF(COUNTIF($J138:L138,L138)&gt;1,0,7-MATCH(L138,$C138:$H138,0)),0),0)</f>
        <v>2</v>
      </c>
      <c r="T138" s="19">
        <f>IFERROR(IF(ISNUMBER(M138),IF(COUNTIF($J138:M138,M138)&gt;1,0,7-MATCH(M138,$C138:$H138,0)),0),0)</f>
        <v>5</v>
      </c>
      <c r="U138" s="19">
        <f>IFERROR(IF(ISNUMBER(N138),IF(COUNTIF($J138:N138,N138)&gt;1,0,7-MATCH(N138,$C138:$H138,0)),0),0)</f>
        <v>3</v>
      </c>
      <c r="V138" s="19">
        <f>IFERROR(IF(ISNUMBER(O138),IF(COUNTIF($J138:O138,O138)&gt;1,0,7-MATCH(O138,$C138:$H138,0)),0),0)</f>
        <v>6</v>
      </c>
      <c r="W138" s="14">
        <f>SUM(Q138:V138)</f>
        <v>21</v>
      </c>
      <c r="X138" s="13">
        <f>COUNT(C138:H138)</f>
        <v>6</v>
      </c>
      <c r="Y138" s="13">
        <f>MAX(0,COUNTIF(Q138:V138,"&gt;0")+I138/2)</f>
        <v>6</v>
      </c>
      <c r="Z138" s="13" cm="1">
        <f t="array" ref="Z138">SUMPRODUCT(ISNUMBER(C138:H138)*$C$1:$H$1)</f>
        <v>21</v>
      </c>
    </row>
    <row r="139" spans="1:26" x14ac:dyDescent="0.25">
      <c r="A139" s="13">
        <v>104</v>
      </c>
      <c r="B139" s="15" t="s">
        <v>96</v>
      </c>
      <c r="C139" s="18">
        <v>13</v>
      </c>
      <c r="D139" s="18">
        <v>10</v>
      </c>
      <c r="E139" s="18">
        <v>21</v>
      </c>
      <c r="F139" s="18">
        <v>23</v>
      </c>
      <c r="G139" s="18">
        <v>16</v>
      </c>
      <c r="H139" s="18">
        <v>12</v>
      </c>
      <c r="I139" s="20" cm="1">
        <f t="array" ref="I139">SUM(--(COUNTIF($C139:$H139,C139:H139)&gt;1))</f>
        <v>0</v>
      </c>
      <c r="J139" s="33">
        <v>16</v>
      </c>
      <c r="K139" s="33">
        <v>10</v>
      </c>
      <c r="L139" s="33">
        <v>13</v>
      </c>
      <c r="M139" s="33">
        <v>23</v>
      </c>
      <c r="N139" s="33">
        <v>21</v>
      </c>
      <c r="O139" s="33">
        <v>12</v>
      </c>
      <c r="Q139" s="19">
        <f>IFERROR(IF(ISNUMBER(J139),IF(COUNTIF($J139:J139,J139)&gt;1,0,7-MATCH(J139,$C139:$H139,0)),0),0)</f>
        <v>2</v>
      </c>
      <c r="R139" s="19">
        <f>IFERROR(IF(ISNUMBER(K139),IF(COUNTIF($J139:K139,K139)&gt;1,0,7-MATCH(K139,$C139:$H139,0)),0),0)</f>
        <v>5</v>
      </c>
      <c r="S139" s="19">
        <f>IFERROR(IF(ISNUMBER(L139),IF(COUNTIF($J139:L139,L139)&gt;1,0,7-MATCH(L139,$C139:$H139,0)),0),0)</f>
        <v>6</v>
      </c>
      <c r="T139" s="19">
        <f>IFERROR(IF(ISNUMBER(M139),IF(COUNTIF($J139:M139,M139)&gt;1,0,7-MATCH(M139,$C139:$H139,0)),0),0)</f>
        <v>3</v>
      </c>
      <c r="U139" s="19">
        <f>IFERROR(IF(ISNUMBER(N139),IF(COUNTIF($J139:N139,N139)&gt;1,0,7-MATCH(N139,$C139:$H139,0)),0),0)</f>
        <v>4</v>
      </c>
      <c r="V139" s="19">
        <f>IFERROR(IF(ISNUMBER(O139),IF(COUNTIF($J139:O139,O139)&gt;1,0,7-MATCH(O139,$C139:$H139,0)),0),0)</f>
        <v>1</v>
      </c>
      <c r="W139" s="14">
        <f>SUM(Q139:V139)</f>
        <v>21</v>
      </c>
      <c r="X139" s="13">
        <f>COUNT(C139:H139)</f>
        <v>6</v>
      </c>
      <c r="Y139" s="13">
        <f>MAX(0,COUNTIF(Q139:V139,"&gt;0")+I139/2)</f>
        <v>6</v>
      </c>
      <c r="Z139" s="13" cm="1">
        <f t="array" ref="Z139">SUMPRODUCT(ISNUMBER(C139:H139)*$C$1:$H$1)</f>
        <v>21</v>
      </c>
    </row>
    <row r="140" spans="1:26" x14ac:dyDescent="0.25">
      <c r="A140" s="13">
        <v>106</v>
      </c>
      <c r="B140" s="15" t="s">
        <v>98</v>
      </c>
      <c r="C140" s="18">
        <v>26</v>
      </c>
      <c r="D140" s="18">
        <v>16</v>
      </c>
      <c r="E140" s="18">
        <v>25</v>
      </c>
      <c r="F140" s="18">
        <v>5</v>
      </c>
      <c r="G140" s="18">
        <v>17</v>
      </c>
      <c r="H140" s="18">
        <v>11</v>
      </c>
      <c r="I140" s="20" cm="1">
        <f t="array" ref="I140">SUM(--(COUNTIF($C140:$H140,C140:H140)&gt;1))</f>
        <v>0</v>
      </c>
      <c r="J140" s="33">
        <v>16</v>
      </c>
      <c r="K140" s="33">
        <v>5</v>
      </c>
      <c r="L140" s="33">
        <v>26</v>
      </c>
      <c r="M140" s="33">
        <v>25</v>
      </c>
      <c r="N140" s="33">
        <v>17</v>
      </c>
      <c r="O140" s="33">
        <v>11</v>
      </c>
      <c r="Q140" s="19">
        <f>IFERROR(IF(ISNUMBER(J140),IF(COUNTIF($J140:J140,J140)&gt;1,0,7-MATCH(J140,$C140:$H140,0)),0),0)</f>
        <v>5</v>
      </c>
      <c r="R140" s="19">
        <f>IFERROR(IF(ISNUMBER(K140),IF(COUNTIF($J140:K140,K140)&gt;1,0,7-MATCH(K140,$C140:$H140,0)),0),0)</f>
        <v>3</v>
      </c>
      <c r="S140" s="19">
        <f>IFERROR(IF(ISNUMBER(L140),IF(COUNTIF($J140:L140,L140)&gt;1,0,7-MATCH(L140,$C140:$H140,0)),0),0)</f>
        <v>6</v>
      </c>
      <c r="T140" s="19">
        <f>IFERROR(IF(ISNUMBER(M140),IF(COUNTIF($J140:M140,M140)&gt;1,0,7-MATCH(M140,$C140:$H140,0)),0),0)</f>
        <v>4</v>
      </c>
      <c r="U140" s="19">
        <f>IFERROR(IF(ISNUMBER(N140),IF(COUNTIF($J140:N140,N140)&gt;1,0,7-MATCH(N140,$C140:$H140,0)),0),0)</f>
        <v>2</v>
      </c>
      <c r="V140" s="19">
        <f>IFERROR(IF(ISNUMBER(O140),IF(COUNTIF($J140:O140,O140)&gt;1,0,7-MATCH(O140,$C140:$H140,0)),0),0)</f>
        <v>1</v>
      </c>
      <c r="W140" s="14">
        <f>SUM(Q140:V140)</f>
        <v>21</v>
      </c>
      <c r="X140" s="13">
        <f>COUNT(C140:H140)</f>
        <v>6</v>
      </c>
      <c r="Y140" s="13">
        <f>MAX(0,COUNTIF(Q140:V140,"&gt;0")+I140/2)</f>
        <v>6</v>
      </c>
      <c r="Z140" s="13" cm="1">
        <f t="array" ref="Z140">SUMPRODUCT(ISNUMBER(C140:H140)*$C$1:$H$1)</f>
        <v>21</v>
      </c>
    </row>
    <row r="141" spans="1:26" x14ac:dyDescent="0.25">
      <c r="A141" s="13">
        <v>109</v>
      </c>
      <c r="B141" s="15" t="s">
        <v>101</v>
      </c>
      <c r="C141" s="18">
        <v>12</v>
      </c>
      <c r="D141" s="18">
        <v>14</v>
      </c>
      <c r="E141" s="18">
        <v>8</v>
      </c>
      <c r="F141" s="18">
        <v>7</v>
      </c>
      <c r="G141" s="18">
        <v>23</v>
      </c>
      <c r="H141" s="18">
        <v>20</v>
      </c>
      <c r="I141" s="20" cm="1">
        <f t="array" ref="I141">SUM(--(COUNTIF($C141:$H141,C141:H141)&gt;1))</f>
        <v>0</v>
      </c>
      <c r="J141" s="33">
        <v>8</v>
      </c>
      <c r="K141" s="33">
        <v>14</v>
      </c>
      <c r="L141" s="33">
        <v>20</v>
      </c>
      <c r="M141" s="33">
        <v>12</v>
      </c>
      <c r="N141" s="33">
        <v>7</v>
      </c>
      <c r="O141" s="33">
        <v>23</v>
      </c>
      <c r="Q141" s="19">
        <f>IFERROR(IF(ISNUMBER(J141),IF(COUNTIF($J141:J141,J141)&gt;1,0,7-MATCH(J141,$C141:$H141,0)),0),0)</f>
        <v>4</v>
      </c>
      <c r="R141" s="19">
        <f>IFERROR(IF(ISNUMBER(K141),IF(COUNTIF($J141:K141,K141)&gt;1,0,7-MATCH(K141,$C141:$H141,0)),0),0)</f>
        <v>5</v>
      </c>
      <c r="S141" s="19">
        <f>IFERROR(IF(ISNUMBER(L141),IF(COUNTIF($J141:L141,L141)&gt;1,0,7-MATCH(L141,$C141:$H141,0)),0),0)</f>
        <v>1</v>
      </c>
      <c r="T141" s="19">
        <f>IFERROR(IF(ISNUMBER(M141),IF(COUNTIF($J141:M141,M141)&gt;1,0,7-MATCH(M141,$C141:$H141,0)),0),0)</f>
        <v>6</v>
      </c>
      <c r="U141" s="19">
        <f>IFERROR(IF(ISNUMBER(N141),IF(COUNTIF($J141:N141,N141)&gt;1,0,7-MATCH(N141,$C141:$H141,0)),0),0)</f>
        <v>3</v>
      </c>
      <c r="V141" s="19">
        <f>IFERROR(IF(ISNUMBER(O141),IF(COUNTIF($J141:O141,O141)&gt;1,0,7-MATCH(O141,$C141:$H141,0)),0),0)</f>
        <v>2</v>
      </c>
      <c r="W141" s="14">
        <f>SUM(Q141:V141)</f>
        <v>21</v>
      </c>
      <c r="X141" s="13">
        <f>COUNT(C141:H141)</f>
        <v>6</v>
      </c>
      <c r="Y141" s="13">
        <f>MAX(0,COUNTIF(Q141:V141,"&gt;0")+I141/2)</f>
        <v>6</v>
      </c>
      <c r="Z141" s="13" cm="1">
        <f t="array" ref="Z141">SUMPRODUCT(ISNUMBER(C141:H141)*$C$1:$H$1)</f>
        <v>21</v>
      </c>
    </row>
    <row r="142" spans="1:26" x14ac:dyDescent="0.25">
      <c r="A142" s="13">
        <v>114</v>
      </c>
      <c r="B142" s="15" t="s">
        <v>106</v>
      </c>
      <c r="C142" s="18">
        <v>12</v>
      </c>
      <c r="D142" s="18">
        <v>21</v>
      </c>
      <c r="E142" s="18">
        <v>14</v>
      </c>
      <c r="F142" s="18">
        <v>16</v>
      </c>
      <c r="G142" s="18">
        <v>7</v>
      </c>
      <c r="H142" s="18">
        <v>23</v>
      </c>
      <c r="I142" s="20" cm="1">
        <f t="array" ref="I142">SUM(--(COUNTIF($C142:$H142,C142:H142)&gt;1))</f>
        <v>0</v>
      </c>
      <c r="J142" s="33">
        <v>12</v>
      </c>
      <c r="K142" s="33">
        <v>23</v>
      </c>
      <c r="L142" s="33">
        <v>14</v>
      </c>
      <c r="M142" s="33">
        <v>16</v>
      </c>
      <c r="N142" s="33">
        <v>21</v>
      </c>
      <c r="O142" s="33">
        <v>7</v>
      </c>
      <c r="Q142" s="19">
        <f>IFERROR(IF(ISNUMBER(J142),IF(COUNTIF($J142:J142,J142)&gt;1,0,7-MATCH(J142,$C142:$H142,0)),0),0)</f>
        <v>6</v>
      </c>
      <c r="R142" s="19">
        <f>IFERROR(IF(ISNUMBER(K142),IF(COUNTIF($J142:K142,K142)&gt;1,0,7-MATCH(K142,$C142:$H142,0)),0),0)</f>
        <v>1</v>
      </c>
      <c r="S142" s="19">
        <f>IFERROR(IF(ISNUMBER(L142),IF(COUNTIF($J142:L142,L142)&gt;1,0,7-MATCH(L142,$C142:$H142,0)),0),0)</f>
        <v>4</v>
      </c>
      <c r="T142" s="19">
        <f>IFERROR(IF(ISNUMBER(M142),IF(COUNTIF($J142:M142,M142)&gt;1,0,7-MATCH(M142,$C142:$H142,0)),0),0)</f>
        <v>3</v>
      </c>
      <c r="U142" s="19">
        <f>IFERROR(IF(ISNUMBER(N142),IF(COUNTIF($J142:N142,N142)&gt;1,0,7-MATCH(N142,$C142:$H142,0)),0),0)</f>
        <v>5</v>
      </c>
      <c r="V142" s="19">
        <f>IFERROR(IF(ISNUMBER(O142),IF(COUNTIF($J142:O142,O142)&gt;1,0,7-MATCH(O142,$C142:$H142,0)),0),0)</f>
        <v>2</v>
      </c>
      <c r="W142" s="14">
        <f>SUM(Q142:V142)</f>
        <v>21</v>
      </c>
      <c r="X142" s="13">
        <f>COUNT(C142:H142)</f>
        <v>6</v>
      </c>
      <c r="Y142" s="13">
        <f>MAX(0,COUNTIF(Q142:V142,"&gt;0")+I142/2)</f>
        <v>6</v>
      </c>
      <c r="Z142" s="13" cm="1">
        <f t="array" ref="Z142">SUMPRODUCT(ISNUMBER(C142:H142)*$C$1:$H$1)</f>
        <v>21</v>
      </c>
    </row>
    <row r="143" spans="1:26" x14ac:dyDescent="0.25">
      <c r="A143" s="13">
        <v>117</v>
      </c>
      <c r="B143" s="15" t="s">
        <v>109</v>
      </c>
      <c r="C143" s="18">
        <v>6</v>
      </c>
      <c r="D143" s="18">
        <v>14</v>
      </c>
      <c r="E143" s="18">
        <v>19</v>
      </c>
      <c r="F143" s="18">
        <v>15</v>
      </c>
      <c r="G143" s="18">
        <v>26</v>
      </c>
      <c r="H143" s="18">
        <v>11</v>
      </c>
      <c r="I143" s="20" cm="1">
        <f t="array" ref="I143">SUM(--(COUNTIF($C143:$H143,C143:H143)&gt;1))</f>
        <v>0</v>
      </c>
      <c r="J143" s="33">
        <v>15</v>
      </c>
      <c r="K143" s="33">
        <v>14</v>
      </c>
      <c r="L143" s="33">
        <v>11</v>
      </c>
      <c r="M143" s="33">
        <v>19</v>
      </c>
      <c r="N143" s="33">
        <v>6</v>
      </c>
      <c r="O143" s="33">
        <v>26</v>
      </c>
      <c r="Q143" s="19">
        <f>IFERROR(IF(ISNUMBER(J143),IF(COUNTIF($J143:J143,J143)&gt;1,0,7-MATCH(J143,$C143:$H143,0)),0),0)</f>
        <v>3</v>
      </c>
      <c r="R143" s="19">
        <f>IFERROR(IF(ISNUMBER(K143),IF(COUNTIF($J143:K143,K143)&gt;1,0,7-MATCH(K143,$C143:$H143,0)),0),0)</f>
        <v>5</v>
      </c>
      <c r="S143" s="19">
        <f>IFERROR(IF(ISNUMBER(L143),IF(COUNTIF($J143:L143,L143)&gt;1,0,7-MATCH(L143,$C143:$H143,0)),0),0)</f>
        <v>1</v>
      </c>
      <c r="T143" s="19">
        <f>IFERROR(IF(ISNUMBER(M143),IF(COUNTIF($J143:M143,M143)&gt;1,0,7-MATCH(M143,$C143:$H143,0)),0),0)</f>
        <v>4</v>
      </c>
      <c r="U143" s="19">
        <f>IFERROR(IF(ISNUMBER(N143),IF(COUNTIF($J143:N143,N143)&gt;1,0,7-MATCH(N143,$C143:$H143,0)),0),0)</f>
        <v>6</v>
      </c>
      <c r="V143" s="19">
        <f>IFERROR(IF(ISNUMBER(O143),IF(COUNTIF($J143:O143,O143)&gt;1,0,7-MATCH(O143,$C143:$H143,0)),0),0)</f>
        <v>2</v>
      </c>
      <c r="W143" s="14">
        <f>SUM(Q143:V143)</f>
        <v>21</v>
      </c>
      <c r="X143" s="13">
        <f>COUNT(C143:H143)</f>
        <v>6</v>
      </c>
      <c r="Y143" s="13">
        <f>MAX(0,COUNTIF(Q143:V143,"&gt;0")+I143/2)</f>
        <v>6</v>
      </c>
      <c r="Z143" s="13" cm="1">
        <f t="array" ref="Z143">SUMPRODUCT(ISNUMBER(C143:H143)*$C$1:$H$1)</f>
        <v>21</v>
      </c>
    </row>
    <row r="144" spans="1:26" x14ac:dyDescent="0.25">
      <c r="A144" s="13">
        <v>128</v>
      </c>
      <c r="B144" s="15" t="s">
        <v>119</v>
      </c>
      <c r="C144" s="18">
        <v>16</v>
      </c>
      <c r="D144" s="18">
        <v>14</v>
      </c>
      <c r="E144" s="18">
        <v>13</v>
      </c>
      <c r="F144" s="18">
        <v>25</v>
      </c>
      <c r="G144" s="18">
        <v>21</v>
      </c>
      <c r="H144" s="18">
        <v>5</v>
      </c>
      <c r="I144" s="20" cm="1">
        <f t="array" ref="I144">SUM(--(COUNTIF($C144:$H144,C144:H144)&gt;1))</f>
        <v>0</v>
      </c>
      <c r="J144" s="33">
        <v>16</v>
      </c>
      <c r="K144" s="33">
        <v>13</v>
      </c>
      <c r="L144" s="33">
        <v>21</v>
      </c>
      <c r="M144" s="33">
        <v>25</v>
      </c>
      <c r="N144" s="33">
        <v>5</v>
      </c>
      <c r="O144" s="33">
        <v>14</v>
      </c>
      <c r="Q144" s="19">
        <f>IFERROR(IF(ISNUMBER(J144),IF(COUNTIF($J144:J144,J144)&gt;1,0,7-MATCH(J144,$C144:$H144,0)),0),0)</f>
        <v>6</v>
      </c>
      <c r="R144" s="19">
        <f>IFERROR(IF(ISNUMBER(K144),IF(COUNTIF($J144:K144,K144)&gt;1,0,7-MATCH(K144,$C144:$H144,0)),0),0)</f>
        <v>4</v>
      </c>
      <c r="S144" s="19">
        <f>IFERROR(IF(ISNUMBER(L144),IF(COUNTIF($J144:L144,L144)&gt;1,0,7-MATCH(L144,$C144:$H144,0)),0),0)</f>
        <v>2</v>
      </c>
      <c r="T144" s="19">
        <f>IFERROR(IF(ISNUMBER(M144),IF(COUNTIF($J144:M144,M144)&gt;1,0,7-MATCH(M144,$C144:$H144,0)),0),0)</f>
        <v>3</v>
      </c>
      <c r="U144" s="19">
        <f>IFERROR(IF(ISNUMBER(N144),IF(COUNTIF($J144:N144,N144)&gt;1,0,7-MATCH(N144,$C144:$H144,0)),0),0)</f>
        <v>1</v>
      </c>
      <c r="V144" s="19">
        <f>IFERROR(IF(ISNUMBER(O144),IF(COUNTIF($J144:O144,O144)&gt;1,0,7-MATCH(O144,$C144:$H144,0)),0),0)</f>
        <v>5</v>
      </c>
      <c r="W144" s="14">
        <f>SUM(Q144:V144)</f>
        <v>21</v>
      </c>
      <c r="X144" s="13">
        <f>COUNT(C144:H144)</f>
        <v>6</v>
      </c>
      <c r="Y144" s="13">
        <f>MAX(0,COUNTIF(Q144:V144,"&gt;0")+I144/2)</f>
        <v>6</v>
      </c>
      <c r="Z144" s="13" cm="1">
        <f t="array" ref="Z144">SUMPRODUCT(ISNUMBER(C144:H144)*$C$1:$H$1)</f>
        <v>21</v>
      </c>
    </row>
    <row r="145" spans="1:26" x14ac:dyDescent="0.25">
      <c r="A145" s="13">
        <v>131</v>
      </c>
      <c r="B145" s="15" t="s">
        <v>122</v>
      </c>
      <c r="C145" s="18">
        <v>8</v>
      </c>
      <c r="D145" s="18">
        <v>14</v>
      </c>
      <c r="E145" s="18">
        <v>6</v>
      </c>
      <c r="F145" s="18">
        <v>19</v>
      </c>
      <c r="G145" s="18">
        <v>7</v>
      </c>
      <c r="H145" s="18">
        <v>25</v>
      </c>
      <c r="I145" s="20" cm="1">
        <f t="array" ref="I145">SUM(--(COUNTIF($C145:$H145,C145:H145)&gt;1))</f>
        <v>0</v>
      </c>
      <c r="J145" s="33">
        <v>6</v>
      </c>
      <c r="K145" s="33">
        <v>14</v>
      </c>
      <c r="L145" s="33">
        <v>8</v>
      </c>
      <c r="M145" s="33">
        <v>25</v>
      </c>
      <c r="N145" s="33">
        <v>7</v>
      </c>
      <c r="O145" s="33">
        <v>19</v>
      </c>
      <c r="Q145" s="19">
        <f>IFERROR(IF(ISNUMBER(J145),IF(COUNTIF($J145:J145,J145)&gt;1,0,7-MATCH(J145,$C145:$H145,0)),0),0)</f>
        <v>4</v>
      </c>
      <c r="R145" s="19">
        <f>IFERROR(IF(ISNUMBER(K145),IF(COUNTIF($J145:K145,K145)&gt;1,0,7-MATCH(K145,$C145:$H145,0)),0),0)</f>
        <v>5</v>
      </c>
      <c r="S145" s="19">
        <f>IFERROR(IF(ISNUMBER(L145),IF(COUNTIF($J145:L145,L145)&gt;1,0,7-MATCH(L145,$C145:$H145,0)),0),0)</f>
        <v>6</v>
      </c>
      <c r="T145" s="19">
        <f>IFERROR(IF(ISNUMBER(M145),IF(COUNTIF($J145:M145,M145)&gt;1,0,7-MATCH(M145,$C145:$H145,0)),0),0)</f>
        <v>1</v>
      </c>
      <c r="U145" s="19">
        <f>IFERROR(IF(ISNUMBER(N145),IF(COUNTIF($J145:N145,N145)&gt;1,0,7-MATCH(N145,$C145:$H145,0)),0),0)</f>
        <v>2</v>
      </c>
      <c r="V145" s="19">
        <f>IFERROR(IF(ISNUMBER(O145),IF(COUNTIF($J145:O145,O145)&gt;1,0,7-MATCH(O145,$C145:$H145,0)),0),0)</f>
        <v>3</v>
      </c>
      <c r="W145" s="14">
        <f>SUM(Q145:V145)</f>
        <v>21</v>
      </c>
      <c r="X145" s="13">
        <f>COUNT(C145:H145)</f>
        <v>6</v>
      </c>
      <c r="Y145" s="13">
        <f>MAX(0,COUNTIF(Q145:V145,"&gt;0")+I145/2)</f>
        <v>6</v>
      </c>
      <c r="Z145" s="13" cm="1">
        <f t="array" ref="Z145">SUMPRODUCT(ISNUMBER(C145:H145)*$C$1:$H$1)</f>
        <v>21</v>
      </c>
    </row>
    <row r="146" spans="1:26" x14ac:dyDescent="0.25">
      <c r="A146" s="13">
        <v>137</v>
      </c>
      <c r="B146" s="15" t="s">
        <v>127</v>
      </c>
      <c r="C146" s="18">
        <v>13</v>
      </c>
      <c r="D146" s="18">
        <v>15</v>
      </c>
      <c r="E146" s="18">
        <v>8</v>
      </c>
      <c r="F146" s="18">
        <v>14</v>
      </c>
      <c r="G146" s="18">
        <v>20</v>
      </c>
      <c r="H146" s="18">
        <v>26</v>
      </c>
      <c r="I146" s="20" cm="1">
        <f t="array" ref="I146">SUM(--(COUNTIF($C146:$H146,C146:H146)&gt;1))</f>
        <v>0</v>
      </c>
      <c r="J146" s="33">
        <v>8</v>
      </c>
      <c r="K146" s="33">
        <v>13</v>
      </c>
      <c r="L146" s="33">
        <v>14</v>
      </c>
      <c r="M146" s="33">
        <v>26</v>
      </c>
      <c r="N146" s="33">
        <v>20</v>
      </c>
      <c r="O146" s="33">
        <v>15</v>
      </c>
      <c r="Q146" s="19">
        <f>IFERROR(IF(ISNUMBER(J146),IF(COUNTIF($J146:J146,J146)&gt;1,0,7-MATCH(J146,$C146:$H146,0)),0),0)</f>
        <v>4</v>
      </c>
      <c r="R146" s="19">
        <f>IFERROR(IF(ISNUMBER(K146),IF(COUNTIF($J146:K146,K146)&gt;1,0,7-MATCH(K146,$C146:$H146,0)),0),0)</f>
        <v>6</v>
      </c>
      <c r="S146" s="19">
        <f>IFERROR(IF(ISNUMBER(L146),IF(COUNTIF($J146:L146,L146)&gt;1,0,7-MATCH(L146,$C146:$H146,0)),0),0)</f>
        <v>3</v>
      </c>
      <c r="T146" s="19">
        <f>IFERROR(IF(ISNUMBER(M146),IF(COUNTIF($J146:M146,M146)&gt;1,0,7-MATCH(M146,$C146:$H146,0)),0),0)</f>
        <v>1</v>
      </c>
      <c r="U146" s="19">
        <f>IFERROR(IF(ISNUMBER(N146),IF(COUNTIF($J146:N146,N146)&gt;1,0,7-MATCH(N146,$C146:$H146,0)),0),0)</f>
        <v>2</v>
      </c>
      <c r="V146" s="19">
        <f>IFERROR(IF(ISNUMBER(O146),IF(COUNTIF($J146:O146,O146)&gt;1,0,7-MATCH(O146,$C146:$H146,0)),0),0)</f>
        <v>5</v>
      </c>
      <c r="W146" s="14">
        <f>SUM(Q146:V146)</f>
        <v>21</v>
      </c>
      <c r="X146" s="13">
        <f>COUNT(C146:H146)</f>
        <v>6</v>
      </c>
      <c r="Y146" s="13">
        <f>MAX(0,COUNTIF(Q146:V146,"&gt;0")+I146/2)</f>
        <v>6</v>
      </c>
      <c r="Z146" s="13" cm="1">
        <f t="array" ref="Z146">SUMPRODUCT(ISNUMBER(C146:H146)*$C$1:$H$1)</f>
        <v>21</v>
      </c>
    </row>
    <row r="147" spans="1:26" x14ac:dyDescent="0.25">
      <c r="A147" s="13">
        <v>145</v>
      </c>
      <c r="B147" s="15" t="s">
        <v>134</v>
      </c>
      <c r="C147" s="18">
        <v>14</v>
      </c>
      <c r="D147" s="18">
        <v>6</v>
      </c>
      <c r="E147" s="18">
        <v>9</v>
      </c>
      <c r="F147" s="18">
        <v>17</v>
      </c>
      <c r="G147" s="18">
        <v>12</v>
      </c>
      <c r="H147" s="18">
        <v>11</v>
      </c>
      <c r="I147" s="20" cm="1">
        <f t="array" ref="I147">SUM(--(COUNTIF($C147:$H147,C147:H147)&gt;1))</f>
        <v>0</v>
      </c>
      <c r="J147" s="33">
        <v>6</v>
      </c>
      <c r="K147" s="33">
        <v>17</v>
      </c>
      <c r="L147" s="33">
        <v>14</v>
      </c>
      <c r="M147" s="33">
        <v>11</v>
      </c>
      <c r="N147" s="33">
        <v>9</v>
      </c>
      <c r="O147" s="33">
        <v>12</v>
      </c>
      <c r="Q147" s="19">
        <f>IFERROR(IF(ISNUMBER(J147),IF(COUNTIF($J147:J147,J147)&gt;1,0,7-MATCH(J147,$C147:$H147,0)),0),0)</f>
        <v>5</v>
      </c>
      <c r="R147" s="19">
        <f>IFERROR(IF(ISNUMBER(K147),IF(COUNTIF($J147:K147,K147)&gt;1,0,7-MATCH(K147,$C147:$H147,0)),0),0)</f>
        <v>3</v>
      </c>
      <c r="S147" s="19">
        <f>IFERROR(IF(ISNUMBER(L147),IF(COUNTIF($J147:L147,L147)&gt;1,0,7-MATCH(L147,$C147:$H147,0)),0),0)</f>
        <v>6</v>
      </c>
      <c r="T147" s="19">
        <f>IFERROR(IF(ISNUMBER(M147),IF(COUNTIF($J147:M147,M147)&gt;1,0,7-MATCH(M147,$C147:$H147,0)),0),0)</f>
        <v>1</v>
      </c>
      <c r="U147" s="19">
        <f>IFERROR(IF(ISNUMBER(N147),IF(COUNTIF($J147:N147,N147)&gt;1,0,7-MATCH(N147,$C147:$H147,0)),0),0)</f>
        <v>4</v>
      </c>
      <c r="V147" s="19">
        <f>IFERROR(IF(ISNUMBER(O147),IF(COUNTIF($J147:O147,O147)&gt;1,0,7-MATCH(O147,$C147:$H147,0)),0),0)</f>
        <v>2</v>
      </c>
      <c r="W147" s="14">
        <f>SUM(Q147:V147)</f>
        <v>21</v>
      </c>
      <c r="X147" s="13">
        <f>COUNT(C147:H147)</f>
        <v>6</v>
      </c>
      <c r="Y147" s="13">
        <f>MAX(0,COUNTIF(Q147:V147,"&gt;0")+I147/2)</f>
        <v>6</v>
      </c>
      <c r="Z147" s="13" cm="1">
        <f t="array" ref="Z147">SUMPRODUCT(ISNUMBER(C147:H147)*$C$1:$H$1)</f>
        <v>21</v>
      </c>
    </row>
    <row r="148" spans="1:26" x14ac:dyDescent="0.25">
      <c r="C148" s="1"/>
      <c r="D148" s="1"/>
      <c r="E148" s="1"/>
      <c r="F148" s="1"/>
      <c r="G148" s="1"/>
      <c r="H148" s="1"/>
    </row>
    <row r="149" spans="1:26" x14ac:dyDescent="0.25">
      <c r="C149" s="1"/>
      <c r="D149" s="1"/>
      <c r="E149" s="1"/>
      <c r="F149" s="1"/>
      <c r="G149" s="1"/>
      <c r="H149" s="1"/>
    </row>
    <row r="150" spans="1:26" x14ac:dyDescent="0.25">
      <c r="C150" s="1"/>
      <c r="D150" s="1"/>
      <c r="E150" s="1"/>
      <c r="F150" s="1"/>
      <c r="G150" s="1"/>
      <c r="H150" s="1"/>
    </row>
    <row r="151" spans="1:26" x14ac:dyDescent="0.25">
      <c r="C151" s="1"/>
      <c r="D151" s="1"/>
      <c r="E151" s="1"/>
      <c r="F151" s="1"/>
      <c r="G151" s="1"/>
      <c r="H151" s="1"/>
    </row>
    <row r="152" spans="1:26" x14ac:dyDescent="0.25">
      <c r="C152" s="1"/>
      <c r="D152" s="1"/>
      <c r="E152" s="1"/>
      <c r="F152" s="1"/>
      <c r="G152" s="1"/>
      <c r="H152" s="1"/>
    </row>
    <row r="153" spans="1:26" x14ac:dyDescent="0.25">
      <c r="C153" s="1"/>
      <c r="D153" s="1"/>
      <c r="E153" s="1"/>
      <c r="F153" s="1"/>
      <c r="G153" s="1"/>
      <c r="H153" s="1"/>
    </row>
    <row r="154" spans="1:26" x14ac:dyDescent="0.25">
      <c r="C154" s="1"/>
      <c r="D154" s="1"/>
      <c r="E154" s="1"/>
      <c r="F154" s="1"/>
      <c r="G154" s="1"/>
      <c r="H154" s="1"/>
    </row>
    <row r="155" spans="1:26" x14ac:dyDescent="0.25">
      <c r="C155" s="1"/>
      <c r="D155" s="1"/>
      <c r="E155" s="1"/>
      <c r="F155" s="1"/>
      <c r="G155" s="1"/>
      <c r="H155" s="1"/>
    </row>
    <row r="156" spans="1:26" x14ac:dyDescent="0.25">
      <c r="C156" s="1"/>
      <c r="D156" s="1"/>
      <c r="E156" s="1"/>
      <c r="F156" s="1"/>
      <c r="G156" s="1"/>
      <c r="H156" s="1"/>
    </row>
    <row r="157" spans="1:26" x14ac:dyDescent="0.25">
      <c r="C157" s="1"/>
      <c r="D157" s="1"/>
      <c r="E157" s="1"/>
      <c r="F157" s="1"/>
      <c r="G157" s="1"/>
      <c r="H157" s="1"/>
    </row>
    <row r="158" spans="1:26" x14ac:dyDescent="0.25">
      <c r="C158" s="1"/>
      <c r="D158" s="1"/>
      <c r="E158" s="1"/>
      <c r="F158" s="1"/>
      <c r="G158" s="1"/>
      <c r="H158" s="1"/>
    </row>
    <row r="159" spans="1:26" x14ac:dyDescent="0.25">
      <c r="C159" s="1"/>
      <c r="D159" s="1"/>
      <c r="E159" s="1"/>
      <c r="F159" s="1"/>
      <c r="G159" s="1"/>
      <c r="H159" s="1"/>
    </row>
    <row r="160" spans="1:26" x14ac:dyDescent="0.25">
      <c r="C160" s="1"/>
      <c r="D160" s="1"/>
      <c r="E160" s="1"/>
      <c r="F160" s="1"/>
      <c r="G160" s="1"/>
      <c r="H160" s="1"/>
    </row>
    <row r="161" spans="3:8" x14ac:dyDescent="0.25">
      <c r="C161" s="1"/>
      <c r="D161" s="1"/>
      <c r="E161" s="1"/>
      <c r="F161" s="1"/>
      <c r="G161" s="1"/>
      <c r="H161" s="1"/>
    </row>
    <row r="162" spans="3:8" x14ac:dyDescent="0.25">
      <c r="C162" s="1"/>
      <c r="D162" s="1"/>
      <c r="E162" s="1"/>
      <c r="F162" s="1"/>
      <c r="G162" s="1"/>
      <c r="H162" s="1"/>
    </row>
    <row r="163" spans="3:8" x14ac:dyDescent="0.25">
      <c r="C163" s="1"/>
      <c r="D163" s="1"/>
      <c r="E163" s="1"/>
      <c r="F163" s="1"/>
      <c r="G163" s="1"/>
      <c r="H163" s="1"/>
    </row>
    <row r="164" spans="3:8" x14ac:dyDescent="0.25">
      <c r="C164" s="1"/>
      <c r="D164" s="1"/>
      <c r="E164" s="1"/>
      <c r="F164" s="1"/>
      <c r="G164" s="1"/>
      <c r="H164" s="1"/>
    </row>
    <row r="165" spans="3:8" x14ac:dyDescent="0.25">
      <c r="C165" s="1"/>
      <c r="D165" s="1"/>
      <c r="E165" s="1"/>
      <c r="F165" s="1"/>
      <c r="G165" s="1"/>
      <c r="H165" s="1"/>
    </row>
    <row r="166" spans="3:8" x14ac:dyDescent="0.25">
      <c r="C166" s="1"/>
      <c r="D166" s="1"/>
      <c r="E166" s="1"/>
      <c r="F166" s="1"/>
      <c r="G166" s="1"/>
      <c r="H166" s="1"/>
    </row>
    <row r="167" spans="3:8" x14ac:dyDescent="0.25">
      <c r="C167" s="1"/>
      <c r="D167" s="1"/>
      <c r="E167" s="1"/>
      <c r="F167" s="1"/>
      <c r="G167" s="1"/>
      <c r="H167" s="1"/>
    </row>
    <row r="168" spans="3:8" x14ac:dyDescent="0.25">
      <c r="C168" s="1"/>
      <c r="D168" s="1"/>
      <c r="E168" s="1"/>
      <c r="F168" s="1"/>
      <c r="G168" s="1"/>
      <c r="H168" s="1"/>
    </row>
    <row r="169" spans="3:8" x14ac:dyDescent="0.25">
      <c r="C169" s="1"/>
      <c r="D169" s="1"/>
      <c r="E169" s="1"/>
      <c r="F169" s="1"/>
      <c r="G169" s="1"/>
      <c r="H169" s="1"/>
    </row>
    <row r="170" spans="3:8" x14ac:dyDescent="0.25">
      <c r="C170" s="1"/>
      <c r="D170" s="1"/>
      <c r="E170" s="1"/>
      <c r="F170" s="1"/>
      <c r="G170" s="1"/>
      <c r="H170" s="1"/>
    </row>
    <row r="171" spans="3:8" x14ac:dyDescent="0.25">
      <c r="C171" s="1"/>
      <c r="D171" s="1"/>
      <c r="E171" s="1"/>
      <c r="F171" s="1"/>
      <c r="G171" s="1"/>
      <c r="H171" s="1"/>
    </row>
    <row r="172" spans="3:8" x14ac:dyDescent="0.25">
      <c r="C172" s="1"/>
      <c r="D172" s="1"/>
      <c r="E172" s="1"/>
      <c r="F172" s="1"/>
      <c r="G172" s="1"/>
      <c r="H172" s="1"/>
    </row>
    <row r="173" spans="3:8" x14ac:dyDescent="0.25">
      <c r="C173" s="1"/>
      <c r="D173" s="1"/>
      <c r="E173" s="1"/>
      <c r="F173" s="1"/>
      <c r="G173" s="1"/>
      <c r="H173" s="1"/>
    </row>
    <row r="174" spans="3:8" x14ac:dyDescent="0.25">
      <c r="C174" s="1"/>
      <c r="D174" s="1"/>
      <c r="E174" s="1"/>
      <c r="F174" s="1"/>
      <c r="G174" s="1"/>
      <c r="H174" s="1"/>
    </row>
    <row r="175" spans="3:8" x14ac:dyDescent="0.25">
      <c r="C175" s="1"/>
      <c r="D175" s="1"/>
      <c r="E175" s="1"/>
      <c r="F175" s="1"/>
      <c r="G175" s="1"/>
      <c r="H175" s="1"/>
    </row>
    <row r="176" spans="3:8" x14ac:dyDescent="0.25">
      <c r="C176" s="1"/>
      <c r="D176" s="1"/>
      <c r="E176" s="1"/>
      <c r="F176" s="1"/>
      <c r="G176" s="1"/>
      <c r="H176" s="1"/>
    </row>
    <row r="177" spans="3:8" x14ac:dyDescent="0.25">
      <c r="C177" s="1"/>
      <c r="D177" s="1"/>
      <c r="E177" s="1"/>
      <c r="F177" s="1"/>
      <c r="G177" s="1"/>
      <c r="H177" s="1"/>
    </row>
    <row r="178" spans="3:8" x14ac:dyDescent="0.25">
      <c r="C178" s="1"/>
      <c r="D178" s="1"/>
      <c r="E178" s="1"/>
      <c r="F178" s="1"/>
      <c r="G178" s="1"/>
      <c r="H178" s="1"/>
    </row>
    <row r="179" spans="3:8" x14ac:dyDescent="0.25">
      <c r="C179" s="1"/>
      <c r="D179" s="1"/>
      <c r="E179" s="1"/>
      <c r="F179" s="1"/>
      <c r="G179" s="1"/>
      <c r="H179" s="1"/>
    </row>
    <row r="180" spans="3:8" x14ac:dyDescent="0.25">
      <c r="C180" s="1"/>
      <c r="D180" s="1"/>
      <c r="E180" s="1"/>
      <c r="F180" s="1"/>
      <c r="G180" s="1"/>
      <c r="H180" s="1"/>
    </row>
    <row r="181" spans="3:8" x14ac:dyDescent="0.25">
      <c r="C181" s="1"/>
      <c r="D181" s="1"/>
      <c r="E181" s="1"/>
      <c r="F181" s="1"/>
      <c r="G181" s="1"/>
      <c r="H181" s="1"/>
    </row>
    <row r="182" spans="3:8" x14ac:dyDescent="0.25">
      <c r="C182" s="1"/>
      <c r="D182" s="1"/>
      <c r="E182" s="1"/>
      <c r="F182" s="1"/>
      <c r="G182" s="1"/>
      <c r="H182" s="1"/>
    </row>
    <row r="183" spans="3:8" x14ac:dyDescent="0.25">
      <c r="C183" s="1"/>
      <c r="D183" s="1"/>
      <c r="E183" s="1"/>
      <c r="F183" s="1"/>
      <c r="G183" s="1"/>
      <c r="H183" s="1"/>
    </row>
    <row r="184" spans="3:8" x14ac:dyDescent="0.25">
      <c r="C184" s="1"/>
      <c r="D184" s="1"/>
      <c r="E184" s="1"/>
      <c r="F184" s="1"/>
      <c r="G184" s="1"/>
      <c r="H184" s="1"/>
    </row>
    <row r="185" spans="3:8" x14ac:dyDescent="0.25">
      <c r="C185" s="1"/>
      <c r="D185" s="1"/>
      <c r="E185" s="1"/>
      <c r="F185" s="1"/>
      <c r="G185" s="1"/>
      <c r="H185" s="1"/>
    </row>
    <row r="186" spans="3:8" x14ac:dyDescent="0.25">
      <c r="C186" s="1"/>
      <c r="D186" s="1"/>
      <c r="E186" s="1"/>
      <c r="F186" s="1"/>
      <c r="G186" s="1"/>
      <c r="H186" s="1"/>
    </row>
    <row r="187" spans="3:8" x14ac:dyDescent="0.25">
      <c r="C187" s="1"/>
      <c r="D187" s="1"/>
      <c r="E187" s="1"/>
      <c r="F187" s="1"/>
      <c r="G187" s="1"/>
      <c r="H187" s="1"/>
    </row>
    <row r="188" spans="3:8" x14ac:dyDescent="0.25">
      <c r="C188" s="1"/>
      <c r="D188" s="1"/>
      <c r="E188" s="1"/>
      <c r="F188" s="1"/>
      <c r="G188" s="1"/>
      <c r="H188" s="1"/>
    </row>
    <row r="189" spans="3:8" x14ac:dyDescent="0.25">
      <c r="C189" s="1"/>
      <c r="D189" s="1"/>
      <c r="E189" s="1"/>
      <c r="F189" s="1"/>
      <c r="G189" s="1"/>
      <c r="H189" s="1"/>
    </row>
    <row r="190" spans="3:8" x14ac:dyDescent="0.25">
      <c r="C190" s="1"/>
      <c r="D190" s="1"/>
      <c r="E190" s="1"/>
      <c r="F190" s="1"/>
      <c r="G190" s="1"/>
      <c r="H190" s="1"/>
    </row>
    <row r="191" spans="3:8" x14ac:dyDescent="0.25">
      <c r="C191" s="1"/>
      <c r="D191" s="1"/>
      <c r="E191" s="1"/>
      <c r="F191" s="1"/>
      <c r="G191" s="1"/>
      <c r="H191" s="1"/>
    </row>
    <row r="192" spans="3:8" x14ac:dyDescent="0.25">
      <c r="C192" s="1"/>
      <c r="D192" s="1"/>
      <c r="E192" s="1"/>
      <c r="F192" s="1"/>
      <c r="G192" s="1"/>
      <c r="H192" s="1"/>
    </row>
    <row r="193" spans="3:8" x14ac:dyDescent="0.25">
      <c r="C193" s="1"/>
      <c r="D193" s="1"/>
      <c r="E193" s="1"/>
      <c r="F193" s="1"/>
      <c r="G193" s="1"/>
      <c r="H193" s="1"/>
    </row>
    <row r="194" spans="3:8" x14ac:dyDescent="0.25">
      <c r="C194" s="1"/>
      <c r="D194" s="1"/>
      <c r="E194" s="1"/>
      <c r="F194" s="1"/>
      <c r="G194" s="1"/>
      <c r="H194" s="1"/>
    </row>
    <row r="195" spans="3:8" x14ac:dyDescent="0.25">
      <c r="C195" s="1"/>
      <c r="D195" s="1"/>
      <c r="E195" s="1"/>
      <c r="F195" s="1"/>
      <c r="G195" s="1"/>
      <c r="H195" s="1"/>
    </row>
    <row r="196" spans="3:8" x14ac:dyDescent="0.25">
      <c r="C196" s="1"/>
      <c r="D196" s="1"/>
      <c r="E196" s="1"/>
      <c r="F196" s="1"/>
      <c r="G196" s="1"/>
      <c r="H196" s="1"/>
    </row>
    <row r="197" spans="3:8" x14ac:dyDescent="0.25">
      <c r="C197" s="1"/>
      <c r="D197" s="1"/>
      <c r="E197" s="1"/>
      <c r="F197" s="1"/>
      <c r="G197" s="1"/>
      <c r="H197" s="1"/>
    </row>
    <row r="198" spans="3:8" x14ac:dyDescent="0.25">
      <c r="C198" s="1"/>
      <c r="D198" s="1"/>
      <c r="E198" s="1"/>
      <c r="F198" s="1"/>
      <c r="G198" s="1"/>
      <c r="H198" s="1"/>
    </row>
    <row r="199" spans="3:8" x14ac:dyDescent="0.25">
      <c r="C199" s="1"/>
      <c r="D199" s="1"/>
      <c r="E199" s="1"/>
      <c r="F199" s="1"/>
      <c r="G199" s="1"/>
      <c r="H199" s="1"/>
    </row>
    <row r="200" spans="3:8" x14ac:dyDescent="0.25">
      <c r="C200" s="1"/>
      <c r="D200" s="1"/>
      <c r="E200" s="1"/>
      <c r="F200" s="1"/>
      <c r="G200" s="1"/>
      <c r="H200" s="1"/>
    </row>
    <row r="201" spans="3:8" x14ac:dyDescent="0.25">
      <c r="C201" s="1"/>
      <c r="D201" s="1"/>
      <c r="E201" s="1"/>
      <c r="F201" s="1"/>
      <c r="G201" s="1"/>
      <c r="H201" s="1"/>
    </row>
    <row r="202" spans="3:8" x14ac:dyDescent="0.25">
      <c r="C202" s="1"/>
      <c r="D202" s="1"/>
      <c r="E202" s="1"/>
      <c r="F202" s="1"/>
      <c r="G202" s="1"/>
      <c r="H202" s="1"/>
    </row>
    <row r="203" spans="3:8" x14ac:dyDescent="0.25">
      <c r="C203" s="1"/>
      <c r="D203" s="1"/>
      <c r="E203" s="1"/>
      <c r="F203" s="1"/>
      <c r="G203" s="1"/>
      <c r="H203" s="1"/>
    </row>
    <row r="204" spans="3:8" x14ac:dyDescent="0.25">
      <c r="C204" s="1"/>
      <c r="D204" s="1"/>
      <c r="E204" s="1"/>
      <c r="F204" s="1"/>
      <c r="G204" s="1"/>
      <c r="H204" s="1"/>
    </row>
    <row r="205" spans="3:8" x14ac:dyDescent="0.25">
      <c r="C205" s="1"/>
      <c r="D205" s="1"/>
      <c r="E205" s="1"/>
      <c r="F205" s="1"/>
      <c r="G205" s="1"/>
      <c r="H205" s="1"/>
    </row>
    <row r="206" spans="3:8" x14ac:dyDescent="0.25">
      <c r="C206" s="1"/>
      <c r="D206" s="1"/>
      <c r="E206" s="1"/>
      <c r="F206" s="1"/>
      <c r="G206" s="1"/>
      <c r="H206" s="1"/>
    </row>
    <row r="207" spans="3:8" x14ac:dyDescent="0.25">
      <c r="C207" s="1"/>
      <c r="D207" s="1"/>
      <c r="E207" s="1"/>
      <c r="F207" s="1"/>
      <c r="G207" s="1"/>
      <c r="H207" s="1"/>
    </row>
    <row r="208" spans="3:8" x14ac:dyDescent="0.25">
      <c r="C208" s="1"/>
      <c r="D208" s="1"/>
      <c r="E208" s="1"/>
      <c r="F208" s="1"/>
      <c r="G208" s="1"/>
      <c r="H208" s="1"/>
    </row>
    <row r="209" spans="3:8" x14ac:dyDescent="0.25">
      <c r="C209" s="1"/>
      <c r="D209" s="1"/>
      <c r="E209" s="1"/>
      <c r="F209" s="1"/>
      <c r="G209" s="1"/>
      <c r="H209" s="1"/>
    </row>
    <row r="210" spans="3:8" x14ac:dyDescent="0.25">
      <c r="C210" s="1"/>
      <c r="D210" s="1"/>
      <c r="E210" s="1"/>
      <c r="F210" s="1"/>
      <c r="G210" s="1"/>
      <c r="H210" s="1"/>
    </row>
    <row r="211" spans="3:8" x14ac:dyDescent="0.25">
      <c r="C211" s="1"/>
      <c r="D211" s="1"/>
      <c r="E211" s="1"/>
      <c r="F211" s="1"/>
      <c r="G211" s="1"/>
      <c r="H211" s="1"/>
    </row>
    <row r="212" spans="3:8" x14ac:dyDescent="0.25">
      <c r="C212" s="1"/>
      <c r="D212" s="1"/>
      <c r="E212" s="1"/>
      <c r="F212" s="1"/>
      <c r="G212" s="1"/>
      <c r="H212" s="1"/>
    </row>
    <row r="213" spans="3:8" x14ac:dyDescent="0.25">
      <c r="C213" s="1"/>
      <c r="D213" s="1"/>
      <c r="E213" s="1"/>
      <c r="F213" s="1"/>
      <c r="G213" s="1"/>
      <c r="H213" s="1"/>
    </row>
    <row r="214" spans="3:8" x14ac:dyDescent="0.25">
      <c r="C214" s="1"/>
      <c r="D214" s="1"/>
      <c r="E214" s="1"/>
      <c r="F214" s="1"/>
      <c r="G214" s="1"/>
      <c r="H214" s="1"/>
    </row>
    <row r="215" spans="3:8" x14ac:dyDescent="0.25">
      <c r="C215" s="1"/>
      <c r="D215" s="1"/>
      <c r="E215" s="1"/>
      <c r="F215" s="1"/>
      <c r="G215" s="1"/>
      <c r="H215" s="1"/>
    </row>
    <row r="216" spans="3:8" x14ac:dyDescent="0.25">
      <c r="C216" s="1"/>
      <c r="D216" s="1"/>
      <c r="E216" s="1"/>
      <c r="F216" s="1"/>
      <c r="G216" s="1"/>
      <c r="H216" s="1"/>
    </row>
    <row r="217" spans="3:8" x14ac:dyDescent="0.25">
      <c r="C217" s="1"/>
      <c r="D217" s="1"/>
      <c r="E217" s="1"/>
      <c r="F217" s="1"/>
      <c r="G217" s="1"/>
      <c r="H217" s="1"/>
    </row>
    <row r="218" spans="3:8" x14ac:dyDescent="0.25">
      <c r="C218" s="1"/>
      <c r="D218" s="1"/>
      <c r="E218" s="1"/>
      <c r="F218" s="1"/>
      <c r="G218" s="1"/>
      <c r="H218" s="1"/>
    </row>
    <row r="219" spans="3:8" x14ac:dyDescent="0.25">
      <c r="C219" s="1"/>
      <c r="D219" s="1"/>
      <c r="E219" s="1"/>
      <c r="F219" s="1"/>
      <c r="G219" s="1"/>
      <c r="H219" s="1"/>
    </row>
    <row r="220" spans="3:8" x14ac:dyDescent="0.25">
      <c r="C220" s="1"/>
      <c r="D220" s="1"/>
      <c r="E220" s="1"/>
      <c r="F220" s="1"/>
      <c r="G220" s="1"/>
      <c r="H220" s="1"/>
    </row>
    <row r="221" spans="3:8" x14ac:dyDescent="0.25">
      <c r="C221" s="1"/>
      <c r="D221" s="1"/>
      <c r="E221" s="1"/>
      <c r="F221" s="1"/>
      <c r="G221" s="1"/>
      <c r="H221" s="1"/>
    </row>
    <row r="222" spans="3:8" x14ac:dyDescent="0.25">
      <c r="C222" s="1"/>
      <c r="D222" s="1"/>
      <c r="E222" s="1"/>
      <c r="F222" s="1"/>
      <c r="G222" s="1"/>
      <c r="H222" s="1"/>
    </row>
    <row r="223" spans="3:8" x14ac:dyDescent="0.25">
      <c r="C223" s="1"/>
      <c r="D223" s="1"/>
      <c r="E223" s="1"/>
      <c r="F223" s="1"/>
      <c r="G223" s="1"/>
      <c r="H223" s="1"/>
    </row>
    <row r="224" spans="3:8" x14ac:dyDescent="0.25">
      <c r="C224" s="1"/>
      <c r="D224" s="1"/>
      <c r="E224" s="1"/>
      <c r="F224" s="1"/>
      <c r="G224" s="1"/>
      <c r="H224" s="1"/>
    </row>
    <row r="225" spans="3:8" x14ac:dyDescent="0.25">
      <c r="C225" s="1"/>
      <c r="D225" s="1"/>
      <c r="E225" s="1"/>
      <c r="F225" s="1"/>
      <c r="G225" s="1"/>
      <c r="H225" s="1"/>
    </row>
    <row r="226" spans="3:8" x14ac:dyDescent="0.25">
      <c r="C226" s="1"/>
      <c r="D226" s="1"/>
      <c r="E226" s="1"/>
      <c r="F226" s="1"/>
      <c r="G226" s="1"/>
      <c r="H226" s="1"/>
    </row>
    <row r="227" spans="3:8" x14ac:dyDescent="0.25">
      <c r="C227" s="1"/>
      <c r="D227" s="1"/>
      <c r="E227" s="1"/>
      <c r="F227" s="1"/>
      <c r="G227" s="1"/>
      <c r="H227" s="1"/>
    </row>
    <row r="228" spans="3:8" x14ac:dyDescent="0.25">
      <c r="C228" s="1"/>
      <c r="D228" s="1"/>
      <c r="E228" s="1"/>
      <c r="F228" s="1"/>
      <c r="G228" s="1"/>
      <c r="H228" s="1"/>
    </row>
    <row r="229" spans="3:8" x14ac:dyDescent="0.25">
      <c r="C229" s="1"/>
      <c r="D229" s="1"/>
      <c r="E229" s="1"/>
      <c r="F229" s="1"/>
      <c r="G229" s="1"/>
      <c r="H229" s="1"/>
    </row>
    <row r="230" spans="3:8" x14ac:dyDescent="0.25">
      <c r="C230" s="1"/>
      <c r="D230" s="1"/>
      <c r="E230" s="1"/>
      <c r="F230" s="1"/>
      <c r="G230" s="1"/>
      <c r="H230" s="1"/>
    </row>
    <row r="231" spans="3:8" x14ac:dyDescent="0.25">
      <c r="C231" s="1"/>
      <c r="D231" s="1"/>
      <c r="E231" s="1"/>
      <c r="F231" s="1"/>
      <c r="G231" s="1"/>
      <c r="H231" s="1"/>
    </row>
    <row r="232" spans="3:8" x14ac:dyDescent="0.25">
      <c r="C232" s="1"/>
      <c r="D232" s="1"/>
      <c r="E232" s="1"/>
      <c r="F232" s="1"/>
      <c r="G232" s="1"/>
      <c r="H232" s="1"/>
    </row>
    <row r="233" spans="3:8" x14ac:dyDescent="0.25">
      <c r="C233" s="1"/>
      <c r="D233" s="1"/>
      <c r="E233" s="1"/>
      <c r="F233" s="1"/>
      <c r="G233" s="1"/>
      <c r="H233" s="1"/>
    </row>
    <row r="234" spans="3:8" x14ac:dyDescent="0.25">
      <c r="C234" s="1"/>
      <c r="D234" s="1"/>
      <c r="E234" s="1"/>
      <c r="F234" s="1"/>
      <c r="G234" s="1"/>
      <c r="H234" s="1"/>
    </row>
    <row r="235" spans="3:8" x14ac:dyDescent="0.25">
      <c r="C235" s="1"/>
      <c r="D235" s="1"/>
      <c r="E235" s="1"/>
      <c r="F235" s="1"/>
      <c r="G235" s="1"/>
      <c r="H235" s="1"/>
    </row>
    <row r="236" spans="3:8" x14ac:dyDescent="0.25">
      <c r="C236" s="1"/>
      <c r="D236" s="1"/>
      <c r="E236" s="1"/>
      <c r="F236" s="1"/>
      <c r="G236" s="1"/>
      <c r="H236" s="1"/>
    </row>
    <row r="237" spans="3:8" x14ac:dyDescent="0.25">
      <c r="C237" s="1"/>
      <c r="D237" s="1"/>
      <c r="E237" s="1"/>
      <c r="F237" s="1"/>
      <c r="G237" s="1"/>
      <c r="H237" s="1"/>
    </row>
    <row r="238" spans="3:8" x14ac:dyDescent="0.25">
      <c r="C238" s="1"/>
      <c r="D238" s="1"/>
      <c r="E238" s="1"/>
      <c r="F238" s="1"/>
      <c r="G238" s="1"/>
      <c r="H238" s="1"/>
    </row>
    <row r="239" spans="3:8" x14ac:dyDescent="0.25">
      <c r="C239" s="1"/>
      <c r="D239" s="1"/>
      <c r="E239" s="1"/>
      <c r="F239" s="1"/>
      <c r="G239" s="1"/>
      <c r="H239" s="1"/>
    </row>
    <row r="240" spans="3:8" x14ac:dyDescent="0.25">
      <c r="C240" s="1"/>
      <c r="D240" s="1"/>
      <c r="E240" s="1"/>
      <c r="F240" s="1"/>
      <c r="G240" s="1"/>
      <c r="H240" s="1"/>
    </row>
    <row r="241" spans="3:8" x14ac:dyDescent="0.25">
      <c r="C241" s="1"/>
      <c r="D241" s="1"/>
      <c r="E241" s="1"/>
      <c r="F241" s="1"/>
      <c r="G241" s="1"/>
      <c r="H241" s="1"/>
    </row>
    <row r="242" spans="3:8" x14ac:dyDescent="0.25">
      <c r="C242" s="1"/>
      <c r="D242" s="1"/>
      <c r="E242" s="1"/>
      <c r="F242" s="1"/>
      <c r="G242" s="1"/>
      <c r="H242" s="1"/>
    </row>
    <row r="243" spans="3:8" x14ac:dyDescent="0.25">
      <c r="C243" s="1"/>
      <c r="D243" s="1"/>
      <c r="E243" s="1"/>
      <c r="F243" s="1"/>
      <c r="G243" s="1"/>
      <c r="H243" s="1"/>
    </row>
    <row r="244" spans="3:8" x14ac:dyDescent="0.25">
      <c r="C244" s="1"/>
      <c r="D244" s="1"/>
      <c r="E244" s="1"/>
      <c r="F244" s="1"/>
      <c r="G244" s="1"/>
      <c r="H244" s="1"/>
    </row>
    <row r="245" spans="3:8" x14ac:dyDescent="0.25">
      <c r="C245" s="1"/>
      <c r="D245" s="1"/>
      <c r="E245" s="1"/>
      <c r="F245" s="1"/>
      <c r="G245" s="1"/>
      <c r="H245" s="1"/>
    </row>
    <row r="246" spans="3:8" x14ac:dyDescent="0.25">
      <c r="C246" s="1"/>
      <c r="D246" s="1"/>
      <c r="E246" s="1"/>
      <c r="F246" s="1"/>
      <c r="G246" s="1"/>
      <c r="H246" s="1"/>
    </row>
    <row r="247" spans="3:8" x14ac:dyDescent="0.25">
      <c r="C247" s="1"/>
      <c r="D247" s="1"/>
      <c r="E247" s="1"/>
      <c r="F247" s="1"/>
      <c r="G247" s="1"/>
      <c r="H247" s="1"/>
    </row>
    <row r="248" spans="3:8" x14ac:dyDescent="0.25">
      <c r="C248" s="1"/>
      <c r="D248" s="1"/>
      <c r="E248" s="1"/>
      <c r="F248" s="1"/>
      <c r="G248" s="1"/>
      <c r="H248" s="1"/>
    </row>
    <row r="249" spans="3:8" x14ac:dyDescent="0.25">
      <c r="C249" s="1"/>
      <c r="D249" s="1"/>
      <c r="E249" s="1"/>
      <c r="F249" s="1"/>
      <c r="G249" s="1"/>
      <c r="H249" s="1"/>
    </row>
    <row r="250" spans="3:8" x14ac:dyDescent="0.25">
      <c r="C250" s="1"/>
      <c r="D250" s="1"/>
      <c r="E250" s="1"/>
      <c r="F250" s="1"/>
      <c r="G250" s="1"/>
      <c r="H250" s="1"/>
    </row>
    <row r="251" spans="3:8" x14ac:dyDescent="0.25">
      <c r="C251" s="1"/>
      <c r="D251" s="1"/>
      <c r="E251" s="1"/>
      <c r="F251" s="1"/>
      <c r="G251" s="1"/>
      <c r="H251" s="1"/>
    </row>
    <row r="252" spans="3:8" x14ac:dyDescent="0.25">
      <c r="C252" s="1"/>
      <c r="D252" s="1"/>
      <c r="E252" s="1"/>
      <c r="F252" s="1"/>
      <c r="G252" s="1"/>
      <c r="H252" s="1"/>
    </row>
    <row r="253" spans="3:8" x14ac:dyDescent="0.25">
      <c r="C253" s="1"/>
      <c r="D253" s="1"/>
      <c r="E253" s="1"/>
      <c r="F253" s="1"/>
      <c r="G253" s="1"/>
      <c r="H253" s="1"/>
    </row>
    <row r="254" spans="3:8" x14ac:dyDescent="0.25">
      <c r="C254" s="1"/>
      <c r="D254" s="1"/>
      <c r="E254" s="1"/>
      <c r="F254" s="1"/>
      <c r="G254" s="1"/>
      <c r="H254" s="1"/>
    </row>
    <row r="255" spans="3:8" x14ac:dyDescent="0.25">
      <c r="C255" s="1"/>
      <c r="D255" s="1"/>
      <c r="E255" s="1"/>
      <c r="F255" s="1"/>
      <c r="G255" s="1"/>
      <c r="H255" s="1"/>
    </row>
    <row r="256" spans="3:8" x14ac:dyDescent="0.25">
      <c r="C256" s="1"/>
      <c r="D256" s="1"/>
      <c r="E256" s="1"/>
      <c r="F256" s="1"/>
      <c r="G256" s="1"/>
      <c r="H256" s="1"/>
    </row>
    <row r="257" spans="3:8" x14ac:dyDescent="0.25">
      <c r="C257" s="1"/>
      <c r="D257" s="1"/>
      <c r="E257" s="1"/>
      <c r="F257" s="1"/>
      <c r="G257" s="1"/>
      <c r="H257" s="1"/>
    </row>
    <row r="258" spans="3:8" x14ac:dyDescent="0.25">
      <c r="C258" s="1"/>
      <c r="D258" s="1"/>
      <c r="E258" s="1"/>
      <c r="F258" s="1"/>
      <c r="G258" s="1"/>
      <c r="H258" s="1"/>
    </row>
    <row r="259" spans="3:8" x14ac:dyDescent="0.25">
      <c r="C259" s="1"/>
      <c r="D259" s="1"/>
      <c r="E259" s="1"/>
      <c r="F259" s="1"/>
      <c r="G259" s="1"/>
      <c r="H259" s="1"/>
    </row>
    <row r="260" spans="3:8" x14ac:dyDescent="0.25">
      <c r="C260" s="1"/>
      <c r="D260" s="1"/>
      <c r="E260" s="1"/>
      <c r="F260" s="1"/>
      <c r="G260" s="1"/>
      <c r="H260" s="1"/>
    </row>
    <row r="261" spans="3:8" x14ac:dyDescent="0.25">
      <c r="C261" s="1"/>
      <c r="D261" s="1"/>
      <c r="E261" s="1"/>
      <c r="F261" s="1"/>
      <c r="G261" s="1"/>
      <c r="H261" s="1"/>
    </row>
    <row r="262" spans="3:8" x14ac:dyDescent="0.25">
      <c r="C262" s="1"/>
      <c r="D262" s="1"/>
      <c r="E262" s="1"/>
      <c r="F262" s="1"/>
      <c r="G262" s="1"/>
      <c r="H262" s="1"/>
    </row>
    <row r="263" spans="3:8" x14ac:dyDescent="0.25">
      <c r="C263" s="1"/>
      <c r="D263" s="1"/>
      <c r="E263" s="1"/>
      <c r="F263" s="1"/>
      <c r="G263" s="1"/>
      <c r="H263" s="1"/>
    </row>
    <row r="264" spans="3:8" x14ac:dyDescent="0.25">
      <c r="C264" s="1"/>
      <c r="D264" s="1"/>
      <c r="E264" s="1"/>
      <c r="F264" s="1"/>
      <c r="G264" s="1"/>
      <c r="H264" s="1"/>
    </row>
    <row r="265" spans="3:8" x14ac:dyDescent="0.25">
      <c r="C265" s="1"/>
      <c r="D265" s="1"/>
      <c r="E265" s="1"/>
      <c r="F265" s="1"/>
      <c r="G265" s="1"/>
      <c r="H265" s="1"/>
    </row>
    <row r="266" spans="3:8" x14ac:dyDescent="0.25">
      <c r="C266" s="1"/>
      <c r="D266" s="1"/>
      <c r="E266" s="1"/>
      <c r="F266" s="1"/>
      <c r="G266" s="1"/>
      <c r="H266" s="1"/>
    </row>
    <row r="267" spans="3:8" x14ac:dyDescent="0.25">
      <c r="C267" s="1"/>
      <c r="D267" s="1"/>
      <c r="E267" s="1"/>
      <c r="F267" s="1"/>
      <c r="G267" s="1"/>
      <c r="H267" s="1"/>
    </row>
    <row r="268" spans="3:8" x14ac:dyDescent="0.25">
      <c r="C268" s="1"/>
      <c r="D268" s="1"/>
      <c r="E268" s="1"/>
      <c r="F268" s="1"/>
      <c r="G268" s="1"/>
      <c r="H268" s="1"/>
    </row>
    <row r="269" spans="3:8" x14ac:dyDescent="0.25">
      <c r="C269" s="1"/>
      <c r="D269" s="1"/>
      <c r="E269" s="1"/>
      <c r="F269" s="1"/>
      <c r="G269" s="1"/>
      <c r="H269" s="1"/>
    </row>
    <row r="270" spans="3:8" x14ac:dyDescent="0.25">
      <c r="C270" s="1"/>
      <c r="D270" s="1"/>
      <c r="E270" s="1"/>
      <c r="F270" s="1"/>
      <c r="G270" s="1"/>
      <c r="H270" s="1"/>
    </row>
    <row r="271" spans="3:8" x14ac:dyDescent="0.25">
      <c r="C271" s="1"/>
      <c r="D271" s="1"/>
      <c r="E271" s="1"/>
      <c r="F271" s="1"/>
      <c r="G271" s="1"/>
      <c r="H271" s="1"/>
    </row>
    <row r="272" spans="3:8" x14ac:dyDescent="0.25">
      <c r="C272" s="1"/>
      <c r="D272" s="1"/>
      <c r="E272" s="1"/>
      <c r="F272" s="1"/>
      <c r="G272" s="1"/>
      <c r="H272" s="1"/>
    </row>
    <row r="273" spans="3:8" x14ac:dyDescent="0.25">
      <c r="C273" s="1"/>
      <c r="D273" s="1"/>
      <c r="E273" s="1"/>
      <c r="F273" s="1"/>
      <c r="G273" s="1"/>
      <c r="H273" s="1"/>
    </row>
    <row r="274" spans="3:8" x14ac:dyDescent="0.25">
      <c r="C274" s="1"/>
      <c r="D274" s="1"/>
      <c r="E274" s="1"/>
      <c r="F274" s="1"/>
      <c r="G274" s="1"/>
      <c r="H274" s="1"/>
    </row>
    <row r="275" spans="3:8" x14ac:dyDescent="0.25">
      <c r="C275" s="1"/>
      <c r="D275" s="1"/>
      <c r="E275" s="1"/>
      <c r="F275" s="1"/>
      <c r="G275" s="1"/>
      <c r="H275" s="1"/>
    </row>
    <row r="276" spans="3:8" x14ac:dyDescent="0.25">
      <c r="C276" s="1"/>
      <c r="D276" s="1"/>
      <c r="E276" s="1"/>
      <c r="F276" s="1"/>
      <c r="G276" s="1"/>
      <c r="H276" s="1"/>
    </row>
    <row r="277" spans="3:8" x14ac:dyDescent="0.25">
      <c r="C277" s="1"/>
      <c r="D277" s="1"/>
      <c r="E277" s="1"/>
      <c r="F277" s="1"/>
      <c r="G277" s="1"/>
      <c r="H277" s="1"/>
    </row>
    <row r="278" spans="3:8" x14ac:dyDescent="0.25">
      <c r="C278" s="1"/>
      <c r="D278" s="1"/>
      <c r="E278" s="1"/>
      <c r="F278" s="1"/>
      <c r="G278" s="1"/>
      <c r="H278" s="1"/>
    </row>
    <row r="279" spans="3:8" x14ac:dyDescent="0.25">
      <c r="C279" s="1"/>
      <c r="D279" s="1"/>
      <c r="E279" s="1"/>
      <c r="F279" s="1"/>
      <c r="G279" s="1"/>
      <c r="H279" s="1"/>
    </row>
    <row r="280" spans="3:8" x14ac:dyDescent="0.25">
      <c r="C280" s="1"/>
      <c r="D280" s="1"/>
      <c r="E280" s="1"/>
      <c r="F280" s="1"/>
      <c r="G280" s="1"/>
      <c r="H280" s="1"/>
    </row>
    <row r="281" spans="3:8" x14ac:dyDescent="0.25">
      <c r="C281" s="1"/>
      <c r="D281" s="1"/>
      <c r="E281" s="1"/>
      <c r="F281" s="1"/>
      <c r="G281" s="1"/>
      <c r="H281" s="1"/>
    </row>
    <row r="282" spans="3:8" x14ac:dyDescent="0.25">
      <c r="C282" s="1"/>
      <c r="D282" s="1"/>
      <c r="E282" s="1"/>
      <c r="F282" s="1"/>
      <c r="G282" s="1"/>
      <c r="H282" s="1"/>
    </row>
    <row r="283" spans="3:8" x14ac:dyDescent="0.25">
      <c r="C283" s="1"/>
      <c r="D283" s="1"/>
      <c r="E283" s="1"/>
      <c r="F283" s="1"/>
      <c r="G283" s="1"/>
      <c r="H283" s="1"/>
    </row>
    <row r="284" spans="3:8" x14ac:dyDescent="0.25">
      <c r="C284" s="1"/>
      <c r="D284" s="1"/>
      <c r="E284" s="1"/>
      <c r="F284" s="1"/>
      <c r="G284" s="1"/>
      <c r="H284" s="1"/>
    </row>
    <row r="285" spans="3:8" x14ac:dyDescent="0.25">
      <c r="C285" s="1"/>
      <c r="D285" s="1"/>
      <c r="E285" s="1"/>
      <c r="F285" s="1"/>
      <c r="G285" s="1"/>
      <c r="H285" s="1"/>
    </row>
    <row r="286" spans="3:8" x14ac:dyDescent="0.25">
      <c r="C286" s="1"/>
      <c r="D286" s="1"/>
      <c r="E286" s="1"/>
      <c r="F286" s="1"/>
      <c r="G286" s="1"/>
      <c r="H286" s="1"/>
    </row>
    <row r="287" spans="3:8" x14ac:dyDescent="0.25">
      <c r="C287" s="1"/>
      <c r="D287" s="1"/>
      <c r="E287" s="1"/>
      <c r="F287" s="1"/>
      <c r="G287" s="1"/>
      <c r="H287" s="1"/>
    </row>
    <row r="288" spans="3:8" x14ac:dyDescent="0.25">
      <c r="C288" s="1"/>
      <c r="D288" s="1"/>
      <c r="E288" s="1"/>
      <c r="F288" s="1"/>
      <c r="G288" s="1"/>
      <c r="H288" s="1"/>
    </row>
    <row r="289" spans="3:8" x14ac:dyDescent="0.25">
      <c r="C289" s="1"/>
      <c r="D289" s="1"/>
      <c r="E289" s="1"/>
      <c r="F289" s="1"/>
      <c r="G289" s="1"/>
      <c r="H289" s="1"/>
    </row>
    <row r="290" spans="3:8" x14ac:dyDescent="0.25">
      <c r="C290" s="1"/>
      <c r="D290" s="1"/>
      <c r="E290" s="1"/>
      <c r="F290" s="1"/>
      <c r="G290" s="1"/>
      <c r="H290" s="1"/>
    </row>
    <row r="291" spans="3:8" x14ac:dyDescent="0.25">
      <c r="C291" s="1"/>
      <c r="D291" s="1"/>
      <c r="E291" s="1"/>
      <c r="F291" s="1"/>
      <c r="G291" s="1"/>
      <c r="H291" s="1"/>
    </row>
    <row r="292" spans="3:8" x14ac:dyDescent="0.25">
      <c r="C292" s="1"/>
      <c r="D292" s="1"/>
      <c r="E292" s="1"/>
      <c r="F292" s="1"/>
      <c r="G292" s="1"/>
      <c r="H292" s="1"/>
    </row>
    <row r="293" spans="3:8" x14ac:dyDescent="0.25">
      <c r="C293" s="1"/>
      <c r="D293" s="1"/>
      <c r="E293" s="1"/>
      <c r="F293" s="1"/>
      <c r="G293" s="1"/>
      <c r="H293" s="1"/>
    </row>
    <row r="294" spans="3:8" x14ac:dyDescent="0.25">
      <c r="C294" s="1"/>
      <c r="D294" s="1"/>
      <c r="E294" s="1"/>
      <c r="F294" s="1"/>
      <c r="G294" s="1"/>
      <c r="H294" s="1"/>
    </row>
    <row r="295" spans="3:8" x14ac:dyDescent="0.25">
      <c r="C295" s="1"/>
      <c r="D295" s="1"/>
      <c r="E295" s="1"/>
      <c r="F295" s="1"/>
      <c r="G295" s="1"/>
      <c r="H295" s="1"/>
    </row>
    <row r="296" spans="3:8" x14ac:dyDescent="0.25">
      <c r="C296" s="1"/>
      <c r="D296" s="1"/>
      <c r="E296" s="1"/>
      <c r="F296" s="1"/>
      <c r="G296" s="1"/>
      <c r="H296" s="1"/>
    </row>
    <row r="297" spans="3:8" x14ac:dyDescent="0.25">
      <c r="C297" s="1"/>
      <c r="D297" s="1"/>
      <c r="E297" s="1"/>
      <c r="F297" s="1"/>
      <c r="G297" s="1"/>
      <c r="H297" s="1"/>
    </row>
    <row r="298" spans="3:8" x14ac:dyDescent="0.25">
      <c r="C298" s="1"/>
      <c r="D298" s="1"/>
      <c r="E298" s="1"/>
      <c r="F298" s="1"/>
      <c r="G298" s="1"/>
      <c r="H298" s="1"/>
    </row>
    <row r="299" spans="3:8" x14ac:dyDescent="0.25">
      <c r="C299" s="1"/>
      <c r="D299" s="1"/>
      <c r="E299" s="1"/>
      <c r="F299" s="1"/>
      <c r="G299" s="1"/>
      <c r="H299" s="1"/>
    </row>
    <row r="300" spans="3:8" x14ac:dyDescent="0.25">
      <c r="C300" s="1"/>
      <c r="D300" s="1"/>
      <c r="E300" s="1"/>
      <c r="F300" s="1"/>
      <c r="G300" s="1"/>
      <c r="H300" s="1"/>
    </row>
    <row r="301" spans="3:8" x14ac:dyDescent="0.25">
      <c r="C301" s="1"/>
      <c r="D301" s="1"/>
      <c r="E301" s="1"/>
      <c r="F301" s="1"/>
      <c r="G301" s="1"/>
      <c r="H301" s="1"/>
    </row>
    <row r="302" spans="3:8" x14ac:dyDescent="0.25">
      <c r="C302" s="1"/>
      <c r="D302" s="1"/>
      <c r="E302" s="1"/>
      <c r="F302" s="1"/>
      <c r="G302" s="1"/>
      <c r="H302" s="1"/>
    </row>
    <row r="303" spans="3:8" x14ac:dyDescent="0.25">
      <c r="C303" s="1"/>
      <c r="D303" s="1"/>
      <c r="E303" s="1"/>
      <c r="F303" s="1"/>
      <c r="G303" s="1"/>
      <c r="H303" s="1"/>
    </row>
    <row r="304" spans="3:8" x14ac:dyDescent="0.25">
      <c r="C304" s="1"/>
      <c r="D304" s="1"/>
      <c r="E304" s="1"/>
      <c r="F304" s="1"/>
      <c r="G304" s="1"/>
      <c r="H304" s="1"/>
    </row>
    <row r="305" spans="3:8" x14ac:dyDescent="0.25">
      <c r="C305" s="1"/>
      <c r="D305" s="1"/>
      <c r="E305" s="1"/>
      <c r="F305" s="1"/>
      <c r="G305" s="1"/>
      <c r="H305" s="1"/>
    </row>
    <row r="306" spans="3:8" x14ac:dyDescent="0.25">
      <c r="C306" s="1"/>
      <c r="D306" s="1"/>
      <c r="E306" s="1"/>
      <c r="F306" s="1"/>
      <c r="G306" s="1"/>
      <c r="H306" s="1"/>
    </row>
    <row r="307" spans="3:8" x14ac:dyDescent="0.25">
      <c r="C307" s="1"/>
      <c r="D307" s="1"/>
      <c r="E307" s="1"/>
      <c r="F307" s="1"/>
      <c r="G307" s="1"/>
      <c r="H307" s="1"/>
    </row>
    <row r="308" spans="3:8" x14ac:dyDescent="0.25">
      <c r="C308" s="1"/>
      <c r="D308" s="1"/>
      <c r="E308" s="1"/>
      <c r="F308" s="1"/>
      <c r="G308" s="1"/>
      <c r="H308" s="1"/>
    </row>
    <row r="309" spans="3:8" x14ac:dyDescent="0.25">
      <c r="C309" s="1"/>
      <c r="D309" s="1"/>
      <c r="E309" s="1"/>
      <c r="F309" s="1"/>
      <c r="G309" s="1"/>
      <c r="H309" s="1"/>
    </row>
    <row r="310" spans="3:8" x14ac:dyDescent="0.25">
      <c r="C310" s="1"/>
      <c r="D310" s="1"/>
      <c r="E310" s="1"/>
      <c r="F310" s="1"/>
      <c r="G310" s="1"/>
      <c r="H310" s="1"/>
    </row>
    <row r="311" spans="3:8" x14ac:dyDescent="0.25">
      <c r="C311" s="1"/>
      <c r="D311" s="1"/>
      <c r="E311" s="1"/>
      <c r="F311" s="1"/>
      <c r="G311" s="1"/>
      <c r="H311" s="1"/>
    </row>
    <row r="312" spans="3:8" x14ac:dyDescent="0.25">
      <c r="C312" s="1"/>
      <c r="D312" s="1"/>
      <c r="E312" s="1"/>
      <c r="F312" s="1"/>
      <c r="G312" s="1"/>
      <c r="H312" s="1"/>
    </row>
    <row r="313" spans="3:8" x14ac:dyDescent="0.25">
      <c r="C313" s="1"/>
      <c r="D313" s="1"/>
      <c r="E313" s="1"/>
      <c r="F313" s="1"/>
      <c r="G313" s="1"/>
      <c r="H313" s="1"/>
    </row>
    <row r="314" spans="3:8" x14ac:dyDescent="0.25">
      <c r="C314" s="1"/>
      <c r="D314" s="1"/>
      <c r="E314" s="1"/>
      <c r="F314" s="1"/>
      <c r="G314" s="1"/>
      <c r="H314" s="1"/>
    </row>
    <row r="315" spans="3:8" x14ac:dyDescent="0.25">
      <c r="C315" s="1"/>
      <c r="D315" s="1"/>
      <c r="E315" s="1"/>
      <c r="F315" s="1"/>
      <c r="G315" s="1"/>
      <c r="H315" s="1"/>
    </row>
    <row r="316" spans="3:8" x14ac:dyDescent="0.25">
      <c r="C316" s="1"/>
      <c r="D316" s="1"/>
      <c r="E316" s="1"/>
      <c r="F316" s="1"/>
      <c r="G316" s="1"/>
      <c r="H316" s="1"/>
    </row>
    <row r="317" spans="3:8" x14ac:dyDescent="0.25">
      <c r="C317" s="1"/>
      <c r="D317" s="1"/>
      <c r="E317" s="1"/>
      <c r="F317" s="1"/>
      <c r="G317" s="1"/>
      <c r="H317" s="1"/>
    </row>
    <row r="318" spans="3:8" x14ac:dyDescent="0.25">
      <c r="C318" s="1"/>
      <c r="D318" s="1"/>
      <c r="E318" s="1"/>
      <c r="F318" s="1"/>
      <c r="G318" s="1"/>
      <c r="H318" s="1"/>
    </row>
    <row r="319" spans="3:8" x14ac:dyDescent="0.25">
      <c r="C319" s="1"/>
      <c r="D319" s="1"/>
      <c r="E319" s="1"/>
      <c r="F319" s="1"/>
      <c r="G319" s="1"/>
      <c r="H319" s="1"/>
    </row>
    <row r="320" spans="3:8" x14ac:dyDescent="0.25">
      <c r="C320" s="1"/>
      <c r="D320" s="1"/>
      <c r="E320" s="1"/>
      <c r="F320" s="1"/>
      <c r="G320" s="1"/>
      <c r="H320" s="1"/>
    </row>
    <row r="321" spans="3:8" x14ac:dyDescent="0.25">
      <c r="C321" s="1"/>
      <c r="D321" s="1"/>
      <c r="E321" s="1"/>
      <c r="F321" s="1"/>
      <c r="G321" s="1"/>
      <c r="H321" s="1"/>
    </row>
    <row r="322" spans="3:8" x14ac:dyDescent="0.25">
      <c r="C322" s="1"/>
      <c r="D322" s="1"/>
      <c r="E322" s="1"/>
      <c r="F322" s="1"/>
      <c r="G322" s="1"/>
      <c r="H322" s="1"/>
    </row>
    <row r="323" spans="3:8" x14ac:dyDescent="0.25">
      <c r="C323" s="1"/>
      <c r="D323" s="1"/>
      <c r="E323" s="1"/>
      <c r="F323" s="1"/>
      <c r="G323" s="1"/>
      <c r="H323" s="1"/>
    </row>
    <row r="324" spans="3:8" x14ac:dyDescent="0.25">
      <c r="C324" s="1"/>
      <c r="D324" s="1"/>
      <c r="E324" s="1"/>
      <c r="F324" s="1"/>
      <c r="G324" s="1"/>
      <c r="H324" s="1"/>
    </row>
    <row r="325" spans="3:8" x14ac:dyDescent="0.25">
      <c r="C325" s="1"/>
      <c r="D325" s="1"/>
      <c r="E325" s="1"/>
      <c r="F325" s="1"/>
      <c r="G325" s="1"/>
      <c r="H325" s="1"/>
    </row>
    <row r="326" spans="3:8" x14ac:dyDescent="0.25">
      <c r="C326" s="1"/>
      <c r="D326" s="1"/>
      <c r="E326" s="1"/>
      <c r="F326" s="1"/>
      <c r="G326" s="1"/>
      <c r="H326" s="1"/>
    </row>
    <row r="327" spans="3:8" x14ac:dyDescent="0.25">
      <c r="C327" s="1"/>
      <c r="D327" s="1"/>
      <c r="E327" s="1"/>
      <c r="F327" s="1"/>
      <c r="G327" s="1"/>
      <c r="H327" s="1"/>
    </row>
    <row r="328" spans="3:8" x14ac:dyDescent="0.25">
      <c r="C328" s="1"/>
      <c r="D328" s="1"/>
      <c r="E328" s="1"/>
      <c r="F328" s="1"/>
      <c r="G328" s="1"/>
      <c r="H328" s="1"/>
    </row>
    <row r="329" spans="3:8" x14ac:dyDescent="0.25">
      <c r="C329" s="1"/>
      <c r="D329" s="1"/>
      <c r="E329" s="1"/>
      <c r="F329" s="1"/>
      <c r="G329" s="1"/>
      <c r="H329" s="1"/>
    </row>
    <row r="330" spans="3:8" x14ac:dyDescent="0.25">
      <c r="C330" s="1"/>
      <c r="D330" s="1"/>
      <c r="E330" s="1"/>
      <c r="F330" s="1"/>
      <c r="G330" s="1"/>
      <c r="H330" s="1"/>
    </row>
    <row r="331" spans="3:8" x14ac:dyDescent="0.25">
      <c r="C331" s="1"/>
      <c r="D331" s="1"/>
      <c r="E331" s="1"/>
      <c r="F331" s="1"/>
      <c r="G331" s="1"/>
      <c r="H331" s="1"/>
    </row>
    <row r="332" spans="3:8" x14ac:dyDescent="0.25">
      <c r="C332" s="1"/>
      <c r="D332" s="1"/>
      <c r="E332" s="1"/>
      <c r="F332" s="1"/>
      <c r="G332" s="1"/>
      <c r="H332" s="1"/>
    </row>
    <row r="333" spans="3:8" x14ac:dyDescent="0.25">
      <c r="C333" s="1"/>
      <c r="D333" s="1"/>
      <c r="E333" s="1"/>
      <c r="F333" s="1"/>
      <c r="G333" s="1"/>
      <c r="H333" s="1"/>
    </row>
    <row r="334" spans="3:8" x14ac:dyDescent="0.25">
      <c r="C334" s="1"/>
      <c r="D334" s="1"/>
      <c r="E334" s="1"/>
      <c r="F334" s="1"/>
      <c r="G334" s="1"/>
      <c r="H334" s="1"/>
    </row>
    <row r="335" spans="3:8" x14ac:dyDescent="0.25">
      <c r="C335" s="1"/>
      <c r="D335" s="1"/>
      <c r="E335" s="1"/>
      <c r="F335" s="1"/>
      <c r="G335" s="1"/>
      <c r="H335" s="1"/>
    </row>
    <row r="336" spans="3:8" x14ac:dyDescent="0.25">
      <c r="C336" s="1"/>
      <c r="D336" s="1"/>
      <c r="E336" s="1"/>
      <c r="F336" s="1"/>
      <c r="G336" s="1"/>
      <c r="H336" s="1"/>
    </row>
    <row r="337" spans="3:8" x14ac:dyDescent="0.25">
      <c r="C337" s="1"/>
      <c r="D337" s="1"/>
      <c r="E337" s="1"/>
      <c r="F337" s="1"/>
      <c r="G337" s="1"/>
      <c r="H337" s="1"/>
    </row>
    <row r="338" spans="3:8" x14ac:dyDescent="0.25">
      <c r="C338" s="1"/>
      <c r="D338" s="1"/>
      <c r="E338" s="1"/>
      <c r="F338" s="1"/>
      <c r="G338" s="1"/>
      <c r="H338" s="1"/>
    </row>
    <row r="339" spans="3:8" x14ac:dyDescent="0.25">
      <c r="C339" s="1"/>
      <c r="D339" s="1"/>
      <c r="E339" s="1"/>
      <c r="F339" s="1"/>
      <c r="G339" s="1"/>
      <c r="H339" s="1"/>
    </row>
    <row r="340" spans="3:8" x14ac:dyDescent="0.25">
      <c r="C340" s="1"/>
      <c r="D340" s="1"/>
      <c r="E340" s="1"/>
      <c r="F340" s="1"/>
      <c r="G340" s="1"/>
      <c r="H340" s="1"/>
    </row>
    <row r="341" spans="3:8" x14ac:dyDescent="0.25">
      <c r="C341" s="1"/>
      <c r="D341" s="1"/>
      <c r="E341" s="1"/>
      <c r="F341" s="1"/>
      <c r="G341" s="1"/>
      <c r="H341" s="1"/>
    </row>
    <row r="342" spans="3:8" x14ac:dyDescent="0.25">
      <c r="C342" s="1"/>
      <c r="D342" s="1"/>
      <c r="E342" s="1"/>
      <c r="F342" s="1"/>
      <c r="G342" s="1"/>
      <c r="H342" s="1"/>
    </row>
    <row r="343" spans="3:8" x14ac:dyDescent="0.25">
      <c r="C343" s="1"/>
      <c r="D343" s="1"/>
      <c r="E343" s="1"/>
      <c r="F343" s="1"/>
      <c r="G343" s="1"/>
      <c r="H343" s="1"/>
    </row>
    <row r="344" spans="3:8" x14ac:dyDescent="0.25">
      <c r="C344" s="1"/>
      <c r="D344" s="1"/>
      <c r="E344" s="1"/>
      <c r="F344" s="1"/>
      <c r="G344" s="1"/>
      <c r="H344" s="1"/>
    </row>
    <row r="345" spans="3:8" x14ac:dyDescent="0.25">
      <c r="C345" s="1"/>
      <c r="D345" s="1"/>
      <c r="E345" s="1"/>
      <c r="F345" s="1"/>
      <c r="G345" s="1"/>
      <c r="H345" s="1"/>
    </row>
    <row r="346" spans="3:8" x14ac:dyDescent="0.25">
      <c r="C346" s="1"/>
      <c r="D346" s="1"/>
      <c r="E346" s="1"/>
      <c r="F346" s="1"/>
      <c r="G346" s="1"/>
      <c r="H346" s="1"/>
    </row>
    <row r="347" spans="3:8" x14ac:dyDescent="0.25">
      <c r="C347" s="1"/>
      <c r="D347" s="1"/>
      <c r="E347" s="1"/>
      <c r="F347" s="1"/>
      <c r="G347" s="1"/>
      <c r="H347" s="1"/>
    </row>
    <row r="348" spans="3:8" x14ac:dyDescent="0.25">
      <c r="C348" s="1"/>
      <c r="D348" s="1"/>
      <c r="E348" s="1"/>
      <c r="F348" s="1"/>
      <c r="G348" s="1"/>
      <c r="H348" s="1"/>
    </row>
    <row r="349" spans="3:8" x14ac:dyDescent="0.25">
      <c r="C349" s="1"/>
      <c r="D349" s="1"/>
      <c r="E349" s="1"/>
      <c r="F349" s="1"/>
      <c r="G349" s="1"/>
      <c r="H349" s="1"/>
    </row>
    <row r="350" spans="3:8" x14ac:dyDescent="0.25">
      <c r="C350" s="1"/>
      <c r="D350" s="1"/>
      <c r="E350" s="1"/>
      <c r="F350" s="1"/>
      <c r="G350" s="1"/>
      <c r="H350" s="1"/>
    </row>
    <row r="351" spans="3:8" x14ac:dyDescent="0.25">
      <c r="C351" s="1"/>
      <c r="D351" s="1"/>
      <c r="E351" s="1"/>
      <c r="F351" s="1"/>
      <c r="G351" s="1"/>
      <c r="H351" s="1"/>
    </row>
    <row r="352" spans="3:8" x14ac:dyDescent="0.25">
      <c r="C352" s="1"/>
      <c r="D352" s="1"/>
      <c r="E352" s="1"/>
      <c r="F352" s="1"/>
      <c r="G352" s="1"/>
      <c r="H352" s="1"/>
    </row>
    <row r="353" spans="3:8" x14ac:dyDescent="0.25">
      <c r="C353" s="1"/>
      <c r="D353" s="1"/>
      <c r="E353" s="1"/>
      <c r="F353" s="1"/>
      <c r="G353" s="1"/>
      <c r="H353" s="1"/>
    </row>
    <row r="354" spans="3:8" x14ac:dyDescent="0.25">
      <c r="C354" s="1"/>
      <c r="D354" s="1"/>
      <c r="E354" s="1"/>
      <c r="F354" s="1"/>
      <c r="G354" s="1"/>
      <c r="H354" s="1"/>
    </row>
    <row r="355" spans="3:8" x14ac:dyDescent="0.25">
      <c r="C355" s="1"/>
      <c r="D355" s="1"/>
      <c r="E355" s="1"/>
      <c r="F355" s="1"/>
      <c r="G355" s="1"/>
      <c r="H355" s="1"/>
    </row>
    <row r="356" spans="3:8" x14ac:dyDescent="0.25">
      <c r="C356" s="1"/>
      <c r="D356" s="1"/>
      <c r="E356" s="1"/>
      <c r="F356" s="1"/>
      <c r="G356" s="1"/>
      <c r="H356" s="1"/>
    </row>
    <row r="357" spans="3:8" x14ac:dyDescent="0.25">
      <c r="C357" s="1"/>
      <c r="D357" s="1"/>
      <c r="E357" s="1"/>
      <c r="F357" s="1"/>
      <c r="G357" s="1"/>
      <c r="H357" s="1"/>
    </row>
    <row r="358" spans="3:8" x14ac:dyDescent="0.25">
      <c r="C358" s="1"/>
      <c r="D358" s="1"/>
      <c r="E358" s="1"/>
      <c r="F358" s="1"/>
      <c r="G358" s="1"/>
      <c r="H358" s="1"/>
    </row>
    <row r="359" spans="3:8" x14ac:dyDescent="0.25">
      <c r="C359" s="1"/>
      <c r="D359" s="1"/>
      <c r="E359" s="1"/>
      <c r="F359" s="1"/>
      <c r="G359" s="1"/>
      <c r="H359" s="1"/>
    </row>
    <row r="360" spans="3:8" x14ac:dyDescent="0.25">
      <c r="C360" s="1"/>
      <c r="D360" s="1"/>
      <c r="E360" s="1"/>
      <c r="F360" s="1"/>
      <c r="G360" s="1"/>
      <c r="H360" s="1"/>
    </row>
    <row r="361" spans="3:8" x14ac:dyDescent="0.25">
      <c r="C361" s="1"/>
      <c r="D361" s="1"/>
      <c r="E361" s="1"/>
      <c r="F361" s="1"/>
      <c r="G361" s="1"/>
      <c r="H361" s="1"/>
    </row>
    <row r="362" spans="3:8" x14ac:dyDescent="0.25">
      <c r="C362" s="1"/>
      <c r="D362" s="1"/>
      <c r="E362" s="1"/>
      <c r="F362" s="1"/>
      <c r="G362" s="1"/>
      <c r="H362" s="1"/>
    </row>
    <row r="363" spans="3:8" x14ac:dyDescent="0.25">
      <c r="C363" s="1"/>
      <c r="D363" s="1"/>
      <c r="E363" s="1"/>
      <c r="F363" s="1"/>
      <c r="G363" s="1"/>
      <c r="H363" s="1"/>
    </row>
    <row r="364" spans="3:8" x14ac:dyDescent="0.25">
      <c r="C364" s="1"/>
      <c r="D364" s="1"/>
      <c r="E364" s="1"/>
      <c r="F364" s="1"/>
      <c r="G364" s="1"/>
      <c r="H364" s="1"/>
    </row>
    <row r="365" spans="3:8" x14ac:dyDescent="0.25">
      <c r="C365" s="1"/>
      <c r="D365" s="1"/>
      <c r="E365" s="1"/>
      <c r="F365" s="1"/>
      <c r="G365" s="1"/>
      <c r="H365" s="1"/>
    </row>
    <row r="366" spans="3:8" x14ac:dyDescent="0.25">
      <c r="C366" s="1"/>
      <c r="D366" s="1"/>
      <c r="E366" s="1"/>
      <c r="F366" s="1"/>
      <c r="G366" s="1"/>
      <c r="H366" s="1"/>
    </row>
    <row r="367" spans="3:8" x14ac:dyDescent="0.25">
      <c r="C367" s="1"/>
      <c r="D367" s="1"/>
      <c r="E367" s="1"/>
      <c r="F367" s="1"/>
      <c r="G367" s="1"/>
      <c r="H367" s="1"/>
    </row>
    <row r="368" spans="3:8" x14ac:dyDescent="0.25">
      <c r="C368" s="1"/>
      <c r="D368" s="1"/>
      <c r="E368" s="1"/>
      <c r="F368" s="1"/>
      <c r="G368" s="1"/>
      <c r="H368" s="1"/>
    </row>
    <row r="369" spans="3:8" x14ac:dyDescent="0.25">
      <c r="C369" s="1"/>
      <c r="D369" s="1"/>
      <c r="E369" s="1"/>
      <c r="F369" s="1"/>
      <c r="G369" s="1"/>
      <c r="H369" s="1"/>
    </row>
    <row r="370" spans="3:8" x14ac:dyDescent="0.25">
      <c r="C370" s="1"/>
      <c r="D370" s="1"/>
      <c r="E370" s="1"/>
      <c r="F370" s="1"/>
      <c r="G370" s="1"/>
      <c r="H370" s="1"/>
    </row>
    <row r="371" spans="3:8" x14ac:dyDescent="0.25">
      <c r="C371" s="1"/>
      <c r="D371" s="1"/>
      <c r="E371" s="1"/>
      <c r="F371" s="1"/>
      <c r="G371" s="1"/>
      <c r="H371" s="1"/>
    </row>
    <row r="372" spans="3:8" x14ac:dyDescent="0.25">
      <c r="C372" s="1"/>
      <c r="D372" s="1"/>
      <c r="E372" s="1"/>
      <c r="F372" s="1"/>
      <c r="G372" s="1"/>
      <c r="H372" s="1"/>
    </row>
    <row r="373" spans="3:8" x14ac:dyDescent="0.25">
      <c r="C373" s="1"/>
      <c r="D373" s="1"/>
      <c r="E373" s="1"/>
      <c r="F373" s="1"/>
      <c r="G373" s="1"/>
      <c r="H373" s="1"/>
    </row>
    <row r="374" spans="3:8" x14ac:dyDescent="0.25">
      <c r="C374" s="1"/>
      <c r="D374" s="1"/>
      <c r="E374" s="1"/>
      <c r="F374" s="1"/>
      <c r="G374" s="1"/>
      <c r="H374" s="1"/>
    </row>
    <row r="375" spans="3:8" x14ac:dyDescent="0.25">
      <c r="C375" s="1"/>
      <c r="D375" s="1"/>
      <c r="E375" s="1"/>
      <c r="F375" s="1"/>
      <c r="G375" s="1"/>
      <c r="H375" s="1"/>
    </row>
    <row r="376" spans="3:8" x14ac:dyDescent="0.25">
      <c r="C376" s="1"/>
      <c r="D376" s="1"/>
      <c r="E376" s="1"/>
      <c r="F376" s="1"/>
      <c r="G376" s="1"/>
      <c r="H376" s="1"/>
    </row>
    <row r="377" spans="3:8" x14ac:dyDescent="0.25">
      <c r="C377" s="1"/>
      <c r="D377" s="1"/>
      <c r="E377" s="1"/>
      <c r="F377" s="1"/>
      <c r="G377" s="1"/>
      <c r="H377" s="1"/>
    </row>
    <row r="378" spans="3:8" x14ac:dyDescent="0.25">
      <c r="C378" s="1"/>
      <c r="D378" s="1"/>
      <c r="E378" s="1"/>
      <c r="F378" s="1"/>
      <c r="G378" s="1"/>
      <c r="H378" s="1"/>
    </row>
    <row r="379" spans="3:8" x14ac:dyDescent="0.25">
      <c r="C379" s="1"/>
      <c r="D379" s="1"/>
      <c r="E379" s="1"/>
      <c r="F379" s="1"/>
      <c r="G379" s="1"/>
      <c r="H379" s="1"/>
    </row>
    <row r="380" spans="3:8" x14ac:dyDescent="0.25">
      <c r="C380" s="1"/>
      <c r="D380" s="1"/>
      <c r="E380" s="1"/>
      <c r="F380" s="1"/>
      <c r="G380" s="1"/>
      <c r="H380" s="1"/>
    </row>
    <row r="381" spans="3:8" x14ac:dyDescent="0.25">
      <c r="C381" s="1"/>
      <c r="D381" s="1"/>
      <c r="E381" s="1"/>
      <c r="F381" s="1"/>
      <c r="G381" s="1"/>
      <c r="H381" s="1"/>
    </row>
    <row r="382" spans="3:8" x14ac:dyDescent="0.25">
      <c r="C382" s="1"/>
      <c r="D382" s="1"/>
      <c r="E382" s="1"/>
      <c r="F382" s="1"/>
      <c r="G382" s="1"/>
      <c r="H382" s="1"/>
    </row>
    <row r="383" spans="3:8" x14ac:dyDescent="0.25">
      <c r="C383" s="1"/>
      <c r="D383" s="1"/>
      <c r="E383" s="1"/>
      <c r="F383" s="1"/>
      <c r="G383" s="1"/>
      <c r="H383" s="1"/>
    </row>
    <row r="384" spans="3:8" x14ac:dyDescent="0.25">
      <c r="C384" s="1"/>
      <c r="D384" s="1"/>
      <c r="E384" s="1"/>
      <c r="F384" s="1"/>
      <c r="G384" s="1"/>
      <c r="H384" s="1"/>
    </row>
    <row r="385" spans="3:8" x14ac:dyDescent="0.25">
      <c r="C385" s="1"/>
      <c r="D385" s="1"/>
      <c r="E385" s="1"/>
      <c r="F385" s="1"/>
      <c r="G385" s="1"/>
      <c r="H385" s="1"/>
    </row>
    <row r="386" spans="3:8" x14ac:dyDescent="0.25">
      <c r="C386" s="1"/>
      <c r="D386" s="1"/>
      <c r="E386" s="1"/>
      <c r="F386" s="1"/>
      <c r="G386" s="1"/>
      <c r="H386" s="1"/>
    </row>
    <row r="387" spans="3:8" x14ac:dyDescent="0.25">
      <c r="C387" s="1"/>
      <c r="D387" s="1"/>
      <c r="E387" s="1"/>
      <c r="F387" s="1"/>
      <c r="G387" s="1"/>
      <c r="H387" s="1"/>
    </row>
    <row r="388" spans="3:8" x14ac:dyDescent="0.25">
      <c r="C388" s="1"/>
      <c r="D388" s="1"/>
      <c r="E388" s="1"/>
      <c r="F388" s="1"/>
      <c r="G388" s="1"/>
      <c r="H388" s="1"/>
    </row>
    <row r="389" spans="3:8" x14ac:dyDescent="0.25">
      <c r="C389" s="1"/>
      <c r="D389" s="1"/>
      <c r="E389" s="1"/>
      <c r="F389" s="1"/>
      <c r="G389" s="1"/>
      <c r="H389" s="1"/>
    </row>
    <row r="390" spans="3:8" x14ac:dyDescent="0.25">
      <c r="C390" s="1"/>
      <c r="D390" s="1"/>
      <c r="E390" s="1"/>
      <c r="F390" s="1"/>
      <c r="G390" s="1"/>
      <c r="H390" s="1"/>
    </row>
    <row r="391" spans="3:8" x14ac:dyDescent="0.25">
      <c r="C391" s="1"/>
      <c r="D391" s="1"/>
      <c r="E391" s="1"/>
      <c r="F391" s="1"/>
      <c r="G391" s="1"/>
      <c r="H391" s="1"/>
    </row>
    <row r="392" spans="3:8" x14ac:dyDescent="0.25">
      <c r="C392" s="1"/>
      <c r="D392" s="1"/>
      <c r="E392" s="1"/>
      <c r="F392" s="1"/>
      <c r="G392" s="1"/>
      <c r="H392" s="1"/>
    </row>
    <row r="393" spans="3:8" x14ac:dyDescent="0.25">
      <c r="C393" s="1"/>
      <c r="D393" s="1"/>
      <c r="E393" s="1"/>
      <c r="F393" s="1"/>
      <c r="G393" s="1"/>
      <c r="H393" s="1"/>
    </row>
    <row r="394" spans="3:8" x14ac:dyDescent="0.25">
      <c r="C394" s="1"/>
      <c r="D394" s="1"/>
      <c r="E394" s="1"/>
      <c r="F394" s="1"/>
      <c r="G394" s="1"/>
      <c r="H394" s="1"/>
    </row>
    <row r="395" spans="3:8" x14ac:dyDescent="0.25">
      <c r="C395" s="1"/>
      <c r="D395" s="1"/>
      <c r="E395" s="1"/>
      <c r="F395" s="1"/>
      <c r="G395" s="1"/>
      <c r="H395" s="1"/>
    </row>
    <row r="396" spans="3:8" x14ac:dyDescent="0.25">
      <c r="C396" s="1"/>
      <c r="D396" s="1"/>
      <c r="E396" s="1"/>
      <c r="F396" s="1"/>
      <c r="G396" s="1"/>
      <c r="H396" s="1"/>
    </row>
    <row r="397" spans="3:8" x14ac:dyDescent="0.25">
      <c r="C397" s="1"/>
      <c r="D397" s="1"/>
      <c r="E397" s="1"/>
      <c r="F397" s="1"/>
      <c r="G397" s="1"/>
      <c r="H397" s="1"/>
    </row>
    <row r="398" spans="3:8" x14ac:dyDescent="0.25">
      <c r="C398" s="1"/>
      <c r="D398" s="1"/>
      <c r="E398" s="1"/>
      <c r="F398" s="1"/>
      <c r="G398" s="1"/>
      <c r="H398" s="1"/>
    </row>
    <row r="399" spans="3:8" x14ac:dyDescent="0.25">
      <c r="C399" s="1"/>
      <c r="D399" s="1"/>
      <c r="E399" s="1"/>
      <c r="F399" s="1"/>
      <c r="G399" s="1"/>
      <c r="H399" s="1"/>
    </row>
    <row r="400" spans="3:8" x14ac:dyDescent="0.25">
      <c r="C400" s="1"/>
      <c r="D400" s="1"/>
      <c r="E400" s="1"/>
      <c r="F400" s="1"/>
      <c r="G400" s="1"/>
      <c r="H400" s="1"/>
    </row>
    <row r="401" spans="3:8" x14ac:dyDescent="0.25">
      <c r="C401" s="1"/>
      <c r="D401" s="1"/>
      <c r="E401" s="1"/>
      <c r="F401" s="1"/>
      <c r="G401" s="1"/>
      <c r="H401" s="1"/>
    </row>
    <row r="402" spans="3:8" x14ac:dyDescent="0.25">
      <c r="C402" s="1"/>
      <c r="D402" s="1"/>
      <c r="E402" s="1"/>
      <c r="F402" s="1"/>
      <c r="G402" s="1"/>
      <c r="H402" s="1"/>
    </row>
    <row r="403" spans="3:8" x14ac:dyDescent="0.25">
      <c r="C403" s="1"/>
      <c r="D403" s="1"/>
      <c r="E403" s="1"/>
      <c r="F403" s="1"/>
      <c r="G403" s="1"/>
      <c r="H403" s="1"/>
    </row>
    <row r="404" spans="3:8" x14ac:dyDescent="0.25">
      <c r="C404" s="1"/>
      <c r="D404" s="1"/>
      <c r="E404" s="1"/>
      <c r="F404" s="1"/>
      <c r="G404" s="1"/>
      <c r="H404" s="1"/>
    </row>
    <row r="405" spans="3:8" x14ac:dyDescent="0.25">
      <c r="C405" s="1"/>
      <c r="D405" s="1"/>
      <c r="E405" s="1"/>
      <c r="F405" s="1"/>
      <c r="G405" s="1"/>
      <c r="H405" s="1"/>
    </row>
    <row r="406" spans="3:8" x14ac:dyDescent="0.25">
      <c r="C406" s="1"/>
      <c r="D406" s="1"/>
      <c r="E406" s="1"/>
      <c r="F406" s="1"/>
      <c r="G406" s="1"/>
      <c r="H406" s="1"/>
    </row>
    <row r="407" spans="3:8" x14ac:dyDescent="0.25">
      <c r="C407" s="1"/>
      <c r="D407" s="1"/>
      <c r="E407" s="1"/>
      <c r="F407" s="1"/>
      <c r="G407" s="1"/>
      <c r="H407" s="1"/>
    </row>
    <row r="408" spans="3:8" x14ac:dyDescent="0.25">
      <c r="C408" s="1"/>
      <c r="D408" s="1"/>
      <c r="E408" s="1"/>
      <c r="F408" s="1"/>
      <c r="G408" s="1"/>
      <c r="H408" s="1"/>
    </row>
    <row r="409" spans="3:8" x14ac:dyDescent="0.25">
      <c r="C409" s="1"/>
      <c r="D409" s="1"/>
      <c r="E409" s="1"/>
      <c r="F409" s="1"/>
      <c r="G409" s="1"/>
      <c r="H409" s="1"/>
    </row>
    <row r="410" spans="3:8" x14ac:dyDescent="0.25">
      <c r="C410" s="1"/>
      <c r="D410" s="1"/>
      <c r="E410" s="1"/>
      <c r="F410" s="1"/>
      <c r="G410" s="1"/>
      <c r="H410" s="1"/>
    </row>
    <row r="411" spans="3:8" x14ac:dyDescent="0.25">
      <c r="C411" s="1"/>
      <c r="D411" s="1"/>
      <c r="E411" s="1"/>
      <c r="F411" s="1"/>
      <c r="G411" s="1"/>
      <c r="H411" s="1"/>
    </row>
    <row r="412" spans="3:8" x14ac:dyDescent="0.25">
      <c r="C412" s="1"/>
      <c r="D412" s="1"/>
      <c r="E412" s="1"/>
      <c r="F412" s="1"/>
      <c r="G412" s="1"/>
      <c r="H412" s="1"/>
    </row>
    <row r="413" spans="3:8" x14ac:dyDescent="0.25">
      <c r="C413" s="1"/>
      <c r="D413" s="1"/>
      <c r="E413" s="1"/>
      <c r="F413" s="1"/>
      <c r="G413" s="1"/>
      <c r="H413" s="1"/>
    </row>
    <row r="414" spans="3:8" x14ac:dyDescent="0.25">
      <c r="C414" s="1"/>
      <c r="D414" s="1"/>
      <c r="E414" s="1"/>
      <c r="F414" s="1"/>
      <c r="G414" s="1"/>
      <c r="H414" s="1"/>
    </row>
    <row r="415" spans="3:8" x14ac:dyDescent="0.25">
      <c r="C415" s="1"/>
      <c r="D415" s="1"/>
      <c r="E415" s="1"/>
      <c r="F415" s="1"/>
      <c r="G415" s="1"/>
      <c r="H415" s="1"/>
    </row>
    <row r="416" spans="3:8" x14ac:dyDescent="0.25">
      <c r="C416" s="1"/>
      <c r="D416" s="1"/>
      <c r="E416" s="1"/>
      <c r="F416" s="1"/>
      <c r="G416" s="1"/>
      <c r="H416" s="1"/>
    </row>
    <row r="417" spans="3:8" x14ac:dyDescent="0.25">
      <c r="C417" s="1"/>
      <c r="D417" s="1"/>
      <c r="E417" s="1"/>
      <c r="F417" s="1"/>
      <c r="G417" s="1"/>
      <c r="H417" s="1"/>
    </row>
    <row r="418" spans="3:8" x14ac:dyDescent="0.25">
      <c r="C418" s="1"/>
      <c r="D418" s="1"/>
      <c r="E418" s="1"/>
      <c r="F418" s="1"/>
      <c r="G418" s="1"/>
      <c r="H418" s="1"/>
    </row>
    <row r="419" spans="3:8" x14ac:dyDescent="0.25">
      <c r="C419" s="1"/>
      <c r="D419" s="1"/>
      <c r="E419" s="1"/>
      <c r="F419" s="1"/>
      <c r="G419" s="1"/>
      <c r="H419" s="1"/>
    </row>
    <row r="420" spans="3:8" x14ac:dyDescent="0.25">
      <c r="C420" s="1"/>
      <c r="D420" s="1"/>
      <c r="E420" s="1"/>
      <c r="F420" s="1"/>
      <c r="G420" s="1"/>
      <c r="H420" s="1"/>
    </row>
    <row r="421" spans="3:8" x14ac:dyDescent="0.25">
      <c r="C421" s="1"/>
      <c r="D421" s="1"/>
      <c r="E421" s="1"/>
      <c r="F421" s="1"/>
      <c r="G421" s="1"/>
      <c r="H421" s="1"/>
    </row>
    <row r="422" spans="3:8" x14ac:dyDescent="0.25">
      <c r="C422" s="1"/>
      <c r="D422" s="1"/>
      <c r="E422" s="1"/>
      <c r="F422" s="1"/>
      <c r="G422" s="1"/>
      <c r="H422" s="1"/>
    </row>
    <row r="423" spans="3:8" x14ac:dyDescent="0.25">
      <c r="C423" s="1"/>
      <c r="D423" s="1"/>
      <c r="E423" s="1"/>
      <c r="F423" s="1"/>
      <c r="G423" s="1"/>
      <c r="H423" s="1"/>
    </row>
    <row r="424" spans="3:8" x14ac:dyDescent="0.25">
      <c r="C424" s="1"/>
      <c r="D424" s="1"/>
      <c r="E424" s="1"/>
      <c r="F424" s="1"/>
      <c r="G424" s="1"/>
      <c r="H424" s="1"/>
    </row>
    <row r="425" spans="3:8" x14ac:dyDescent="0.25">
      <c r="C425" s="1"/>
      <c r="D425" s="1"/>
      <c r="E425" s="1"/>
      <c r="F425" s="1"/>
      <c r="G425" s="1"/>
      <c r="H425" s="1"/>
    </row>
    <row r="426" spans="3:8" x14ac:dyDescent="0.25">
      <c r="C426" s="1"/>
      <c r="D426" s="1"/>
      <c r="E426" s="1"/>
      <c r="F426" s="1"/>
      <c r="G426" s="1"/>
      <c r="H426" s="1"/>
    </row>
    <row r="427" spans="3:8" x14ac:dyDescent="0.25">
      <c r="C427" s="1"/>
      <c r="D427" s="1"/>
      <c r="E427" s="1"/>
      <c r="F427" s="1"/>
      <c r="G427" s="1"/>
      <c r="H427" s="1"/>
    </row>
    <row r="428" spans="3:8" x14ac:dyDescent="0.25">
      <c r="C428" s="1"/>
      <c r="D428" s="1"/>
      <c r="E428" s="1"/>
      <c r="F428" s="1"/>
      <c r="G428" s="1"/>
      <c r="H428" s="1"/>
    </row>
    <row r="429" spans="3:8" x14ac:dyDescent="0.25">
      <c r="C429" s="1"/>
      <c r="D429" s="1"/>
      <c r="E429" s="1"/>
      <c r="F429" s="1"/>
      <c r="G429" s="1"/>
      <c r="H429" s="1"/>
    </row>
    <row r="430" spans="3:8" x14ac:dyDescent="0.25">
      <c r="C430" s="1"/>
      <c r="D430" s="1"/>
      <c r="E430" s="1"/>
      <c r="F430" s="1"/>
      <c r="G430" s="1"/>
      <c r="H430" s="1"/>
    </row>
    <row r="431" spans="3:8" x14ac:dyDescent="0.25">
      <c r="C431" s="1"/>
      <c r="D431" s="1"/>
      <c r="E431" s="1"/>
      <c r="F431" s="1"/>
      <c r="G431" s="1"/>
      <c r="H431" s="1"/>
    </row>
    <row r="432" spans="3:8" x14ac:dyDescent="0.25">
      <c r="C432" s="1"/>
      <c r="D432" s="1"/>
      <c r="E432" s="1"/>
      <c r="F432" s="1"/>
      <c r="G432" s="1"/>
      <c r="H432" s="1"/>
    </row>
    <row r="433" spans="3:8" x14ac:dyDescent="0.25">
      <c r="C433" s="1"/>
      <c r="D433" s="1"/>
      <c r="E433" s="1"/>
      <c r="F433" s="1"/>
      <c r="G433" s="1"/>
      <c r="H433" s="1"/>
    </row>
    <row r="434" spans="3:8" x14ac:dyDescent="0.25">
      <c r="C434" s="1"/>
      <c r="D434" s="1"/>
      <c r="E434" s="1"/>
      <c r="F434" s="1"/>
      <c r="G434" s="1"/>
      <c r="H434" s="1"/>
    </row>
    <row r="435" spans="3:8" x14ac:dyDescent="0.25">
      <c r="C435" s="1"/>
      <c r="D435" s="1"/>
      <c r="E435" s="1"/>
      <c r="F435" s="1"/>
      <c r="G435" s="1"/>
      <c r="H435" s="1"/>
    </row>
    <row r="436" spans="3:8" x14ac:dyDescent="0.25">
      <c r="C436" s="1"/>
      <c r="D436" s="1"/>
      <c r="E436" s="1"/>
      <c r="F436" s="1"/>
      <c r="G436" s="1"/>
      <c r="H436" s="1"/>
    </row>
    <row r="437" spans="3:8" x14ac:dyDescent="0.25">
      <c r="C437" s="1"/>
      <c r="D437" s="1"/>
      <c r="E437" s="1"/>
      <c r="F437" s="1"/>
      <c r="G437" s="1"/>
      <c r="H437" s="1"/>
    </row>
    <row r="438" spans="3:8" x14ac:dyDescent="0.25">
      <c r="C438" s="1"/>
      <c r="D438" s="1"/>
      <c r="E438" s="1"/>
      <c r="F438" s="1"/>
      <c r="G438" s="1"/>
      <c r="H438" s="1"/>
    </row>
    <row r="439" spans="3:8" x14ac:dyDescent="0.25">
      <c r="C439" s="1"/>
      <c r="D439" s="1"/>
      <c r="E439" s="1"/>
      <c r="F439" s="1"/>
      <c r="G439" s="1"/>
      <c r="H439" s="1"/>
    </row>
    <row r="440" spans="3:8" x14ac:dyDescent="0.25">
      <c r="C440" s="1"/>
      <c r="D440" s="1"/>
      <c r="E440" s="1"/>
      <c r="F440" s="1"/>
      <c r="G440" s="1"/>
      <c r="H440" s="1"/>
    </row>
    <row r="441" spans="3:8" x14ac:dyDescent="0.25">
      <c r="C441" s="1"/>
      <c r="D441" s="1"/>
      <c r="E441" s="1"/>
      <c r="F441" s="1"/>
      <c r="G441" s="1"/>
      <c r="H441" s="1"/>
    </row>
    <row r="442" spans="3:8" x14ac:dyDescent="0.25">
      <c r="C442" s="1"/>
      <c r="D442" s="1"/>
      <c r="E442" s="1"/>
      <c r="F442" s="1"/>
      <c r="G442" s="1"/>
      <c r="H442" s="1"/>
    </row>
    <row r="443" spans="3:8" x14ac:dyDescent="0.25">
      <c r="C443" s="1"/>
      <c r="D443" s="1"/>
      <c r="E443" s="1"/>
      <c r="F443" s="1"/>
      <c r="G443" s="1"/>
      <c r="H443" s="1"/>
    </row>
    <row r="444" spans="3:8" x14ac:dyDescent="0.25">
      <c r="C444" s="1"/>
      <c r="D444" s="1"/>
      <c r="E444" s="1"/>
      <c r="F444" s="1"/>
      <c r="G444" s="1"/>
      <c r="H444" s="1"/>
    </row>
    <row r="445" spans="3:8" x14ac:dyDescent="0.25">
      <c r="C445" s="1"/>
      <c r="D445" s="1"/>
      <c r="E445" s="1"/>
      <c r="F445" s="1"/>
      <c r="G445" s="1"/>
      <c r="H445" s="1"/>
    </row>
    <row r="446" spans="3:8" x14ac:dyDescent="0.25">
      <c r="C446" s="1"/>
      <c r="D446" s="1"/>
      <c r="E446" s="1"/>
      <c r="F446" s="1"/>
      <c r="G446" s="1"/>
      <c r="H446" s="1"/>
    </row>
    <row r="447" spans="3:8" x14ac:dyDescent="0.25">
      <c r="C447" s="1"/>
      <c r="D447" s="1"/>
      <c r="E447" s="1"/>
      <c r="F447" s="1"/>
      <c r="G447" s="1"/>
      <c r="H447" s="1"/>
    </row>
    <row r="448" spans="3:8" x14ac:dyDescent="0.25">
      <c r="C448" s="1"/>
      <c r="D448" s="1"/>
      <c r="E448" s="1"/>
      <c r="F448" s="1"/>
      <c r="G448" s="1"/>
      <c r="H448" s="1"/>
    </row>
    <row r="449" spans="3:8" x14ac:dyDescent="0.25">
      <c r="C449" s="1"/>
      <c r="D449" s="1"/>
      <c r="E449" s="1"/>
      <c r="F449" s="1"/>
      <c r="G449" s="1"/>
      <c r="H449" s="1"/>
    </row>
    <row r="450" spans="3:8" x14ac:dyDescent="0.25">
      <c r="C450" s="1"/>
      <c r="D450" s="1"/>
      <c r="E450" s="1"/>
      <c r="F450" s="1"/>
      <c r="G450" s="1"/>
      <c r="H450" s="1"/>
    </row>
    <row r="451" spans="3:8" x14ac:dyDescent="0.25">
      <c r="C451" s="1"/>
      <c r="D451" s="1"/>
      <c r="E451" s="1"/>
      <c r="F451" s="1"/>
      <c r="G451" s="1"/>
      <c r="H451" s="1"/>
    </row>
    <row r="452" spans="3:8" x14ac:dyDescent="0.25">
      <c r="C452" s="1"/>
      <c r="D452" s="1"/>
      <c r="E452" s="1"/>
      <c r="F452" s="1"/>
      <c r="G452" s="1"/>
      <c r="H452" s="1"/>
    </row>
    <row r="453" spans="3:8" x14ac:dyDescent="0.25">
      <c r="C453" s="1"/>
      <c r="D453" s="1"/>
      <c r="E453" s="1"/>
      <c r="F453" s="1"/>
      <c r="G453" s="1"/>
      <c r="H453" s="1"/>
    </row>
    <row r="454" spans="3:8" x14ac:dyDescent="0.25">
      <c r="C454" s="1"/>
      <c r="D454" s="1"/>
      <c r="E454" s="1"/>
      <c r="F454" s="1"/>
      <c r="G454" s="1"/>
      <c r="H454" s="1"/>
    </row>
    <row r="455" spans="3:8" x14ac:dyDescent="0.25">
      <c r="C455" s="1"/>
      <c r="D455" s="1"/>
      <c r="E455" s="1"/>
      <c r="F455" s="1"/>
      <c r="G455" s="1"/>
      <c r="H455" s="1"/>
    </row>
    <row r="456" spans="3:8" x14ac:dyDescent="0.25">
      <c r="C456" s="1"/>
      <c r="D456" s="1"/>
      <c r="E456" s="1"/>
      <c r="F456" s="1"/>
      <c r="G456" s="1"/>
      <c r="H456" s="1"/>
    </row>
    <row r="457" spans="3:8" x14ac:dyDescent="0.25">
      <c r="C457" s="1"/>
      <c r="D457" s="1"/>
      <c r="E457" s="1"/>
      <c r="F457" s="1"/>
      <c r="G457" s="1"/>
      <c r="H457" s="1"/>
    </row>
    <row r="458" spans="3:8" x14ac:dyDescent="0.25">
      <c r="C458" s="1"/>
      <c r="D458" s="1"/>
      <c r="E458" s="1"/>
      <c r="F458" s="1"/>
      <c r="G458" s="1"/>
      <c r="H458" s="1"/>
    </row>
    <row r="459" spans="3:8" x14ac:dyDescent="0.25">
      <c r="C459" s="1"/>
      <c r="D459" s="1"/>
      <c r="E459" s="1"/>
      <c r="F459" s="1"/>
      <c r="G459" s="1"/>
      <c r="H459" s="1"/>
    </row>
    <row r="460" spans="3:8" x14ac:dyDescent="0.25">
      <c r="C460" s="1"/>
      <c r="D460" s="1"/>
      <c r="E460" s="1"/>
      <c r="F460" s="1"/>
      <c r="G460" s="1"/>
      <c r="H460" s="1"/>
    </row>
    <row r="461" spans="3:8" x14ac:dyDescent="0.25">
      <c r="C461" s="1"/>
      <c r="D461" s="1"/>
      <c r="E461" s="1"/>
      <c r="F461" s="1"/>
      <c r="G461" s="1"/>
      <c r="H461" s="1"/>
    </row>
    <row r="462" spans="3:8" x14ac:dyDescent="0.25">
      <c r="C462" s="1"/>
      <c r="D462" s="1"/>
      <c r="E462" s="1"/>
      <c r="F462" s="1"/>
      <c r="G462" s="1"/>
      <c r="H462" s="1"/>
    </row>
    <row r="463" spans="3:8" x14ac:dyDescent="0.25">
      <c r="C463" s="1"/>
      <c r="D463" s="1"/>
      <c r="E463" s="1"/>
      <c r="F463" s="1"/>
      <c r="G463" s="1"/>
      <c r="H463" s="1"/>
    </row>
    <row r="464" spans="3:8" x14ac:dyDescent="0.25">
      <c r="C464" s="1"/>
      <c r="D464" s="1"/>
      <c r="E464" s="1"/>
      <c r="F464" s="1"/>
      <c r="G464" s="1"/>
      <c r="H464" s="1"/>
    </row>
    <row r="465" spans="3:8" x14ac:dyDescent="0.25">
      <c r="C465" s="1"/>
      <c r="D465" s="1"/>
      <c r="E465" s="1"/>
      <c r="F465" s="1"/>
      <c r="G465" s="1"/>
      <c r="H465" s="1"/>
    </row>
    <row r="466" spans="3:8" x14ac:dyDescent="0.25">
      <c r="C466" s="1"/>
      <c r="D466" s="1"/>
      <c r="E466" s="1"/>
      <c r="F466" s="1"/>
      <c r="G466" s="1"/>
      <c r="H466" s="1"/>
    </row>
    <row r="467" spans="3:8" x14ac:dyDescent="0.25">
      <c r="C467" s="1"/>
      <c r="D467" s="1"/>
      <c r="E467" s="1"/>
      <c r="F467" s="1"/>
      <c r="G467" s="1"/>
      <c r="H467" s="1"/>
    </row>
    <row r="468" spans="3:8" x14ac:dyDescent="0.25">
      <c r="C468" s="1"/>
      <c r="D468" s="1"/>
      <c r="E468" s="1"/>
      <c r="F468" s="1"/>
      <c r="G468" s="1"/>
      <c r="H468" s="1"/>
    </row>
    <row r="469" spans="3:8" x14ac:dyDescent="0.25">
      <c r="C469" s="1"/>
      <c r="D469" s="1"/>
      <c r="E469" s="1"/>
      <c r="F469" s="1"/>
      <c r="G469" s="1"/>
      <c r="H469" s="1"/>
    </row>
    <row r="470" spans="3:8" x14ac:dyDescent="0.25">
      <c r="C470" s="1"/>
      <c r="D470" s="1"/>
      <c r="E470" s="1"/>
      <c r="F470" s="1"/>
      <c r="G470" s="1"/>
      <c r="H470" s="1"/>
    </row>
    <row r="471" spans="3:8" x14ac:dyDescent="0.25">
      <c r="C471" s="1"/>
      <c r="D471" s="1"/>
      <c r="E471" s="1"/>
      <c r="F471" s="1"/>
      <c r="G471" s="1"/>
      <c r="H471" s="1"/>
    </row>
    <row r="472" spans="3:8" x14ac:dyDescent="0.25">
      <c r="C472" s="1"/>
      <c r="D472" s="1"/>
      <c r="E472" s="1"/>
      <c r="F472" s="1"/>
      <c r="G472" s="1"/>
      <c r="H472" s="1"/>
    </row>
    <row r="473" spans="3:8" x14ac:dyDescent="0.25">
      <c r="C473" s="1"/>
      <c r="D473" s="1"/>
      <c r="E473" s="1"/>
      <c r="F473" s="1"/>
      <c r="G473" s="1"/>
      <c r="H473" s="1"/>
    </row>
    <row r="474" spans="3:8" x14ac:dyDescent="0.25">
      <c r="C474" s="1"/>
      <c r="D474" s="1"/>
      <c r="E474" s="1"/>
      <c r="F474" s="1"/>
      <c r="G474" s="1"/>
      <c r="H474" s="1"/>
    </row>
    <row r="475" spans="3:8" x14ac:dyDescent="0.25">
      <c r="C475" s="1"/>
      <c r="D475" s="1"/>
      <c r="E475" s="1"/>
      <c r="F475" s="1"/>
      <c r="G475" s="1"/>
      <c r="H475" s="1"/>
    </row>
    <row r="476" spans="3:8" x14ac:dyDescent="0.25">
      <c r="C476" s="1"/>
      <c r="D476" s="1"/>
      <c r="E476" s="1"/>
      <c r="F476" s="1"/>
      <c r="G476" s="1"/>
      <c r="H476" s="1"/>
    </row>
    <row r="477" spans="3:8" x14ac:dyDescent="0.25">
      <c r="C477" s="1"/>
      <c r="D477" s="1"/>
      <c r="E477" s="1"/>
      <c r="F477" s="1"/>
      <c r="G477" s="1"/>
      <c r="H477" s="1"/>
    </row>
    <row r="478" spans="3:8" x14ac:dyDescent="0.25">
      <c r="C478" s="1"/>
      <c r="D478" s="1"/>
      <c r="E478" s="1"/>
      <c r="F478" s="1"/>
      <c r="G478" s="1"/>
      <c r="H478" s="1"/>
    </row>
    <row r="479" spans="3:8" x14ac:dyDescent="0.25">
      <c r="C479" s="1"/>
      <c r="D479" s="1"/>
      <c r="E479" s="1"/>
      <c r="F479" s="1"/>
      <c r="G479" s="1"/>
      <c r="H479" s="1"/>
    </row>
    <row r="480" spans="3:8" x14ac:dyDescent="0.25">
      <c r="C480" s="1"/>
      <c r="D480" s="1"/>
      <c r="E480" s="1"/>
      <c r="F480" s="1"/>
      <c r="G480" s="1"/>
      <c r="H480" s="1"/>
    </row>
    <row r="481" spans="3:8" x14ac:dyDescent="0.25">
      <c r="C481" s="1"/>
      <c r="D481" s="1"/>
      <c r="E481" s="1"/>
      <c r="F481" s="1"/>
      <c r="G481" s="1"/>
      <c r="H481" s="1"/>
    </row>
    <row r="482" spans="3:8" x14ac:dyDescent="0.25">
      <c r="C482" s="1"/>
      <c r="D482" s="1"/>
      <c r="E482" s="1"/>
      <c r="F482" s="1"/>
      <c r="G482" s="1"/>
      <c r="H482" s="1"/>
    </row>
    <row r="483" spans="3:8" x14ac:dyDescent="0.25">
      <c r="C483" s="1"/>
      <c r="D483" s="1"/>
      <c r="E483" s="1"/>
      <c r="F483" s="1"/>
      <c r="G483" s="1"/>
      <c r="H483" s="1"/>
    </row>
    <row r="484" spans="3:8" x14ac:dyDescent="0.25">
      <c r="C484" s="1"/>
      <c r="D484" s="1"/>
      <c r="E484" s="1"/>
      <c r="F484" s="1"/>
      <c r="G484" s="1"/>
      <c r="H484" s="1"/>
    </row>
    <row r="485" spans="3:8" x14ac:dyDescent="0.25">
      <c r="C485" s="1"/>
      <c r="D485" s="1"/>
      <c r="E485" s="1"/>
      <c r="F485" s="1"/>
      <c r="G485" s="1"/>
      <c r="H485" s="1"/>
    </row>
    <row r="486" spans="3:8" x14ac:dyDescent="0.25">
      <c r="C486" s="1"/>
      <c r="D486" s="1"/>
      <c r="E486" s="1"/>
      <c r="F486" s="1"/>
      <c r="G486" s="1"/>
      <c r="H486" s="1"/>
    </row>
    <row r="487" spans="3:8" x14ac:dyDescent="0.25">
      <c r="C487" s="1"/>
      <c r="D487" s="1"/>
      <c r="E487" s="1"/>
      <c r="F487" s="1"/>
      <c r="G487" s="1"/>
      <c r="H487" s="1"/>
    </row>
    <row r="488" spans="3:8" x14ac:dyDescent="0.25">
      <c r="C488" s="1"/>
      <c r="D488" s="1"/>
      <c r="E488" s="1"/>
      <c r="F488" s="1"/>
      <c r="G488" s="1"/>
      <c r="H488" s="1"/>
    </row>
    <row r="489" spans="3:8" x14ac:dyDescent="0.25">
      <c r="C489" s="1"/>
      <c r="D489" s="1"/>
      <c r="E489" s="1"/>
      <c r="F489" s="1"/>
      <c r="G489" s="1"/>
      <c r="H489" s="1"/>
    </row>
    <row r="490" spans="3:8" x14ac:dyDescent="0.25">
      <c r="C490" s="1"/>
      <c r="D490" s="1"/>
      <c r="E490" s="1"/>
      <c r="F490" s="1"/>
      <c r="G490" s="1"/>
      <c r="H490" s="1"/>
    </row>
    <row r="491" spans="3:8" x14ac:dyDescent="0.25">
      <c r="C491" s="1"/>
      <c r="D491" s="1"/>
      <c r="E491" s="1"/>
      <c r="F491" s="1"/>
      <c r="G491" s="1"/>
      <c r="H491" s="1"/>
    </row>
    <row r="492" spans="3:8" x14ac:dyDescent="0.25">
      <c r="C492" s="1"/>
      <c r="D492" s="1"/>
      <c r="E492" s="1"/>
      <c r="F492" s="1"/>
      <c r="G492" s="1"/>
      <c r="H492" s="1"/>
    </row>
    <row r="493" spans="3:8" x14ac:dyDescent="0.25">
      <c r="C493" s="1"/>
      <c r="D493" s="1"/>
      <c r="E493" s="1"/>
      <c r="F493" s="1"/>
      <c r="G493" s="1"/>
      <c r="H493" s="1"/>
    </row>
    <row r="494" spans="3:8" x14ac:dyDescent="0.25">
      <c r="C494" s="1"/>
      <c r="D494" s="1"/>
      <c r="E494" s="1"/>
      <c r="F494" s="1"/>
      <c r="G494" s="1"/>
      <c r="H494" s="1"/>
    </row>
    <row r="495" spans="3:8" x14ac:dyDescent="0.25">
      <c r="C495" s="1"/>
      <c r="D495" s="1"/>
      <c r="E495" s="1"/>
      <c r="F495" s="1"/>
      <c r="G495" s="1"/>
      <c r="H495" s="1"/>
    </row>
    <row r="496" spans="3:8" x14ac:dyDescent="0.25">
      <c r="C496" s="1"/>
      <c r="D496" s="1"/>
      <c r="E496" s="1"/>
      <c r="F496" s="1"/>
      <c r="G496" s="1"/>
      <c r="H496" s="1"/>
    </row>
    <row r="497" spans="3:8" x14ac:dyDescent="0.25">
      <c r="C497" s="1"/>
      <c r="D497" s="1"/>
      <c r="E497" s="1"/>
      <c r="F497" s="1"/>
      <c r="G497" s="1"/>
      <c r="H497" s="1"/>
    </row>
    <row r="498" spans="3:8" x14ac:dyDescent="0.25">
      <c r="C498" s="1"/>
      <c r="D498" s="1"/>
      <c r="E498" s="1"/>
      <c r="F498" s="1"/>
      <c r="G498" s="1"/>
      <c r="H498" s="1"/>
    </row>
    <row r="499" spans="3:8" x14ac:dyDescent="0.25">
      <c r="C499" s="1"/>
      <c r="D499" s="1"/>
      <c r="E499" s="1"/>
      <c r="F499" s="1"/>
      <c r="G499" s="1"/>
      <c r="H499" s="1"/>
    </row>
    <row r="500" spans="3:8" x14ac:dyDescent="0.25">
      <c r="C500" s="1"/>
      <c r="D500" s="1"/>
      <c r="E500" s="1"/>
      <c r="F500" s="1"/>
      <c r="G500" s="1"/>
      <c r="H500" s="1"/>
    </row>
    <row r="501" spans="3:8" x14ac:dyDescent="0.25">
      <c r="C501" s="1"/>
      <c r="D501" s="1"/>
      <c r="E501" s="1"/>
      <c r="F501" s="1"/>
      <c r="G501" s="1"/>
      <c r="H501" s="1"/>
    </row>
    <row r="502" spans="3:8" x14ac:dyDescent="0.25">
      <c r="C502" s="1"/>
      <c r="D502" s="1"/>
      <c r="E502" s="1"/>
      <c r="F502" s="1"/>
      <c r="G502" s="1"/>
      <c r="H502" s="1"/>
    </row>
    <row r="503" spans="3:8" x14ac:dyDescent="0.25">
      <c r="C503" s="1"/>
      <c r="D503" s="1"/>
      <c r="E503" s="1"/>
      <c r="F503" s="1"/>
      <c r="G503" s="1"/>
      <c r="H503" s="1"/>
    </row>
    <row r="504" spans="3:8" x14ac:dyDescent="0.25">
      <c r="C504" s="1"/>
      <c r="D504" s="1"/>
      <c r="E504" s="1"/>
      <c r="F504" s="1"/>
      <c r="G504" s="1"/>
      <c r="H504" s="1"/>
    </row>
    <row r="505" spans="3:8" x14ac:dyDescent="0.25">
      <c r="C505" s="1"/>
      <c r="D505" s="1"/>
      <c r="E505" s="1"/>
      <c r="F505" s="1"/>
      <c r="G505" s="1"/>
      <c r="H505" s="1"/>
    </row>
    <row r="506" spans="3:8" x14ac:dyDescent="0.25">
      <c r="C506" s="1"/>
      <c r="D506" s="1"/>
      <c r="E506" s="1"/>
      <c r="F506" s="1"/>
      <c r="G506" s="1"/>
      <c r="H506" s="1"/>
    </row>
    <row r="507" spans="3:8" x14ac:dyDescent="0.25">
      <c r="C507" s="1"/>
      <c r="D507" s="1"/>
      <c r="E507" s="1"/>
      <c r="F507" s="1"/>
      <c r="G507" s="1"/>
      <c r="H507" s="1"/>
    </row>
    <row r="508" spans="3:8" x14ac:dyDescent="0.25">
      <c r="C508" s="1"/>
      <c r="D508" s="1"/>
      <c r="E508" s="1"/>
      <c r="F508" s="1"/>
      <c r="G508" s="1"/>
      <c r="H508" s="1"/>
    </row>
    <row r="509" spans="3:8" x14ac:dyDescent="0.25">
      <c r="C509" s="1"/>
      <c r="D509" s="1"/>
      <c r="E509" s="1"/>
      <c r="F509" s="1"/>
      <c r="G509" s="1"/>
      <c r="H509" s="1"/>
    </row>
    <row r="510" spans="3:8" x14ac:dyDescent="0.25">
      <c r="C510" s="1"/>
      <c r="D510" s="1"/>
      <c r="E510" s="1"/>
      <c r="F510" s="1"/>
      <c r="G510" s="1"/>
      <c r="H510" s="1"/>
    </row>
    <row r="511" spans="3:8" x14ac:dyDescent="0.25">
      <c r="C511" s="1"/>
      <c r="D511" s="1"/>
      <c r="E511" s="1"/>
      <c r="F511" s="1"/>
      <c r="G511" s="1"/>
      <c r="H511" s="1"/>
    </row>
    <row r="512" spans="3:8" x14ac:dyDescent="0.25">
      <c r="C512" s="1"/>
      <c r="D512" s="1"/>
      <c r="E512" s="1"/>
      <c r="F512" s="1"/>
      <c r="G512" s="1"/>
      <c r="H512" s="1"/>
    </row>
    <row r="513" spans="3:8" x14ac:dyDescent="0.25">
      <c r="C513" s="1"/>
      <c r="D513" s="1"/>
      <c r="E513" s="1"/>
      <c r="F513" s="1"/>
      <c r="G513" s="1"/>
      <c r="H513" s="1"/>
    </row>
    <row r="514" spans="3:8" x14ac:dyDescent="0.25">
      <c r="C514" s="1"/>
      <c r="D514" s="1"/>
      <c r="E514" s="1"/>
      <c r="F514" s="1"/>
      <c r="G514" s="1"/>
      <c r="H514" s="1"/>
    </row>
    <row r="515" spans="3:8" x14ac:dyDescent="0.25">
      <c r="C515" s="1"/>
      <c r="D515" s="1"/>
      <c r="E515" s="1"/>
      <c r="F515" s="1"/>
      <c r="G515" s="1"/>
      <c r="H515" s="1"/>
    </row>
    <row r="516" spans="3:8" x14ac:dyDescent="0.25">
      <c r="C516" s="1"/>
      <c r="D516" s="1"/>
      <c r="E516" s="1"/>
      <c r="F516" s="1"/>
      <c r="G516" s="1"/>
      <c r="H516" s="1"/>
    </row>
    <row r="517" spans="3:8" x14ac:dyDescent="0.25">
      <c r="C517" s="1"/>
      <c r="D517" s="1"/>
      <c r="E517" s="1"/>
      <c r="F517" s="1"/>
      <c r="G517" s="1"/>
      <c r="H517" s="1"/>
    </row>
    <row r="518" spans="3:8" x14ac:dyDescent="0.25">
      <c r="C518" s="1"/>
      <c r="D518" s="1"/>
      <c r="E518" s="1"/>
      <c r="F518" s="1"/>
      <c r="G518" s="1"/>
      <c r="H518" s="1"/>
    </row>
    <row r="519" spans="3:8" x14ac:dyDescent="0.25">
      <c r="C519" s="1"/>
      <c r="D519" s="1"/>
      <c r="E519" s="1"/>
      <c r="F519" s="1"/>
      <c r="G519" s="1"/>
      <c r="H519" s="1"/>
    </row>
    <row r="520" spans="3:8" x14ac:dyDescent="0.25">
      <c r="C520" s="1"/>
      <c r="D520" s="1"/>
      <c r="E520" s="1"/>
      <c r="F520" s="1"/>
      <c r="G520" s="1"/>
      <c r="H520" s="1"/>
    </row>
    <row r="521" spans="3:8" x14ac:dyDescent="0.25">
      <c r="C521" s="1"/>
      <c r="D521" s="1"/>
      <c r="E521" s="1"/>
      <c r="F521" s="1"/>
      <c r="G521" s="1"/>
      <c r="H521" s="1"/>
    </row>
    <row r="522" spans="3:8" x14ac:dyDescent="0.25">
      <c r="C522" s="1"/>
      <c r="D522" s="1"/>
      <c r="E522" s="1"/>
      <c r="F522" s="1"/>
      <c r="G522" s="1"/>
      <c r="H522" s="1"/>
    </row>
    <row r="523" spans="3:8" x14ac:dyDescent="0.25">
      <c r="C523" s="1"/>
      <c r="D523" s="1"/>
      <c r="E523" s="1"/>
      <c r="F523" s="1"/>
      <c r="G523" s="1"/>
      <c r="H523" s="1"/>
    </row>
    <row r="524" spans="3:8" x14ac:dyDescent="0.25">
      <c r="C524" s="1"/>
      <c r="D524" s="1"/>
      <c r="E524" s="1"/>
      <c r="F524" s="1"/>
      <c r="G524" s="1"/>
      <c r="H524" s="1"/>
    </row>
    <row r="525" spans="3:8" x14ac:dyDescent="0.25">
      <c r="C525" s="1"/>
      <c r="D525" s="1"/>
      <c r="E525" s="1"/>
      <c r="F525" s="1"/>
      <c r="G525" s="1"/>
      <c r="H525" s="1"/>
    </row>
    <row r="526" spans="3:8" x14ac:dyDescent="0.25">
      <c r="C526" s="1"/>
      <c r="D526" s="1"/>
      <c r="E526" s="1"/>
      <c r="F526" s="1"/>
      <c r="G526" s="1"/>
      <c r="H526" s="1"/>
    </row>
    <row r="527" spans="3:8" x14ac:dyDescent="0.25">
      <c r="C527" s="1"/>
      <c r="D527" s="1"/>
      <c r="E527" s="1"/>
      <c r="F527" s="1"/>
      <c r="G527" s="1"/>
      <c r="H527" s="1"/>
    </row>
    <row r="528" spans="3:8" x14ac:dyDescent="0.25">
      <c r="C528" s="1"/>
      <c r="D528" s="1"/>
      <c r="E528" s="1"/>
      <c r="F528" s="1"/>
      <c r="G528" s="1"/>
      <c r="H528" s="1"/>
    </row>
    <row r="529" spans="3:8" x14ac:dyDescent="0.25">
      <c r="C529" s="1"/>
      <c r="D529" s="1"/>
      <c r="E529" s="1"/>
      <c r="F529" s="1"/>
      <c r="G529" s="1"/>
      <c r="H529" s="1"/>
    </row>
    <row r="530" spans="3:8" x14ac:dyDescent="0.25">
      <c r="C530" s="1"/>
      <c r="D530" s="1"/>
      <c r="E530" s="1"/>
      <c r="F530" s="1"/>
      <c r="G530" s="1"/>
      <c r="H530" s="1"/>
    </row>
    <row r="531" spans="3:8" x14ac:dyDescent="0.25">
      <c r="C531" s="1"/>
      <c r="D531" s="1"/>
      <c r="E531" s="1"/>
      <c r="F531" s="1"/>
      <c r="G531" s="1"/>
      <c r="H531" s="1"/>
    </row>
    <row r="532" spans="3:8" x14ac:dyDescent="0.25">
      <c r="C532" s="1"/>
      <c r="D532" s="1"/>
      <c r="E532" s="1"/>
      <c r="F532" s="1"/>
      <c r="G532" s="1"/>
      <c r="H532" s="1"/>
    </row>
    <row r="533" spans="3:8" x14ac:dyDescent="0.25">
      <c r="C533" s="1"/>
      <c r="D533" s="1"/>
      <c r="E533" s="1"/>
      <c r="F533" s="1"/>
      <c r="G533" s="1"/>
      <c r="H533" s="1"/>
    </row>
    <row r="534" spans="3:8" x14ac:dyDescent="0.25">
      <c r="C534" s="1"/>
      <c r="D534" s="1"/>
      <c r="E534" s="1"/>
      <c r="F534" s="1"/>
      <c r="G534" s="1"/>
      <c r="H534" s="1"/>
    </row>
    <row r="535" spans="3:8" x14ac:dyDescent="0.25">
      <c r="C535" s="1"/>
      <c r="D535" s="1"/>
      <c r="E535" s="1"/>
      <c r="F535" s="1"/>
      <c r="G535" s="1"/>
      <c r="H535" s="1"/>
    </row>
    <row r="536" spans="3:8" x14ac:dyDescent="0.25">
      <c r="C536" s="1"/>
      <c r="D536" s="1"/>
      <c r="E536" s="1"/>
      <c r="F536" s="1"/>
      <c r="G536" s="1"/>
      <c r="H536" s="1"/>
    </row>
    <row r="537" spans="3:8" x14ac:dyDescent="0.25">
      <c r="C537" s="1"/>
      <c r="D537" s="1"/>
      <c r="E537" s="1"/>
      <c r="F537" s="1"/>
      <c r="G537" s="1"/>
      <c r="H537" s="1"/>
    </row>
    <row r="538" spans="3:8" x14ac:dyDescent="0.25">
      <c r="C538" s="1"/>
      <c r="D538" s="1"/>
      <c r="E538" s="1"/>
      <c r="F538" s="1"/>
      <c r="G538" s="1"/>
      <c r="H538" s="1"/>
    </row>
    <row r="539" spans="3:8" x14ac:dyDescent="0.25">
      <c r="C539" s="1"/>
      <c r="D539" s="1"/>
      <c r="E539" s="1"/>
      <c r="F539" s="1"/>
      <c r="G539" s="1"/>
      <c r="H539" s="1"/>
    </row>
    <row r="540" spans="3:8" x14ac:dyDescent="0.25">
      <c r="C540" s="1"/>
      <c r="D540" s="1"/>
      <c r="E540" s="1"/>
      <c r="F540" s="1"/>
      <c r="G540" s="1"/>
      <c r="H540" s="1"/>
    </row>
    <row r="541" spans="3:8" x14ac:dyDescent="0.25">
      <c r="C541" s="1"/>
      <c r="D541" s="1"/>
      <c r="E541" s="1"/>
      <c r="F541" s="1"/>
      <c r="G541" s="1"/>
      <c r="H541" s="1"/>
    </row>
    <row r="542" spans="3:8" x14ac:dyDescent="0.25">
      <c r="C542" s="1"/>
      <c r="D542" s="1"/>
      <c r="E542" s="1"/>
      <c r="F542" s="1"/>
      <c r="G542" s="1"/>
      <c r="H542" s="1"/>
    </row>
    <row r="543" spans="3:8" x14ac:dyDescent="0.25">
      <c r="C543" s="1"/>
      <c r="D543" s="1"/>
      <c r="E543" s="1"/>
      <c r="F543" s="1"/>
      <c r="G543" s="1"/>
      <c r="H543" s="1"/>
    </row>
    <row r="544" spans="3:8" x14ac:dyDescent="0.25">
      <c r="C544" s="1"/>
      <c r="D544" s="1"/>
      <c r="E544" s="1"/>
      <c r="F544" s="1"/>
      <c r="G544" s="1"/>
      <c r="H544" s="1"/>
    </row>
    <row r="545" spans="3:8" x14ac:dyDescent="0.25">
      <c r="C545" s="1"/>
      <c r="D545" s="1"/>
      <c r="E545" s="1"/>
      <c r="F545" s="1"/>
      <c r="G545" s="1"/>
      <c r="H545" s="1"/>
    </row>
    <row r="546" spans="3:8" x14ac:dyDescent="0.25">
      <c r="C546" s="1"/>
      <c r="D546" s="1"/>
      <c r="E546" s="1"/>
      <c r="F546" s="1"/>
      <c r="G546" s="1"/>
      <c r="H546" s="1"/>
    </row>
    <row r="547" spans="3:8" x14ac:dyDescent="0.25">
      <c r="C547" s="1"/>
      <c r="D547" s="1"/>
      <c r="E547" s="1"/>
      <c r="F547" s="1"/>
      <c r="G547" s="1"/>
      <c r="H547" s="1"/>
    </row>
    <row r="548" spans="3:8" x14ac:dyDescent="0.25">
      <c r="C548" s="1"/>
      <c r="D548" s="1"/>
      <c r="E548" s="1"/>
      <c r="F548" s="1"/>
      <c r="G548" s="1"/>
      <c r="H548" s="1"/>
    </row>
    <row r="549" spans="3:8" x14ac:dyDescent="0.25">
      <c r="C549" s="1"/>
      <c r="D549" s="1"/>
      <c r="E549" s="1"/>
      <c r="F549" s="1"/>
      <c r="G549" s="1"/>
      <c r="H549" s="1"/>
    </row>
    <row r="550" spans="3:8" x14ac:dyDescent="0.25">
      <c r="C550" s="1"/>
      <c r="D550" s="1"/>
      <c r="E550" s="1"/>
      <c r="F550" s="1"/>
      <c r="G550" s="1"/>
      <c r="H550" s="1"/>
    </row>
    <row r="551" spans="3:8" x14ac:dyDescent="0.25">
      <c r="C551" s="1"/>
      <c r="D551" s="1"/>
      <c r="E551" s="1"/>
      <c r="F551" s="1"/>
      <c r="G551" s="1"/>
      <c r="H551" s="1"/>
    </row>
    <row r="552" spans="3:8" x14ac:dyDescent="0.25">
      <c r="C552" s="1"/>
      <c r="D552" s="1"/>
      <c r="E552" s="1"/>
      <c r="F552" s="1"/>
      <c r="G552" s="1"/>
      <c r="H552" s="1"/>
    </row>
    <row r="553" spans="3:8" x14ac:dyDescent="0.25">
      <c r="C553" s="1"/>
      <c r="D553" s="1"/>
      <c r="E553" s="1"/>
      <c r="F553" s="1"/>
      <c r="G553" s="1"/>
      <c r="H553" s="1"/>
    </row>
    <row r="554" spans="3:8" x14ac:dyDescent="0.25">
      <c r="C554" s="1"/>
      <c r="D554" s="1"/>
      <c r="E554" s="1"/>
      <c r="F554" s="1"/>
      <c r="G554" s="1"/>
      <c r="H554" s="1"/>
    </row>
    <row r="555" spans="3:8" x14ac:dyDescent="0.25">
      <c r="C555" s="1"/>
      <c r="D555" s="1"/>
      <c r="E555" s="1"/>
      <c r="F555" s="1"/>
      <c r="G555" s="1"/>
      <c r="H555" s="1"/>
    </row>
    <row r="556" spans="3:8" x14ac:dyDescent="0.25">
      <c r="C556" s="1"/>
      <c r="D556" s="1"/>
      <c r="E556" s="1"/>
      <c r="F556" s="1"/>
      <c r="G556" s="1"/>
      <c r="H556" s="1"/>
    </row>
    <row r="557" spans="3:8" x14ac:dyDescent="0.25">
      <c r="C557" s="1"/>
      <c r="D557" s="1"/>
      <c r="E557" s="1"/>
      <c r="F557" s="1"/>
      <c r="G557" s="1"/>
      <c r="H557" s="1"/>
    </row>
    <row r="558" spans="3:8" x14ac:dyDescent="0.25">
      <c r="C558" s="1"/>
      <c r="D558" s="1"/>
      <c r="E558" s="1"/>
      <c r="F558" s="1"/>
      <c r="G558" s="1"/>
      <c r="H558" s="1"/>
    </row>
    <row r="559" spans="3:8" x14ac:dyDescent="0.25">
      <c r="C559" s="1"/>
      <c r="D559" s="1"/>
      <c r="E559" s="1"/>
      <c r="F559" s="1"/>
      <c r="G559" s="1"/>
      <c r="H559" s="1"/>
    </row>
    <row r="560" spans="3:8" x14ac:dyDescent="0.25">
      <c r="C560" s="1"/>
      <c r="D560" s="1"/>
      <c r="E560" s="1"/>
      <c r="F560" s="1"/>
      <c r="G560" s="1"/>
      <c r="H560" s="1"/>
    </row>
    <row r="561" spans="3:8" x14ac:dyDescent="0.25">
      <c r="C561" s="1"/>
      <c r="D561" s="1"/>
      <c r="E561" s="1"/>
      <c r="F561" s="1"/>
      <c r="G561" s="1"/>
      <c r="H561" s="1"/>
    </row>
    <row r="562" spans="3:8" x14ac:dyDescent="0.25">
      <c r="C562" s="1"/>
      <c r="D562" s="1"/>
      <c r="E562" s="1"/>
      <c r="F562" s="1"/>
      <c r="G562" s="1"/>
      <c r="H562" s="1"/>
    </row>
    <row r="563" spans="3:8" x14ac:dyDescent="0.25">
      <c r="C563" s="1"/>
      <c r="D563" s="1"/>
      <c r="E563" s="1"/>
      <c r="F563" s="1"/>
      <c r="G563" s="1"/>
      <c r="H563" s="1"/>
    </row>
    <row r="564" spans="3:8" x14ac:dyDescent="0.25">
      <c r="C564" s="1"/>
      <c r="D564" s="1"/>
      <c r="E564" s="1"/>
      <c r="F564" s="1"/>
      <c r="G564" s="1"/>
      <c r="H564" s="1"/>
    </row>
    <row r="565" spans="3:8" x14ac:dyDescent="0.25">
      <c r="C565" s="1"/>
      <c r="D565" s="1"/>
      <c r="E565" s="1"/>
      <c r="F565" s="1"/>
      <c r="G565" s="1"/>
      <c r="H565" s="1"/>
    </row>
    <row r="566" spans="3:8" x14ac:dyDescent="0.25">
      <c r="C566" s="1"/>
      <c r="D566" s="1"/>
      <c r="E566" s="1"/>
      <c r="F566" s="1"/>
      <c r="G566" s="1"/>
      <c r="H566" s="1"/>
    </row>
    <row r="567" spans="3:8" x14ac:dyDescent="0.25">
      <c r="C567" s="1"/>
      <c r="D567" s="1"/>
      <c r="E567" s="1"/>
      <c r="F567" s="1"/>
      <c r="G567" s="1"/>
      <c r="H567" s="1"/>
    </row>
    <row r="568" spans="3:8" x14ac:dyDescent="0.25">
      <c r="C568" s="1"/>
      <c r="D568" s="1"/>
      <c r="E568" s="1"/>
      <c r="F568" s="1"/>
      <c r="G568" s="1"/>
      <c r="H568" s="1"/>
    </row>
    <row r="569" spans="3:8" x14ac:dyDescent="0.25">
      <c r="C569" s="1"/>
      <c r="D569" s="1"/>
      <c r="E569" s="1"/>
      <c r="F569" s="1"/>
      <c r="G569" s="1"/>
      <c r="H569" s="1"/>
    </row>
    <row r="570" spans="3:8" x14ac:dyDescent="0.25">
      <c r="C570" s="1"/>
      <c r="D570" s="1"/>
      <c r="E570" s="1"/>
      <c r="F570" s="1"/>
      <c r="G570" s="1"/>
      <c r="H570" s="1"/>
    </row>
    <row r="571" spans="3:8" x14ac:dyDescent="0.25">
      <c r="C571" s="1"/>
      <c r="D571" s="1"/>
      <c r="E571" s="1"/>
      <c r="F571" s="1"/>
      <c r="G571" s="1"/>
      <c r="H571" s="1"/>
    </row>
    <row r="572" spans="3:8" x14ac:dyDescent="0.25">
      <c r="C572" s="1"/>
      <c r="D572" s="1"/>
      <c r="E572" s="1"/>
      <c r="F572" s="1"/>
      <c r="G572" s="1"/>
      <c r="H572" s="1"/>
    </row>
    <row r="573" spans="3:8" x14ac:dyDescent="0.25">
      <c r="C573" s="1"/>
      <c r="D573" s="1"/>
      <c r="E573" s="1"/>
      <c r="F573" s="1"/>
      <c r="G573" s="1"/>
      <c r="H573" s="1"/>
    </row>
    <row r="574" spans="3:8" x14ac:dyDescent="0.25">
      <c r="C574" s="1"/>
      <c r="D574" s="1"/>
      <c r="E574" s="1"/>
      <c r="F574" s="1"/>
      <c r="G574" s="1"/>
      <c r="H574" s="1"/>
    </row>
    <row r="575" spans="3:8" x14ac:dyDescent="0.25">
      <c r="C575" s="1"/>
      <c r="D575" s="1"/>
      <c r="E575" s="1"/>
      <c r="F575" s="1"/>
      <c r="G575" s="1"/>
      <c r="H575" s="1"/>
    </row>
    <row r="576" spans="3:8" x14ac:dyDescent="0.25">
      <c r="C576" s="1"/>
      <c r="D576" s="1"/>
      <c r="E576" s="1"/>
      <c r="F576" s="1"/>
      <c r="G576" s="1"/>
      <c r="H576" s="1"/>
    </row>
    <row r="577" spans="3:8" x14ac:dyDescent="0.25">
      <c r="C577" s="1"/>
      <c r="D577" s="1"/>
      <c r="E577" s="1"/>
      <c r="F577" s="1"/>
      <c r="G577" s="1"/>
      <c r="H577" s="1"/>
    </row>
    <row r="578" spans="3:8" x14ac:dyDescent="0.25">
      <c r="C578" s="1"/>
      <c r="D578" s="1"/>
      <c r="E578" s="1"/>
      <c r="F578" s="1"/>
      <c r="G578" s="1"/>
      <c r="H578" s="1"/>
    </row>
    <row r="579" spans="3:8" x14ac:dyDescent="0.25">
      <c r="C579" s="1"/>
      <c r="D579" s="1"/>
      <c r="E579" s="1"/>
      <c r="F579" s="1"/>
      <c r="G579" s="1"/>
      <c r="H579" s="1"/>
    </row>
    <row r="580" spans="3:8" x14ac:dyDescent="0.25">
      <c r="C580" s="1"/>
      <c r="D580" s="1"/>
      <c r="E580" s="1"/>
      <c r="F580" s="1"/>
      <c r="G580" s="1"/>
      <c r="H580" s="1"/>
    </row>
    <row r="581" spans="3:8" x14ac:dyDescent="0.25">
      <c r="C581" s="1"/>
      <c r="D581" s="1"/>
      <c r="E581" s="1"/>
      <c r="F581" s="1"/>
      <c r="G581" s="1"/>
      <c r="H581" s="1"/>
    </row>
    <row r="582" spans="3:8" x14ac:dyDescent="0.25">
      <c r="C582" s="1"/>
      <c r="D582" s="1"/>
      <c r="E582" s="1"/>
      <c r="F582" s="1"/>
      <c r="G582" s="1"/>
      <c r="H582" s="1"/>
    </row>
    <row r="583" spans="3:8" x14ac:dyDescent="0.25">
      <c r="C583" s="1"/>
      <c r="D583" s="1"/>
      <c r="E583" s="1"/>
      <c r="F583" s="1"/>
      <c r="G583" s="1"/>
      <c r="H583" s="1"/>
    </row>
    <row r="584" spans="3:8" x14ac:dyDescent="0.25">
      <c r="C584" s="1"/>
      <c r="D584" s="1"/>
      <c r="E584" s="1"/>
      <c r="F584" s="1"/>
      <c r="G584" s="1"/>
      <c r="H584" s="1"/>
    </row>
    <row r="585" spans="3:8" x14ac:dyDescent="0.25">
      <c r="C585" s="1"/>
      <c r="D585" s="1"/>
      <c r="E585" s="1"/>
      <c r="F585" s="1"/>
      <c r="G585" s="1"/>
      <c r="H585" s="1"/>
    </row>
    <row r="586" spans="3:8" x14ac:dyDescent="0.25">
      <c r="C586" s="1"/>
      <c r="D586" s="1"/>
      <c r="E586" s="1"/>
      <c r="F586" s="1"/>
      <c r="G586" s="1"/>
      <c r="H586" s="1"/>
    </row>
    <row r="587" spans="3:8" x14ac:dyDescent="0.25">
      <c r="C587" s="1"/>
      <c r="D587" s="1"/>
      <c r="E587" s="1"/>
      <c r="F587" s="1"/>
      <c r="G587" s="1"/>
      <c r="H587" s="1"/>
    </row>
    <row r="588" spans="3:8" x14ac:dyDescent="0.25">
      <c r="C588" s="1"/>
      <c r="D588" s="1"/>
      <c r="E588" s="1"/>
      <c r="F588" s="1"/>
      <c r="G588" s="1"/>
      <c r="H588" s="1"/>
    </row>
    <row r="589" spans="3:8" x14ac:dyDescent="0.25">
      <c r="C589" s="1"/>
      <c r="D589" s="1"/>
      <c r="E589" s="1"/>
      <c r="F589" s="1"/>
      <c r="G589" s="1"/>
      <c r="H589" s="1"/>
    </row>
    <row r="590" spans="3:8" x14ac:dyDescent="0.25">
      <c r="C590" s="1"/>
      <c r="D590" s="1"/>
      <c r="E590" s="1"/>
      <c r="F590" s="1"/>
      <c r="G590" s="1"/>
      <c r="H590" s="1"/>
    </row>
    <row r="591" spans="3:8" x14ac:dyDescent="0.25">
      <c r="C591" s="1"/>
      <c r="D591" s="1"/>
      <c r="E591" s="1"/>
      <c r="F591" s="1"/>
      <c r="G591" s="1"/>
      <c r="H591" s="1"/>
    </row>
    <row r="592" spans="3:8" x14ac:dyDescent="0.25">
      <c r="C592" s="1"/>
      <c r="D592" s="1"/>
      <c r="E592" s="1"/>
      <c r="F592" s="1"/>
      <c r="G592" s="1"/>
      <c r="H592" s="1"/>
    </row>
    <row r="593" spans="3:8" x14ac:dyDescent="0.25">
      <c r="C593" s="1"/>
      <c r="D593" s="1"/>
      <c r="E593" s="1"/>
      <c r="F593" s="1"/>
      <c r="G593" s="1"/>
      <c r="H593" s="1"/>
    </row>
    <row r="594" spans="3:8" x14ac:dyDescent="0.25">
      <c r="C594" s="1"/>
      <c r="D594" s="1"/>
      <c r="E594" s="1"/>
      <c r="F594" s="1"/>
      <c r="G594" s="1"/>
      <c r="H594" s="1"/>
    </row>
    <row r="595" spans="3:8" x14ac:dyDescent="0.25">
      <c r="C595" s="1"/>
      <c r="D595" s="1"/>
      <c r="E595" s="1"/>
      <c r="F595" s="1"/>
      <c r="G595" s="1"/>
      <c r="H595" s="1"/>
    </row>
    <row r="596" spans="3:8" x14ac:dyDescent="0.25">
      <c r="C596" s="1"/>
      <c r="D596" s="1"/>
      <c r="E596" s="1"/>
      <c r="F596" s="1"/>
      <c r="G596" s="1"/>
      <c r="H596" s="1"/>
    </row>
    <row r="597" spans="3:8" x14ac:dyDescent="0.25">
      <c r="C597" s="1"/>
      <c r="D597" s="1"/>
      <c r="E597" s="1"/>
      <c r="F597" s="1"/>
      <c r="G597" s="1"/>
      <c r="H597" s="1"/>
    </row>
    <row r="598" spans="3:8" x14ac:dyDescent="0.25">
      <c r="C598" s="1"/>
      <c r="D598" s="1"/>
      <c r="E598" s="1"/>
      <c r="F598" s="1"/>
      <c r="G598" s="1"/>
      <c r="H598" s="1"/>
    </row>
    <row r="599" spans="3:8" x14ac:dyDescent="0.25">
      <c r="C599" s="1"/>
      <c r="D599" s="1"/>
      <c r="E599" s="1"/>
      <c r="F599" s="1"/>
      <c r="G599" s="1"/>
      <c r="H599" s="1"/>
    </row>
    <row r="600" spans="3:8" x14ac:dyDescent="0.25">
      <c r="C600" s="1"/>
      <c r="D600" s="1"/>
      <c r="E600" s="1"/>
      <c r="F600" s="1"/>
      <c r="G600" s="1"/>
      <c r="H600" s="1"/>
    </row>
    <row r="601" spans="3:8" x14ac:dyDescent="0.25">
      <c r="C601" s="1"/>
      <c r="D601" s="1"/>
      <c r="E601" s="1"/>
      <c r="F601" s="1"/>
      <c r="G601" s="1"/>
      <c r="H601" s="1"/>
    </row>
    <row r="602" spans="3:8" x14ac:dyDescent="0.25">
      <c r="C602" s="1"/>
      <c r="D602" s="1"/>
      <c r="E602" s="1"/>
      <c r="F602" s="1"/>
      <c r="G602" s="1"/>
      <c r="H602" s="1"/>
    </row>
    <row r="603" spans="3:8" x14ac:dyDescent="0.25">
      <c r="C603" s="1"/>
      <c r="D603" s="1"/>
      <c r="E603" s="1"/>
      <c r="F603" s="1"/>
      <c r="G603" s="1"/>
      <c r="H603" s="1"/>
    </row>
    <row r="604" spans="3:8" x14ac:dyDescent="0.25">
      <c r="C604" s="1"/>
      <c r="D604" s="1"/>
      <c r="E604" s="1"/>
      <c r="F604" s="1"/>
      <c r="G604" s="1"/>
      <c r="H604" s="1"/>
    </row>
    <row r="605" spans="3:8" x14ac:dyDescent="0.25">
      <c r="C605" s="1"/>
      <c r="D605" s="1"/>
      <c r="E605" s="1"/>
      <c r="F605" s="1"/>
      <c r="G605" s="1"/>
      <c r="H605" s="1"/>
    </row>
    <row r="606" spans="3:8" x14ac:dyDescent="0.25">
      <c r="C606" s="1"/>
      <c r="D606" s="1"/>
      <c r="E606" s="1"/>
      <c r="F606" s="1"/>
      <c r="G606" s="1"/>
      <c r="H606" s="1"/>
    </row>
    <row r="607" spans="3:8" x14ac:dyDescent="0.25">
      <c r="C607" s="1"/>
      <c r="D607" s="1"/>
      <c r="E607" s="1"/>
      <c r="F607" s="1"/>
      <c r="G607" s="1"/>
      <c r="H607" s="1"/>
    </row>
    <row r="608" spans="3:8" x14ac:dyDescent="0.25">
      <c r="C608" s="1"/>
      <c r="D608" s="1"/>
      <c r="E608" s="1"/>
      <c r="F608" s="1"/>
      <c r="G608" s="1"/>
      <c r="H608" s="1"/>
    </row>
    <row r="609" spans="3:8" x14ac:dyDescent="0.25">
      <c r="C609" s="1"/>
      <c r="D609" s="1"/>
      <c r="E609" s="1"/>
      <c r="F609" s="1"/>
      <c r="G609" s="1"/>
      <c r="H609" s="1"/>
    </row>
    <row r="610" spans="3:8" x14ac:dyDescent="0.25">
      <c r="C610" s="1"/>
      <c r="D610" s="1"/>
      <c r="E610" s="1"/>
      <c r="F610" s="1"/>
      <c r="G610" s="1"/>
      <c r="H610" s="1"/>
    </row>
    <row r="611" spans="3:8" x14ac:dyDescent="0.25">
      <c r="C611" s="1"/>
      <c r="D611" s="1"/>
      <c r="E611" s="1"/>
      <c r="F611" s="1"/>
      <c r="G611" s="1"/>
      <c r="H611" s="1"/>
    </row>
    <row r="612" spans="3:8" x14ac:dyDescent="0.25">
      <c r="C612" s="1"/>
      <c r="D612" s="1"/>
      <c r="E612" s="1"/>
      <c r="F612" s="1"/>
      <c r="G612" s="1"/>
      <c r="H612" s="1"/>
    </row>
    <row r="613" spans="3:8" x14ac:dyDescent="0.25">
      <c r="C613" s="1"/>
      <c r="D613" s="1"/>
      <c r="E613" s="1"/>
      <c r="F613" s="1"/>
      <c r="G613" s="1"/>
      <c r="H613" s="1"/>
    </row>
    <row r="614" spans="3:8" x14ac:dyDescent="0.25">
      <c r="C614" s="1"/>
      <c r="D614" s="1"/>
      <c r="E614" s="1"/>
      <c r="F614" s="1"/>
      <c r="G614" s="1"/>
      <c r="H614" s="1"/>
    </row>
    <row r="615" spans="3:8" x14ac:dyDescent="0.25">
      <c r="C615" s="1"/>
      <c r="D615" s="1"/>
      <c r="E615" s="1"/>
      <c r="F615" s="1"/>
      <c r="G615" s="1"/>
      <c r="H615" s="1"/>
    </row>
    <row r="616" spans="3:8" x14ac:dyDescent="0.25">
      <c r="C616" s="1"/>
      <c r="D616" s="1"/>
      <c r="E616" s="1"/>
      <c r="F616" s="1"/>
      <c r="G616" s="1"/>
      <c r="H616" s="1"/>
    </row>
    <row r="617" spans="3:8" x14ac:dyDescent="0.25">
      <c r="C617" s="1"/>
      <c r="D617" s="1"/>
      <c r="E617" s="1"/>
      <c r="F617" s="1"/>
      <c r="G617" s="1"/>
      <c r="H617" s="1"/>
    </row>
    <row r="618" spans="3:8" x14ac:dyDescent="0.25">
      <c r="C618" s="1"/>
      <c r="D618" s="1"/>
      <c r="E618" s="1"/>
      <c r="F618" s="1"/>
      <c r="G618" s="1"/>
      <c r="H618" s="1"/>
    </row>
    <row r="619" spans="3:8" x14ac:dyDescent="0.25">
      <c r="C619" s="1"/>
      <c r="D619" s="1"/>
      <c r="E619" s="1"/>
      <c r="F619" s="1"/>
      <c r="G619" s="1"/>
      <c r="H619" s="1"/>
    </row>
    <row r="620" spans="3:8" x14ac:dyDescent="0.25">
      <c r="C620" s="1"/>
      <c r="D620" s="1"/>
      <c r="E620" s="1"/>
      <c r="F620" s="1"/>
      <c r="G620" s="1"/>
      <c r="H620" s="1"/>
    </row>
    <row r="621" spans="3:8" x14ac:dyDescent="0.25">
      <c r="C621" s="1"/>
      <c r="D621" s="1"/>
      <c r="E621" s="1"/>
      <c r="F621" s="1"/>
      <c r="G621" s="1"/>
      <c r="H621" s="1"/>
    </row>
    <row r="622" spans="3:8" x14ac:dyDescent="0.25">
      <c r="C622" s="1"/>
      <c r="D622" s="1"/>
      <c r="E622" s="1"/>
      <c r="F622" s="1"/>
      <c r="G622" s="1"/>
      <c r="H622" s="1"/>
    </row>
    <row r="623" spans="3:8" x14ac:dyDescent="0.25">
      <c r="C623" s="1"/>
      <c r="D623" s="1"/>
      <c r="E623" s="1"/>
      <c r="F623" s="1"/>
      <c r="G623" s="1"/>
      <c r="H623" s="1"/>
    </row>
    <row r="624" spans="3:8" x14ac:dyDescent="0.25">
      <c r="C624" s="1"/>
      <c r="D624" s="1"/>
      <c r="E624" s="1"/>
      <c r="F624" s="1"/>
      <c r="G624" s="1"/>
      <c r="H624" s="1"/>
    </row>
    <row r="625" spans="3:8" x14ac:dyDescent="0.25">
      <c r="C625" s="1"/>
      <c r="D625" s="1"/>
      <c r="E625" s="1"/>
      <c r="F625" s="1"/>
      <c r="G625" s="1"/>
      <c r="H625" s="1"/>
    </row>
    <row r="626" spans="3:8" x14ac:dyDescent="0.25">
      <c r="C626" s="1"/>
      <c r="D626" s="1"/>
      <c r="E626" s="1"/>
      <c r="F626" s="1"/>
      <c r="G626" s="1"/>
      <c r="H626" s="1"/>
    </row>
    <row r="627" spans="3:8" x14ac:dyDescent="0.25">
      <c r="C627" s="1"/>
      <c r="D627" s="1"/>
      <c r="E627" s="1"/>
      <c r="F627" s="1"/>
      <c r="G627" s="1"/>
      <c r="H627" s="1"/>
    </row>
    <row r="628" spans="3:8" x14ac:dyDescent="0.25">
      <c r="C628" s="1"/>
      <c r="D628" s="1"/>
      <c r="E628" s="1"/>
      <c r="F628" s="1"/>
      <c r="G628" s="1"/>
      <c r="H628" s="1"/>
    </row>
    <row r="629" spans="3:8" x14ac:dyDescent="0.25">
      <c r="C629" s="1"/>
      <c r="D629" s="1"/>
      <c r="E629" s="1"/>
      <c r="F629" s="1"/>
      <c r="G629" s="1"/>
      <c r="H629" s="1"/>
    </row>
    <row r="630" spans="3:8" x14ac:dyDescent="0.25">
      <c r="C630" s="1"/>
      <c r="D630" s="1"/>
      <c r="E630" s="1"/>
      <c r="F630" s="1"/>
      <c r="G630" s="1"/>
      <c r="H630" s="1"/>
    </row>
    <row r="631" spans="3:8" x14ac:dyDescent="0.25">
      <c r="C631" s="1"/>
      <c r="D631" s="1"/>
      <c r="E631" s="1"/>
      <c r="F631" s="1"/>
      <c r="G631" s="1"/>
      <c r="H631" s="1"/>
    </row>
    <row r="632" spans="3:8" x14ac:dyDescent="0.25">
      <c r="C632" s="1"/>
      <c r="D632" s="1"/>
      <c r="E632" s="1"/>
      <c r="F632" s="1"/>
      <c r="G632" s="1"/>
      <c r="H632" s="1"/>
    </row>
    <row r="633" spans="3:8" x14ac:dyDescent="0.25">
      <c r="C633" s="1"/>
      <c r="D633" s="1"/>
      <c r="E633" s="1"/>
      <c r="F633" s="1"/>
      <c r="G633" s="1"/>
      <c r="H633" s="1"/>
    </row>
    <row r="634" spans="3:8" x14ac:dyDescent="0.25">
      <c r="C634" s="1"/>
      <c r="D634" s="1"/>
      <c r="E634" s="1"/>
      <c r="F634" s="1"/>
      <c r="G634" s="1"/>
      <c r="H634" s="1"/>
    </row>
    <row r="635" spans="3:8" x14ac:dyDescent="0.25">
      <c r="C635" s="1"/>
      <c r="D635" s="1"/>
      <c r="E635" s="1"/>
      <c r="F635" s="1"/>
      <c r="G635" s="1"/>
      <c r="H635" s="1"/>
    </row>
    <row r="636" spans="3:8" x14ac:dyDescent="0.25">
      <c r="C636" s="1"/>
      <c r="D636" s="1"/>
      <c r="E636" s="1"/>
      <c r="F636" s="1"/>
      <c r="G636" s="1"/>
      <c r="H636" s="1"/>
    </row>
    <row r="637" spans="3:8" x14ac:dyDescent="0.25">
      <c r="C637" s="1"/>
      <c r="D637" s="1"/>
      <c r="E637" s="1"/>
      <c r="F637" s="1"/>
      <c r="G637" s="1"/>
      <c r="H637" s="1"/>
    </row>
    <row r="638" spans="3:8" x14ac:dyDescent="0.25">
      <c r="C638" s="1"/>
      <c r="D638" s="1"/>
      <c r="E638" s="1"/>
      <c r="F638" s="1"/>
      <c r="G638" s="1"/>
      <c r="H638" s="1"/>
    </row>
    <row r="639" spans="3:8" x14ac:dyDescent="0.25">
      <c r="C639" s="1"/>
      <c r="D639" s="1"/>
      <c r="E639" s="1"/>
      <c r="F639" s="1"/>
      <c r="G639" s="1"/>
      <c r="H639" s="1"/>
    </row>
    <row r="640" spans="3:8" x14ac:dyDescent="0.25">
      <c r="C640" s="1"/>
      <c r="D640" s="1"/>
      <c r="E640" s="1"/>
      <c r="F640" s="1"/>
      <c r="G640" s="1"/>
      <c r="H640" s="1"/>
    </row>
    <row r="641" spans="3:8" x14ac:dyDescent="0.25">
      <c r="C641" s="1"/>
      <c r="D641" s="1"/>
      <c r="E641" s="1"/>
      <c r="F641" s="1"/>
      <c r="G641" s="1"/>
      <c r="H641" s="1"/>
    </row>
    <row r="642" spans="3:8" x14ac:dyDescent="0.25">
      <c r="C642" s="1"/>
      <c r="D642" s="1"/>
      <c r="E642" s="1"/>
      <c r="F642" s="1"/>
      <c r="G642" s="1"/>
      <c r="H642" s="1"/>
    </row>
    <row r="643" spans="3:8" x14ac:dyDescent="0.25">
      <c r="C643" s="1"/>
      <c r="D643" s="1"/>
      <c r="E643" s="1"/>
      <c r="F643" s="1"/>
      <c r="G643" s="1"/>
      <c r="H643" s="1"/>
    </row>
    <row r="644" spans="3:8" x14ac:dyDescent="0.25">
      <c r="C644" s="1"/>
      <c r="D644" s="1"/>
      <c r="E644" s="1"/>
      <c r="F644" s="1"/>
      <c r="G644" s="1"/>
      <c r="H644" s="1"/>
    </row>
    <row r="645" spans="3:8" x14ac:dyDescent="0.25">
      <c r="C645" s="1"/>
      <c r="D645" s="1"/>
      <c r="E645" s="1"/>
      <c r="F645" s="1"/>
      <c r="G645" s="1"/>
      <c r="H645" s="1"/>
    </row>
    <row r="646" spans="3:8" x14ac:dyDescent="0.25">
      <c r="C646" s="1"/>
      <c r="D646" s="1"/>
      <c r="E646" s="1"/>
      <c r="F646" s="1"/>
      <c r="G646" s="1"/>
      <c r="H646" s="1"/>
    </row>
    <row r="647" spans="3:8" x14ac:dyDescent="0.25">
      <c r="C647" s="1"/>
      <c r="D647" s="1"/>
      <c r="E647" s="1"/>
      <c r="F647" s="1"/>
      <c r="G647" s="1"/>
      <c r="H647" s="1"/>
    </row>
    <row r="648" spans="3:8" x14ac:dyDescent="0.25">
      <c r="C648" s="1"/>
      <c r="D648" s="1"/>
      <c r="E648" s="1"/>
      <c r="F648" s="1"/>
      <c r="G648" s="1"/>
      <c r="H648" s="1"/>
    </row>
    <row r="649" spans="3:8" x14ac:dyDescent="0.25">
      <c r="C649" s="1"/>
      <c r="D649" s="1"/>
      <c r="E649" s="1"/>
      <c r="F649" s="1"/>
      <c r="G649" s="1"/>
      <c r="H649" s="1"/>
    </row>
    <row r="650" spans="3:8" x14ac:dyDescent="0.25">
      <c r="C650" s="1"/>
      <c r="D650" s="1"/>
      <c r="E650" s="1"/>
      <c r="F650" s="1"/>
      <c r="G650" s="1"/>
      <c r="H650" s="1"/>
    </row>
    <row r="651" spans="3:8" x14ac:dyDescent="0.25">
      <c r="C651" s="1"/>
      <c r="D651" s="1"/>
      <c r="E651" s="1"/>
      <c r="F651" s="1"/>
      <c r="G651" s="1"/>
      <c r="H651" s="1"/>
    </row>
    <row r="652" spans="3:8" x14ac:dyDescent="0.25">
      <c r="C652" s="1"/>
      <c r="D652" s="1"/>
      <c r="E652" s="1"/>
      <c r="F652" s="1"/>
      <c r="G652" s="1"/>
      <c r="H652" s="1"/>
    </row>
    <row r="653" spans="3:8" x14ac:dyDescent="0.25">
      <c r="C653" s="1"/>
      <c r="D653" s="1"/>
      <c r="E653" s="1"/>
      <c r="F653" s="1"/>
      <c r="G653" s="1"/>
      <c r="H653" s="1"/>
    </row>
    <row r="654" spans="3:8" x14ac:dyDescent="0.25">
      <c r="C654" s="1"/>
      <c r="D654" s="1"/>
      <c r="E654" s="1"/>
      <c r="F654" s="1"/>
      <c r="G654" s="1"/>
      <c r="H654" s="1"/>
    </row>
    <row r="655" spans="3:8" x14ac:dyDescent="0.25">
      <c r="C655" s="1"/>
      <c r="D655" s="1"/>
      <c r="E655" s="1"/>
      <c r="F655" s="1"/>
      <c r="G655" s="1"/>
      <c r="H655" s="1"/>
    </row>
    <row r="656" spans="3:8" x14ac:dyDescent="0.25">
      <c r="C656" s="1"/>
      <c r="D656" s="1"/>
      <c r="E656" s="1"/>
      <c r="F656" s="1"/>
      <c r="G656" s="1"/>
      <c r="H656" s="1"/>
    </row>
    <row r="657" spans="3:8" x14ac:dyDescent="0.25">
      <c r="C657" s="1"/>
      <c r="D657" s="1"/>
      <c r="E657" s="1"/>
      <c r="F657" s="1"/>
      <c r="G657" s="1"/>
      <c r="H657" s="1"/>
    </row>
    <row r="658" spans="3:8" x14ac:dyDescent="0.25">
      <c r="C658" s="1"/>
      <c r="D658" s="1"/>
      <c r="E658" s="1"/>
      <c r="F658" s="1"/>
      <c r="G658" s="1"/>
      <c r="H658" s="1"/>
    </row>
    <row r="659" spans="3:8" x14ac:dyDescent="0.25">
      <c r="C659" s="1"/>
      <c r="D659" s="1"/>
      <c r="E659" s="1"/>
      <c r="F659" s="1"/>
      <c r="G659" s="1"/>
      <c r="H659" s="1"/>
    </row>
    <row r="660" spans="3:8" x14ac:dyDescent="0.25">
      <c r="C660" s="1"/>
      <c r="D660" s="1"/>
      <c r="E660" s="1"/>
      <c r="F660" s="1"/>
      <c r="G660" s="1"/>
      <c r="H660" s="1"/>
    </row>
    <row r="661" spans="3:8" x14ac:dyDescent="0.25">
      <c r="C661" s="1"/>
      <c r="D661" s="1"/>
      <c r="E661" s="1"/>
      <c r="F661" s="1"/>
      <c r="G661" s="1"/>
      <c r="H661" s="1"/>
    </row>
    <row r="662" spans="3:8" x14ac:dyDescent="0.25">
      <c r="C662" s="1"/>
      <c r="D662" s="1"/>
      <c r="E662" s="1"/>
      <c r="F662" s="1"/>
      <c r="G662" s="1"/>
      <c r="H662" s="1"/>
    </row>
    <row r="663" spans="3:8" x14ac:dyDescent="0.25">
      <c r="C663" s="1"/>
      <c r="D663" s="1"/>
      <c r="E663" s="1"/>
      <c r="F663" s="1"/>
      <c r="G663" s="1"/>
      <c r="H663" s="1"/>
    </row>
    <row r="664" spans="3:8" x14ac:dyDescent="0.25">
      <c r="C664" s="1"/>
      <c r="D664" s="1"/>
      <c r="E664" s="1"/>
      <c r="F664" s="1"/>
      <c r="G664" s="1"/>
      <c r="H664" s="1"/>
    </row>
    <row r="665" spans="3:8" x14ac:dyDescent="0.25">
      <c r="C665" s="1"/>
      <c r="D665" s="1"/>
      <c r="E665" s="1"/>
      <c r="F665" s="1"/>
      <c r="G665" s="1"/>
      <c r="H665" s="1"/>
    </row>
    <row r="666" spans="3:8" x14ac:dyDescent="0.25">
      <c r="C666" s="1"/>
      <c r="D666" s="1"/>
      <c r="E666" s="1"/>
      <c r="F666" s="1"/>
      <c r="G666" s="1"/>
      <c r="H666" s="1"/>
    </row>
    <row r="667" spans="3:8" x14ac:dyDescent="0.25">
      <c r="C667" s="1"/>
      <c r="D667" s="1"/>
      <c r="E667" s="1"/>
      <c r="F667" s="1"/>
      <c r="G667" s="1"/>
      <c r="H667" s="1"/>
    </row>
    <row r="668" spans="3:8" x14ac:dyDescent="0.25">
      <c r="C668" s="1"/>
      <c r="D668" s="1"/>
      <c r="E668" s="1"/>
      <c r="F668" s="1"/>
      <c r="G668" s="1"/>
      <c r="H668" s="1"/>
    </row>
    <row r="669" spans="3:8" x14ac:dyDescent="0.25">
      <c r="C669" s="1"/>
      <c r="D669" s="1"/>
      <c r="E669" s="1"/>
      <c r="F669" s="1"/>
      <c r="G669" s="1"/>
      <c r="H669" s="1"/>
    </row>
    <row r="670" spans="3:8" x14ac:dyDescent="0.25">
      <c r="C670" s="1"/>
      <c r="D670" s="1"/>
      <c r="E670" s="1"/>
      <c r="F670" s="1"/>
      <c r="G670" s="1"/>
      <c r="H670" s="1"/>
    </row>
    <row r="671" spans="3:8" x14ac:dyDescent="0.25">
      <c r="C671" s="1"/>
      <c r="D671" s="1"/>
      <c r="E671" s="1"/>
      <c r="F671" s="1"/>
      <c r="G671" s="1"/>
      <c r="H671" s="1"/>
    </row>
    <row r="672" spans="3:8" x14ac:dyDescent="0.25">
      <c r="C672" s="1"/>
      <c r="D672" s="1"/>
      <c r="E672" s="1"/>
      <c r="F672" s="1"/>
      <c r="G672" s="1"/>
      <c r="H672" s="1"/>
    </row>
    <row r="673" spans="3:8" x14ac:dyDescent="0.25">
      <c r="C673" s="1"/>
      <c r="D673" s="1"/>
      <c r="E673" s="1"/>
      <c r="F673" s="1"/>
      <c r="G673" s="1"/>
      <c r="H673" s="1"/>
    </row>
    <row r="674" spans="3:8" x14ac:dyDescent="0.25">
      <c r="C674" s="1"/>
      <c r="D674" s="1"/>
      <c r="E674" s="1"/>
      <c r="F674" s="1"/>
      <c r="G674" s="1"/>
      <c r="H674" s="1"/>
    </row>
    <row r="675" spans="3:8" x14ac:dyDescent="0.25">
      <c r="C675" s="1"/>
      <c r="D675" s="1"/>
      <c r="E675" s="1"/>
      <c r="F675" s="1"/>
      <c r="G675" s="1"/>
      <c r="H675" s="1"/>
    </row>
    <row r="676" spans="3:8" x14ac:dyDescent="0.25">
      <c r="C676" s="1"/>
      <c r="D676" s="1"/>
      <c r="E676" s="1"/>
      <c r="F676" s="1"/>
      <c r="G676" s="1"/>
      <c r="H676" s="1"/>
    </row>
    <row r="677" spans="3:8" x14ac:dyDescent="0.25">
      <c r="C677" s="1"/>
      <c r="D677" s="1"/>
      <c r="E677" s="1"/>
      <c r="F677" s="1"/>
      <c r="G677" s="1"/>
      <c r="H677" s="1"/>
    </row>
    <row r="678" spans="3:8" x14ac:dyDescent="0.25">
      <c r="C678" s="1"/>
      <c r="D678" s="1"/>
      <c r="E678" s="1"/>
      <c r="F678" s="1"/>
      <c r="G678" s="1"/>
      <c r="H678" s="1"/>
    </row>
    <row r="679" spans="3:8" x14ac:dyDescent="0.25">
      <c r="C679" s="1"/>
      <c r="D679" s="1"/>
      <c r="E679" s="1"/>
      <c r="F679" s="1"/>
      <c r="G679" s="1"/>
      <c r="H679" s="1"/>
    </row>
    <row r="680" spans="3:8" x14ac:dyDescent="0.25">
      <c r="C680" s="1"/>
      <c r="D680" s="1"/>
      <c r="E680" s="1"/>
      <c r="F680" s="1"/>
      <c r="G680" s="1"/>
      <c r="H680" s="1"/>
    </row>
    <row r="681" spans="3:8" x14ac:dyDescent="0.25">
      <c r="C681" s="1"/>
      <c r="D681" s="1"/>
      <c r="E681" s="1"/>
      <c r="F681" s="1"/>
      <c r="G681" s="1"/>
      <c r="H681" s="1"/>
    </row>
    <row r="682" spans="3:8" x14ac:dyDescent="0.25">
      <c r="C682" s="1"/>
      <c r="D682" s="1"/>
      <c r="E682" s="1"/>
      <c r="F682" s="1"/>
      <c r="G682" s="1"/>
      <c r="H682" s="1"/>
    </row>
    <row r="683" spans="3:8" x14ac:dyDescent="0.25">
      <c r="C683" s="1"/>
      <c r="D683" s="1"/>
      <c r="E683" s="1"/>
      <c r="F683" s="1"/>
      <c r="G683" s="1"/>
      <c r="H683" s="1"/>
    </row>
    <row r="684" spans="3:8" x14ac:dyDescent="0.25">
      <c r="C684" s="1"/>
      <c r="D684" s="1"/>
      <c r="E684" s="1"/>
      <c r="F684" s="1"/>
      <c r="G684" s="1"/>
      <c r="H684" s="1"/>
    </row>
    <row r="685" spans="3:8" x14ac:dyDescent="0.25">
      <c r="C685" s="1"/>
      <c r="D685" s="1"/>
      <c r="E685" s="1"/>
      <c r="F685" s="1"/>
      <c r="G685" s="1"/>
      <c r="H685" s="1"/>
    </row>
    <row r="686" spans="3:8" x14ac:dyDescent="0.25">
      <c r="C686" s="1"/>
      <c r="D686" s="1"/>
      <c r="E686" s="1"/>
      <c r="F686" s="1"/>
      <c r="G686" s="1"/>
      <c r="H686" s="1"/>
    </row>
    <row r="687" spans="3:8" x14ac:dyDescent="0.25">
      <c r="C687" s="1"/>
      <c r="D687" s="1"/>
      <c r="E687" s="1"/>
      <c r="F687" s="1"/>
      <c r="G687" s="1"/>
      <c r="H687" s="1"/>
    </row>
    <row r="688" spans="3:8" x14ac:dyDescent="0.25">
      <c r="C688" s="1"/>
      <c r="D688" s="1"/>
      <c r="E688" s="1"/>
      <c r="F688" s="1"/>
      <c r="G688" s="1"/>
      <c r="H688" s="1"/>
    </row>
    <row r="689" spans="3:8" x14ac:dyDescent="0.25">
      <c r="C689" s="1"/>
      <c r="D689" s="1"/>
      <c r="E689" s="1"/>
      <c r="F689" s="1"/>
      <c r="G689" s="1"/>
      <c r="H689" s="1"/>
    </row>
    <row r="690" spans="3:8" x14ac:dyDescent="0.25">
      <c r="C690" s="1"/>
      <c r="D690" s="1"/>
      <c r="E690" s="1"/>
      <c r="F690" s="1"/>
      <c r="G690" s="1"/>
      <c r="H690" s="1"/>
    </row>
    <row r="691" spans="3:8" x14ac:dyDescent="0.25">
      <c r="C691" s="1"/>
      <c r="D691" s="1"/>
      <c r="E691" s="1"/>
      <c r="F691" s="1"/>
      <c r="G691" s="1"/>
      <c r="H691" s="1"/>
    </row>
    <row r="692" spans="3:8" x14ac:dyDescent="0.25">
      <c r="C692" s="1"/>
      <c r="D692" s="1"/>
      <c r="E692" s="1"/>
      <c r="F692" s="1"/>
      <c r="G692" s="1"/>
      <c r="H692" s="1"/>
    </row>
    <row r="693" spans="3:8" x14ac:dyDescent="0.25">
      <c r="C693" s="1"/>
      <c r="D693" s="1"/>
      <c r="E693" s="1"/>
      <c r="F693" s="1"/>
      <c r="G693" s="1"/>
      <c r="H693" s="1"/>
    </row>
    <row r="694" spans="3:8" x14ac:dyDescent="0.25">
      <c r="C694" s="1"/>
      <c r="D694" s="1"/>
      <c r="E694" s="1"/>
      <c r="F694" s="1"/>
      <c r="G694" s="1"/>
      <c r="H694" s="1"/>
    </row>
    <row r="695" spans="3:8" x14ac:dyDescent="0.25">
      <c r="C695" s="1"/>
      <c r="D695" s="1"/>
      <c r="E695" s="1"/>
      <c r="F695" s="1"/>
      <c r="G695" s="1"/>
      <c r="H695" s="1"/>
    </row>
    <row r="696" spans="3:8" x14ac:dyDescent="0.25">
      <c r="C696" s="1"/>
      <c r="D696" s="1"/>
      <c r="E696" s="1"/>
      <c r="F696" s="1"/>
      <c r="G696" s="1"/>
      <c r="H696" s="1"/>
    </row>
    <row r="697" spans="3:8" x14ac:dyDescent="0.25">
      <c r="C697" s="1"/>
      <c r="D697" s="1"/>
      <c r="E697" s="1"/>
      <c r="F697" s="1"/>
      <c r="G697" s="1"/>
      <c r="H697" s="1"/>
    </row>
    <row r="698" spans="3:8" x14ac:dyDescent="0.25">
      <c r="C698" s="1"/>
      <c r="D698" s="1"/>
      <c r="E698" s="1"/>
      <c r="F698" s="1"/>
      <c r="G698" s="1"/>
      <c r="H698" s="1"/>
    </row>
    <row r="699" spans="3:8" x14ac:dyDescent="0.25">
      <c r="C699" s="1"/>
      <c r="D699" s="1"/>
      <c r="E699" s="1"/>
      <c r="F699" s="1"/>
      <c r="G699" s="1"/>
      <c r="H699" s="1"/>
    </row>
    <row r="700" spans="3:8" x14ac:dyDescent="0.25">
      <c r="C700" s="1"/>
      <c r="D700" s="1"/>
      <c r="E700" s="1"/>
      <c r="F700" s="1"/>
      <c r="G700" s="1"/>
      <c r="H700" s="1"/>
    </row>
    <row r="701" spans="3:8" x14ac:dyDescent="0.25">
      <c r="C701" s="1"/>
      <c r="D701" s="1"/>
      <c r="E701" s="1"/>
      <c r="F701" s="1"/>
      <c r="G701" s="1"/>
      <c r="H701" s="1"/>
    </row>
    <row r="702" spans="3:8" x14ac:dyDescent="0.25">
      <c r="C702" s="1"/>
      <c r="D702" s="1"/>
      <c r="E702" s="1"/>
      <c r="F702" s="1"/>
      <c r="G702" s="1"/>
      <c r="H702" s="1"/>
    </row>
    <row r="703" spans="3:8" x14ac:dyDescent="0.25">
      <c r="C703" s="1"/>
      <c r="D703" s="1"/>
      <c r="E703" s="1"/>
      <c r="F703" s="1"/>
      <c r="G703" s="1"/>
      <c r="H703" s="1"/>
    </row>
    <row r="704" spans="3:8" x14ac:dyDescent="0.25">
      <c r="C704" s="1"/>
      <c r="D704" s="1"/>
      <c r="E704" s="1"/>
      <c r="F704" s="1"/>
      <c r="G704" s="1"/>
      <c r="H704" s="1"/>
    </row>
    <row r="705" spans="3:8" x14ac:dyDescent="0.25">
      <c r="C705" s="1"/>
      <c r="D705" s="1"/>
      <c r="E705" s="1"/>
      <c r="F705" s="1"/>
      <c r="G705" s="1"/>
      <c r="H705" s="1"/>
    </row>
    <row r="706" spans="3:8" x14ac:dyDescent="0.25">
      <c r="C706" s="1"/>
      <c r="D706" s="1"/>
      <c r="E706" s="1"/>
      <c r="F706" s="1"/>
      <c r="G706" s="1"/>
      <c r="H706" s="1"/>
    </row>
    <row r="707" spans="3:8" x14ac:dyDescent="0.25">
      <c r="C707" s="1"/>
      <c r="D707" s="1"/>
      <c r="E707" s="1"/>
      <c r="F707" s="1"/>
      <c r="G707" s="1"/>
      <c r="H707" s="1"/>
    </row>
    <row r="708" spans="3:8" x14ac:dyDescent="0.25">
      <c r="C708" s="1"/>
      <c r="D708" s="1"/>
      <c r="E708" s="1"/>
      <c r="F708" s="1"/>
      <c r="G708" s="1"/>
      <c r="H708" s="1"/>
    </row>
    <row r="709" spans="3:8" x14ac:dyDescent="0.25">
      <c r="C709" s="1"/>
      <c r="D709" s="1"/>
      <c r="E709" s="1"/>
      <c r="F709" s="1"/>
      <c r="G709" s="1"/>
      <c r="H709" s="1"/>
    </row>
    <row r="710" spans="3:8" x14ac:dyDescent="0.25">
      <c r="C710" s="1"/>
      <c r="D710" s="1"/>
      <c r="E710" s="1"/>
      <c r="F710" s="1"/>
      <c r="G710" s="1"/>
      <c r="H710" s="1"/>
    </row>
    <row r="711" spans="3:8" x14ac:dyDescent="0.25">
      <c r="C711" s="1"/>
      <c r="D711" s="1"/>
      <c r="E711" s="1"/>
      <c r="F711" s="1"/>
      <c r="G711" s="1"/>
      <c r="H711" s="1"/>
    </row>
    <row r="712" spans="3:8" x14ac:dyDescent="0.25">
      <c r="C712" s="1"/>
      <c r="D712" s="1"/>
      <c r="E712" s="1"/>
      <c r="F712" s="1"/>
      <c r="G712" s="1"/>
      <c r="H712" s="1"/>
    </row>
    <row r="713" spans="3:8" x14ac:dyDescent="0.25">
      <c r="C713" s="1"/>
      <c r="D713" s="1"/>
      <c r="E713" s="1"/>
      <c r="F713" s="1"/>
      <c r="G713" s="1"/>
      <c r="H713" s="1"/>
    </row>
    <row r="714" spans="3:8" x14ac:dyDescent="0.25">
      <c r="C714" s="1"/>
      <c r="D714" s="1"/>
      <c r="E714" s="1"/>
      <c r="F714" s="1"/>
      <c r="G714" s="1"/>
      <c r="H714" s="1"/>
    </row>
    <row r="715" spans="3:8" x14ac:dyDescent="0.25">
      <c r="C715" s="1"/>
      <c r="D715" s="1"/>
      <c r="E715" s="1"/>
      <c r="F715" s="1"/>
      <c r="G715" s="1"/>
      <c r="H715" s="1"/>
    </row>
    <row r="716" spans="3:8" x14ac:dyDescent="0.25">
      <c r="C716" s="1"/>
      <c r="D716" s="1"/>
      <c r="E716" s="1"/>
      <c r="F716" s="1"/>
      <c r="G716" s="1"/>
      <c r="H716" s="1"/>
    </row>
    <row r="717" spans="3:8" x14ac:dyDescent="0.25">
      <c r="C717" s="1"/>
      <c r="D717" s="1"/>
      <c r="E717" s="1"/>
      <c r="F717" s="1"/>
      <c r="G717" s="1"/>
      <c r="H717" s="1"/>
    </row>
    <row r="718" spans="3:8" x14ac:dyDescent="0.25">
      <c r="C718" s="1"/>
      <c r="D718" s="1"/>
      <c r="E718" s="1"/>
      <c r="F718" s="1"/>
      <c r="G718" s="1"/>
      <c r="H718" s="1"/>
    </row>
    <row r="719" spans="3:8" x14ac:dyDescent="0.25">
      <c r="C719" s="1"/>
      <c r="D719" s="1"/>
      <c r="E719" s="1"/>
      <c r="F719" s="1"/>
      <c r="G719" s="1"/>
      <c r="H719" s="1"/>
    </row>
    <row r="720" spans="3:8" x14ac:dyDescent="0.25">
      <c r="C720" s="1"/>
      <c r="D720" s="1"/>
      <c r="E720" s="1"/>
      <c r="F720" s="1"/>
      <c r="G720" s="1"/>
      <c r="H720" s="1"/>
    </row>
    <row r="721" spans="3:8" x14ac:dyDescent="0.25">
      <c r="C721" s="1"/>
      <c r="D721" s="1"/>
      <c r="E721" s="1"/>
      <c r="F721" s="1"/>
      <c r="G721" s="1"/>
      <c r="H721" s="1"/>
    </row>
    <row r="722" spans="3:8" x14ac:dyDescent="0.25">
      <c r="C722" s="1"/>
      <c r="D722" s="1"/>
      <c r="E722" s="1"/>
      <c r="F722" s="1"/>
      <c r="G722" s="1"/>
      <c r="H722" s="1"/>
    </row>
    <row r="723" spans="3:8" x14ac:dyDescent="0.25">
      <c r="C723" s="1"/>
      <c r="D723" s="1"/>
      <c r="E723" s="1"/>
      <c r="F723" s="1"/>
      <c r="G723" s="1"/>
      <c r="H723" s="1"/>
    </row>
    <row r="724" spans="3:8" x14ac:dyDescent="0.25">
      <c r="C724" s="1"/>
      <c r="D724" s="1"/>
      <c r="E724" s="1"/>
      <c r="F724" s="1"/>
      <c r="G724" s="1"/>
      <c r="H724" s="1"/>
    </row>
    <row r="725" spans="3:8" x14ac:dyDescent="0.25">
      <c r="C725" s="1"/>
      <c r="D725" s="1"/>
      <c r="E725" s="1"/>
      <c r="F725" s="1"/>
      <c r="G725" s="1"/>
      <c r="H725" s="1"/>
    </row>
    <row r="726" spans="3:8" x14ac:dyDescent="0.25">
      <c r="C726" s="1"/>
      <c r="D726" s="1"/>
      <c r="E726" s="1"/>
      <c r="F726" s="1"/>
      <c r="G726" s="1"/>
      <c r="H726" s="1"/>
    </row>
    <row r="727" spans="3:8" x14ac:dyDescent="0.25">
      <c r="C727" s="1"/>
      <c r="D727" s="1"/>
      <c r="E727" s="1"/>
      <c r="F727" s="1"/>
      <c r="G727" s="1"/>
      <c r="H727" s="1"/>
    </row>
    <row r="728" spans="3:8" x14ac:dyDescent="0.25">
      <c r="C728" s="1"/>
      <c r="D728" s="1"/>
      <c r="E728" s="1"/>
      <c r="F728" s="1"/>
      <c r="G728" s="1"/>
      <c r="H728" s="1"/>
    </row>
    <row r="729" spans="3:8" x14ac:dyDescent="0.25">
      <c r="C729" s="1"/>
      <c r="D729" s="1"/>
      <c r="E729" s="1"/>
      <c r="F729" s="1"/>
      <c r="G729" s="1"/>
      <c r="H729" s="1"/>
    </row>
    <row r="730" spans="3:8" x14ac:dyDescent="0.25">
      <c r="C730" s="1"/>
      <c r="D730" s="1"/>
      <c r="E730" s="1"/>
      <c r="F730" s="1"/>
      <c r="G730" s="1"/>
      <c r="H730" s="1"/>
    </row>
    <row r="731" spans="3:8" x14ac:dyDescent="0.25">
      <c r="C731" s="1"/>
      <c r="D731" s="1"/>
      <c r="E731" s="1"/>
      <c r="F731" s="1"/>
      <c r="G731" s="1"/>
      <c r="H731" s="1"/>
    </row>
    <row r="732" spans="3:8" x14ac:dyDescent="0.25">
      <c r="C732" s="1"/>
      <c r="D732" s="1"/>
      <c r="E732" s="1"/>
      <c r="F732" s="1"/>
      <c r="G732" s="1"/>
      <c r="H732" s="1"/>
    </row>
    <row r="733" spans="3:8" x14ac:dyDescent="0.25">
      <c r="C733" s="1"/>
      <c r="D733" s="1"/>
      <c r="E733" s="1"/>
      <c r="F733" s="1"/>
      <c r="G733" s="1"/>
      <c r="H733" s="1"/>
    </row>
    <row r="734" spans="3:8" x14ac:dyDescent="0.25">
      <c r="C734" s="1"/>
      <c r="D734" s="1"/>
      <c r="E734" s="1"/>
      <c r="F734" s="1"/>
      <c r="G734" s="1"/>
      <c r="H734" s="1"/>
    </row>
    <row r="735" spans="3:8" x14ac:dyDescent="0.25">
      <c r="C735" s="1"/>
      <c r="D735" s="1"/>
      <c r="E735" s="1"/>
      <c r="F735" s="1"/>
      <c r="G735" s="1"/>
      <c r="H735" s="1"/>
    </row>
    <row r="736" spans="3:8" x14ac:dyDescent="0.25">
      <c r="C736" s="1"/>
      <c r="D736" s="1"/>
      <c r="E736" s="1"/>
      <c r="F736" s="1"/>
      <c r="G736" s="1"/>
      <c r="H736" s="1"/>
    </row>
    <row r="737" spans="3:8" x14ac:dyDescent="0.25">
      <c r="C737" s="1"/>
      <c r="D737" s="1"/>
      <c r="E737" s="1"/>
      <c r="F737" s="1"/>
      <c r="G737" s="1"/>
      <c r="H737" s="1"/>
    </row>
    <row r="738" spans="3:8" x14ac:dyDescent="0.25">
      <c r="C738" s="1"/>
      <c r="D738" s="1"/>
      <c r="E738" s="1"/>
      <c r="F738" s="1"/>
      <c r="G738" s="1"/>
      <c r="H738" s="1"/>
    </row>
    <row r="739" spans="3:8" x14ac:dyDescent="0.25">
      <c r="C739" s="1"/>
      <c r="D739" s="1"/>
      <c r="E739" s="1"/>
      <c r="F739" s="1"/>
      <c r="G739" s="1"/>
      <c r="H739" s="1"/>
    </row>
    <row r="740" spans="3:8" x14ac:dyDescent="0.25">
      <c r="C740" s="1"/>
      <c r="D740" s="1"/>
      <c r="E740" s="1"/>
      <c r="F740" s="1"/>
      <c r="G740" s="1"/>
      <c r="H740" s="1"/>
    </row>
    <row r="741" spans="3:8" x14ac:dyDescent="0.25">
      <c r="C741" s="1"/>
      <c r="D741" s="1"/>
      <c r="E741" s="1"/>
      <c r="F741" s="1"/>
      <c r="G741" s="1"/>
      <c r="H741" s="1"/>
    </row>
    <row r="742" spans="3:8" x14ac:dyDescent="0.25">
      <c r="C742" s="1"/>
      <c r="D742" s="1"/>
      <c r="E742" s="1"/>
      <c r="F742" s="1"/>
      <c r="G742" s="1"/>
      <c r="H742" s="1"/>
    </row>
    <row r="743" spans="3:8" x14ac:dyDescent="0.25">
      <c r="C743" s="1"/>
      <c r="D743" s="1"/>
      <c r="E743" s="1"/>
      <c r="F743" s="1"/>
      <c r="G743" s="1"/>
      <c r="H743" s="1"/>
    </row>
    <row r="744" spans="3:8" x14ac:dyDescent="0.25">
      <c r="C744" s="1"/>
      <c r="D744" s="1"/>
      <c r="E744" s="1"/>
      <c r="F744" s="1"/>
      <c r="G744" s="1"/>
      <c r="H744" s="1"/>
    </row>
    <row r="745" spans="3:8" x14ac:dyDescent="0.25">
      <c r="C745" s="1"/>
      <c r="D745" s="1"/>
      <c r="E745" s="1"/>
      <c r="F745" s="1"/>
      <c r="G745" s="1"/>
      <c r="H745" s="1"/>
    </row>
    <row r="746" spans="3:8" x14ac:dyDescent="0.25">
      <c r="C746" s="1"/>
      <c r="D746" s="1"/>
      <c r="E746" s="1"/>
      <c r="F746" s="1"/>
      <c r="G746" s="1"/>
      <c r="H746" s="1"/>
    </row>
    <row r="747" spans="3:8" x14ac:dyDescent="0.25">
      <c r="C747" s="1"/>
      <c r="D747" s="1"/>
      <c r="E747" s="1"/>
      <c r="F747" s="1"/>
      <c r="G747" s="1"/>
      <c r="H747" s="1"/>
    </row>
    <row r="748" spans="3:8" x14ac:dyDescent="0.25">
      <c r="C748" s="1"/>
      <c r="D748" s="1"/>
      <c r="E748" s="1"/>
      <c r="F748" s="1"/>
      <c r="G748" s="1"/>
      <c r="H748" s="1"/>
    </row>
    <row r="749" spans="3:8" x14ac:dyDescent="0.25">
      <c r="C749" s="1"/>
      <c r="D749" s="1"/>
      <c r="E749" s="1"/>
      <c r="F749" s="1"/>
      <c r="G749" s="1"/>
      <c r="H749" s="1"/>
    </row>
    <row r="750" spans="3:8" x14ac:dyDescent="0.25">
      <c r="C750" s="1"/>
      <c r="D750" s="1"/>
      <c r="E750" s="1"/>
      <c r="F750" s="1"/>
      <c r="G750" s="1"/>
      <c r="H750" s="1"/>
    </row>
    <row r="751" spans="3:8" x14ac:dyDescent="0.25">
      <c r="C751" s="1"/>
      <c r="D751" s="1"/>
      <c r="E751" s="1"/>
      <c r="F751" s="1"/>
      <c r="G751" s="1"/>
      <c r="H751" s="1"/>
    </row>
    <row r="752" spans="3:8" x14ac:dyDescent="0.25">
      <c r="C752" s="1"/>
      <c r="D752" s="1"/>
      <c r="E752" s="1"/>
      <c r="F752" s="1"/>
      <c r="G752" s="1"/>
      <c r="H752" s="1"/>
    </row>
    <row r="753" spans="3:8" x14ac:dyDescent="0.25">
      <c r="C753" s="1"/>
      <c r="D753" s="1"/>
      <c r="E753" s="1"/>
      <c r="F753" s="1"/>
      <c r="G753" s="1"/>
      <c r="H753" s="1"/>
    </row>
    <row r="754" spans="3:8" x14ac:dyDescent="0.25">
      <c r="C754" s="1"/>
      <c r="D754" s="1"/>
      <c r="E754" s="1"/>
      <c r="F754" s="1"/>
      <c r="G754" s="1"/>
      <c r="H754" s="1"/>
    </row>
    <row r="755" spans="3:8" x14ac:dyDescent="0.25">
      <c r="C755" s="1"/>
      <c r="D755" s="1"/>
      <c r="E755" s="1"/>
      <c r="F755" s="1"/>
      <c r="G755" s="1"/>
      <c r="H755" s="1"/>
    </row>
    <row r="756" spans="3:8" x14ac:dyDescent="0.25">
      <c r="C756" s="1"/>
      <c r="D756" s="1"/>
      <c r="E756" s="1"/>
      <c r="F756" s="1"/>
      <c r="G756" s="1"/>
      <c r="H756" s="1"/>
    </row>
    <row r="757" spans="3:8" x14ac:dyDescent="0.25">
      <c r="C757" s="1"/>
      <c r="D757" s="1"/>
      <c r="E757" s="1"/>
      <c r="F757" s="1"/>
      <c r="G757" s="1"/>
      <c r="H757" s="1"/>
    </row>
    <row r="758" spans="3:8" x14ac:dyDescent="0.25">
      <c r="C758" s="1"/>
      <c r="D758" s="1"/>
      <c r="E758" s="1"/>
      <c r="F758" s="1"/>
      <c r="G758" s="1"/>
      <c r="H758" s="1"/>
    </row>
    <row r="759" spans="3:8" x14ac:dyDescent="0.25">
      <c r="C759" s="1"/>
      <c r="D759" s="1"/>
      <c r="E759" s="1"/>
      <c r="F759" s="1"/>
      <c r="G759" s="1"/>
      <c r="H759" s="1"/>
    </row>
    <row r="760" spans="3:8" x14ac:dyDescent="0.25">
      <c r="C760" s="1"/>
      <c r="D760" s="1"/>
      <c r="E760" s="1"/>
      <c r="F760" s="1"/>
      <c r="G760" s="1"/>
      <c r="H760" s="1"/>
    </row>
    <row r="761" spans="3:8" x14ac:dyDescent="0.25">
      <c r="C761" s="1"/>
      <c r="D761" s="1"/>
      <c r="E761" s="1"/>
      <c r="F761" s="1"/>
      <c r="G761" s="1"/>
      <c r="H761" s="1"/>
    </row>
    <row r="762" spans="3:8" x14ac:dyDescent="0.25">
      <c r="C762" s="1"/>
      <c r="D762" s="1"/>
      <c r="E762" s="1"/>
      <c r="F762" s="1"/>
      <c r="G762" s="1"/>
      <c r="H762" s="1"/>
    </row>
    <row r="763" spans="3:8" x14ac:dyDescent="0.25">
      <c r="C763" s="1"/>
      <c r="D763" s="1"/>
      <c r="E763" s="1"/>
      <c r="F763" s="1"/>
      <c r="G763" s="1"/>
      <c r="H763" s="1"/>
    </row>
    <row r="764" spans="3:8" x14ac:dyDescent="0.25">
      <c r="C764" s="1"/>
      <c r="D764" s="1"/>
      <c r="E764" s="1"/>
      <c r="F764" s="1"/>
      <c r="G764" s="1"/>
      <c r="H764" s="1"/>
    </row>
    <row r="765" spans="3:8" x14ac:dyDescent="0.25">
      <c r="C765" s="1"/>
      <c r="D765" s="1"/>
      <c r="E765" s="1"/>
      <c r="F765" s="1"/>
      <c r="G765" s="1"/>
      <c r="H765" s="1"/>
    </row>
    <row r="766" spans="3:8" x14ac:dyDescent="0.25">
      <c r="C766" s="1"/>
      <c r="D766" s="1"/>
      <c r="E766" s="1"/>
      <c r="F766" s="1"/>
      <c r="G766" s="1"/>
      <c r="H766" s="1"/>
    </row>
    <row r="767" spans="3:8" x14ac:dyDescent="0.25">
      <c r="C767" s="1"/>
      <c r="D767" s="1"/>
      <c r="E767" s="1"/>
      <c r="F767" s="1"/>
      <c r="G767" s="1"/>
      <c r="H767" s="1"/>
    </row>
    <row r="768" spans="3:8" x14ac:dyDescent="0.25">
      <c r="C768" s="1"/>
      <c r="D768" s="1"/>
      <c r="E768" s="1"/>
      <c r="F768" s="1"/>
      <c r="G768" s="1"/>
      <c r="H768" s="1"/>
    </row>
    <row r="769" spans="3:8" x14ac:dyDescent="0.25">
      <c r="C769" s="1"/>
      <c r="D769" s="1"/>
      <c r="E769" s="1"/>
      <c r="F769" s="1"/>
      <c r="G769" s="1"/>
      <c r="H769" s="1"/>
    </row>
    <row r="770" spans="3:8" x14ac:dyDescent="0.25">
      <c r="C770" s="1"/>
      <c r="D770" s="1"/>
      <c r="E770" s="1"/>
      <c r="F770" s="1"/>
      <c r="G770" s="1"/>
      <c r="H770" s="1"/>
    </row>
    <row r="771" spans="3:8" x14ac:dyDescent="0.25">
      <c r="C771" s="1"/>
      <c r="D771" s="1"/>
      <c r="E771" s="1"/>
      <c r="F771" s="1"/>
      <c r="G771" s="1"/>
      <c r="H771" s="1"/>
    </row>
    <row r="772" spans="3:8" x14ac:dyDescent="0.25">
      <c r="C772" s="1"/>
      <c r="D772" s="1"/>
      <c r="E772" s="1"/>
      <c r="F772" s="1"/>
      <c r="G772" s="1"/>
      <c r="H772" s="1"/>
    </row>
    <row r="773" spans="3:8" x14ac:dyDescent="0.25">
      <c r="C773" s="1"/>
      <c r="D773" s="1"/>
      <c r="E773" s="1"/>
      <c r="F773" s="1"/>
      <c r="G773" s="1"/>
      <c r="H773" s="1"/>
    </row>
    <row r="774" spans="3:8" x14ac:dyDescent="0.25">
      <c r="C774" s="1"/>
      <c r="D774" s="1"/>
      <c r="E774" s="1"/>
      <c r="F774" s="1"/>
      <c r="G774" s="1"/>
      <c r="H774" s="1"/>
    </row>
    <row r="775" spans="3:8" x14ac:dyDescent="0.25">
      <c r="C775" s="1"/>
      <c r="D775" s="1"/>
      <c r="E775" s="1"/>
      <c r="F775" s="1"/>
      <c r="G775" s="1"/>
      <c r="H775" s="1"/>
    </row>
    <row r="776" spans="3:8" x14ac:dyDescent="0.25">
      <c r="C776" s="1"/>
      <c r="D776" s="1"/>
      <c r="E776" s="1"/>
      <c r="F776" s="1"/>
      <c r="G776" s="1"/>
      <c r="H776" s="1"/>
    </row>
    <row r="777" spans="3:8" x14ac:dyDescent="0.25">
      <c r="C777" s="1"/>
      <c r="D777" s="1"/>
      <c r="E777" s="1"/>
      <c r="F777" s="1"/>
      <c r="G777" s="1"/>
      <c r="H777" s="1"/>
    </row>
    <row r="778" spans="3:8" x14ac:dyDescent="0.25">
      <c r="C778" s="1"/>
      <c r="D778" s="1"/>
      <c r="E778" s="1"/>
      <c r="F778" s="1"/>
      <c r="G778" s="1"/>
      <c r="H778" s="1"/>
    </row>
    <row r="779" spans="3:8" x14ac:dyDescent="0.25">
      <c r="C779" s="1"/>
      <c r="D779" s="1"/>
      <c r="E779" s="1"/>
      <c r="F779" s="1"/>
      <c r="G779" s="1"/>
      <c r="H779" s="1"/>
    </row>
    <row r="780" spans="3:8" x14ac:dyDescent="0.25">
      <c r="C780" s="1"/>
      <c r="D780" s="1"/>
      <c r="E780" s="1"/>
      <c r="F780" s="1"/>
      <c r="G780" s="1"/>
      <c r="H780" s="1"/>
    </row>
    <row r="781" spans="3:8" x14ac:dyDescent="0.25">
      <c r="C781" s="1"/>
      <c r="D781" s="1"/>
      <c r="E781" s="1"/>
      <c r="F781" s="1"/>
      <c r="G781" s="1"/>
      <c r="H781" s="1"/>
    </row>
    <row r="782" spans="3:8" x14ac:dyDescent="0.25">
      <c r="C782" s="1"/>
      <c r="D782" s="1"/>
      <c r="E782" s="1"/>
      <c r="F782" s="1"/>
      <c r="G782" s="1"/>
      <c r="H782" s="1"/>
    </row>
    <row r="783" spans="3:8" x14ac:dyDescent="0.25">
      <c r="C783" s="1"/>
      <c r="D783" s="1"/>
      <c r="E783" s="1"/>
      <c r="F783" s="1"/>
      <c r="G783" s="1"/>
      <c r="H783" s="1"/>
    </row>
    <row r="784" spans="3:8" x14ac:dyDescent="0.25">
      <c r="C784" s="1"/>
      <c r="D784" s="1"/>
      <c r="E784" s="1"/>
      <c r="F784" s="1"/>
      <c r="G784" s="1"/>
      <c r="H784" s="1"/>
    </row>
    <row r="785" spans="3:8" x14ac:dyDescent="0.25">
      <c r="C785" s="1"/>
      <c r="D785" s="1"/>
      <c r="E785" s="1"/>
      <c r="F785" s="1"/>
      <c r="G785" s="1"/>
      <c r="H785" s="1"/>
    </row>
    <row r="786" spans="3:8" x14ac:dyDescent="0.25">
      <c r="C786" s="1"/>
      <c r="D786" s="1"/>
      <c r="E786" s="1"/>
      <c r="F786" s="1"/>
      <c r="G786" s="1"/>
      <c r="H786" s="1"/>
    </row>
    <row r="787" spans="3:8" x14ac:dyDescent="0.25">
      <c r="C787" s="1"/>
      <c r="D787" s="1"/>
      <c r="E787" s="1"/>
      <c r="F787" s="1"/>
      <c r="G787" s="1"/>
      <c r="H787" s="1"/>
    </row>
    <row r="788" spans="3:8" x14ac:dyDescent="0.25">
      <c r="C788" s="1"/>
      <c r="D788" s="1"/>
      <c r="E788" s="1"/>
      <c r="F788" s="1"/>
      <c r="G788" s="1"/>
      <c r="H788" s="1"/>
    </row>
    <row r="789" spans="3:8" x14ac:dyDescent="0.25">
      <c r="C789" s="1"/>
      <c r="D789" s="1"/>
      <c r="E789" s="1"/>
      <c r="F789" s="1"/>
      <c r="G789" s="1"/>
      <c r="H789" s="1"/>
    </row>
    <row r="790" spans="3:8" x14ac:dyDescent="0.25">
      <c r="C790" s="1"/>
      <c r="D790" s="1"/>
      <c r="E790" s="1"/>
      <c r="F790" s="1"/>
      <c r="G790" s="1"/>
      <c r="H790" s="1"/>
    </row>
    <row r="791" spans="3:8" x14ac:dyDescent="0.25">
      <c r="C791" s="1"/>
      <c r="D791" s="1"/>
      <c r="E791" s="1"/>
      <c r="F791" s="1"/>
      <c r="G791" s="1"/>
      <c r="H791" s="1"/>
    </row>
    <row r="792" spans="3:8" x14ac:dyDescent="0.25">
      <c r="C792" s="1"/>
      <c r="D792" s="1"/>
      <c r="E792" s="1"/>
      <c r="F792" s="1"/>
      <c r="G792" s="1"/>
      <c r="H792" s="1"/>
    </row>
    <row r="793" spans="3:8" x14ac:dyDescent="0.25">
      <c r="C793" s="1"/>
      <c r="D793" s="1"/>
      <c r="E793" s="1"/>
      <c r="F793" s="1"/>
      <c r="G793" s="1"/>
      <c r="H793" s="1"/>
    </row>
    <row r="794" spans="3:8" x14ac:dyDescent="0.25">
      <c r="C794" s="1"/>
      <c r="D794" s="1"/>
      <c r="E794" s="1"/>
      <c r="F794" s="1"/>
      <c r="G794" s="1"/>
      <c r="H794" s="1"/>
    </row>
    <row r="795" spans="3:8" x14ac:dyDescent="0.25">
      <c r="C795" s="1"/>
      <c r="D795" s="1"/>
      <c r="E795" s="1"/>
      <c r="F795" s="1"/>
      <c r="G795" s="1"/>
      <c r="H795" s="1"/>
    </row>
    <row r="796" spans="3:8" x14ac:dyDescent="0.25">
      <c r="C796" s="1"/>
      <c r="D796" s="1"/>
      <c r="E796" s="1"/>
      <c r="F796" s="1"/>
      <c r="G796" s="1"/>
      <c r="H796" s="1"/>
    </row>
    <row r="797" spans="3:8" x14ac:dyDescent="0.25">
      <c r="C797" s="1"/>
      <c r="D797" s="1"/>
      <c r="E797" s="1"/>
      <c r="F797" s="1"/>
      <c r="G797" s="1"/>
      <c r="H797" s="1"/>
    </row>
    <row r="798" spans="3:8" x14ac:dyDescent="0.25">
      <c r="C798" s="1"/>
      <c r="D798" s="1"/>
      <c r="E798" s="1"/>
      <c r="F798" s="1"/>
      <c r="G798" s="1"/>
      <c r="H798" s="1"/>
    </row>
    <row r="799" spans="3:8" x14ac:dyDescent="0.25">
      <c r="C799" s="1"/>
      <c r="D799" s="1"/>
      <c r="E799" s="1"/>
      <c r="F799" s="1"/>
      <c r="G799" s="1"/>
      <c r="H799" s="1"/>
    </row>
    <row r="800" spans="3:8" x14ac:dyDescent="0.25">
      <c r="C800" s="1"/>
      <c r="D800" s="1"/>
      <c r="E800" s="1"/>
      <c r="F800" s="1"/>
      <c r="G800" s="1"/>
      <c r="H800" s="1"/>
    </row>
    <row r="801" spans="3:8" x14ac:dyDescent="0.25">
      <c r="C801" s="1"/>
      <c r="D801" s="1"/>
      <c r="E801" s="1"/>
      <c r="F801" s="1"/>
      <c r="G801" s="1"/>
      <c r="H801" s="1"/>
    </row>
    <row r="802" spans="3:8" x14ac:dyDescent="0.25">
      <c r="C802" s="1"/>
      <c r="D802" s="1"/>
      <c r="E802" s="1"/>
      <c r="F802" s="1"/>
      <c r="G802" s="1"/>
      <c r="H802" s="1"/>
    </row>
    <row r="803" spans="3:8" x14ac:dyDescent="0.25">
      <c r="C803" s="1"/>
      <c r="D803" s="1"/>
      <c r="E803" s="1"/>
      <c r="F803" s="1"/>
      <c r="G803" s="1"/>
      <c r="H803" s="1"/>
    </row>
    <row r="804" spans="3:8" x14ac:dyDescent="0.25">
      <c r="C804" s="1"/>
      <c r="D804" s="1"/>
      <c r="E804" s="1"/>
      <c r="F804" s="1"/>
      <c r="G804" s="1"/>
      <c r="H804" s="1"/>
    </row>
    <row r="805" spans="3:8" x14ac:dyDescent="0.25">
      <c r="C805" s="1"/>
      <c r="D805" s="1"/>
      <c r="E805" s="1"/>
      <c r="F805" s="1"/>
      <c r="G805" s="1"/>
      <c r="H805" s="1"/>
    </row>
    <row r="806" spans="3:8" x14ac:dyDescent="0.25">
      <c r="C806" s="1"/>
      <c r="D806" s="1"/>
      <c r="E806" s="1"/>
      <c r="F806" s="1"/>
      <c r="G806" s="1"/>
      <c r="H806" s="1"/>
    </row>
    <row r="807" spans="3:8" x14ac:dyDescent="0.25">
      <c r="C807" s="1"/>
      <c r="D807" s="1"/>
      <c r="E807" s="1"/>
      <c r="F807" s="1"/>
      <c r="G807" s="1"/>
      <c r="H807" s="1"/>
    </row>
    <row r="808" spans="3:8" x14ac:dyDescent="0.25">
      <c r="C808" s="1"/>
      <c r="D808" s="1"/>
      <c r="E808" s="1"/>
      <c r="F808" s="1"/>
      <c r="G808" s="1"/>
      <c r="H808" s="1"/>
    </row>
    <row r="809" spans="3:8" x14ac:dyDescent="0.25">
      <c r="C809" s="1"/>
      <c r="D809" s="1"/>
      <c r="E809" s="1"/>
      <c r="F809" s="1"/>
      <c r="G809" s="1"/>
      <c r="H809" s="1"/>
    </row>
    <row r="810" spans="3:8" x14ac:dyDescent="0.25">
      <c r="C810" s="1"/>
      <c r="D810" s="1"/>
      <c r="E810" s="1"/>
      <c r="F810" s="1"/>
      <c r="G810" s="1"/>
      <c r="H810" s="1"/>
    </row>
    <row r="811" spans="3:8" x14ac:dyDescent="0.25">
      <c r="C811" s="1"/>
      <c r="D811" s="1"/>
      <c r="E811" s="1"/>
      <c r="F811" s="1"/>
      <c r="G811" s="1"/>
      <c r="H811" s="1"/>
    </row>
    <row r="812" spans="3:8" x14ac:dyDescent="0.25">
      <c r="C812" s="1"/>
      <c r="D812" s="1"/>
      <c r="E812" s="1"/>
      <c r="F812" s="1"/>
      <c r="G812" s="1"/>
      <c r="H812" s="1"/>
    </row>
    <row r="813" spans="3:8" x14ac:dyDescent="0.25">
      <c r="C813" s="1"/>
      <c r="D813" s="1"/>
      <c r="E813" s="1"/>
      <c r="F813" s="1"/>
      <c r="G813" s="1"/>
      <c r="H813" s="1"/>
    </row>
    <row r="814" spans="3:8" x14ac:dyDescent="0.25">
      <c r="C814" s="1"/>
      <c r="D814" s="1"/>
      <c r="E814" s="1"/>
      <c r="F814" s="1"/>
      <c r="G814" s="1"/>
      <c r="H814" s="1"/>
    </row>
    <row r="815" spans="3:8" x14ac:dyDescent="0.25">
      <c r="C815" s="1"/>
      <c r="D815" s="1"/>
      <c r="E815" s="1"/>
      <c r="F815" s="1"/>
      <c r="G815" s="1"/>
      <c r="H815" s="1"/>
    </row>
    <row r="816" spans="3:8" x14ac:dyDescent="0.25">
      <c r="C816" s="1"/>
      <c r="D816" s="1"/>
      <c r="E816" s="1"/>
      <c r="F816" s="1"/>
      <c r="G816" s="1"/>
      <c r="H816" s="1"/>
    </row>
    <row r="817" spans="3:8" x14ac:dyDescent="0.25">
      <c r="C817" s="1"/>
      <c r="D817" s="1"/>
      <c r="E817" s="1"/>
      <c r="F817" s="1"/>
      <c r="G817" s="1"/>
      <c r="H817" s="1"/>
    </row>
    <row r="818" spans="3:8" x14ac:dyDescent="0.25">
      <c r="C818" s="1"/>
      <c r="D818" s="1"/>
      <c r="E818" s="1"/>
      <c r="F818" s="1"/>
      <c r="G818" s="1"/>
      <c r="H818" s="1"/>
    </row>
    <row r="819" spans="3:8" x14ac:dyDescent="0.25">
      <c r="C819" s="1"/>
      <c r="D819" s="1"/>
      <c r="E819" s="1"/>
      <c r="F819" s="1"/>
      <c r="G819" s="1"/>
      <c r="H819" s="1"/>
    </row>
    <row r="820" spans="3:8" x14ac:dyDescent="0.25">
      <c r="C820" s="1"/>
      <c r="D820" s="1"/>
      <c r="E820" s="1"/>
      <c r="F820" s="1"/>
      <c r="G820" s="1"/>
      <c r="H820" s="1"/>
    </row>
    <row r="821" spans="3:8" x14ac:dyDescent="0.25">
      <c r="C821" s="1"/>
      <c r="D821" s="1"/>
      <c r="E821" s="1"/>
      <c r="F821" s="1"/>
      <c r="G821" s="1"/>
      <c r="H821" s="1"/>
    </row>
    <row r="822" spans="3:8" x14ac:dyDescent="0.25">
      <c r="C822" s="1"/>
      <c r="D822" s="1"/>
      <c r="E822" s="1"/>
      <c r="F822" s="1"/>
      <c r="G822" s="1"/>
      <c r="H822" s="1"/>
    </row>
    <row r="823" spans="3:8" x14ac:dyDescent="0.25">
      <c r="C823" s="1"/>
      <c r="D823" s="1"/>
      <c r="E823" s="1"/>
      <c r="F823" s="1"/>
      <c r="G823" s="1"/>
      <c r="H823" s="1"/>
    </row>
    <row r="824" spans="3:8" x14ac:dyDescent="0.25">
      <c r="C824" s="1"/>
      <c r="D824" s="1"/>
      <c r="E824" s="1"/>
      <c r="F824" s="1"/>
      <c r="G824" s="1"/>
      <c r="H824" s="1"/>
    </row>
    <row r="825" spans="3:8" x14ac:dyDescent="0.25">
      <c r="C825" s="1"/>
      <c r="D825" s="1"/>
      <c r="E825" s="1"/>
      <c r="F825" s="1"/>
      <c r="G825" s="1"/>
      <c r="H825" s="1"/>
    </row>
    <row r="826" spans="3:8" x14ac:dyDescent="0.25">
      <c r="C826" s="1"/>
      <c r="D826" s="1"/>
      <c r="E826" s="1"/>
      <c r="F826" s="1"/>
      <c r="G826" s="1"/>
      <c r="H826" s="1"/>
    </row>
    <row r="827" spans="3:8" x14ac:dyDescent="0.25">
      <c r="C827" s="1"/>
      <c r="D827" s="1"/>
      <c r="E827" s="1"/>
      <c r="F827" s="1"/>
      <c r="G827" s="1"/>
      <c r="H827" s="1"/>
    </row>
    <row r="828" spans="3:8" x14ac:dyDescent="0.25">
      <c r="C828" s="1"/>
      <c r="D828" s="1"/>
      <c r="E828" s="1"/>
      <c r="F828" s="1"/>
      <c r="G828" s="1"/>
      <c r="H828" s="1"/>
    </row>
    <row r="829" spans="3:8" x14ac:dyDescent="0.25">
      <c r="C829" s="1"/>
      <c r="D829" s="1"/>
      <c r="E829" s="1"/>
      <c r="F829" s="1"/>
      <c r="G829" s="1"/>
      <c r="H829" s="1"/>
    </row>
    <row r="830" spans="3:8" x14ac:dyDescent="0.25">
      <c r="C830" s="1"/>
      <c r="D830" s="1"/>
      <c r="E830" s="1"/>
      <c r="F830" s="1"/>
      <c r="G830" s="1"/>
      <c r="H830" s="1"/>
    </row>
    <row r="831" spans="3:8" x14ac:dyDescent="0.25">
      <c r="C831" s="1"/>
      <c r="D831" s="1"/>
      <c r="E831" s="1"/>
      <c r="F831" s="1"/>
      <c r="G831" s="1"/>
      <c r="H831" s="1"/>
    </row>
    <row r="832" spans="3:8" x14ac:dyDescent="0.25">
      <c r="C832" s="1"/>
      <c r="D832" s="1"/>
      <c r="E832" s="1"/>
      <c r="F832" s="1"/>
      <c r="G832" s="1"/>
      <c r="H832" s="1"/>
    </row>
    <row r="833" spans="3:8" x14ac:dyDescent="0.25">
      <c r="C833" s="1"/>
      <c r="D833" s="1"/>
      <c r="E833" s="1"/>
      <c r="F833" s="1"/>
      <c r="G833" s="1"/>
      <c r="H833" s="1"/>
    </row>
    <row r="834" spans="3:8" x14ac:dyDescent="0.25">
      <c r="C834" s="1"/>
      <c r="D834" s="1"/>
      <c r="E834" s="1"/>
      <c r="F834" s="1"/>
      <c r="G834" s="1"/>
      <c r="H834" s="1"/>
    </row>
    <row r="835" spans="3:8" x14ac:dyDescent="0.25">
      <c r="C835" s="1"/>
      <c r="D835" s="1"/>
      <c r="E835" s="1"/>
      <c r="F835" s="1"/>
      <c r="G835" s="1"/>
      <c r="H835" s="1"/>
    </row>
    <row r="836" spans="3:8" x14ac:dyDescent="0.25">
      <c r="C836" s="1"/>
      <c r="D836" s="1"/>
      <c r="E836" s="1"/>
      <c r="F836" s="1"/>
      <c r="G836" s="1"/>
      <c r="H836" s="1"/>
    </row>
    <row r="837" spans="3:8" x14ac:dyDescent="0.25">
      <c r="C837" s="1"/>
      <c r="D837" s="1"/>
      <c r="E837" s="1"/>
      <c r="F837" s="1"/>
      <c r="G837" s="1"/>
      <c r="H837" s="1"/>
    </row>
    <row r="838" spans="3:8" x14ac:dyDescent="0.25">
      <c r="C838" s="1"/>
      <c r="D838" s="1"/>
      <c r="E838" s="1"/>
      <c r="F838" s="1"/>
      <c r="G838" s="1"/>
      <c r="H838" s="1"/>
    </row>
    <row r="839" spans="3:8" x14ac:dyDescent="0.25">
      <c r="C839" s="1"/>
      <c r="D839" s="1"/>
      <c r="E839" s="1"/>
      <c r="F839" s="1"/>
      <c r="G839" s="1"/>
      <c r="H839" s="1"/>
    </row>
    <row r="840" spans="3:8" x14ac:dyDescent="0.25">
      <c r="C840" s="1"/>
      <c r="D840" s="1"/>
      <c r="E840" s="1"/>
      <c r="F840" s="1"/>
      <c r="G840" s="1"/>
      <c r="H840" s="1"/>
    </row>
    <row r="841" spans="3:8" x14ac:dyDescent="0.25">
      <c r="C841" s="1"/>
      <c r="D841" s="1"/>
      <c r="E841" s="1"/>
      <c r="F841" s="1"/>
      <c r="G841" s="1"/>
      <c r="H841" s="1"/>
    </row>
    <row r="842" spans="3:8" x14ac:dyDescent="0.25">
      <c r="C842" s="1"/>
      <c r="D842" s="1"/>
      <c r="E842" s="1"/>
      <c r="F842" s="1"/>
      <c r="G842" s="1"/>
      <c r="H842" s="1"/>
    </row>
    <row r="843" spans="3:8" x14ac:dyDescent="0.25">
      <c r="C843" s="1"/>
      <c r="D843" s="1"/>
      <c r="E843" s="1"/>
      <c r="F843" s="1"/>
      <c r="G843" s="1"/>
      <c r="H843" s="1"/>
    </row>
    <row r="844" spans="3:8" x14ac:dyDescent="0.25">
      <c r="C844" s="1"/>
      <c r="D844" s="1"/>
      <c r="E844" s="1"/>
      <c r="F844" s="1"/>
      <c r="G844" s="1"/>
      <c r="H844" s="1"/>
    </row>
    <row r="845" spans="3:8" x14ac:dyDescent="0.25">
      <c r="C845" s="1"/>
      <c r="D845" s="1"/>
      <c r="E845" s="1"/>
      <c r="F845" s="1"/>
      <c r="G845" s="1"/>
      <c r="H845" s="1"/>
    </row>
    <row r="846" spans="3:8" x14ac:dyDescent="0.25">
      <c r="C846" s="1"/>
      <c r="D846" s="1"/>
      <c r="E846" s="1"/>
      <c r="F846" s="1"/>
      <c r="G846" s="1"/>
      <c r="H846" s="1"/>
    </row>
    <row r="847" spans="3:8" x14ac:dyDescent="0.25">
      <c r="C847" s="1"/>
      <c r="D847" s="1"/>
      <c r="E847" s="1"/>
      <c r="F847" s="1"/>
      <c r="G847" s="1"/>
      <c r="H847" s="1"/>
    </row>
    <row r="848" spans="3:8" x14ac:dyDescent="0.25">
      <c r="C848" s="1"/>
      <c r="D848" s="1"/>
      <c r="E848" s="1"/>
      <c r="F848" s="1"/>
      <c r="G848" s="1"/>
      <c r="H848" s="1"/>
    </row>
    <row r="849" spans="3:8" x14ac:dyDescent="0.25">
      <c r="C849" s="1"/>
      <c r="D849" s="1"/>
      <c r="E849" s="1"/>
      <c r="F849" s="1"/>
      <c r="G849" s="1"/>
      <c r="H849" s="1"/>
    </row>
    <row r="850" spans="3:8" x14ac:dyDescent="0.25">
      <c r="C850" s="1"/>
      <c r="D850" s="1"/>
      <c r="E850" s="1"/>
      <c r="F850" s="1"/>
      <c r="G850" s="1"/>
      <c r="H850" s="1"/>
    </row>
    <row r="851" spans="3:8" x14ac:dyDescent="0.25">
      <c r="C851" s="1"/>
      <c r="D851" s="1"/>
      <c r="E851" s="1"/>
      <c r="F851" s="1"/>
      <c r="G851" s="1"/>
      <c r="H851" s="1"/>
    </row>
    <row r="852" spans="3:8" x14ac:dyDescent="0.25">
      <c r="C852" s="1"/>
      <c r="D852" s="1"/>
      <c r="E852" s="1"/>
      <c r="F852" s="1"/>
      <c r="G852" s="1"/>
      <c r="H852" s="1"/>
    </row>
    <row r="853" spans="3:8" x14ac:dyDescent="0.25">
      <c r="C853" s="1"/>
      <c r="D853" s="1"/>
      <c r="E853" s="1"/>
      <c r="F853" s="1"/>
      <c r="G853" s="1"/>
      <c r="H853" s="1"/>
    </row>
    <row r="854" spans="3:8" x14ac:dyDescent="0.25">
      <c r="C854" s="1"/>
      <c r="D854" s="1"/>
      <c r="E854" s="1"/>
      <c r="F854" s="1"/>
      <c r="G854" s="1"/>
      <c r="H854" s="1"/>
    </row>
    <row r="855" spans="3:8" x14ac:dyDescent="0.25">
      <c r="C855" s="1"/>
      <c r="D855" s="1"/>
      <c r="E855" s="1"/>
      <c r="F855" s="1"/>
      <c r="G855" s="1"/>
      <c r="H855" s="1"/>
    </row>
    <row r="856" spans="3:8" x14ac:dyDescent="0.25">
      <c r="C856" s="1"/>
      <c r="D856" s="1"/>
      <c r="E856" s="1"/>
      <c r="F856" s="1"/>
      <c r="G856" s="1"/>
      <c r="H856" s="1"/>
    </row>
    <row r="857" spans="3:8" x14ac:dyDescent="0.25">
      <c r="C857" s="1"/>
      <c r="D857" s="1"/>
      <c r="E857" s="1"/>
      <c r="F857" s="1"/>
      <c r="G857" s="1"/>
      <c r="H857" s="1"/>
    </row>
    <row r="858" spans="3:8" x14ac:dyDescent="0.25">
      <c r="C858" s="1"/>
      <c r="D858" s="1"/>
      <c r="E858" s="1"/>
      <c r="F858" s="1"/>
      <c r="G858" s="1"/>
      <c r="H858" s="1"/>
    </row>
    <row r="859" spans="3:8" x14ac:dyDescent="0.25">
      <c r="C859" s="1"/>
      <c r="D859" s="1"/>
      <c r="E859" s="1"/>
      <c r="F859" s="1"/>
      <c r="G859" s="1"/>
      <c r="H859" s="1"/>
    </row>
    <row r="860" spans="3:8" x14ac:dyDescent="0.25">
      <c r="C860" s="1"/>
      <c r="D860" s="1"/>
      <c r="E860" s="1"/>
      <c r="F860" s="1"/>
      <c r="G860" s="1"/>
      <c r="H860" s="1"/>
    </row>
    <row r="861" spans="3:8" x14ac:dyDescent="0.25">
      <c r="C861" s="1"/>
      <c r="D861" s="1"/>
      <c r="E861" s="1"/>
      <c r="F861" s="1"/>
      <c r="G861" s="1"/>
      <c r="H861" s="1"/>
    </row>
    <row r="862" spans="3:8" x14ac:dyDescent="0.25">
      <c r="C862" s="1"/>
      <c r="D862" s="1"/>
      <c r="E862" s="1"/>
      <c r="F862" s="1"/>
      <c r="G862" s="1"/>
      <c r="H862" s="1"/>
    </row>
    <row r="863" spans="3:8" x14ac:dyDescent="0.25">
      <c r="C863" s="1"/>
      <c r="D863" s="1"/>
      <c r="E863" s="1"/>
      <c r="F863" s="1"/>
      <c r="G863" s="1"/>
      <c r="H863" s="1"/>
    </row>
    <row r="864" spans="3:8" x14ac:dyDescent="0.25">
      <c r="C864" s="1"/>
      <c r="D864" s="1"/>
      <c r="E864" s="1"/>
      <c r="F864" s="1"/>
      <c r="G864" s="1"/>
      <c r="H864" s="1"/>
    </row>
    <row r="865" spans="3:8" x14ac:dyDescent="0.25">
      <c r="C865" s="1"/>
      <c r="D865" s="1"/>
      <c r="E865" s="1"/>
      <c r="F865" s="1"/>
      <c r="G865" s="1"/>
      <c r="H865" s="1"/>
    </row>
    <row r="866" spans="3:8" x14ac:dyDescent="0.25">
      <c r="C866" s="1"/>
      <c r="D866" s="1"/>
      <c r="E866" s="1"/>
      <c r="F866" s="1"/>
      <c r="G866" s="1"/>
      <c r="H866" s="1"/>
    </row>
    <row r="867" spans="3:8" x14ac:dyDescent="0.25">
      <c r="C867" s="1"/>
      <c r="D867" s="1"/>
      <c r="E867" s="1"/>
      <c r="F867" s="1"/>
      <c r="G867" s="1"/>
      <c r="H867" s="1"/>
    </row>
    <row r="868" spans="3:8" x14ac:dyDescent="0.25">
      <c r="C868" s="1"/>
      <c r="D868" s="1"/>
      <c r="E868" s="1"/>
      <c r="F868" s="1"/>
      <c r="G868" s="1"/>
      <c r="H868" s="1"/>
    </row>
    <row r="869" spans="3:8" x14ac:dyDescent="0.25">
      <c r="C869" s="1"/>
      <c r="D869" s="1"/>
      <c r="E869" s="1"/>
      <c r="F869" s="1"/>
      <c r="G869" s="1"/>
      <c r="H869" s="1"/>
    </row>
    <row r="870" spans="3:8" x14ac:dyDescent="0.25">
      <c r="C870" s="1"/>
      <c r="D870" s="1"/>
      <c r="E870" s="1"/>
      <c r="F870" s="1"/>
      <c r="G870" s="1"/>
      <c r="H870" s="1"/>
    </row>
    <row r="871" spans="3:8" x14ac:dyDescent="0.25">
      <c r="C871" s="1"/>
      <c r="D871" s="1"/>
      <c r="E871" s="1"/>
      <c r="F871" s="1"/>
      <c r="G871" s="1"/>
      <c r="H871" s="1"/>
    </row>
    <row r="872" spans="3:8" x14ac:dyDescent="0.25">
      <c r="C872" s="1"/>
      <c r="D872" s="1"/>
      <c r="E872" s="1"/>
      <c r="F872" s="1"/>
      <c r="G872" s="1"/>
      <c r="H872" s="1"/>
    </row>
    <row r="873" spans="3:8" x14ac:dyDescent="0.25">
      <c r="C873" s="1"/>
      <c r="D873" s="1"/>
      <c r="E873" s="1"/>
      <c r="F873" s="1"/>
      <c r="G873" s="1"/>
      <c r="H873" s="1"/>
    </row>
    <row r="874" spans="3:8" x14ac:dyDescent="0.25">
      <c r="C874" s="1"/>
      <c r="D874" s="1"/>
      <c r="E874" s="1"/>
      <c r="F874" s="1"/>
      <c r="G874" s="1"/>
      <c r="H874" s="1"/>
    </row>
    <row r="875" spans="3:8" x14ac:dyDescent="0.25">
      <c r="C875" s="1"/>
      <c r="D875" s="1"/>
      <c r="E875" s="1"/>
      <c r="F875" s="1"/>
      <c r="G875" s="1"/>
      <c r="H875" s="1"/>
    </row>
    <row r="876" spans="3:8" x14ac:dyDescent="0.25">
      <c r="C876" s="1"/>
      <c r="D876" s="1"/>
      <c r="E876" s="1"/>
      <c r="F876" s="1"/>
      <c r="G876" s="1"/>
      <c r="H876" s="1"/>
    </row>
    <row r="877" spans="3:8" x14ac:dyDescent="0.25">
      <c r="C877" s="1"/>
      <c r="D877" s="1"/>
      <c r="E877" s="1"/>
      <c r="F877" s="1"/>
      <c r="G877" s="1"/>
      <c r="H877" s="1"/>
    </row>
    <row r="878" spans="3:8" x14ac:dyDescent="0.25">
      <c r="C878" s="1"/>
      <c r="D878" s="1"/>
      <c r="E878" s="1"/>
      <c r="F878" s="1"/>
      <c r="G878" s="1"/>
      <c r="H878" s="1"/>
    </row>
    <row r="879" spans="3:8" x14ac:dyDescent="0.25">
      <c r="C879" s="1"/>
      <c r="D879" s="1"/>
      <c r="E879" s="1"/>
      <c r="F879" s="1"/>
      <c r="G879" s="1"/>
      <c r="H879" s="1"/>
    </row>
    <row r="880" spans="3:8" x14ac:dyDescent="0.25">
      <c r="C880" s="1"/>
      <c r="D880" s="1"/>
      <c r="E880" s="1"/>
      <c r="F880" s="1"/>
      <c r="G880" s="1"/>
      <c r="H880" s="1"/>
    </row>
    <row r="881" spans="3:8" x14ac:dyDescent="0.25">
      <c r="C881" s="1"/>
      <c r="D881" s="1"/>
      <c r="E881" s="1"/>
      <c r="F881" s="1"/>
      <c r="G881" s="1"/>
      <c r="H881" s="1"/>
    </row>
    <row r="882" spans="3:8" x14ac:dyDescent="0.25">
      <c r="C882" s="1"/>
      <c r="D882" s="1"/>
      <c r="E882" s="1"/>
      <c r="F882" s="1"/>
      <c r="G882" s="1"/>
      <c r="H882" s="1"/>
    </row>
    <row r="883" spans="3:8" x14ac:dyDescent="0.25">
      <c r="C883" s="1"/>
      <c r="D883" s="1"/>
      <c r="E883" s="1"/>
      <c r="F883" s="1"/>
      <c r="G883" s="1"/>
      <c r="H883" s="1"/>
    </row>
    <row r="884" spans="3:8" x14ac:dyDescent="0.25">
      <c r="C884" s="1"/>
      <c r="D884" s="1"/>
      <c r="E884" s="1"/>
      <c r="F884" s="1"/>
      <c r="G884" s="1"/>
      <c r="H884" s="1"/>
    </row>
    <row r="885" spans="3:8" x14ac:dyDescent="0.25">
      <c r="C885" s="1"/>
      <c r="D885" s="1"/>
      <c r="E885" s="1"/>
      <c r="F885" s="1"/>
      <c r="G885" s="1"/>
      <c r="H885" s="1"/>
    </row>
    <row r="886" spans="3:8" x14ac:dyDescent="0.25">
      <c r="C886" s="1"/>
      <c r="D886" s="1"/>
      <c r="E886" s="1"/>
      <c r="F886" s="1"/>
      <c r="G886" s="1"/>
      <c r="H886" s="1"/>
    </row>
    <row r="887" spans="3:8" x14ac:dyDescent="0.25">
      <c r="C887" s="1"/>
      <c r="D887" s="1"/>
      <c r="E887" s="1"/>
      <c r="F887" s="1"/>
      <c r="G887" s="1"/>
      <c r="H887" s="1"/>
    </row>
    <row r="888" spans="3:8" x14ac:dyDescent="0.25">
      <c r="C888" s="1"/>
      <c r="D888" s="1"/>
      <c r="E888" s="1"/>
      <c r="F888" s="1"/>
      <c r="G888" s="1"/>
      <c r="H888" s="1"/>
    </row>
    <row r="889" spans="3:8" x14ac:dyDescent="0.25">
      <c r="C889" s="1"/>
      <c r="D889" s="1"/>
      <c r="E889" s="1"/>
      <c r="F889" s="1"/>
      <c r="G889" s="1"/>
      <c r="H889" s="1"/>
    </row>
    <row r="890" spans="3:8" x14ac:dyDescent="0.25">
      <c r="C890" s="1"/>
      <c r="D890" s="1"/>
      <c r="E890" s="1"/>
      <c r="F890" s="1"/>
      <c r="G890" s="1"/>
      <c r="H890" s="1"/>
    </row>
    <row r="891" spans="3:8" x14ac:dyDescent="0.25">
      <c r="C891" s="1"/>
      <c r="D891" s="1"/>
      <c r="E891" s="1"/>
      <c r="F891" s="1"/>
      <c r="G891" s="1"/>
      <c r="H891" s="1"/>
    </row>
    <row r="892" spans="3:8" x14ac:dyDescent="0.25">
      <c r="C892" s="1"/>
      <c r="D892" s="1"/>
      <c r="E892" s="1"/>
      <c r="F892" s="1"/>
      <c r="G892" s="1"/>
      <c r="H892" s="1"/>
    </row>
    <row r="893" spans="3:8" x14ac:dyDescent="0.25">
      <c r="C893" s="1"/>
      <c r="D893" s="1"/>
      <c r="E893" s="1"/>
      <c r="F893" s="1"/>
      <c r="G893" s="1"/>
      <c r="H893" s="1"/>
    </row>
    <row r="894" spans="3:8" x14ac:dyDescent="0.25">
      <c r="C894" s="1"/>
      <c r="D894" s="1"/>
      <c r="E894" s="1"/>
      <c r="F894" s="1"/>
      <c r="G894" s="1"/>
      <c r="H894" s="1"/>
    </row>
    <row r="895" spans="3:8" x14ac:dyDescent="0.25">
      <c r="C895" s="1"/>
      <c r="D895" s="1"/>
      <c r="E895" s="1"/>
      <c r="F895" s="1"/>
      <c r="G895" s="1"/>
      <c r="H895" s="1"/>
    </row>
    <row r="896" spans="3:8" x14ac:dyDescent="0.25">
      <c r="C896" s="1"/>
      <c r="D896" s="1"/>
      <c r="E896" s="1"/>
      <c r="F896" s="1"/>
      <c r="G896" s="1"/>
      <c r="H896" s="1"/>
    </row>
    <row r="897" spans="3:8" x14ac:dyDescent="0.25">
      <c r="C897" s="1"/>
      <c r="D897" s="1"/>
      <c r="E897" s="1"/>
      <c r="F897" s="1"/>
      <c r="G897" s="1"/>
      <c r="H897" s="1"/>
    </row>
    <row r="898" spans="3:8" x14ac:dyDescent="0.25">
      <c r="C898" s="1"/>
      <c r="D898" s="1"/>
      <c r="E898" s="1"/>
      <c r="F898" s="1"/>
      <c r="G898" s="1"/>
      <c r="H898" s="1"/>
    </row>
    <row r="899" spans="3:8" x14ac:dyDescent="0.25">
      <c r="C899" s="1"/>
      <c r="D899" s="1"/>
      <c r="E899" s="1"/>
      <c r="F899" s="1"/>
      <c r="G899" s="1"/>
      <c r="H899" s="1"/>
    </row>
    <row r="900" spans="3:8" x14ac:dyDescent="0.25">
      <c r="C900" s="1"/>
      <c r="D900" s="1"/>
      <c r="E900" s="1"/>
      <c r="F900" s="1"/>
      <c r="G900" s="1"/>
      <c r="H900" s="1"/>
    </row>
    <row r="901" spans="3:8" x14ac:dyDescent="0.25">
      <c r="C901" s="1"/>
      <c r="D901" s="1"/>
      <c r="E901" s="1"/>
      <c r="F901" s="1"/>
      <c r="G901" s="1"/>
      <c r="H901" s="1"/>
    </row>
    <row r="902" spans="3:8" x14ac:dyDescent="0.25">
      <c r="C902" s="1"/>
      <c r="D902" s="1"/>
      <c r="E902" s="1"/>
      <c r="F902" s="1"/>
      <c r="G902" s="1"/>
      <c r="H902" s="1"/>
    </row>
    <row r="903" spans="3:8" x14ac:dyDescent="0.25">
      <c r="C903" s="1"/>
      <c r="D903" s="1"/>
      <c r="E903" s="1"/>
      <c r="F903" s="1"/>
      <c r="G903" s="1"/>
      <c r="H903" s="1"/>
    </row>
    <row r="904" spans="3:8" x14ac:dyDescent="0.25">
      <c r="C904" s="1"/>
      <c r="D904" s="1"/>
      <c r="E904" s="1"/>
      <c r="F904" s="1"/>
      <c r="G904" s="1"/>
      <c r="H904" s="1"/>
    </row>
    <row r="905" spans="3:8" x14ac:dyDescent="0.25">
      <c r="C905" s="1"/>
      <c r="D905" s="1"/>
      <c r="E905" s="1"/>
      <c r="F905" s="1"/>
      <c r="G905" s="1"/>
      <c r="H905" s="1"/>
    </row>
    <row r="906" spans="3:8" x14ac:dyDescent="0.25">
      <c r="C906" s="1"/>
      <c r="D906" s="1"/>
      <c r="E906" s="1"/>
      <c r="F906" s="1"/>
      <c r="G906" s="1"/>
      <c r="H906" s="1"/>
    </row>
    <row r="907" spans="3:8" x14ac:dyDescent="0.25">
      <c r="C907" s="1"/>
      <c r="D907" s="1"/>
      <c r="E907" s="1"/>
      <c r="F907" s="1"/>
      <c r="G907" s="1"/>
      <c r="H907" s="1"/>
    </row>
    <row r="908" spans="3:8" x14ac:dyDescent="0.25">
      <c r="C908" s="1"/>
      <c r="D908" s="1"/>
      <c r="E908" s="1"/>
      <c r="F908" s="1"/>
      <c r="G908" s="1"/>
      <c r="H908" s="1"/>
    </row>
    <row r="909" spans="3:8" x14ac:dyDescent="0.25">
      <c r="C909" s="1"/>
      <c r="D909" s="1"/>
      <c r="E909" s="1"/>
      <c r="F909" s="1"/>
      <c r="G909" s="1"/>
      <c r="H909" s="1"/>
    </row>
    <row r="910" spans="3:8" x14ac:dyDescent="0.25">
      <c r="C910" s="1"/>
      <c r="D910" s="1"/>
      <c r="E910" s="1"/>
      <c r="F910" s="1"/>
      <c r="G910" s="1"/>
      <c r="H910" s="1"/>
    </row>
    <row r="911" spans="3:8" x14ac:dyDescent="0.25">
      <c r="C911" s="1"/>
      <c r="D911" s="1"/>
      <c r="E911" s="1"/>
      <c r="F911" s="1"/>
      <c r="G911" s="1"/>
      <c r="H911" s="1"/>
    </row>
    <row r="912" spans="3:8" x14ac:dyDescent="0.25">
      <c r="C912" s="1"/>
      <c r="D912" s="1"/>
      <c r="E912" s="1"/>
      <c r="F912" s="1"/>
      <c r="G912" s="1"/>
      <c r="H912" s="1"/>
    </row>
    <row r="913" spans="3:8" x14ac:dyDescent="0.25">
      <c r="C913" s="1"/>
      <c r="D913" s="1"/>
      <c r="E913" s="1"/>
      <c r="F913" s="1"/>
      <c r="G913" s="1"/>
      <c r="H913" s="1"/>
    </row>
    <row r="914" spans="3:8" x14ac:dyDescent="0.25">
      <c r="C914" s="1"/>
      <c r="D914" s="1"/>
      <c r="E914" s="1"/>
      <c r="F914" s="1"/>
      <c r="G914" s="1"/>
      <c r="H914" s="1"/>
    </row>
    <row r="915" spans="3:8" x14ac:dyDescent="0.25">
      <c r="C915" s="1"/>
      <c r="D915" s="1"/>
      <c r="E915" s="1"/>
      <c r="F915" s="1"/>
      <c r="G915" s="1"/>
      <c r="H915" s="1"/>
    </row>
    <row r="916" spans="3:8" x14ac:dyDescent="0.25">
      <c r="C916" s="1"/>
      <c r="D916" s="1"/>
      <c r="E916" s="1"/>
      <c r="F916" s="1"/>
      <c r="G916" s="1"/>
      <c r="H916" s="1"/>
    </row>
    <row r="917" spans="3:8" x14ac:dyDescent="0.25">
      <c r="C917" s="1"/>
      <c r="D917" s="1"/>
      <c r="E917" s="1"/>
      <c r="F917" s="1"/>
      <c r="G917" s="1"/>
      <c r="H917" s="1"/>
    </row>
    <row r="918" spans="3:8" x14ac:dyDescent="0.25">
      <c r="C918" s="1"/>
      <c r="D918" s="1"/>
      <c r="E918" s="1"/>
      <c r="F918" s="1"/>
      <c r="G918" s="1"/>
      <c r="H918" s="1"/>
    </row>
    <row r="919" spans="3:8" x14ac:dyDescent="0.25">
      <c r="C919" s="1"/>
      <c r="D919" s="1"/>
      <c r="E919" s="1"/>
      <c r="F919" s="1"/>
      <c r="G919" s="1"/>
      <c r="H919" s="1"/>
    </row>
    <row r="920" spans="3:8" x14ac:dyDescent="0.25">
      <c r="C920" s="1"/>
      <c r="D920" s="1"/>
      <c r="E920" s="1"/>
      <c r="F920" s="1"/>
      <c r="G920" s="1"/>
      <c r="H920" s="1"/>
    </row>
    <row r="921" spans="3:8" x14ac:dyDescent="0.25">
      <c r="C921" s="1"/>
      <c r="D921" s="1"/>
      <c r="E921" s="1"/>
      <c r="F921" s="1"/>
      <c r="G921" s="1"/>
      <c r="H921" s="1"/>
    </row>
    <row r="922" spans="3:8" x14ac:dyDescent="0.25">
      <c r="C922" s="1"/>
      <c r="D922" s="1"/>
      <c r="E922" s="1"/>
      <c r="F922" s="1"/>
      <c r="G922" s="1"/>
      <c r="H922" s="1"/>
    </row>
    <row r="923" spans="3:8" x14ac:dyDescent="0.25">
      <c r="C923" s="1"/>
      <c r="D923" s="1"/>
      <c r="E923" s="1"/>
      <c r="F923" s="1"/>
      <c r="G923" s="1"/>
      <c r="H923" s="1"/>
    </row>
    <row r="924" spans="3:8" x14ac:dyDescent="0.25">
      <c r="C924" s="1"/>
      <c r="D924" s="1"/>
      <c r="E924" s="1"/>
      <c r="F924" s="1"/>
      <c r="G924" s="1"/>
      <c r="H924" s="1"/>
    </row>
    <row r="925" spans="3:8" x14ac:dyDescent="0.25">
      <c r="C925" s="1"/>
      <c r="D925" s="1"/>
      <c r="E925" s="1"/>
      <c r="F925" s="1"/>
      <c r="G925" s="1"/>
      <c r="H925" s="1"/>
    </row>
    <row r="926" spans="3:8" x14ac:dyDescent="0.25">
      <c r="C926" s="1"/>
      <c r="D926" s="1"/>
      <c r="E926" s="1"/>
      <c r="F926" s="1"/>
      <c r="G926" s="1"/>
      <c r="H926" s="1"/>
    </row>
    <row r="927" spans="3:8" x14ac:dyDescent="0.25">
      <c r="C927" s="1"/>
      <c r="D927" s="1"/>
      <c r="E927" s="1"/>
      <c r="F927" s="1"/>
      <c r="G927" s="1"/>
      <c r="H927" s="1"/>
    </row>
    <row r="928" spans="3:8" x14ac:dyDescent="0.25">
      <c r="C928" s="1"/>
      <c r="D928" s="1"/>
      <c r="E928" s="1"/>
      <c r="F928" s="1"/>
      <c r="G928" s="1"/>
      <c r="H928" s="1"/>
    </row>
    <row r="929" spans="3:8" x14ac:dyDescent="0.25">
      <c r="C929" s="1"/>
      <c r="D929" s="1"/>
      <c r="E929" s="1"/>
      <c r="F929" s="1"/>
      <c r="G929" s="1"/>
      <c r="H929" s="1"/>
    </row>
    <row r="930" spans="3:8" x14ac:dyDescent="0.25">
      <c r="C930" s="1"/>
      <c r="D930" s="1"/>
      <c r="E930" s="1"/>
      <c r="F930" s="1"/>
      <c r="G930" s="1"/>
      <c r="H930" s="1"/>
    </row>
    <row r="931" spans="3:8" x14ac:dyDescent="0.25">
      <c r="C931" s="1"/>
      <c r="D931" s="1"/>
      <c r="E931" s="1"/>
      <c r="F931" s="1"/>
      <c r="G931" s="1"/>
      <c r="H931" s="1"/>
    </row>
    <row r="932" spans="3:8" x14ac:dyDescent="0.25">
      <c r="C932" s="1"/>
      <c r="D932" s="1"/>
      <c r="E932" s="1"/>
      <c r="F932" s="1"/>
      <c r="G932" s="1"/>
      <c r="H932" s="1"/>
    </row>
    <row r="933" spans="3:8" x14ac:dyDescent="0.25">
      <c r="C933" s="1"/>
      <c r="D933" s="1"/>
      <c r="E933" s="1"/>
      <c r="F933" s="1"/>
      <c r="G933" s="1"/>
      <c r="H933" s="1"/>
    </row>
    <row r="934" spans="3:8" x14ac:dyDescent="0.25">
      <c r="C934" s="1"/>
      <c r="D934" s="1"/>
      <c r="E934" s="1"/>
      <c r="F934" s="1"/>
      <c r="G934" s="1"/>
      <c r="H934" s="1"/>
    </row>
    <row r="935" spans="3:8" x14ac:dyDescent="0.25">
      <c r="C935" s="1"/>
      <c r="D935" s="1"/>
      <c r="E935" s="1"/>
      <c r="F935" s="1"/>
      <c r="G935" s="1"/>
      <c r="H935" s="1"/>
    </row>
    <row r="936" spans="3:8" x14ac:dyDescent="0.25">
      <c r="C936" s="1"/>
      <c r="D936" s="1"/>
      <c r="E936" s="1"/>
      <c r="F936" s="1"/>
      <c r="G936" s="1"/>
      <c r="H936" s="1"/>
    </row>
    <row r="937" spans="3:8" x14ac:dyDescent="0.25">
      <c r="C937" s="1"/>
      <c r="D937" s="1"/>
      <c r="E937" s="1"/>
      <c r="F937" s="1"/>
      <c r="G937" s="1"/>
      <c r="H937" s="1"/>
    </row>
    <row r="938" spans="3:8" x14ac:dyDescent="0.25">
      <c r="C938" s="1"/>
      <c r="D938" s="1"/>
      <c r="E938" s="1"/>
      <c r="F938" s="1"/>
      <c r="G938" s="1"/>
      <c r="H938" s="1"/>
    </row>
    <row r="939" spans="3:8" x14ac:dyDescent="0.25">
      <c r="C939" s="1"/>
      <c r="D939" s="1"/>
      <c r="E939" s="1"/>
      <c r="F939" s="1"/>
      <c r="G939" s="1"/>
      <c r="H939" s="1"/>
    </row>
    <row r="940" spans="3:8" x14ac:dyDescent="0.25">
      <c r="C940" s="1"/>
      <c r="D940" s="1"/>
      <c r="E940" s="1"/>
      <c r="F940" s="1"/>
      <c r="G940" s="1"/>
      <c r="H940" s="1"/>
    </row>
    <row r="941" spans="3:8" x14ac:dyDescent="0.25">
      <c r="C941" s="1"/>
      <c r="D941" s="1"/>
      <c r="E941" s="1"/>
      <c r="F941" s="1"/>
      <c r="G941" s="1"/>
      <c r="H941" s="1"/>
    </row>
    <row r="942" spans="3:8" x14ac:dyDescent="0.25">
      <c r="C942" s="1"/>
      <c r="D942" s="1"/>
      <c r="E942" s="1"/>
      <c r="F942" s="1"/>
      <c r="G942" s="1"/>
      <c r="H942" s="1"/>
    </row>
    <row r="943" spans="3:8" x14ac:dyDescent="0.25">
      <c r="C943" s="1"/>
      <c r="D943" s="1"/>
      <c r="E943" s="1"/>
      <c r="F943" s="1"/>
      <c r="G943" s="1"/>
      <c r="H943" s="1"/>
    </row>
    <row r="944" spans="3:8" x14ac:dyDescent="0.25">
      <c r="C944" s="1"/>
      <c r="D944" s="1"/>
      <c r="E944" s="1"/>
      <c r="F944" s="1"/>
      <c r="G944" s="1"/>
      <c r="H944" s="1"/>
    </row>
    <row r="945" spans="3:8" x14ac:dyDescent="0.25">
      <c r="C945" s="1"/>
      <c r="D945" s="1"/>
      <c r="E945" s="1"/>
      <c r="F945" s="1"/>
      <c r="G945" s="1"/>
      <c r="H945" s="1"/>
    </row>
    <row r="946" spans="3:8" x14ac:dyDescent="0.25">
      <c r="C946" s="1"/>
      <c r="D946" s="1"/>
      <c r="E946" s="1"/>
      <c r="F946" s="1"/>
      <c r="G946" s="1"/>
      <c r="H946" s="1"/>
    </row>
    <row r="947" spans="3:8" x14ac:dyDescent="0.25">
      <c r="C947" s="1"/>
      <c r="D947" s="1"/>
      <c r="E947" s="1"/>
      <c r="F947" s="1"/>
      <c r="G947" s="1"/>
      <c r="H947" s="1"/>
    </row>
    <row r="948" spans="3:8" x14ac:dyDescent="0.25">
      <c r="C948" s="1"/>
      <c r="D948" s="1"/>
      <c r="E948" s="1"/>
      <c r="F948" s="1"/>
      <c r="G948" s="1"/>
      <c r="H948" s="1"/>
    </row>
    <row r="949" spans="3:8" x14ac:dyDescent="0.25">
      <c r="C949" s="1"/>
      <c r="D949" s="1"/>
      <c r="E949" s="1"/>
      <c r="F949" s="1"/>
      <c r="G949" s="1"/>
      <c r="H949" s="1"/>
    </row>
    <row r="950" spans="3:8" x14ac:dyDescent="0.25">
      <c r="C950" s="1"/>
      <c r="D950" s="1"/>
      <c r="E950" s="1"/>
      <c r="F950" s="1"/>
      <c r="G950" s="1"/>
      <c r="H950" s="1"/>
    </row>
    <row r="951" spans="3:8" x14ac:dyDescent="0.25">
      <c r="C951" s="1"/>
      <c r="D951" s="1"/>
      <c r="E951" s="1"/>
      <c r="F951" s="1"/>
      <c r="G951" s="1"/>
      <c r="H951" s="1"/>
    </row>
    <row r="952" spans="3:8" x14ac:dyDescent="0.25">
      <c r="C952" s="1"/>
      <c r="D952" s="1"/>
      <c r="E952" s="1"/>
      <c r="F952" s="1"/>
      <c r="G952" s="1"/>
      <c r="H952" s="1"/>
    </row>
    <row r="953" spans="3:8" x14ac:dyDescent="0.25">
      <c r="C953" s="1"/>
      <c r="D953" s="1"/>
      <c r="E953" s="1"/>
      <c r="F953" s="1"/>
      <c r="G953" s="1"/>
      <c r="H953" s="1"/>
    </row>
    <row r="954" spans="3:8" x14ac:dyDescent="0.25">
      <c r="C954" s="1"/>
      <c r="D954" s="1"/>
      <c r="E954" s="1"/>
      <c r="F954" s="1"/>
      <c r="G954" s="1"/>
      <c r="H954" s="1"/>
    </row>
    <row r="955" spans="3:8" x14ac:dyDescent="0.25">
      <c r="C955" s="1"/>
      <c r="D955" s="1"/>
      <c r="E955" s="1"/>
      <c r="F955" s="1"/>
      <c r="G955" s="1"/>
      <c r="H955" s="1"/>
    </row>
    <row r="956" spans="3:8" x14ac:dyDescent="0.25">
      <c r="C956" s="1"/>
      <c r="D956" s="1"/>
      <c r="E956" s="1"/>
      <c r="F956" s="1"/>
      <c r="G956" s="1"/>
      <c r="H956" s="1"/>
    </row>
    <row r="957" spans="3:8" x14ac:dyDescent="0.25">
      <c r="C957" s="1"/>
      <c r="D957" s="1"/>
      <c r="E957" s="1"/>
      <c r="F957" s="1"/>
      <c r="G957" s="1"/>
      <c r="H957" s="1"/>
    </row>
    <row r="958" spans="3:8" x14ac:dyDescent="0.25">
      <c r="C958" s="1"/>
      <c r="D958" s="1"/>
      <c r="E958" s="1"/>
      <c r="F958" s="1"/>
      <c r="G958" s="1"/>
      <c r="H958" s="1"/>
    </row>
    <row r="959" spans="3:8" x14ac:dyDescent="0.25">
      <c r="C959" s="1"/>
      <c r="D959" s="1"/>
      <c r="E959" s="1"/>
      <c r="F959" s="1"/>
      <c r="G959" s="1"/>
      <c r="H959" s="1"/>
    </row>
    <row r="960" spans="3:8" x14ac:dyDescent="0.25">
      <c r="C960" s="1"/>
      <c r="D960" s="1"/>
      <c r="E960" s="1"/>
      <c r="F960" s="1"/>
      <c r="G960" s="1"/>
      <c r="H960" s="1"/>
    </row>
    <row r="961" spans="3:8" x14ac:dyDescent="0.25">
      <c r="C961" s="1"/>
      <c r="D961" s="1"/>
      <c r="E961" s="1"/>
      <c r="F961" s="1"/>
      <c r="G961" s="1"/>
      <c r="H961" s="1"/>
    </row>
    <row r="962" spans="3:8" x14ac:dyDescent="0.25">
      <c r="C962" s="1"/>
      <c r="D962" s="1"/>
      <c r="E962" s="1"/>
      <c r="F962" s="1"/>
      <c r="G962" s="1"/>
      <c r="H962" s="1"/>
    </row>
    <row r="963" spans="3:8" x14ac:dyDescent="0.25">
      <c r="C963" s="1"/>
      <c r="D963" s="1"/>
      <c r="E963" s="1"/>
      <c r="F963" s="1"/>
      <c r="G963" s="1"/>
      <c r="H963" s="1"/>
    </row>
    <row r="964" spans="3:8" x14ac:dyDescent="0.25">
      <c r="C964" s="1"/>
      <c r="D964" s="1"/>
      <c r="E964" s="1"/>
      <c r="F964" s="1"/>
      <c r="G964" s="1"/>
      <c r="H964" s="1"/>
    </row>
    <row r="965" spans="3:8" x14ac:dyDescent="0.25">
      <c r="C965" s="1"/>
      <c r="D965" s="1"/>
      <c r="E965" s="1"/>
      <c r="F965" s="1"/>
      <c r="G965" s="1"/>
      <c r="H965" s="1"/>
    </row>
    <row r="966" spans="3:8" x14ac:dyDescent="0.25">
      <c r="C966" s="1"/>
      <c r="D966" s="1"/>
      <c r="E966" s="1"/>
      <c r="F966" s="1"/>
      <c r="G966" s="1"/>
      <c r="H966" s="1"/>
    </row>
    <row r="967" spans="3:8" x14ac:dyDescent="0.25">
      <c r="C967" s="1"/>
      <c r="D967" s="1"/>
      <c r="E967" s="1"/>
      <c r="F967" s="1"/>
      <c r="G967" s="1"/>
      <c r="H967" s="1"/>
    </row>
    <row r="968" spans="3:8" x14ac:dyDescent="0.25">
      <c r="C968" s="1"/>
      <c r="D968" s="1"/>
      <c r="E968" s="1"/>
      <c r="F968" s="1"/>
      <c r="G968" s="1"/>
      <c r="H968" s="1"/>
    </row>
    <row r="969" spans="3:8" x14ac:dyDescent="0.25">
      <c r="C969" s="1"/>
      <c r="D969" s="1"/>
      <c r="E969" s="1"/>
      <c r="F969" s="1"/>
      <c r="G969" s="1"/>
      <c r="H969" s="1"/>
    </row>
    <row r="970" spans="3:8" x14ac:dyDescent="0.25">
      <c r="C970" s="1"/>
      <c r="D970" s="1"/>
      <c r="E970" s="1"/>
      <c r="F970" s="1"/>
      <c r="G970" s="1"/>
      <c r="H970" s="1"/>
    </row>
    <row r="971" spans="3:8" x14ac:dyDescent="0.25">
      <c r="C971" s="1"/>
      <c r="D971" s="1"/>
      <c r="E971" s="1"/>
      <c r="F971" s="1"/>
      <c r="G971" s="1"/>
      <c r="H971" s="1"/>
    </row>
    <row r="972" spans="3:8" x14ac:dyDescent="0.25">
      <c r="C972" s="1"/>
      <c r="D972" s="1"/>
      <c r="E972" s="1"/>
      <c r="F972" s="1"/>
      <c r="G972" s="1"/>
      <c r="H972" s="1"/>
    </row>
    <row r="973" spans="3:8" x14ac:dyDescent="0.25">
      <c r="C973" s="1"/>
      <c r="D973" s="1"/>
      <c r="E973" s="1"/>
      <c r="F973" s="1"/>
      <c r="G973" s="1"/>
      <c r="H973" s="1"/>
    </row>
    <row r="974" spans="3:8" x14ac:dyDescent="0.25">
      <c r="C974" s="1"/>
      <c r="D974" s="1"/>
      <c r="E974" s="1"/>
      <c r="F974" s="1"/>
      <c r="G974" s="1"/>
      <c r="H974" s="1"/>
    </row>
    <row r="975" spans="3:8" x14ac:dyDescent="0.25">
      <c r="C975" s="1"/>
      <c r="D975" s="1"/>
      <c r="E975" s="1"/>
      <c r="F975" s="1"/>
      <c r="G975" s="1"/>
      <c r="H975" s="1"/>
    </row>
    <row r="976" spans="3:8" x14ac:dyDescent="0.25">
      <c r="C976" s="1"/>
      <c r="D976" s="1"/>
      <c r="E976" s="1"/>
      <c r="F976" s="1"/>
      <c r="G976" s="1"/>
      <c r="H976" s="1"/>
    </row>
    <row r="977" spans="3:8" x14ac:dyDescent="0.25">
      <c r="C977" s="1"/>
      <c r="D977" s="1"/>
      <c r="E977" s="1"/>
      <c r="F977" s="1"/>
      <c r="G977" s="1"/>
      <c r="H977" s="1"/>
    </row>
    <row r="978" spans="3:8" x14ac:dyDescent="0.25">
      <c r="C978" s="1"/>
      <c r="D978" s="1"/>
      <c r="E978" s="1"/>
      <c r="F978" s="1"/>
      <c r="G978" s="1"/>
      <c r="H978" s="1"/>
    </row>
    <row r="979" spans="3:8" x14ac:dyDescent="0.25">
      <c r="C979" s="1"/>
      <c r="D979" s="1"/>
      <c r="E979" s="1"/>
      <c r="F979" s="1"/>
      <c r="G979" s="1"/>
      <c r="H979" s="1"/>
    </row>
    <row r="980" spans="3:8" x14ac:dyDescent="0.25">
      <c r="C980" s="1"/>
      <c r="D980" s="1"/>
      <c r="E980" s="1"/>
      <c r="F980" s="1"/>
      <c r="G980" s="1"/>
      <c r="H980" s="1"/>
    </row>
    <row r="981" spans="3:8" x14ac:dyDescent="0.25">
      <c r="C981" s="1"/>
      <c r="D981" s="1"/>
      <c r="E981" s="1"/>
      <c r="F981" s="1"/>
      <c r="G981" s="1"/>
      <c r="H981" s="1"/>
    </row>
    <row r="982" spans="3:8" x14ac:dyDescent="0.25">
      <c r="C982" s="1"/>
      <c r="D982" s="1"/>
      <c r="E982" s="1"/>
      <c r="F982" s="1"/>
      <c r="G982" s="1"/>
      <c r="H982" s="1"/>
    </row>
    <row r="983" spans="3:8" x14ac:dyDescent="0.25">
      <c r="C983" s="1"/>
      <c r="D983" s="1"/>
      <c r="E983" s="1"/>
      <c r="F983" s="1"/>
      <c r="G983" s="1"/>
      <c r="H983" s="1"/>
    </row>
    <row r="984" spans="3:8" x14ac:dyDescent="0.25">
      <c r="C984" s="1"/>
      <c r="D984" s="1"/>
      <c r="E984" s="1"/>
      <c r="F984" s="1"/>
      <c r="G984" s="1"/>
      <c r="H984" s="1"/>
    </row>
    <row r="985" spans="3:8" x14ac:dyDescent="0.25">
      <c r="C985" s="1"/>
      <c r="D985" s="1"/>
      <c r="E985" s="1"/>
      <c r="F985" s="1"/>
      <c r="G985" s="1"/>
      <c r="H985" s="1"/>
    </row>
    <row r="986" spans="3:8" x14ac:dyDescent="0.25">
      <c r="C986" s="1"/>
      <c r="D986" s="1"/>
      <c r="E986" s="1"/>
      <c r="F986" s="1"/>
      <c r="G986" s="1"/>
      <c r="H986" s="1"/>
    </row>
    <row r="987" spans="3:8" x14ac:dyDescent="0.25">
      <c r="C987" s="1"/>
      <c r="D987" s="1"/>
      <c r="E987" s="1"/>
      <c r="F987" s="1"/>
      <c r="G987" s="1"/>
      <c r="H987" s="1"/>
    </row>
    <row r="988" spans="3:8" x14ac:dyDescent="0.25">
      <c r="C988" s="1"/>
      <c r="D988" s="1"/>
      <c r="E988" s="1"/>
      <c r="F988" s="1"/>
      <c r="G988" s="1"/>
      <c r="H988" s="1"/>
    </row>
    <row r="989" spans="3:8" x14ac:dyDescent="0.25">
      <c r="C989" s="1"/>
      <c r="D989" s="1"/>
      <c r="E989" s="1"/>
      <c r="F989" s="1"/>
      <c r="G989" s="1"/>
      <c r="H989" s="1"/>
    </row>
    <row r="990" spans="3:8" x14ac:dyDescent="0.25">
      <c r="C990" s="1"/>
      <c r="D990" s="1"/>
      <c r="E990" s="1"/>
      <c r="F990" s="1"/>
      <c r="G990" s="1"/>
      <c r="H990" s="1"/>
    </row>
    <row r="991" spans="3:8" x14ac:dyDescent="0.25">
      <c r="C991" s="1"/>
      <c r="D991" s="1"/>
      <c r="E991" s="1"/>
      <c r="F991" s="1"/>
      <c r="G991" s="1"/>
      <c r="H991" s="1"/>
    </row>
    <row r="992" spans="3:8" x14ac:dyDescent="0.25">
      <c r="C992" s="1"/>
      <c r="D992" s="1"/>
      <c r="E992" s="1"/>
      <c r="F992" s="1"/>
      <c r="G992" s="1"/>
      <c r="H992" s="1"/>
    </row>
    <row r="993" spans="3:8" x14ac:dyDescent="0.25">
      <c r="C993" s="1"/>
      <c r="D993" s="1"/>
      <c r="E993" s="1"/>
      <c r="F993" s="1"/>
      <c r="G993" s="1"/>
      <c r="H993" s="1"/>
    </row>
    <row r="994" spans="3:8" x14ac:dyDescent="0.25">
      <c r="C994" s="1"/>
      <c r="D994" s="1"/>
      <c r="E994" s="1"/>
      <c r="F994" s="1"/>
      <c r="G994" s="1"/>
      <c r="H994" s="1"/>
    </row>
    <row r="995" spans="3:8" x14ac:dyDescent="0.25">
      <c r="C995" s="1"/>
      <c r="D995" s="1"/>
      <c r="E995" s="1"/>
      <c r="F995" s="1"/>
      <c r="G995" s="1"/>
      <c r="H995" s="1"/>
    </row>
    <row r="996" spans="3:8" x14ac:dyDescent="0.25">
      <c r="C996" s="1"/>
      <c r="D996" s="1"/>
      <c r="E996" s="1"/>
      <c r="F996" s="1"/>
      <c r="G996" s="1"/>
      <c r="H996" s="1"/>
    </row>
    <row r="997" spans="3:8" x14ac:dyDescent="0.25">
      <c r="C997" s="1"/>
      <c r="D997" s="1"/>
      <c r="E997" s="1"/>
      <c r="F997" s="1"/>
      <c r="G997" s="1"/>
      <c r="H997" s="1"/>
    </row>
    <row r="998" spans="3:8" x14ac:dyDescent="0.25">
      <c r="C998" s="1"/>
      <c r="D998" s="1"/>
      <c r="E998" s="1"/>
      <c r="F998" s="1"/>
      <c r="G998" s="1"/>
      <c r="H998" s="1"/>
    </row>
    <row r="999" spans="3:8" x14ac:dyDescent="0.25">
      <c r="C999" s="1"/>
      <c r="D999" s="1"/>
      <c r="E999" s="1"/>
      <c r="F999" s="1"/>
      <c r="G999" s="1"/>
      <c r="H999" s="1"/>
    </row>
  </sheetData>
  <sortState xmlns:xlrd2="http://schemas.microsoft.com/office/spreadsheetml/2017/richdata2" ref="A3:AA147">
    <sortCondition ref="W2"/>
  </sortState>
  <phoneticPr fontId="6" type="noConversion"/>
  <conditionalFormatting sqref="I3:I147">
    <cfRule type="expression" dxfId="28" priority="5">
      <formula>I3&lt;&gt;0</formula>
    </cfRule>
  </conditionalFormatting>
  <conditionalFormatting sqref="P3:P147">
    <cfRule type="expression" dxfId="27" priority="4">
      <formula>P3&lt;&gt;0</formula>
    </cfRule>
  </conditionalFormatting>
  <conditionalFormatting sqref="Y3:Y147">
    <cfRule type="expression" dxfId="26" priority="3">
      <formula>Y3&lt;X3</formula>
    </cfRule>
  </conditionalFormatting>
  <conditionalFormatting sqref="J3:O147">
    <cfRule type="expression" dxfId="25" priority="2">
      <formula>IF(J3&gt;0,COUNTIF($J3:J3,J3)&gt;1,0)</formula>
    </cfRule>
  </conditionalFormatting>
  <conditionalFormatting sqref="AI1:AK1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{7ADB9810-D7EC-4827-AB24-9B9EC887F1F9}</x14:id>
        </ext>
      </extLst>
    </cfRule>
  </conditionalFormatting>
  <pageMargins left="0.7" right="0.7" top="0.75" bottom="0.75" header="0.3" footer="0.3"/>
  <pageSetup paperSize="0" orientation="portrait" horizontalDpi="0" verticalDpi="0" copies="0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DB9810-D7EC-4827-AB24-9B9EC887F1F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AI1:AK1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L32"/>
  <sheetViews>
    <sheetView workbookViewId="0">
      <selection activeCell="A2" sqref="A2"/>
    </sheetView>
  </sheetViews>
  <sheetFormatPr defaultColWidth="11.42578125" defaultRowHeight="15" x14ac:dyDescent="0.25"/>
  <cols>
    <col min="1" max="1" width="3.7109375" bestFit="1" customWidth="1"/>
    <col min="2" max="2" width="38" bestFit="1" customWidth="1"/>
    <col min="3" max="9" width="3.7109375" style="13" bestFit="1" customWidth="1"/>
    <col min="10" max="10" width="6" style="14" bestFit="1" customWidth="1"/>
    <col min="11" max="15" width="3.7109375" style="14" bestFit="1" customWidth="1"/>
    <col min="16" max="19" width="3.7109375" bestFit="1" customWidth="1"/>
    <col min="20" max="20" width="4.5703125" bestFit="1" customWidth="1"/>
    <col min="21" max="21" width="6.140625" bestFit="1" customWidth="1"/>
    <col min="22" max="24" width="3.7109375" bestFit="1" customWidth="1"/>
    <col min="28" max="28" width="3.7109375" bestFit="1" customWidth="1"/>
    <col min="29" max="29" width="4.5703125" bestFit="1" customWidth="1"/>
    <col min="37" max="38" width="3.7109375" bestFit="1" customWidth="1"/>
  </cols>
  <sheetData>
    <row r="1" spans="1:38" ht="21" x14ac:dyDescent="0.35">
      <c r="J1" s="17">
        <f ca="1">SUM(tblAteliers[[Trop1]:[Trop6]])</f>
        <v>0</v>
      </c>
      <c r="R1" s="43">
        <f ca="1">SUM(tblAteliers[delta])</f>
        <v>40</v>
      </c>
    </row>
    <row r="2" spans="1:38" s="44" customFormat="1" ht="50.25" x14ac:dyDescent="0.25">
      <c r="A2" s="44" t="s">
        <v>178</v>
      </c>
      <c r="B2" s="44" t="s">
        <v>143</v>
      </c>
      <c r="C2" s="27" t="s">
        <v>243</v>
      </c>
      <c r="D2" s="27" t="s">
        <v>244</v>
      </c>
      <c r="E2" s="27" t="s">
        <v>245</v>
      </c>
      <c r="F2" s="27" t="s">
        <v>246</v>
      </c>
      <c r="G2" s="27" t="s">
        <v>247</v>
      </c>
      <c r="H2" s="27" t="s">
        <v>248</v>
      </c>
      <c r="I2" s="27" t="s">
        <v>207</v>
      </c>
      <c r="J2" s="27" t="s">
        <v>208</v>
      </c>
      <c r="K2" s="27" t="s">
        <v>209</v>
      </c>
      <c r="L2" s="27" t="s">
        <v>210</v>
      </c>
      <c r="M2" s="27" t="s">
        <v>211</v>
      </c>
      <c r="N2" s="27" t="s">
        <v>212</v>
      </c>
      <c r="O2" s="26" t="s">
        <v>222</v>
      </c>
      <c r="P2" s="26" t="s">
        <v>223</v>
      </c>
      <c r="Q2" s="26" t="s">
        <v>224</v>
      </c>
      <c r="R2" s="26" t="s">
        <v>225</v>
      </c>
      <c r="S2" s="26" t="s">
        <v>226</v>
      </c>
      <c r="T2" s="26" t="s">
        <v>227</v>
      </c>
      <c r="U2" s="44" t="s">
        <v>220</v>
      </c>
      <c r="V2" s="44" t="s">
        <v>238</v>
      </c>
      <c r="W2" s="44" t="s">
        <v>242</v>
      </c>
      <c r="X2" s="44" t="s">
        <v>249</v>
      </c>
      <c r="AB2" s="44" t="s">
        <v>196</v>
      </c>
      <c r="AC2" s="44" t="s">
        <v>197</v>
      </c>
      <c r="AK2" s="44">
        <v>2485</v>
      </c>
      <c r="AL2" s="44">
        <v>722</v>
      </c>
    </row>
    <row r="3" spans="1:38" x14ac:dyDescent="0.25">
      <c r="A3">
        <f t="shared" ref="A3:A30" si="0">ROW()-1</f>
        <v>2</v>
      </c>
      <c r="B3" t="s">
        <v>144</v>
      </c>
      <c r="C3" s="13">
        <v>8</v>
      </c>
      <c r="D3" s="13">
        <v>8</v>
      </c>
      <c r="E3" s="13">
        <v>8</v>
      </c>
      <c r="F3" s="13">
        <v>8</v>
      </c>
      <c r="G3" s="13">
        <v>8</v>
      </c>
      <c r="H3" s="13">
        <v>8</v>
      </c>
      <c r="I3" s="13" cm="1">
        <f t="array" aca="1" ref="I3" ca="1">COUNTIF(rotation1,$A3)</f>
        <v>7</v>
      </c>
      <c r="J3" s="13" cm="1">
        <f t="array" aca="1" ref="J3" ca="1">COUNTIF(rotation2,$A3)</f>
        <v>5</v>
      </c>
      <c r="K3" s="13" cm="1">
        <f t="array" aca="1" ref="K3" ca="1">COUNTIF(rotation3,$A3)</f>
        <v>6</v>
      </c>
      <c r="L3" s="13" cm="1">
        <f t="array" aca="1" ref="L3" ca="1">COUNTIF(rotation4,$A3)</f>
        <v>6</v>
      </c>
      <c r="M3" s="13" cm="1">
        <f t="array" aca="1" ref="M3" ca="1">COUNTIF(rotation5,$A3)</f>
        <v>7</v>
      </c>
      <c r="N3" s="13" cm="1">
        <f t="array" aca="1" ref="N3" ca="1">COUNTIF(rotation6,$A3)</f>
        <v>2</v>
      </c>
      <c r="O3" s="14">
        <f ca="1">MAX(I3-C3,0)</f>
        <v>0</v>
      </c>
      <c r="P3" s="14">
        <f t="shared" ref="P3:T3" ca="1" si="1">MAX(J3-D3,0)</f>
        <v>0</v>
      </c>
      <c r="Q3" s="14">
        <f t="shared" ca="1" si="1"/>
        <v>0</v>
      </c>
      <c r="R3" s="14">
        <f t="shared" ca="1" si="1"/>
        <v>0</v>
      </c>
      <c r="S3" s="14">
        <f t="shared" ca="1" si="1"/>
        <v>0</v>
      </c>
      <c r="T3" s="14">
        <f t="shared" ca="1" si="1"/>
        <v>0</v>
      </c>
      <c r="U3" s="14">
        <f ca="1">SUM(tblAteliers[[#This Row],[rotation1]:[rotation6]])</f>
        <v>33</v>
      </c>
      <c r="V3" s="14">
        <f>COUNTIF(VOEUX,tblAteliers[[#This Row],[Code]])</f>
        <v>33</v>
      </c>
      <c r="W3" s="14">
        <f ca="1">+tblAteliers[[#This Row],[voeux]]-tblAteliers[[#This Row],[total]]</f>
        <v>0</v>
      </c>
      <c r="X3" s="14">
        <f ca="1">RANK(tblAteliers[[#This Row],[total]],tblAteliers[total],1)</f>
        <v>19</v>
      </c>
      <c r="AB3">
        <f>COUNTIF('BASE VOEUX'!$C$3:$H$147,tblAteliers[[#This Row],[Code]])</f>
        <v>33</v>
      </c>
      <c r="AC3" s="10">
        <f>AB3/$T$31</f>
        <v>4.2145593869731802E-2</v>
      </c>
    </row>
    <row r="4" spans="1:38" x14ac:dyDescent="0.25">
      <c r="A4">
        <f t="shared" si="0"/>
        <v>3</v>
      </c>
      <c r="B4" t="s">
        <v>145</v>
      </c>
      <c r="E4" s="13">
        <v>8</v>
      </c>
      <c r="H4" s="13">
        <v>8</v>
      </c>
      <c r="I4" s="13" cm="1">
        <f t="array" aca="1" ref="I4" ca="1">COUNTIF(rotation1,$A4)</f>
        <v>0</v>
      </c>
      <c r="J4" s="13" cm="1">
        <f t="array" aca="1" ref="J4" ca="1">COUNTIF(rotation2,$A4)</f>
        <v>0</v>
      </c>
      <c r="K4" s="13" cm="1">
        <f t="array" aca="1" ref="K4" ca="1">COUNTIF(rotation3,$A4)</f>
        <v>1</v>
      </c>
      <c r="L4" s="13" cm="1">
        <f t="array" aca="1" ref="L4" ca="1">COUNTIF(rotation4,$A4)</f>
        <v>0</v>
      </c>
      <c r="M4" s="13" cm="1">
        <f t="array" aca="1" ref="M4" ca="1">COUNTIF(rotation5,$A4)</f>
        <v>0</v>
      </c>
      <c r="N4" s="13" cm="1">
        <f t="array" aca="1" ref="N4" ca="1">COUNTIF(rotation6,$A4)</f>
        <v>5</v>
      </c>
      <c r="O4" s="14">
        <f t="shared" ref="O4:O30" ca="1" si="2">MAX(I4-C4,0)</f>
        <v>0</v>
      </c>
      <c r="P4" s="14">
        <f t="shared" ref="P4:P30" ca="1" si="3">MAX(J4-D4,0)</f>
        <v>0</v>
      </c>
      <c r="Q4" s="14">
        <f t="shared" ref="Q4:Q30" ca="1" si="4">MAX(K4-E4,0)</f>
        <v>0</v>
      </c>
      <c r="R4" s="14">
        <f t="shared" ref="R4:R30" ca="1" si="5">MAX(L4-F4,0)</f>
        <v>0</v>
      </c>
      <c r="S4" s="14">
        <f t="shared" ref="S4:S30" ca="1" si="6">MAX(M4-G4,0)</f>
        <v>0</v>
      </c>
      <c r="T4" s="14">
        <f t="shared" ref="T4:T30" ca="1" si="7">MAX(N4-H4,0)</f>
        <v>0</v>
      </c>
      <c r="U4" s="14">
        <f ca="1">SUM(tblAteliers[[#This Row],[rotation1]:[rotation6]])</f>
        <v>6</v>
      </c>
      <c r="V4" s="14">
        <f>COUNTIF(VOEUX,tblAteliers[[#This Row],[Code]])</f>
        <v>10</v>
      </c>
      <c r="W4" s="14">
        <f ca="1">+tblAteliers[[#This Row],[voeux]]-tblAteliers[[#This Row],[total]]</f>
        <v>4</v>
      </c>
      <c r="X4" s="14">
        <f ca="1">RANK(tblAteliers[[#This Row],[total]],tblAteliers[total],1)</f>
        <v>3</v>
      </c>
      <c r="AB4">
        <f>COUNTIF('BASE VOEUX'!$C$3:$H$147,tblAteliers[[#This Row],[Code]])</f>
        <v>10</v>
      </c>
      <c r="AC4" s="10">
        <f t="shared" ref="AC4:AC30" si="8">AB4/$T$31</f>
        <v>1.277139208173691E-2</v>
      </c>
    </row>
    <row r="5" spans="1:38" x14ac:dyDescent="0.25">
      <c r="A5">
        <f t="shared" si="0"/>
        <v>4</v>
      </c>
      <c r="B5" t="s">
        <v>146</v>
      </c>
      <c r="C5" s="13">
        <v>8</v>
      </c>
      <c r="F5" s="13">
        <v>8</v>
      </c>
      <c r="I5" s="13" cm="1">
        <f t="array" aca="1" ref="I5" ca="1">COUNTIF(rotation1,$A5)</f>
        <v>2</v>
      </c>
      <c r="J5" s="13" cm="1">
        <f t="array" aca="1" ref="J5" ca="1">COUNTIF(rotation2,$A5)</f>
        <v>0</v>
      </c>
      <c r="K5" s="13" cm="1">
        <f t="array" aca="1" ref="K5" ca="1">COUNTIF(rotation3,$A5)</f>
        <v>0</v>
      </c>
      <c r="L5" s="13" cm="1">
        <f t="array" aca="1" ref="L5" ca="1">COUNTIF(rotation4,$A5)</f>
        <v>3</v>
      </c>
      <c r="M5" s="13" cm="1">
        <f t="array" aca="1" ref="M5" ca="1">COUNTIF(rotation5,$A5)</f>
        <v>0</v>
      </c>
      <c r="N5" s="13" cm="1">
        <f t="array" aca="1" ref="N5" ca="1">COUNTIF(rotation6,$A5)</f>
        <v>0</v>
      </c>
      <c r="O5" s="14">
        <f t="shared" ca="1" si="2"/>
        <v>0</v>
      </c>
      <c r="P5" s="14">
        <f t="shared" ca="1" si="3"/>
        <v>0</v>
      </c>
      <c r="Q5" s="14">
        <f t="shared" ca="1" si="4"/>
        <v>0</v>
      </c>
      <c r="R5" s="14">
        <f t="shared" ca="1" si="5"/>
        <v>0</v>
      </c>
      <c r="S5" s="14">
        <f t="shared" ca="1" si="6"/>
        <v>0</v>
      </c>
      <c r="T5" s="14">
        <f t="shared" ca="1" si="7"/>
        <v>0</v>
      </c>
      <c r="U5" s="14">
        <f ca="1">SUM(tblAteliers[[#This Row],[rotation1]:[rotation6]])</f>
        <v>5</v>
      </c>
      <c r="V5" s="14">
        <f>COUNTIF(VOEUX,tblAteliers[[#This Row],[Code]])</f>
        <v>6</v>
      </c>
      <c r="W5" s="14">
        <f ca="1">+tblAteliers[[#This Row],[voeux]]-tblAteliers[[#This Row],[total]]</f>
        <v>1</v>
      </c>
      <c r="X5" s="14">
        <f ca="1">RANK(tblAteliers[[#This Row],[total]],tblAteliers[total],1)</f>
        <v>2</v>
      </c>
      <c r="AB5">
        <f>COUNTIF('BASE VOEUX'!$C$3:$H$147,tblAteliers[[#This Row],[Code]])</f>
        <v>6</v>
      </c>
      <c r="AC5" s="10">
        <f t="shared" si="8"/>
        <v>7.6628352490421452E-3</v>
      </c>
    </row>
    <row r="6" spans="1:38" x14ac:dyDescent="0.25">
      <c r="A6">
        <f t="shared" si="0"/>
        <v>5</v>
      </c>
      <c r="B6" t="s">
        <v>147</v>
      </c>
      <c r="C6" s="13">
        <v>8</v>
      </c>
      <c r="D6" s="13">
        <v>8</v>
      </c>
      <c r="E6" s="13">
        <v>8</v>
      </c>
      <c r="F6" s="13">
        <v>8</v>
      </c>
      <c r="G6" s="13">
        <v>8</v>
      </c>
      <c r="H6" s="13">
        <v>8</v>
      </c>
      <c r="I6" s="13" cm="1">
        <f t="array" aca="1" ref="I6" ca="1">COUNTIF(rotation1,$A6)</f>
        <v>5</v>
      </c>
      <c r="J6" s="13" cm="1">
        <f t="array" aca="1" ref="J6" ca="1">COUNTIF(rotation2,$A6)</f>
        <v>2</v>
      </c>
      <c r="K6" s="13" cm="1">
        <f t="array" aca="1" ref="K6" ca="1">COUNTIF(rotation3,$A6)</f>
        <v>1</v>
      </c>
      <c r="L6" s="13" cm="1">
        <f t="array" aca="1" ref="L6" ca="1">COUNTIF(rotation4,$A6)</f>
        <v>6</v>
      </c>
      <c r="M6" s="13" cm="1">
        <f t="array" aca="1" ref="M6" ca="1">COUNTIF(rotation5,$A6)</f>
        <v>2</v>
      </c>
      <c r="N6" s="13" cm="1">
        <f t="array" aca="1" ref="N6" ca="1">COUNTIF(rotation6,$A6)</f>
        <v>3</v>
      </c>
      <c r="O6" s="14">
        <f t="shared" ca="1" si="2"/>
        <v>0</v>
      </c>
      <c r="P6" s="14">
        <f t="shared" ca="1" si="3"/>
        <v>0</v>
      </c>
      <c r="Q6" s="14">
        <f t="shared" ca="1" si="4"/>
        <v>0</v>
      </c>
      <c r="R6" s="14">
        <f t="shared" ca="1" si="5"/>
        <v>0</v>
      </c>
      <c r="S6" s="14">
        <f t="shared" ca="1" si="6"/>
        <v>0</v>
      </c>
      <c r="T6" s="14">
        <f t="shared" ca="1" si="7"/>
        <v>0</v>
      </c>
      <c r="U6" s="14">
        <f ca="1">SUM(tblAteliers[[#This Row],[rotation1]:[rotation6]])</f>
        <v>19</v>
      </c>
      <c r="V6" s="14">
        <f>COUNTIF(VOEUX,tblAteliers[[#This Row],[Code]])</f>
        <v>19</v>
      </c>
      <c r="W6" s="14">
        <f ca="1">+tblAteliers[[#This Row],[voeux]]-tblAteliers[[#This Row],[total]]</f>
        <v>0</v>
      </c>
      <c r="X6" s="14">
        <f ca="1">RANK(tblAteliers[[#This Row],[total]],tblAteliers[total],1)</f>
        <v>10</v>
      </c>
      <c r="AB6">
        <f>COUNTIF('BASE VOEUX'!$C$3:$H$147,tblAteliers[[#This Row],[Code]])</f>
        <v>19</v>
      </c>
      <c r="AC6" s="10">
        <f t="shared" si="8"/>
        <v>2.4265644955300127E-2</v>
      </c>
    </row>
    <row r="7" spans="1:38" x14ac:dyDescent="0.25">
      <c r="A7">
        <f t="shared" si="0"/>
        <v>6</v>
      </c>
      <c r="B7" t="s">
        <v>148</v>
      </c>
      <c r="C7" s="13">
        <v>9</v>
      </c>
      <c r="D7" s="13">
        <v>9</v>
      </c>
      <c r="E7" s="13">
        <v>9</v>
      </c>
      <c r="F7" s="13">
        <v>9</v>
      </c>
      <c r="G7" s="13">
        <v>9</v>
      </c>
      <c r="H7" s="13">
        <v>9</v>
      </c>
      <c r="I7" s="13" cm="1">
        <f t="array" aca="1" ref="I7" ca="1">COUNTIF(rotation1,$A7)</f>
        <v>6</v>
      </c>
      <c r="J7" s="13" cm="1">
        <f t="array" aca="1" ref="J7" ca="1">COUNTIF(rotation2,$A7)</f>
        <v>9</v>
      </c>
      <c r="K7" s="13" cm="1">
        <f t="array" aca="1" ref="K7" ca="1">COUNTIF(rotation3,$A7)</f>
        <v>9</v>
      </c>
      <c r="L7" s="13" cm="1">
        <f t="array" aca="1" ref="L7" ca="1">COUNTIF(rotation4,$A7)</f>
        <v>8</v>
      </c>
      <c r="M7" s="13" cm="1">
        <f t="array" aca="1" ref="M7" ca="1">COUNTIF(rotation5,$A7)</f>
        <v>9</v>
      </c>
      <c r="N7" s="13" cm="1">
        <f t="array" aca="1" ref="N7" ca="1">COUNTIF(rotation6,$A7)</f>
        <v>9</v>
      </c>
      <c r="O7" s="14">
        <f t="shared" ca="1" si="2"/>
        <v>0</v>
      </c>
      <c r="P7" s="14">
        <f t="shared" ca="1" si="3"/>
        <v>0</v>
      </c>
      <c r="Q7" s="14">
        <f t="shared" ca="1" si="4"/>
        <v>0</v>
      </c>
      <c r="R7" s="14">
        <f t="shared" ca="1" si="5"/>
        <v>0</v>
      </c>
      <c r="S7" s="14">
        <f t="shared" ca="1" si="6"/>
        <v>0</v>
      </c>
      <c r="T7" s="14">
        <f t="shared" ca="1" si="7"/>
        <v>0</v>
      </c>
      <c r="U7" s="14">
        <f ca="1">SUM(tblAteliers[[#This Row],[rotation1]:[rotation6]])</f>
        <v>50</v>
      </c>
      <c r="V7" s="14">
        <f>COUNTIF(VOEUX,tblAteliers[[#This Row],[Code]])</f>
        <v>52</v>
      </c>
      <c r="W7" s="14">
        <f ca="1">+tblAteliers[[#This Row],[voeux]]-tblAteliers[[#This Row],[total]]</f>
        <v>2</v>
      </c>
      <c r="X7" s="14">
        <f ca="1">RANK(tblAteliers[[#This Row],[total]],tblAteliers[total],1)</f>
        <v>26</v>
      </c>
      <c r="AB7">
        <f>COUNTIF('BASE VOEUX'!$C$3:$H$147,tblAteliers[[#This Row],[Code]])</f>
        <v>52</v>
      </c>
      <c r="AC7" s="10">
        <f t="shared" si="8"/>
        <v>6.6411238825031929E-2</v>
      </c>
    </row>
    <row r="8" spans="1:38" x14ac:dyDescent="0.25">
      <c r="A8">
        <f t="shared" si="0"/>
        <v>7</v>
      </c>
      <c r="B8" t="s">
        <v>149</v>
      </c>
      <c r="C8" s="13">
        <v>8</v>
      </c>
      <c r="D8" s="13">
        <v>8</v>
      </c>
      <c r="E8" s="13">
        <v>8</v>
      </c>
      <c r="F8" s="13">
        <v>8</v>
      </c>
      <c r="G8" s="13">
        <v>8</v>
      </c>
      <c r="H8" s="13">
        <v>8</v>
      </c>
      <c r="I8" s="13" cm="1">
        <f t="array" aca="1" ref="I8" ca="1">COUNTIF(rotation1,$A8)</f>
        <v>3</v>
      </c>
      <c r="J8" s="13" cm="1">
        <f t="array" aca="1" ref="J8" ca="1">COUNTIF(rotation2,$A8)</f>
        <v>4</v>
      </c>
      <c r="K8" s="13" cm="1">
        <f t="array" aca="1" ref="K8" ca="1">COUNTIF(rotation3,$A8)</f>
        <v>2</v>
      </c>
      <c r="L8" s="13" cm="1">
        <f t="array" aca="1" ref="L8" ca="1">COUNTIF(rotation4,$A8)</f>
        <v>8</v>
      </c>
      <c r="M8" s="13" cm="1">
        <f t="array" aca="1" ref="M8" ca="1">COUNTIF(rotation5,$A8)</f>
        <v>5</v>
      </c>
      <c r="N8" s="13" cm="1">
        <f t="array" aca="1" ref="N8" ca="1">COUNTIF(rotation6,$A8)</f>
        <v>2</v>
      </c>
      <c r="O8" s="14">
        <f t="shared" ca="1" si="2"/>
        <v>0</v>
      </c>
      <c r="P8" s="14">
        <f t="shared" ca="1" si="3"/>
        <v>0</v>
      </c>
      <c r="Q8" s="14">
        <f t="shared" ca="1" si="4"/>
        <v>0</v>
      </c>
      <c r="R8" s="14">
        <f t="shared" ca="1" si="5"/>
        <v>0</v>
      </c>
      <c r="S8" s="14">
        <f t="shared" ca="1" si="6"/>
        <v>0</v>
      </c>
      <c r="T8" s="14">
        <f t="shared" ca="1" si="7"/>
        <v>0</v>
      </c>
      <c r="U8" s="14">
        <f ca="1">SUM(tblAteliers[[#This Row],[rotation1]:[rotation6]])</f>
        <v>24</v>
      </c>
      <c r="V8" s="14">
        <f>COUNTIF(VOEUX,tblAteliers[[#This Row],[Code]])</f>
        <v>24</v>
      </c>
      <c r="W8" s="14">
        <f ca="1">+tblAteliers[[#This Row],[voeux]]-tblAteliers[[#This Row],[total]]</f>
        <v>0</v>
      </c>
      <c r="X8" s="14">
        <f ca="1">RANK(tblAteliers[[#This Row],[total]],tblAteliers[total],1)</f>
        <v>12</v>
      </c>
      <c r="AB8">
        <f>COUNTIF('BASE VOEUX'!$C$3:$H$147,tblAteliers[[#This Row],[Code]])</f>
        <v>24</v>
      </c>
      <c r="AC8" s="10">
        <f t="shared" si="8"/>
        <v>3.0651340996168581E-2</v>
      </c>
    </row>
    <row r="9" spans="1:38" x14ac:dyDescent="0.25">
      <c r="A9">
        <f t="shared" si="0"/>
        <v>8</v>
      </c>
      <c r="B9" t="s">
        <v>150</v>
      </c>
      <c r="C9" s="13">
        <v>8</v>
      </c>
      <c r="D9" s="13">
        <v>8</v>
      </c>
      <c r="E9" s="13">
        <v>8</v>
      </c>
      <c r="F9" s="13">
        <v>8</v>
      </c>
      <c r="G9" s="13">
        <v>8</v>
      </c>
      <c r="H9" s="13">
        <v>8</v>
      </c>
      <c r="I9" s="13" cm="1">
        <f t="array" aca="1" ref="I9" ca="1">COUNTIF(rotation1,$A9)</f>
        <v>8</v>
      </c>
      <c r="J9" s="13" cm="1">
        <f t="array" aca="1" ref="J9" ca="1">COUNTIF(rotation2,$A9)</f>
        <v>7</v>
      </c>
      <c r="K9" s="13" cm="1">
        <f t="array" aca="1" ref="K9" ca="1">COUNTIF(rotation3,$A9)</f>
        <v>8</v>
      </c>
      <c r="L9" s="13" cm="1">
        <f t="array" aca="1" ref="L9" ca="1">COUNTIF(rotation4,$A9)</f>
        <v>8</v>
      </c>
      <c r="M9" s="13" cm="1">
        <f t="array" aca="1" ref="M9" ca="1">COUNTIF(rotation5,$A9)</f>
        <v>7</v>
      </c>
      <c r="N9" s="13" cm="1">
        <f t="array" aca="1" ref="N9" ca="1">COUNTIF(rotation6,$A9)</f>
        <v>8</v>
      </c>
      <c r="O9" s="14">
        <f t="shared" ca="1" si="2"/>
        <v>0</v>
      </c>
      <c r="P9" s="14">
        <f t="shared" ca="1" si="3"/>
        <v>0</v>
      </c>
      <c r="Q9" s="14">
        <f t="shared" ca="1" si="4"/>
        <v>0</v>
      </c>
      <c r="R9" s="14">
        <f t="shared" ca="1" si="5"/>
        <v>0</v>
      </c>
      <c r="S9" s="14">
        <f t="shared" ca="1" si="6"/>
        <v>0</v>
      </c>
      <c r="T9" s="14">
        <f t="shared" ca="1" si="7"/>
        <v>0</v>
      </c>
      <c r="U9" s="14">
        <f ca="1">SUM(tblAteliers[[#This Row],[rotation1]:[rotation6]])</f>
        <v>46</v>
      </c>
      <c r="V9" s="14">
        <f>COUNTIF(VOEUX,tblAteliers[[#This Row],[Code]])</f>
        <v>47</v>
      </c>
      <c r="W9" s="14">
        <f ca="1">+tblAteliers[[#This Row],[voeux]]-tblAteliers[[#This Row],[total]]</f>
        <v>1</v>
      </c>
      <c r="X9" s="14">
        <f ca="1">RANK(tblAteliers[[#This Row],[total]],tblAteliers[total],1)</f>
        <v>25</v>
      </c>
      <c r="AB9">
        <f>COUNTIF('BASE VOEUX'!$C$3:$H$147,tblAteliers[[#This Row],[Code]])</f>
        <v>47</v>
      </c>
      <c r="AC9" s="10">
        <f t="shared" si="8"/>
        <v>6.0025542784163471E-2</v>
      </c>
    </row>
    <row r="10" spans="1:38" x14ac:dyDescent="0.25">
      <c r="A10">
        <f t="shared" si="0"/>
        <v>9</v>
      </c>
      <c r="B10" t="s">
        <v>151</v>
      </c>
      <c r="C10" s="13">
        <v>8</v>
      </c>
      <c r="D10" s="13">
        <v>8</v>
      </c>
      <c r="E10" s="13">
        <v>8</v>
      </c>
      <c r="F10" s="13">
        <v>8</v>
      </c>
      <c r="G10" s="13">
        <v>8</v>
      </c>
      <c r="H10" s="13">
        <v>8</v>
      </c>
      <c r="I10" s="13" cm="1">
        <f t="array" aca="1" ref="I10" ca="1">COUNTIF(rotation1,$A10)</f>
        <v>5</v>
      </c>
      <c r="J10" s="13" cm="1">
        <f t="array" aca="1" ref="J10" ca="1">COUNTIF(rotation2,$A10)</f>
        <v>3</v>
      </c>
      <c r="K10" s="13" cm="1">
        <f t="array" aca="1" ref="K10" ca="1">COUNTIF(rotation3,$A10)</f>
        <v>5</v>
      </c>
      <c r="L10" s="13" cm="1">
        <f t="array" aca="1" ref="L10" ca="1">COUNTIF(rotation4,$A10)</f>
        <v>2</v>
      </c>
      <c r="M10" s="13" cm="1">
        <f t="array" aca="1" ref="M10" ca="1">COUNTIF(rotation5,$A10)</f>
        <v>7</v>
      </c>
      <c r="N10" s="13" cm="1">
        <f t="array" aca="1" ref="N10" ca="1">COUNTIF(rotation6,$A10)</f>
        <v>6</v>
      </c>
      <c r="O10" s="14">
        <f t="shared" ca="1" si="2"/>
        <v>0</v>
      </c>
      <c r="P10" s="14">
        <f t="shared" ca="1" si="3"/>
        <v>0</v>
      </c>
      <c r="Q10" s="14">
        <f t="shared" ca="1" si="4"/>
        <v>0</v>
      </c>
      <c r="R10" s="14">
        <f t="shared" ca="1" si="5"/>
        <v>0</v>
      </c>
      <c r="S10" s="14">
        <f t="shared" ca="1" si="6"/>
        <v>0</v>
      </c>
      <c r="T10" s="14">
        <f t="shared" ca="1" si="7"/>
        <v>0</v>
      </c>
      <c r="U10" s="14">
        <f ca="1">SUM(tblAteliers[[#This Row],[rotation1]:[rotation6]])</f>
        <v>28</v>
      </c>
      <c r="V10" s="14">
        <f>COUNTIF(VOEUX,tblAteliers[[#This Row],[Code]])</f>
        <v>28</v>
      </c>
      <c r="W10" s="14">
        <f ca="1">+tblAteliers[[#This Row],[voeux]]-tblAteliers[[#This Row],[total]]</f>
        <v>0</v>
      </c>
      <c r="X10" s="14">
        <f ca="1">RANK(tblAteliers[[#This Row],[total]],tblAteliers[total],1)</f>
        <v>16</v>
      </c>
      <c r="AB10">
        <f>COUNTIF('BASE VOEUX'!$C$3:$H$147,tblAteliers[[#This Row],[Code]])</f>
        <v>28</v>
      </c>
      <c r="AC10" s="10">
        <f t="shared" si="8"/>
        <v>3.5759897828863345E-2</v>
      </c>
    </row>
    <row r="11" spans="1:38" x14ac:dyDescent="0.25">
      <c r="A11">
        <f t="shared" si="0"/>
        <v>10</v>
      </c>
      <c r="B11" t="s">
        <v>152</v>
      </c>
      <c r="C11" s="13">
        <v>8</v>
      </c>
      <c r="D11" s="13">
        <v>8</v>
      </c>
      <c r="E11" s="13">
        <v>8</v>
      </c>
      <c r="F11" s="13">
        <v>8</v>
      </c>
      <c r="G11" s="13">
        <v>8</v>
      </c>
      <c r="H11" s="13">
        <v>8</v>
      </c>
      <c r="I11" s="13" cm="1">
        <f t="array" aca="1" ref="I11" ca="1">COUNTIF(rotation1,$A11)</f>
        <v>4</v>
      </c>
      <c r="J11" s="13" cm="1">
        <f t="array" aca="1" ref="J11" ca="1">COUNTIF(rotation2,$A11)</f>
        <v>3</v>
      </c>
      <c r="K11" s="13" cm="1">
        <f t="array" aca="1" ref="K11" ca="1">COUNTIF(rotation3,$A11)</f>
        <v>6</v>
      </c>
      <c r="L11" s="13" cm="1">
        <f t="array" aca="1" ref="L11" ca="1">COUNTIF(rotation4,$A11)</f>
        <v>4</v>
      </c>
      <c r="M11" s="13" cm="1">
        <f t="array" aca="1" ref="M11" ca="1">COUNTIF(rotation5,$A11)</f>
        <v>1</v>
      </c>
      <c r="N11" s="13" cm="1">
        <f t="array" aca="1" ref="N11" ca="1">COUNTIF(rotation6,$A11)</f>
        <v>3</v>
      </c>
      <c r="O11" s="14">
        <f t="shared" ca="1" si="2"/>
        <v>0</v>
      </c>
      <c r="P11" s="14">
        <f t="shared" ca="1" si="3"/>
        <v>0</v>
      </c>
      <c r="Q11" s="14">
        <f t="shared" ca="1" si="4"/>
        <v>0</v>
      </c>
      <c r="R11" s="14">
        <f t="shared" ca="1" si="5"/>
        <v>0</v>
      </c>
      <c r="S11" s="14">
        <f t="shared" ca="1" si="6"/>
        <v>0</v>
      </c>
      <c r="T11" s="14">
        <f t="shared" ca="1" si="7"/>
        <v>0</v>
      </c>
      <c r="U11" s="14">
        <f ca="1">SUM(tblAteliers[[#This Row],[rotation1]:[rotation6]])</f>
        <v>21</v>
      </c>
      <c r="V11" s="14">
        <f>COUNTIF(VOEUX,tblAteliers[[#This Row],[Code]])</f>
        <v>21</v>
      </c>
      <c r="W11" s="14">
        <f ca="1">+tblAteliers[[#This Row],[voeux]]-tblAteliers[[#This Row],[total]]</f>
        <v>0</v>
      </c>
      <c r="X11" s="14">
        <f ca="1">RANK(tblAteliers[[#This Row],[total]],tblAteliers[total],1)</f>
        <v>11</v>
      </c>
      <c r="AB11">
        <f>COUNTIF('BASE VOEUX'!$C$3:$H$147,tblAteliers[[#This Row],[Code]])</f>
        <v>21</v>
      </c>
      <c r="AC11" s="10">
        <f t="shared" si="8"/>
        <v>2.681992337164751E-2</v>
      </c>
    </row>
    <row r="12" spans="1:38" x14ac:dyDescent="0.25">
      <c r="A12">
        <f t="shared" si="0"/>
        <v>11</v>
      </c>
      <c r="B12" t="s">
        <v>153</v>
      </c>
      <c r="C12" s="13">
        <v>8</v>
      </c>
      <c r="D12" s="13">
        <v>8</v>
      </c>
      <c r="E12" s="13">
        <v>8</v>
      </c>
      <c r="F12" s="13">
        <v>8</v>
      </c>
      <c r="G12" s="13">
        <v>8</v>
      </c>
      <c r="H12" s="13">
        <v>8</v>
      </c>
      <c r="I12" s="13" cm="1">
        <f t="array" aca="1" ref="I12" ca="1">COUNTIF(rotation1,$A12)</f>
        <v>1</v>
      </c>
      <c r="J12" s="13" cm="1">
        <f t="array" aca="1" ref="J12" ca="1">COUNTIF(rotation2,$A12)</f>
        <v>0</v>
      </c>
      <c r="K12" s="13" cm="1">
        <f t="array" aca="1" ref="K12" ca="1">COUNTIF(rotation3,$A12)</f>
        <v>3</v>
      </c>
      <c r="L12" s="13" cm="1">
        <f t="array" aca="1" ref="L12" ca="1">COUNTIF(rotation4,$A12)</f>
        <v>6</v>
      </c>
      <c r="M12" s="13" cm="1">
        <f t="array" aca="1" ref="M12" ca="1">COUNTIF(rotation5,$A12)</f>
        <v>2</v>
      </c>
      <c r="N12" s="13" cm="1">
        <f t="array" aca="1" ref="N12" ca="1">COUNTIF(rotation6,$A12)</f>
        <v>2</v>
      </c>
      <c r="O12" s="14">
        <f t="shared" ca="1" si="2"/>
        <v>0</v>
      </c>
      <c r="P12" s="14">
        <f t="shared" ca="1" si="3"/>
        <v>0</v>
      </c>
      <c r="Q12" s="14">
        <f t="shared" ca="1" si="4"/>
        <v>0</v>
      </c>
      <c r="R12" s="14">
        <f t="shared" ca="1" si="5"/>
        <v>0</v>
      </c>
      <c r="S12" s="14">
        <f t="shared" ca="1" si="6"/>
        <v>0</v>
      </c>
      <c r="T12" s="14">
        <f t="shared" ca="1" si="7"/>
        <v>0</v>
      </c>
      <c r="U12" s="14">
        <f ca="1">SUM(tblAteliers[[#This Row],[rotation1]:[rotation6]])</f>
        <v>14</v>
      </c>
      <c r="V12" s="14">
        <f>COUNTIF(VOEUX,tblAteliers[[#This Row],[Code]])</f>
        <v>14</v>
      </c>
      <c r="W12" s="14">
        <f ca="1">+tblAteliers[[#This Row],[voeux]]-tblAteliers[[#This Row],[total]]</f>
        <v>0</v>
      </c>
      <c r="X12" s="14">
        <f ca="1">RANK(tblAteliers[[#This Row],[total]],tblAteliers[total],1)</f>
        <v>9</v>
      </c>
      <c r="AB12">
        <f>COUNTIF('BASE VOEUX'!$C$3:$H$147,tblAteliers[[#This Row],[Code]])</f>
        <v>14</v>
      </c>
      <c r="AC12" s="10">
        <f t="shared" si="8"/>
        <v>1.7879948914431672E-2</v>
      </c>
    </row>
    <row r="13" spans="1:38" x14ac:dyDescent="0.25">
      <c r="A13">
        <f t="shared" si="0"/>
        <v>12</v>
      </c>
      <c r="B13" t="s">
        <v>154</v>
      </c>
      <c r="C13" s="13">
        <v>8</v>
      </c>
      <c r="D13" s="13">
        <v>8</v>
      </c>
      <c r="E13" s="13">
        <v>8</v>
      </c>
      <c r="F13" s="13">
        <v>8</v>
      </c>
      <c r="G13" s="13">
        <v>8</v>
      </c>
      <c r="H13" s="13">
        <v>8</v>
      </c>
      <c r="I13" s="13" cm="1">
        <f t="array" aca="1" ref="I13" ca="1">COUNTIF(rotation1,$A13)</f>
        <v>4</v>
      </c>
      <c r="J13" s="13" cm="1">
        <f t="array" aca="1" ref="J13" ca="1">COUNTIF(rotation2,$A13)</f>
        <v>1</v>
      </c>
      <c r="K13" s="13" cm="1">
        <f t="array" aca="1" ref="K13" ca="1">COUNTIF(rotation3,$A13)</f>
        <v>0</v>
      </c>
      <c r="L13" s="13" cm="1">
        <f t="array" aca="1" ref="L13" ca="1">COUNTIF(rotation4,$A13)</f>
        <v>2</v>
      </c>
      <c r="M13" s="13" cm="1">
        <f t="array" aca="1" ref="M13" ca="1">COUNTIF(rotation5,$A13)</f>
        <v>2</v>
      </c>
      <c r="N13" s="13" cm="1">
        <f t="array" aca="1" ref="N13" ca="1">COUNTIF(rotation6,$A13)</f>
        <v>2</v>
      </c>
      <c r="O13" s="14">
        <f t="shared" ca="1" si="2"/>
        <v>0</v>
      </c>
      <c r="P13" s="14">
        <f t="shared" ca="1" si="3"/>
        <v>0</v>
      </c>
      <c r="Q13" s="14">
        <f t="shared" ca="1" si="4"/>
        <v>0</v>
      </c>
      <c r="R13" s="14">
        <f t="shared" ca="1" si="5"/>
        <v>0</v>
      </c>
      <c r="S13" s="14">
        <f t="shared" ca="1" si="6"/>
        <v>0</v>
      </c>
      <c r="T13" s="14">
        <f t="shared" ca="1" si="7"/>
        <v>0</v>
      </c>
      <c r="U13" s="14">
        <f ca="1">SUM(tblAteliers[[#This Row],[rotation1]:[rotation6]])</f>
        <v>11</v>
      </c>
      <c r="V13" s="14">
        <f>COUNTIF(VOEUX,tblAteliers[[#This Row],[Code]])</f>
        <v>11</v>
      </c>
      <c r="W13" s="14">
        <f ca="1">+tblAteliers[[#This Row],[voeux]]-tblAteliers[[#This Row],[total]]</f>
        <v>0</v>
      </c>
      <c r="X13" s="14">
        <f ca="1">RANK(tblAteliers[[#This Row],[total]],tblAteliers[total],1)</f>
        <v>6</v>
      </c>
      <c r="AB13">
        <f>COUNTIF('BASE VOEUX'!$C$3:$H$147,tblAteliers[[#This Row],[Code]])</f>
        <v>11</v>
      </c>
      <c r="AC13" s="10">
        <f t="shared" si="8"/>
        <v>1.40485312899106E-2</v>
      </c>
    </row>
    <row r="14" spans="1:38" x14ac:dyDescent="0.25">
      <c r="A14">
        <f t="shared" si="0"/>
        <v>13</v>
      </c>
      <c r="B14" t="s">
        <v>155</v>
      </c>
      <c r="C14" s="13">
        <v>9</v>
      </c>
      <c r="D14" s="13">
        <v>9</v>
      </c>
      <c r="E14" s="13">
        <v>9</v>
      </c>
      <c r="F14" s="13">
        <v>9</v>
      </c>
      <c r="G14" s="13">
        <v>9</v>
      </c>
      <c r="H14" s="13">
        <v>9</v>
      </c>
      <c r="I14" s="13" cm="1">
        <f t="array" aca="1" ref="I14" ca="1">COUNTIF(rotation1,$A14)</f>
        <v>9</v>
      </c>
      <c r="J14" s="13" cm="1">
        <f t="array" aca="1" ref="J14" ca="1">COUNTIF(rotation2,$A14)</f>
        <v>9</v>
      </c>
      <c r="K14" s="13" cm="1">
        <f t="array" aca="1" ref="K14" ca="1">COUNTIF(rotation3,$A14)</f>
        <v>9</v>
      </c>
      <c r="L14" s="13" cm="1">
        <f t="array" aca="1" ref="L14" ca="1">COUNTIF(rotation4,$A14)</f>
        <v>7</v>
      </c>
      <c r="M14" s="13" cm="1">
        <f t="array" aca="1" ref="M14" ca="1">COUNTIF(rotation5,$A14)</f>
        <v>8</v>
      </c>
      <c r="N14" s="13" cm="1">
        <f t="array" aca="1" ref="N14" ca="1">COUNTIF(rotation6,$A14)</f>
        <v>9</v>
      </c>
      <c r="O14" s="14">
        <f t="shared" ca="1" si="2"/>
        <v>0</v>
      </c>
      <c r="P14" s="14">
        <f t="shared" ca="1" si="3"/>
        <v>0</v>
      </c>
      <c r="Q14" s="14">
        <f t="shared" ca="1" si="4"/>
        <v>0</v>
      </c>
      <c r="R14" s="14">
        <f t="shared" ca="1" si="5"/>
        <v>0</v>
      </c>
      <c r="S14" s="14">
        <f t="shared" ca="1" si="6"/>
        <v>0</v>
      </c>
      <c r="T14" s="14">
        <f t="shared" ca="1" si="7"/>
        <v>0</v>
      </c>
      <c r="U14" s="14">
        <f ca="1">SUM(tblAteliers[[#This Row],[rotation1]:[rotation6]])</f>
        <v>51</v>
      </c>
      <c r="V14" s="14">
        <f>COUNTIF(VOEUX,tblAteliers[[#This Row],[Code]])</f>
        <v>54</v>
      </c>
      <c r="W14" s="14">
        <f ca="1">+tblAteliers[[#This Row],[voeux]]-tblAteliers[[#This Row],[total]]</f>
        <v>3</v>
      </c>
      <c r="X14" s="14">
        <f ca="1">RANK(tblAteliers[[#This Row],[total]],tblAteliers[total],1)</f>
        <v>27</v>
      </c>
      <c r="AB14">
        <f>COUNTIF('BASE VOEUX'!$C$3:$H$147,tblAteliers[[#This Row],[Code]])</f>
        <v>54</v>
      </c>
      <c r="AC14" s="10">
        <f t="shared" si="8"/>
        <v>6.8965517241379309E-2</v>
      </c>
    </row>
    <row r="15" spans="1:38" x14ac:dyDescent="0.25">
      <c r="A15">
        <f t="shared" si="0"/>
        <v>14</v>
      </c>
      <c r="B15" t="s">
        <v>156</v>
      </c>
      <c r="C15" s="13">
        <v>10</v>
      </c>
      <c r="D15" s="13">
        <v>10</v>
      </c>
      <c r="E15" s="13">
        <v>10</v>
      </c>
      <c r="F15" s="13">
        <v>10</v>
      </c>
      <c r="G15" s="13">
        <v>10</v>
      </c>
      <c r="H15" s="13">
        <v>10</v>
      </c>
      <c r="I15" s="13" cm="1">
        <f t="array" aca="1" ref="I15" ca="1">COUNTIF(rotation1,$A15)</f>
        <v>10</v>
      </c>
      <c r="J15" s="13" cm="1">
        <f t="array" aca="1" ref="J15" ca="1">COUNTIF(rotation2,$A15)</f>
        <v>10</v>
      </c>
      <c r="K15" s="13" cm="1">
        <f t="array" aca="1" ref="K15" ca="1">COUNTIF(rotation3,$A15)</f>
        <v>10</v>
      </c>
      <c r="L15" s="13" cm="1">
        <f t="array" aca="1" ref="L15" ca="1">COUNTIF(rotation4,$A15)</f>
        <v>10</v>
      </c>
      <c r="M15" s="13" cm="1">
        <f t="array" aca="1" ref="M15" ca="1">COUNTIF(rotation5,$A15)</f>
        <v>10</v>
      </c>
      <c r="N15" s="13" cm="1">
        <f t="array" aca="1" ref="N15" ca="1">COUNTIF(rotation6,$A15)</f>
        <v>10</v>
      </c>
      <c r="O15" s="14">
        <f t="shared" ca="1" si="2"/>
        <v>0</v>
      </c>
      <c r="P15" s="14">
        <f t="shared" ca="1" si="3"/>
        <v>0</v>
      </c>
      <c r="Q15" s="14">
        <f t="shared" ca="1" si="4"/>
        <v>0</v>
      </c>
      <c r="R15" s="14">
        <f t="shared" ca="1" si="5"/>
        <v>0</v>
      </c>
      <c r="S15" s="14">
        <f t="shared" ca="1" si="6"/>
        <v>0</v>
      </c>
      <c r="T15" s="14">
        <f t="shared" ca="1" si="7"/>
        <v>0</v>
      </c>
      <c r="U15" s="14">
        <f ca="1">SUM(tblAteliers[[#This Row],[rotation1]:[rotation6]])</f>
        <v>60</v>
      </c>
      <c r="V15" s="14">
        <f>COUNTIF(VOEUX,tblAteliers[[#This Row],[Code]])</f>
        <v>76</v>
      </c>
      <c r="W15" s="14">
        <f ca="1">+tblAteliers[[#This Row],[voeux]]-tblAteliers[[#This Row],[total]]</f>
        <v>16</v>
      </c>
      <c r="X15" s="14">
        <f ca="1">RANK(tblAteliers[[#This Row],[total]],tblAteliers[total],1)</f>
        <v>28</v>
      </c>
      <c r="AB15">
        <f>COUNTIF('BASE VOEUX'!$C$3:$H$147,tblAteliers[[#This Row],[Code]])</f>
        <v>76</v>
      </c>
      <c r="AC15" s="10">
        <f t="shared" si="8"/>
        <v>9.7062579821200506E-2</v>
      </c>
    </row>
    <row r="16" spans="1:38" x14ac:dyDescent="0.25">
      <c r="A16">
        <f t="shared" si="0"/>
        <v>15</v>
      </c>
      <c r="B16" t="s">
        <v>157</v>
      </c>
      <c r="C16" s="13">
        <v>8</v>
      </c>
      <c r="D16" s="13">
        <v>8</v>
      </c>
      <c r="E16" s="13">
        <v>8</v>
      </c>
      <c r="F16" s="13">
        <v>8</v>
      </c>
      <c r="G16" s="13">
        <v>8</v>
      </c>
      <c r="H16" s="13">
        <v>8</v>
      </c>
      <c r="I16" s="13" cm="1">
        <f t="array" aca="1" ref="I16" ca="1">COUNTIF(rotation1,$A16)</f>
        <v>8</v>
      </c>
      <c r="J16" s="13" cm="1">
        <f t="array" aca="1" ref="J16" ca="1">COUNTIF(rotation2,$A16)</f>
        <v>8</v>
      </c>
      <c r="K16" s="13" cm="1">
        <f t="array" aca="1" ref="K16" ca="1">COUNTIF(rotation3,$A16)</f>
        <v>6</v>
      </c>
      <c r="L16" s="13" cm="1">
        <f t="array" aca="1" ref="L16" ca="1">COUNTIF(rotation4,$A16)</f>
        <v>8</v>
      </c>
      <c r="M16" s="13" cm="1">
        <f t="array" aca="1" ref="M16" ca="1">COUNTIF(rotation5,$A16)</f>
        <v>3</v>
      </c>
      <c r="N16" s="13" cm="1">
        <f t="array" aca="1" ref="N16" ca="1">COUNTIF(rotation6,$A16)</f>
        <v>6</v>
      </c>
      <c r="O16" s="14">
        <f t="shared" ca="1" si="2"/>
        <v>0</v>
      </c>
      <c r="P16" s="14">
        <f t="shared" ca="1" si="3"/>
        <v>0</v>
      </c>
      <c r="Q16" s="14">
        <f t="shared" ca="1" si="4"/>
        <v>0</v>
      </c>
      <c r="R16" s="14">
        <f t="shared" ca="1" si="5"/>
        <v>0</v>
      </c>
      <c r="S16" s="14">
        <f t="shared" ca="1" si="6"/>
        <v>0</v>
      </c>
      <c r="T16" s="14">
        <f t="shared" ca="1" si="7"/>
        <v>0</v>
      </c>
      <c r="U16" s="14">
        <f ca="1">SUM(tblAteliers[[#This Row],[rotation1]:[rotation6]])</f>
        <v>39</v>
      </c>
      <c r="V16" s="14">
        <f>COUNTIF(VOEUX,tblAteliers[[#This Row],[Code]])</f>
        <v>39</v>
      </c>
      <c r="W16" s="14">
        <f ca="1">+tblAteliers[[#This Row],[voeux]]-tblAteliers[[#This Row],[total]]</f>
        <v>0</v>
      </c>
      <c r="X16" s="14">
        <f ca="1">RANK(tblAteliers[[#This Row],[total]],tblAteliers[total],1)</f>
        <v>22</v>
      </c>
      <c r="AB16">
        <f>COUNTIF('BASE VOEUX'!$C$3:$H$147,tblAteliers[[#This Row],[Code]])</f>
        <v>39</v>
      </c>
      <c r="AC16" s="10">
        <f t="shared" si="8"/>
        <v>4.9808429118773943E-2</v>
      </c>
    </row>
    <row r="17" spans="1:29" x14ac:dyDescent="0.25">
      <c r="A17">
        <f t="shared" si="0"/>
        <v>16</v>
      </c>
      <c r="B17" t="s">
        <v>158</v>
      </c>
      <c r="C17" s="13">
        <v>8</v>
      </c>
      <c r="D17" s="13">
        <v>8</v>
      </c>
      <c r="E17" s="13">
        <v>8</v>
      </c>
      <c r="F17" s="13">
        <v>8</v>
      </c>
      <c r="G17" s="13">
        <v>8</v>
      </c>
      <c r="H17" s="13">
        <v>8</v>
      </c>
      <c r="I17" s="13" cm="1">
        <f t="array" aca="1" ref="I17" ca="1">COUNTIF(rotation1,$A17)</f>
        <v>8</v>
      </c>
      <c r="J17" s="13" cm="1">
        <f t="array" aca="1" ref="J17" ca="1">COUNTIF(rotation2,$A17)</f>
        <v>8</v>
      </c>
      <c r="K17" s="13" cm="1">
        <f t="array" aca="1" ref="K17" ca="1">COUNTIF(rotation3,$A17)</f>
        <v>3</v>
      </c>
      <c r="L17" s="13" cm="1">
        <f t="array" aca="1" ref="L17" ca="1">COUNTIF(rotation4,$A17)</f>
        <v>3</v>
      </c>
      <c r="M17" s="13" cm="1">
        <f t="array" aca="1" ref="M17" ca="1">COUNTIF(rotation5,$A17)</f>
        <v>8</v>
      </c>
      <c r="N17" s="13" cm="1">
        <f t="array" aca="1" ref="N17" ca="1">COUNTIF(rotation6,$A17)</f>
        <v>8</v>
      </c>
      <c r="O17" s="14">
        <f t="shared" ca="1" si="2"/>
        <v>0</v>
      </c>
      <c r="P17" s="14">
        <f t="shared" ca="1" si="3"/>
        <v>0</v>
      </c>
      <c r="Q17" s="14">
        <f t="shared" ca="1" si="4"/>
        <v>0</v>
      </c>
      <c r="R17" s="14">
        <f t="shared" ca="1" si="5"/>
        <v>0</v>
      </c>
      <c r="S17" s="14">
        <f t="shared" ca="1" si="6"/>
        <v>0</v>
      </c>
      <c r="T17" s="14">
        <f t="shared" ca="1" si="7"/>
        <v>0</v>
      </c>
      <c r="U17" s="14">
        <f ca="1">SUM(tblAteliers[[#This Row],[rotation1]:[rotation6]])</f>
        <v>38</v>
      </c>
      <c r="V17" s="14">
        <f>COUNTIF(VOEUX,tblAteliers[[#This Row],[Code]])</f>
        <v>43</v>
      </c>
      <c r="W17" s="14">
        <f ca="1">+tblAteliers[[#This Row],[voeux]]-tblAteliers[[#This Row],[total]]</f>
        <v>5</v>
      </c>
      <c r="X17" s="14">
        <f ca="1">RANK(tblAteliers[[#This Row],[total]],tblAteliers[total],1)</f>
        <v>20</v>
      </c>
      <c r="AB17">
        <f>COUNTIF('BASE VOEUX'!$C$3:$H$147,tblAteliers[[#This Row],[Code]])</f>
        <v>43</v>
      </c>
      <c r="AC17" s="10">
        <f t="shared" si="8"/>
        <v>5.4916985951468711E-2</v>
      </c>
    </row>
    <row r="18" spans="1:29" x14ac:dyDescent="0.25">
      <c r="A18">
        <f t="shared" si="0"/>
        <v>17</v>
      </c>
      <c r="B18" t="s">
        <v>159</v>
      </c>
      <c r="C18" s="13">
        <v>8</v>
      </c>
      <c r="D18" s="13">
        <v>8</v>
      </c>
      <c r="E18" s="13">
        <v>8</v>
      </c>
      <c r="F18" s="13">
        <v>8</v>
      </c>
      <c r="G18" s="13">
        <v>8</v>
      </c>
      <c r="H18" s="13">
        <v>8</v>
      </c>
      <c r="I18" s="13" cm="1">
        <f t="array" aca="1" ref="I18" ca="1">COUNTIF(rotation1,$A18)</f>
        <v>3</v>
      </c>
      <c r="J18" s="13" cm="1">
        <f t="array" aca="1" ref="J18" ca="1">COUNTIF(rotation2,$A18)</f>
        <v>6</v>
      </c>
      <c r="K18" s="13" cm="1">
        <f t="array" aca="1" ref="K18" ca="1">COUNTIF(rotation3,$A18)</f>
        <v>6</v>
      </c>
      <c r="L18" s="13" cm="1">
        <f t="array" aca="1" ref="L18" ca="1">COUNTIF(rotation4,$A18)</f>
        <v>1</v>
      </c>
      <c r="M18" s="13" cm="1">
        <f t="array" aca="1" ref="M18" ca="1">COUNTIF(rotation5,$A18)</f>
        <v>7</v>
      </c>
      <c r="N18" s="13" cm="1">
        <f t="array" aca="1" ref="N18" ca="1">COUNTIF(rotation6,$A18)</f>
        <v>1</v>
      </c>
      <c r="O18" s="14">
        <f t="shared" ca="1" si="2"/>
        <v>0</v>
      </c>
      <c r="P18" s="14">
        <f t="shared" ca="1" si="3"/>
        <v>0</v>
      </c>
      <c r="Q18" s="14">
        <f t="shared" ca="1" si="4"/>
        <v>0</v>
      </c>
      <c r="R18" s="14">
        <f t="shared" ca="1" si="5"/>
        <v>0</v>
      </c>
      <c r="S18" s="14">
        <f t="shared" ca="1" si="6"/>
        <v>0</v>
      </c>
      <c r="T18" s="14">
        <f t="shared" ca="1" si="7"/>
        <v>0</v>
      </c>
      <c r="U18" s="14">
        <f ca="1">SUM(tblAteliers[[#This Row],[rotation1]:[rotation6]])</f>
        <v>24</v>
      </c>
      <c r="V18" s="14">
        <f>COUNTIF(VOEUX,tblAteliers[[#This Row],[Code]])</f>
        <v>24</v>
      </c>
      <c r="W18" s="14">
        <f ca="1">+tblAteliers[[#This Row],[voeux]]-tblAteliers[[#This Row],[total]]</f>
        <v>0</v>
      </c>
      <c r="X18" s="14">
        <f ca="1">RANK(tblAteliers[[#This Row],[total]],tblAteliers[total],1)</f>
        <v>12</v>
      </c>
      <c r="AB18">
        <f>COUNTIF('BASE VOEUX'!$C$3:$H$147,tblAteliers[[#This Row],[Code]])</f>
        <v>24</v>
      </c>
      <c r="AC18" s="10">
        <f t="shared" si="8"/>
        <v>3.0651340996168581E-2</v>
      </c>
    </row>
    <row r="19" spans="1:29" x14ac:dyDescent="0.25">
      <c r="A19">
        <f t="shared" si="0"/>
        <v>18</v>
      </c>
      <c r="B19" t="s">
        <v>160</v>
      </c>
      <c r="C19" s="13">
        <v>8</v>
      </c>
      <c r="D19" s="13">
        <v>8</v>
      </c>
      <c r="E19" s="13">
        <v>8</v>
      </c>
      <c r="F19" s="13">
        <v>8</v>
      </c>
      <c r="G19" s="13">
        <v>8</v>
      </c>
      <c r="H19" s="13">
        <v>8</v>
      </c>
      <c r="I19" s="13" cm="1">
        <f t="array" aca="1" ref="I19" ca="1">COUNTIF(rotation1,$A19)</f>
        <v>2</v>
      </c>
      <c r="J19" s="13" cm="1">
        <f t="array" aca="1" ref="J19" ca="1">COUNTIF(rotation2,$A19)</f>
        <v>2</v>
      </c>
      <c r="K19" s="13" cm="1">
        <f t="array" aca="1" ref="K19" ca="1">COUNTIF(rotation3,$A19)</f>
        <v>2</v>
      </c>
      <c r="L19" s="13" cm="1">
        <f t="array" aca="1" ref="L19" ca="1">COUNTIF(rotation4,$A19)</f>
        <v>1</v>
      </c>
      <c r="M19" s="13" cm="1">
        <f t="array" aca="1" ref="M19" ca="1">COUNTIF(rotation5,$A19)</f>
        <v>1</v>
      </c>
      <c r="N19" s="13" cm="1">
        <f t="array" aca="1" ref="N19" ca="1">COUNTIF(rotation6,$A19)</f>
        <v>3</v>
      </c>
      <c r="O19" s="14">
        <f t="shared" ca="1" si="2"/>
        <v>0</v>
      </c>
      <c r="P19" s="14">
        <f t="shared" ca="1" si="3"/>
        <v>0</v>
      </c>
      <c r="Q19" s="14">
        <f t="shared" ca="1" si="4"/>
        <v>0</v>
      </c>
      <c r="R19" s="14">
        <f t="shared" ca="1" si="5"/>
        <v>0</v>
      </c>
      <c r="S19" s="14">
        <f t="shared" ca="1" si="6"/>
        <v>0</v>
      </c>
      <c r="T19" s="14">
        <f t="shared" ca="1" si="7"/>
        <v>0</v>
      </c>
      <c r="U19" s="14">
        <f ca="1">SUM(tblAteliers[[#This Row],[rotation1]:[rotation6]])</f>
        <v>11</v>
      </c>
      <c r="V19" s="14">
        <f>COUNTIF(VOEUX,tblAteliers[[#This Row],[Code]])</f>
        <v>11</v>
      </c>
      <c r="W19" s="14">
        <f ca="1">+tblAteliers[[#This Row],[voeux]]-tblAteliers[[#This Row],[total]]</f>
        <v>0</v>
      </c>
      <c r="X19" s="14">
        <f ca="1">RANK(tblAteliers[[#This Row],[total]],tblAteliers[total],1)</f>
        <v>6</v>
      </c>
      <c r="AB19">
        <f>COUNTIF('BASE VOEUX'!$C$3:$H$147,tblAteliers[[#This Row],[Code]])</f>
        <v>11</v>
      </c>
      <c r="AC19" s="10">
        <f t="shared" si="8"/>
        <v>1.40485312899106E-2</v>
      </c>
    </row>
    <row r="20" spans="1:29" x14ac:dyDescent="0.25">
      <c r="A20">
        <f t="shared" si="0"/>
        <v>19</v>
      </c>
      <c r="B20" t="s">
        <v>161</v>
      </c>
      <c r="C20" s="13">
        <v>8</v>
      </c>
      <c r="D20" s="13">
        <v>8</v>
      </c>
      <c r="E20" s="13">
        <v>8</v>
      </c>
      <c r="F20" s="13">
        <v>8</v>
      </c>
      <c r="G20" s="13">
        <v>8</v>
      </c>
      <c r="H20" s="13">
        <v>8</v>
      </c>
      <c r="I20" s="13" cm="1">
        <f t="array" aca="1" ref="I20" ca="1">COUNTIF(rotation1,$A20)</f>
        <v>2</v>
      </c>
      <c r="J20" s="13" cm="1">
        <f t="array" aca="1" ref="J20" ca="1">COUNTIF(rotation2,$A20)</f>
        <v>3</v>
      </c>
      <c r="K20" s="13" cm="1">
        <f t="array" aca="1" ref="K20" ca="1">COUNTIF(rotation3,$A20)</f>
        <v>8</v>
      </c>
      <c r="L20" s="13" cm="1">
        <f t="array" aca="1" ref="L20" ca="1">COUNTIF(rotation4,$A20)</f>
        <v>4</v>
      </c>
      <c r="M20" s="13" cm="1">
        <f t="array" aca="1" ref="M20" ca="1">COUNTIF(rotation5,$A20)</f>
        <v>1</v>
      </c>
      <c r="N20" s="13" cm="1">
        <f t="array" aca="1" ref="N20" ca="1">COUNTIF(rotation6,$A20)</f>
        <v>7</v>
      </c>
      <c r="O20" s="14">
        <f t="shared" ca="1" si="2"/>
        <v>0</v>
      </c>
      <c r="P20" s="14">
        <f t="shared" ca="1" si="3"/>
        <v>0</v>
      </c>
      <c r="Q20" s="14">
        <f t="shared" ca="1" si="4"/>
        <v>0</v>
      </c>
      <c r="R20" s="14">
        <f t="shared" ca="1" si="5"/>
        <v>0</v>
      </c>
      <c r="S20" s="14">
        <f t="shared" ca="1" si="6"/>
        <v>0</v>
      </c>
      <c r="T20" s="14">
        <f t="shared" ca="1" si="7"/>
        <v>0</v>
      </c>
      <c r="U20" s="14">
        <f ca="1">SUM(tblAteliers[[#This Row],[rotation1]:[rotation6]])</f>
        <v>25</v>
      </c>
      <c r="V20" s="14">
        <f>COUNTIF(VOEUX,tblAteliers[[#This Row],[Code]])</f>
        <v>29</v>
      </c>
      <c r="W20" s="14">
        <f ca="1">+tblAteliers[[#This Row],[voeux]]-tblAteliers[[#This Row],[total]]</f>
        <v>4</v>
      </c>
      <c r="X20" s="14">
        <f ca="1">RANK(tblAteliers[[#This Row],[total]],tblAteliers[total],1)</f>
        <v>14</v>
      </c>
      <c r="AB20">
        <f>COUNTIF('BASE VOEUX'!$C$3:$H$147,tblAteliers[[#This Row],[Code]])</f>
        <v>29</v>
      </c>
      <c r="AC20" s="10">
        <f t="shared" si="8"/>
        <v>3.7037037037037035E-2</v>
      </c>
    </row>
    <row r="21" spans="1:29" x14ac:dyDescent="0.25">
      <c r="A21">
        <f t="shared" si="0"/>
        <v>20</v>
      </c>
      <c r="B21" t="s">
        <v>162</v>
      </c>
      <c r="C21" s="13">
        <v>8</v>
      </c>
      <c r="D21" s="13">
        <v>8</v>
      </c>
      <c r="E21" s="13">
        <v>8</v>
      </c>
      <c r="F21" s="13">
        <v>8</v>
      </c>
      <c r="G21" s="13">
        <v>8</v>
      </c>
      <c r="H21" s="13">
        <v>8</v>
      </c>
      <c r="I21" s="13" cm="1">
        <f t="array" aca="1" ref="I21" ca="1">COUNTIF(rotation1,$A21)</f>
        <v>8</v>
      </c>
      <c r="J21" s="13" cm="1">
        <f t="array" aca="1" ref="J21" ca="1">COUNTIF(rotation2,$A21)</f>
        <v>4</v>
      </c>
      <c r="K21" s="13" cm="1">
        <f t="array" aca="1" ref="K21" ca="1">COUNTIF(rotation3,$A21)</f>
        <v>8</v>
      </c>
      <c r="L21" s="13" cm="1">
        <f t="array" aca="1" ref="L21" ca="1">COUNTIF(rotation4,$A21)</f>
        <v>6</v>
      </c>
      <c r="M21" s="13" cm="1">
        <f t="array" aca="1" ref="M21" ca="1">COUNTIF(rotation5,$A21)</f>
        <v>8</v>
      </c>
      <c r="N21" s="13" cm="1">
        <f t="array" aca="1" ref="N21" ca="1">COUNTIF(rotation6,$A21)</f>
        <v>4</v>
      </c>
      <c r="O21" s="14">
        <f t="shared" ca="1" si="2"/>
        <v>0</v>
      </c>
      <c r="P21" s="14">
        <f t="shared" ca="1" si="3"/>
        <v>0</v>
      </c>
      <c r="Q21" s="14">
        <f t="shared" ca="1" si="4"/>
        <v>0</v>
      </c>
      <c r="R21" s="14">
        <f t="shared" ca="1" si="5"/>
        <v>0</v>
      </c>
      <c r="S21" s="14">
        <f t="shared" ca="1" si="6"/>
        <v>0</v>
      </c>
      <c r="T21" s="14">
        <f t="shared" ca="1" si="7"/>
        <v>0</v>
      </c>
      <c r="U21" s="14">
        <f ca="1">SUM(tblAteliers[[#This Row],[rotation1]:[rotation6]])</f>
        <v>38</v>
      </c>
      <c r="V21" s="14">
        <f>COUNTIF(VOEUX,tblAteliers[[#This Row],[Code]])</f>
        <v>39</v>
      </c>
      <c r="W21" s="14">
        <f ca="1">+tblAteliers[[#This Row],[voeux]]-tblAteliers[[#This Row],[total]]</f>
        <v>1</v>
      </c>
      <c r="X21" s="14">
        <f ca="1">RANK(tblAteliers[[#This Row],[total]],tblAteliers[total],1)</f>
        <v>20</v>
      </c>
      <c r="AB21">
        <f>COUNTIF('BASE VOEUX'!$C$3:$H$147,tblAteliers[[#This Row],[Code]])</f>
        <v>39</v>
      </c>
      <c r="AC21" s="10">
        <f t="shared" si="8"/>
        <v>4.9808429118773943E-2</v>
      </c>
    </row>
    <row r="22" spans="1:29" x14ac:dyDescent="0.25">
      <c r="A22">
        <f t="shared" si="0"/>
        <v>21</v>
      </c>
      <c r="B22" t="s">
        <v>163</v>
      </c>
      <c r="C22" s="13">
        <v>8</v>
      </c>
      <c r="D22" s="13">
        <v>8</v>
      </c>
      <c r="E22" s="13">
        <v>8</v>
      </c>
      <c r="F22" s="13">
        <v>8</v>
      </c>
      <c r="G22" s="13">
        <v>8</v>
      </c>
      <c r="H22" s="13">
        <v>8</v>
      </c>
      <c r="I22" s="13" cm="1">
        <f t="array" aca="1" ref="I22" ca="1">COUNTIF(rotation1,$A22)</f>
        <v>4</v>
      </c>
      <c r="J22" s="13" cm="1">
        <f t="array" aca="1" ref="J22" ca="1">COUNTIF(rotation2,$A22)</f>
        <v>5</v>
      </c>
      <c r="K22" s="13" cm="1">
        <f t="array" aca="1" ref="K22" ca="1">COUNTIF(rotation3,$A22)</f>
        <v>6</v>
      </c>
      <c r="L22" s="13" cm="1">
        <f t="array" aca="1" ref="L22" ca="1">COUNTIF(rotation4,$A22)</f>
        <v>3</v>
      </c>
      <c r="M22" s="13" cm="1">
        <f t="array" aca="1" ref="M22" ca="1">COUNTIF(rotation5,$A22)</f>
        <v>5</v>
      </c>
      <c r="N22" s="13" cm="1">
        <f t="array" aca="1" ref="N22" ca="1">COUNTIF(rotation6,$A22)</f>
        <v>5</v>
      </c>
      <c r="O22" s="14">
        <f t="shared" ca="1" si="2"/>
        <v>0</v>
      </c>
      <c r="P22" s="14">
        <f t="shared" ca="1" si="3"/>
        <v>0</v>
      </c>
      <c r="Q22" s="14">
        <f t="shared" ca="1" si="4"/>
        <v>0</v>
      </c>
      <c r="R22" s="14">
        <f t="shared" ca="1" si="5"/>
        <v>0</v>
      </c>
      <c r="S22" s="14">
        <f t="shared" ca="1" si="6"/>
        <v>0</v>
      </c>
      <c r="T22" s="14">
        <f t="shared" ca="1" si="7"/>
        <v>0</v>
      </c>
      <c r="U22" s="14">
        <f ca="1">SUM(tblAteliers[[#This Row],[rotation1]:[rotation6]])</f>
        <v>28</v>
      </c>
      <c r="V22" s="14">
        <f>COUNTIF(VOEUX,tblAteliers[[#This Row],[Code]])</f>
        <v>28</v>
      </c>
      <c r="W22" s="14">
        <f ca="1">+tblAteliers[[#This Row],[voeux]]-tblAteliers[[#This Row],[total]]</f>
        <v>0</v>
      </c>
      <c r="X22" s="14">
        <f ca="1">RANK(tblAteliers[[#This Row],[total]],tblAteliers[total],1)</f>
        <v>16</v>
      </c>
      <c r="AB22">
        <f>COUNTIF('BASE VOEUX'!$C$3:$H$147,tblAteliers[[#This Row],[Code]])</f>
        <v>28</v>
      </c>
      <c r="AC22" s="10">
        <f t="shared" si="8"/>
        <v>3.5759897828863345E-2</v>
      </c>
    </row>
    <row r="23" spans="1:29" x14ac:dyDescent="0.25">
      <c r="A23">
        <f t="shared" si="0"/>
        <v>22</v>
      </c>
      <c r="B23" t="s">
        <v>164</v>
      </c>
      <c r="D23" s="13">
        <v>8</v>
      </c>
      <c r="G23" s="13">
        <v>8</v>
      </c>
      <c r="I23" s="13" cm="1">
        <f t="array" aca="1" ref="I23" ca="1">COUNTIF(rotation1,$A23)</f>
        <v>0</v>
      </c>
      <c r="J23" s="13" cm="1">
        <f t="array" aca="1" ref="J23" ca="1">COUNTIF(rotation2,$A23)</f>
        <v>4</v>
      </c>
      <c r="K23" s="13" cm="1">
        <f t="array" aca="1" ref="K23" ca="1">COUNTIF(rotation3,$A23)</f>
        <v>0</v>
      </c>
      <c r="L23" s="13" cm="1">
        <f t="array" aca="1" ref="L23" ca="1">COUNTIF(rotation4,$A23)</f>
        <v>0</v>
      </c>
      <c r="M23" s="13" cm="1">
        <f t="array" aca="1" ref="M23" ca="1">COUNTIF(rotation5,$A23)</f>
        <v>4</v>
      </c>
      <c r="N23" s="13" cm="1">
        <f t="array" aca="1" ref="N23" ca="1">COUNTIF(rotation6,$A23)</f>
        <v>0</v>
      </c>
      <c r="O23" s="14">
        <f t="shared" ca="1" si="2"/>
        <v>0</v>
      </c>
      <c r="P23" s="14">
        <f t="shared" ca="1" si="3"/>
        <v>0</v>
      </c>
      <c r="Q23" s="14">
        <f t="shared" ca="1" si="4"/>
        <v>0</v>
      </c>
      <c r="R23" s="14">
        <f t="shared" ca="1" si="5"/>
        <v>0</v>
      </c>
      <c r="S23" s="14">
        <f t="shared" ca="1" si="6"/>
        <v>0</v>
      </c>
      <c r="T23" s="14">
        <f t="shared" ca="1" si="7"/>
        <v>0</v>
      </c>
      <c r="U23" s="14">
        <f ca="1">SUM(tblAteliers[[#This Row],[rotation1]:[rotation6]])</f>
        <v>8</v>
      </c>
      <c r="V23" s="14">
        <f>COUNTIF(VOEUX,tblAteliers[[#This Row],[Code]])</f>
        <v>8</v>
      </c>
      <c r="W23" s="14">
        <f ca="1">+tblAteliers[[#This Row],[voeux]]-tblAteliers[[#This Row],[total]]</f>
        <v>0</v>
      </c>
      <c r="X23" s="14">
        <f ca="1">RANK(tblAteliers[[#This Row],[total]],tblAteliers[total],1)</f>
        <v>4</v>
      </c>
      <c r="AB23">
        <f>COUNTIF('BASE VOEUX'!$C$3:$H$147,tblAteliers[[#This Row],[Code]])</f>
        <v>8</v>
      </c>
      <c r="AC23" s="10">
        <f t="shared" si="8"/>
        <v>1.0217113665389528E-2</v>
      </c>
    </row>
    <row r="24" spans="1:29" x14ac:dyDescent="0.25">
      <c r="A24">
        <f t="shared" si="0"/>
        <v>23</v>
      </c>
      <c r="B24" t="s">
        <v>165</v>
      </c>
      <c r="C24" s="13">
        <v>8</v>
      </c>
      <c r="D24" s="13">
        <v>8</v>
      </c>
      <c r="E24" s="13">
        <v>8</v>
      </c>
      <c r="F24" s="13">
        <v>8</v>
      </c>
      <c r="G24" s="13">
        <v>8</v>
      </c>
      <c r="H24" s="13">
        <v>8</v>
      </c>
      <c r="I24" s="13" cm="1">
        <f t="array" aca="1" ref="I24" ca="1">COUNTIF(rotation1,$A24)</f>
        <v>6</v>
      </c>
      <c r="J24" s="13" cm="1">
        <f t="array" aca="1" ref="J24" ca="1">COUNTIF(rotation2,$A24)</f>
        <v>6</v>
      </c>
      <c r="K24" s="13" cm="1">
        <f t="array" aca="1" ref="K24" ca="1">COUNTIF(rotation3,$A24)</f>
        <v>5</v>
      </c>
      <c r="L24" s="13" cm="1">
        <f t="array" aca="1" ref="L24" ca="1">COUNTIF(rotation4,$A24)</f>
        <v>4</v>
      </c>
      <c r="M24" s="13" cm="1">
        <f t="array" aca="1" ref="M24" ca="1">COUNTIF(rotation5,$A24)</f>
        <v>6</v>
      </c>
      <c r="N24" s="13" cm="1">
        <f t="array" aca="1" ref="N24" ca="1">COUNTIF(rotation6,$A24)</f>
        <v>4</v>
      </c>
      <c r="O24" s="14">
        <f t="shared" ca="1" si="2"/>
        <v>0</v>
      </c>
      <c r="P24" s="14">
        <f t="shared" ca="1" si="3"/>
        <v>0</v>
      </c>
      <c r="Q24" s="14">
        <f t="shared" ca="1" si="4"/>
        <v>0</v>
      </c>
      <c r="R24" s="14">
        <f t="shared" ca="1" si="5"/>
        <v>0</v>
      </c>
      <c r="S24" s="14">
        <f t="shared" ca="1" si="6"/>
        <v>0</v>
      </c>
      <c r="T24" s="14">
        <f t="shared" ca="1" si="7"/>
        <v>0</v>
      </c>
      <c r="U24" s="14">
        <f ca="1">SUM(tblAteliers[[#This Row],[rotation1]:[rotation6]])</f>
        <v>31</v>
      </c>
      <c r="V24" s="14">
        <f>COUNTIF(VOEUX,tblAteliers[[#This Row],[Code]])</f>
        <v>31</v>
      </c>
      <c r="W24" s="14">
        <f ca="1">+tblAteliers[[#This Row],[voeux]]-tblAteliers[[#This Row],[total]]</f>
        <v>0</v>
      </c>
      <c r="X24" s="14">
        <f ca="1">RANK(tblAteliers[[#This Row],[total]],tblAteliers[total],1)</f>
        <v>18</v>
      </c>
      <c r="AB24">
        <f>COUNTIF('BASE VOEUX'!$C$3:$H$147,tblAteliers[[#This Row],[Code]])</f>
        <v>31</v>
      </c>
      <c r="AC24" s="10">
        <f t="shared" si="8"/>
        <v>3.9591315453384422E-2</v>
      </c>
    </row>
    <row r="25" spans="1:29" x14ac:dyDescent="0.25">
      <c r="A25">
        <f t="shared" si="0"/>
        <v>24</v>
      </c>
      <c r="B25" t="s">
        <v>166</v>
      </c>
      <c r="C25" s="13">
        <v>8</v>
      </c>
      <c r="D25" s="13">
        <v>8</v>
      </c>
      <c r="E25" s="13">
        <v>8</v>
      </c>
      <c r="F25" s="13">
        <v>8</v>
      </c>
      <c r="G25" s="13">
        <v>8</v>
      </c>
      <c r="H25" s="13">
        <v>8</v>
      </c>
      <c r="I25" s="13" cm="1">
        <f t="array" aca="1" ref="I25" ca="1">COUNTIF(rotation1,$A25)</f>
        <v>0</v>
      </c>
      <c r="J25" s="13" cm="1">
        <f t="array" aca="1" ref="J25" ca="1">COUNTIF(rotation2,$A25)</f>
        <v>4</v>
      </c>
      <c r="K25" s="13" cm="1">
        <f t="array" aca="1" ref="K25" ca="1">COUNTIF(rotation3,$A25)</f>
        <v>3</v>
      </c>
      <c r="L25" s="13" cm="1">
        <f t="array" aca="1" ref="L25" ca="1">COUNTIF(rotation4,$A25)</f>
        <v>2</v>
      </c>
      <c r="M25" s="13" cm="1">
        <f t="array" aca="1" ref="M25" ca="1">COUNTIF(rotation5,$A25)</f>
        <v>2</v>
      </c>
      <c r="N25" s="13" cm="1">
        <f t="array" aca="1" ref="N25" ca="1">COUNTIF(rotation6,$A25)</f>
        <v>2</v>
      </c>
      <c r="O25" s="14">
        <f t="shared" ca="1" si="2"/>
        <v>0</v>
      </c>
      <c r="P25" s="14">
        <f t="shared" ca="1" si="3"/>
        <v>0</v>
      </c>
      <c r="Q25" s="14">
        <f t="shared" ca="1" si="4"/>
        <v>0</v>
      </c>
      <c r="R25" s="14">
        <f t="shared" ca="1" si="5"/>
        <v>0</v>
      </c>
      <c r="S25" s="14">
        <f t="shared" ca="1" si="6"/>
        <v>0</v>
      </c>
      <c r="T25" s="14">
        <f t="shared" ca="1" si="7"/>
        <v>0</v>
      </c>
      <c r="U25" s="14">
        <f ca="1">SUM(tblAteliers[[#This Row],[rotation1]:[rotation6]])</f>
        <v>13</v>
      </c>
      <c r="V25" s="14">
        <f>COUNTIF(VOEUX,tblAteliers[[#This Row],[Code]])</f>
        <v>13</v>
      </c>
      <c r="W25" s="14">
        <f ca="1">+tblAteliers[[#This Row],[voeux]]-tblAteliers[[#This Row],[total]]</f>
        <v>0</v>
      </c>
      <c r="X25" s="14">
        <f ca="1">RANK(tblAteliers[[#This Row],[total]],tblAteliers[total],1)</f>
        <v>8</v>
      </c>
      <c r="AB25">
        <f>COUNTIF('BASE VOEUX'!$C$3:$H$147,tblAteliers[[#This Row],[Code]])</f>
        <v>13</v>
      </c>
      <c r="AC25" s="10">
        <f t="shared" si="8"/>
        <v>1.6602809706257982E-2</v>
      </c>
    </row>
    <row r="26" spans="1:29" x14ac:dyDescent="0.25">
      <c r="A26">
        <f t="shared" si="0"/>
        <v>25</v>
      </c>
      <c r="B26" t="s">
        <v>167</v>
      </c>
      <c r="C26" s="13">
        <v>8</v>
      </c>
      <c r="D26" s="13">
        <v>8</v>
      </c>
      <c r="E26" s="13">
        <v>8</v>
      </c>
      <c r="F26" s="13">
        <v>8</v>
      </c>
      <c r="G26" s="13">
        <v>8</v>
      </c>
      <c r="H26" s="13">
        <v>8</v>
      </c>
      <c r="I26" s="13" cm="1">
        <f t="array" aca="1" ref="I26" ca="1">COUNTIF(rotation1,$A26)</f>
        <v>6</v>
      </c>
      <c r="J26" s="13" cm="1">
        <f t="array" aca="1" ref="J26" ca="1">COUNTIF(rotation2,$A26)</f>
        <v>8</v>
      </c>
      <c r="K26" s="13" cm="1">
        <f t="array" aca="1" ref="K26" ca="1">COUNTIF(rotation3,$A26)</f>
        <v>8</v>
      </c>
      <c r="L26" s="13" cm="1">
        <f t="array" aca="1" ref="L26" ca="1">COUNTIF(rotation4,$A26)</f>
        <v>7</v>
      </c>
      <c r="M26" s="13" cm="1">
        <f t="array" aca="1" ref="M26" ca="1">COUNTIF(rotation5,$A26)</f>
        <v>6</v>
      </c>
      <c r="N26" s="13" cm="1">
        <f t="array" aca="1" ref="N26" ca="1">COUNTIF(rotation6,$A26)</f>
        <v>8</v>
      </c>
      <c r="O26" s="14">
        <f t="shared" ca="1" si="2"/>
        <v>0</v>
      </c>
      <c r="P26" s="14">
        <f t="shared" ca="1" si="3"/>
        <v>0</v>
      </c>
      <c r="Q26" s="14">
        <f t="shared" ca="1" si="4"/>
        <v>0</v>
      </c>
      <c r="R26" s="14">
        <f t="shared" ca="1" si="5"/>
        <v>0</v>
      </c>
      <c r="S26" s="14">
        <f t="shared" ca="1" si="6"/>
        <v>0</v>
      </c>
      <c r="T26" s="14">
        <f t="shared" ca="1" si="7"/>
        <v>0</v>
      </c>
      <c r="U26" s="14">
        <f ca="1">SUM(tblAteliers[[#This Row],[rotation1]:[rotation6]])</f>
        <v>43</v>
      </c>
      <c r="V26" s="14">
        <f>COUNTIF(VOEUX,tblAteliers[[#This Row],[Code]])</f>
        <v>43</v>
      </c>
      <c r="W26" s="14">
        <f ca="1">+tblAteliers[[#This Row],[voeux]]-tblAteliers[[#This Row],[total]]</f>
        <v>0</v>
      </c>
      <c r="X26" s="14">
        <f ca="1">RANK(tblAteliers[[#This Row],[total]],tblAteliers[total],1)</f>
        <v>24</v>
      </c>
      <c r="AB26">
        <f>COUNTIF('BASE VOEUX'!$C$3:$H$147,tblAteliers[[#This Row],[Code]])</f>
        <v>43</v>
      </c>
      <c r="AC26" s="10">
        <f t="shared" si="8"/>
        <v>5.4916985951468711E-2</v>
      </c>
    </row>
    <row r="27" spans="1:29" x14ac:dyDescent="0.25">
      <c r="A27">
        <f t="shared" si="0"/>
        <v>26</v>
      </c>
      <c r="B27" t="s">
        <v>168</v>
      </c>
      <c r="C27" s="13">
        <v>8</v>
      </c>
      <c r="D27" s="13">
        <v>8</v>
      </c>
      <c r="E27" s="13">
        <v>8</v>
      </c>
      <c r="F27" s="13">
        <v>8</v>
      </c>
      <c r="G27" s="13">
        <v>8</v>
      </c>
      <c r="H27" s="13">
        <v>8</v>
      </c>
      <c r="I27" s="13" cm="1">
        <f t="array" aca="1" ref="I27" ca="1">COUNTIF(rotation1,$A27)</f>
        <v>8</v>
      </c>
      <c r="J27" s="13" cm="1">
        <f t="array" aca="1" ref="J27" ca="1">COUNTIF(rotation2,$A27)</f>
        <v>5</v>
      </c>
      <c r="K27" s="13" cm="1">
        <f t="array" aca="1" ref="K27" ca="1">COUNTIF(rotation3,$A27)</f>
        <v>6</v>
      </c>
      <c r="L27" s="13" cm="1">
        <f t="array" aca="1" ref="L27" ca="1">COUNTIF(rotation4,$A27)</f>
        <v>8</v>
      </c>
      <c r="M27" s="13" cm="1">
        <f t="array" aca="1" ref="M27" ca="1">COUNTIF(rotation5,$A27)</f>
        <v>7</v>
      </c>
      <c r="N27" s="13" cm="1">
        <f t="array" aca="1" ref="N27" ca="1">COUNTIF(rotation6,$A27)</f>
        <v>8</v>
      </c>
      <c r="O27" s="14">
        <f t="shared" ca="1" si="2"/>
        <v>0</v>
      </c>
      <c r="P27" s="14">
        <f t="shared" ca="1" si="3"/>
        <v>0</v>
      </c>
      <c r="Q27" s="14">
        <f t="shared" ca="1" si="4"/>
        <v>0</v>
      </c>
      <c r="R27" s="14">
        <f t="shared" ca="1" si="5"/>
        <v>0</v>
      </c>
      <c r="S27" s="14">
        <f t="shared" ca="1" si="6"/>
        <v>0</v>
      </c>
      <c r="T27" s="14">
        <f t="shared" ca="1" si="7"/>
        <v>0</v>
      </c>
      <c r="U27" s="14">
        <f ca="1">SUM(tblAteliers[[#This Row],[rotation1]:[rotation6]])</f>
        <v>42</v>
      </c>
      <c r="V27" s="14">
        <f>COUNTIF(VOEUX,tblAteliers[[#This Row],[Code]])</f>
        <v>45</v>
      </c>
      <c r="W27" s="14">
        <f ca="1">+tblAteliers[[#This Row],[voeux]]-tblAteliers[[#This Row],[total]]</f>
        <v>3</v>
      </c>
      <c r="X27" s="14">
        <f ca="1">RANK(tblAteliers[[#This Row],[total]],tblAteliers[total],1)</f>
        <v>23</v>
      </c>
      <c r="AB27">
        <f>COUNTIF('BASE VOEUX'!$C$3:$H$147,tblAteliers[[#This Row],[Code]])</f>
        <v>45</v>
      </c>
      <c r="AC27" s="10">
        <f t="shared" si="8"/>
        <v>5.7471264367816091E-2</v>
      </c>
    </row>
    <row r="28" spans="1:29" x14ac:dyDescent="0.25">
      <c r="A28">
        <f t="shared" si="0"/>
        <v>27</v>
      </c>
      <c r="B28" t="s">
        <v>169</v>
      </c>
      <c r="C28" s="13">
        <v>8</v>
      </c>
      <c r="D28" s="13">
        <v>8</v>
      </c>
      <c r="E28" s="13">
        <v>8</v>
      </c>
      <c r="F28" s="13">
        <v>8</v>
      </c>
      <c r="G28" s="13">
        <v>8</v>
      </c>
      <c r="H28" s="13">
        <v>8</v>
      </c>
      <c r="I28" s="13" cm="1">
        <f t="array" aca="1" ref="I28" ca="1">COUNTIF(rotation1,$A28)</f>
        <v>1</v>
      </c>
      <c r="J28" s="13" cm="1">
        <f t="array" aca="1" ref="J28" ca="1">COUNTIF(rotation2,$A28)</f>
        <v>1</v>
      </c>
      <c r="K28" s="13" cm="1">
        <f t="array" aca="1" ref="K28" ca="1">COUNTIF(rotation3,$A28)</f>
        <v>1</v>
      </c>
      <c r="L28" s="13" cm="1">
        <f t="array" aca="1" ref="L28" ca="1">COUNTIF(rotation4,$A28)</f>
        <v>4</v>
      </c>
      <c r="M28" s="13" cm="1">
        <f t="array" aca="1" ref="M28" ca="1">COUNTIF(rotation5,$A28)</f>
        <v>2</v>
      </c>
      <c r="N28" s="13" cm="1">
        <f t="array" aca="1" ref="N28" ca="1">COUNTIF(rotation6,$A28)</f>
        <v>1</v>
      </c>
      <c r="O28" s="14">
        <f t="shared" ca="1" si="2"/>
        <v>0</v>
      </c>
      <c r="P28" s="14">
        <f t="shared" ca="1" si="3"/>
        <v>0</v>
      </c>
      <c r="Q28" s="14">
        <f t="shared" ca="1" si="4"/>
        <v>0</v>
      </c>
      <c r="R28" s="14">
        <f t="shared" ca="1" si="5"/>
        <v>0</v>
      </c>
      <c r="S28" s="14">
        <f t="shared" ca="1" si="6"/>
        <v>0</v>
      </c>
      <c r="T28" s="14">
        <f t="shared" ca="1" si="7"/>
        <v>0</v>
      </c>
      <c r="U28" s="14">
        <f ca="1">SUM(tblAteliers[[#This Row],[rotation1]:[rotation6]])</f>
        <v>10</v>
      </c>
      <c r="V28" s="14">
        <f>COUNTIF(VOEUX,tblAteliers[[#This Row],[Code]])</f>
        <v>10</v>
      </c>
      <c r="W28" s="14">
        <f ca="1">+tblAteliers[[#This Row],[voeux]]-tblAteliers[[#This Row],[total]]</f>
        <v>0</v>
      </c>
      <c r="X28" s="14">
        <f ca="1">RANK(tblAteliers[[#This Row],[total]],tblAteliers[total],1)</f>
        <v>5</v>
      </c>
      <c r="AB28">
        <f>COUNTIF('BASE VOEUX'!$C$3:$H$147,tblAteliers[[#This Row],[Code]])</f>
        <v>10</v>
      </c>
      <c r="AC28" s="10">
        <f t="shared" si="8"/>
        <v>1.277139208173691E-2</v>
      </c>
    </row>
    <row r="29" spans="1:29" x14ac:dyDescent="0.25">
      <c r="A29">
        <f t="shared" si="0"/>
        <v>28</v>
      </c>
      <c r="B29" t="s">
        <v>170</v>
      </c>
      <c r="C29" s="13">
        <v>8</v>
      </c>
      <c r="D29" s="13">
        <v>8</v>
      </c>
      <c r="E29" s="13">
        <v>8</v>
      </c>
      <c r="F29" s="13">
        <v>8</v>
      </c>
      <c r="G29" s="13">
        <v>8</v>
      </c>
      <c r="H29" s="13">
        <v>8</v>
      </c>
      <c r="I29" s="13" cm="1">
        <f t="array" aca="1" ref="I29" ca="1">COUNTIF(rotation1,$A29)</f>
        <v>3</v>
      </c>
      <c r="J29" s="13" cm="1">
        <f t="array" aca="1" ref="J29" ca="1">COUNTIF(rotation2,$A29)</f>
        <v>7</v>
      </c>
      <c r="K29" s="13" cm="1">
        <f t="array" aca="1" ref="K29" ca="1">COUNTIF(rotation3,$A29)</f>
        <v>1</v>
      </c>
      <c r="L29" s="13" cm="1">
        <f t="array" aca="1" ref="L29" ca="1">COUNTIF(rotation4,$A29)</f>
        <v>6</v>
      </c>
      <c r="M29" s="13" cm="1">
        <f t="array" aca="1" ref="M29" ca="1">COUNTIF(rotation5,$A29)</f>
        <v>4</v>
      </c>
      <c r="N29" s="13" cm="1">
        <f t="array" aca="1" ref="N29" ca="1">COUNTIF(rotation6,$A29)</f>
        <v>4</v>
      </c>
      <c r="O29" s="14">
        <f t="shared" ca="1" si="2"/>
        <v>0</v>
      </c>
      <c r="P29" s="14">
        <f t="shared" ca="1" si="3"/>
        <v>0</v>
      </c>
      <c r="Q29" s="14">
        <f t="shared" ca="1" si="4"/>
        <v>0</v>
      </c>
      <c r="R29" s="14">
        <f t="shared" ca="1" si="5"/>
        <v>0</v>
      </c>
      <c r="S29" s="14">
        <f t="shared" ca="1" si="6"/>
        <v>0</v>
      </c>
      <c r="T29" s="14">
        <f t="shared" ca="1" si="7"/>
        <v>0</v>
      </c>
      <c r="U29" s="14">
        <f ca="1">SUM(tblAteliers[[#This Row],[rotation1]:[rotation6]])</f>
        <v>25</v>
      </c>
      <c r="V29" s="14">
        <f>COUNTIF(VOEUX,tblAteliers[[#This Row],[Code]])</f>
        <v>25</v>
      </c>
      <c r="W29" s="14">
        <f ca="1">+tblAteliers[[#This Row],[voeux]]-tblAteliers[[#This Row],[total]]</f>
        <v>0</v>
      </c>
      <c r="X29" s="14">
        <f ca="1">RANK(tblAteliers[[#This Row],[total]],tblAteliers[total],1)</f>
        <v>14</v>
      </c>
      <c r="AB29">
        <f>COUNTIF('BASE VOEUX'!$C$3:$H$147,tblAteliers[[#This Row],[Code]])</f>
        <v>25</v>
      </c>
      <c r="AC29" s="10">
        <f t="shared" si="8"/>
        <v>3.1928480204342274E-2</v>
      </c>
    </row>
    <row r="30" spans="1:29" x14ac:dyDescent="0.25">
      <c r="A30">
        <f t="shared" si="0"/>
        <v>29</v>
      </c>
      <c r="B30" t="s">
        <v>171</v>
      </c>
      <c r="C30" s="13">
        <v>8</v>
      </c>
      <c r="D30" s="13">
        <v>8</v>
      </c>
      <c r="E30" s="13">
        <v>8</v>
      </c>
      <c r="F30" s="13">
        <v>8</v>
      </c>
      <c r="G30" s="13">
        <v>8</v>
      </c>
      <c r="H30" s="13">
        <v>8</v>
      </c>
      <c r="I30" s="13" cm="1">
        <f t="array" aca="1" ref="I30" ca="1">COUNTIF(rotation1,$A30)</f>
        <v>0</v>
      </c>
      <c r="J30" s="13" cm="1">
        <f t="array" aca="1" ref="J30" ca="1">COUNTIF(rotation2,$A30)</f>
        <v>0</v>
      </c>
      <c r="K30" s="13" cm="1">
        <f t="array" aca="1" ref="K30" ca="1">COUNTIF(rotation3,$A30)</f>
        <v>0</v>
      </c>
      <c r="L30" s="13" cm="1">
        <f t="array" aca="1" ref="L30" ca="1">COUNTIF(rotation4,$A30)</f>
        <v>0</v>
      </c>
      <c r="M30" s="13" cm="1">
        <f t="array" aca="1" ref="M30" ca="1">COUNTIF(rotation5,$A30)</f>
        <v>0</v>
      </c>
      <c r="N30" s="13" cm="1">
        <f t="array" aca="1" ref="N30" ca="1">COUNTIF(rotation6,$A30)</f>
        <v>0</v>
      </c>
      <c r="O30" s="14">
        <f t="shared" ca="1" si="2"/>
        <v>0</v>
      </c>
      <c r="P30" s="14">
        <f t="shared" ca="1" si="3"/>
        <v>0</v>
      </c>
      <c r="Q30" s="14">
        <f t="shared" ca="1" si="4"/>
        <v>0</v>
      </c>
      <c r="R30" s="14">
        <f t="shared" ca="1" si="5"/>
        <v>0</v>
      </c>
      <c r="S30" s="14">
        <f t="shared" ca="1" si="6"/>
        <v>0</v>
      </c>
      <c r="T30" s="14">
        <f t="shared" ca="1" si="7"/>
        <v>0</v>
      </c>
      <c r="U30" s="14">
        <f ca="1">SUM(tblAteliers[[#This Row],[rotation1]:[rotation6]])</f>
        <v>0</v>
      </c>
      <c r="V30" s="14">
        <f>COUNTIF(VOEUX,tblAteliers[[#This Row],[Code]])</f>
        <v>0</v>
      </c>
      <c r="W30" s="14">
        <f ca="1">+tblAteliers[[#This Row],[voeux]]-tblAteliers[[#This Row],[total]]</f>
        <v>0</v>
      </c>
      <c r="X30" s="14">
        <f ca="1">RANK(tblAteliers[[#This Row],[total]],tblAteliers[total],1)</f>
        <v>1</v>
      </c>
      <c r="AB30">
        <f>COUNTIF('BASE VOEUX'!$C$3:$H$147,tblAteliers[[#This Row],[Code]])</f>
        <v>0</v>
      </c>
      <c r="AC30" s="10">
        <f t="shared" si="8"/>
        <v>0</v>
      </c>
    </row>
    <row r="31" spans="1:29" x14ac:dyDescent="0.25">
      <c r="J31" s="16" t="s">
        <v>198</v>
      </c>
      <c r="K31" s="16"/>
      <c r="L31" s="16"/>
      <c r="M31" s="16"/>
      <c r="N31" s="16"/>
      <c r="O31" s="16"/>
      <c r="P31" s="11"/>
      <c r="Q31" s="11"/>
      <c r="R31" s="11"/>
      <c r="S31" s="11"/>
      <c r="T31" s="11">
        <f>SUM(AB3:AB30)</f>
        <v>783</v>
      </c>
      <c r="U31" s="12">
        <f>SUM(AC3:AC30)</f>
        <v>1</v>
      </c>
    </row>
    <row r="32" spans="1:29" x14ac:dyDescent="0.25">
      <c r="A32" s="45" t="s">
        <v>187</v>
      </c>
      <c r="B32" s="45"/>
      <c r="C32" s="45" t="s">
        <v>188</v>
      </c>
      <c r="D32" s="45"/>
      <c r="E32" s="45"/>
      <c r="F32" s="45"/>
    </row>
  </sheetData>
  <phoneticPr fontId="6" type="noConversion"/>
  <conditionalFormatting sqref="I3:N3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{26E6A8F1-50E0-496C-AFFB-B2619D77EC4B}</x14:id>
        </ext>
      </extLst>
    </cfRule>
    <cfRule type="expression" dxfId="24" priority="2">
      <formula>I3&gt;C3</formula>
    </cfRule>
  </conditionalFormatting>
  <pageMargins left="0.7" right="0.7" top="0.75" bottom="0.75" header="0.3" footer="0.3"/>
  <pageSetup paperSize="0" orientation="portrait" horizontalDpi="0" verticalDpi="0" copies="0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6E6A8F1-50E0-496C-AFFB-B2619D77EC4B}">
            <x14:dataBar minLength="0" maxLength="100" border="1" gradient="0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I3:N30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3:T33"/>
  <sheetViews>
    <sheetView zoomScale="85" zoomScaleNormal="85" workbookViewId="0">
      <selection activeCell="B6" sqref="B6"/>
    </sheetView>
  </sheetViews>
  <sheetFormatPr defaultColWidth="11.42578125" defaultRowHeight="15" x14ac:dyDescent="0.25"/>
  <cols>
    <col min="3" max="3" width="38" bestFit="1" customWidth="1"/>
    <col min="4" max="7" width="18" customWidth="1"/>
    <col min="8" max="11" width="17.85546875" customWidth="1"/>
  </cols>
  <sheetData>
    <row r="3" spans="2:20" x14ac:dyDescent="0.25">
      <c r="B3" t="s">
        <v>194</v>
      </c>
      <c r="D3" t="s">
        <v>200</v>
      </c>
      <c r="M3" t="s">
        <v>199</v>
      </c>
    </row>
    <row r="5" spans="2:20" x14ac:dyDescent="0.25">
      <c r="B5" s="2" t="s">
        <v>178</v>
      </c>
      <c r="C5" s="2" t="s">
        <v>191</v>
      </c>
      <c r="D5" s="2" t="s">
        <v>172</v>
      </c>
      <c r="E5" s="2" t="s">
        <v>173</v>
      </c>
      <c r="F5" s="2" t="s">
        <v>174</v>
      </c>
      <c r="G5" s="2" t="s">
        <v>175</v>
      </c>
      <c r="H5" s="2" t="s">
        <v>176</v>
      </c>
      <c r="I5" s="2" t="s">
        <v>177</v>
      </c>
      <c r="J5" s="2" t="s">
        <v>192</v>
      </c>
      <c r="K5" s="2" t="s">
        <v>193</v>
      </c>
    </row>
    <row r="6" spans="2:20" x14ac:dyDescent="0.25">
      <c r="B6" s="2">
        <f t="array" ref="B6:B33">tblAteliers[Code]</f>
        <v>2</v>
      </c>
      <c r="C6" s="2" t="str">
        <f t="array" ref="C6:C33">tblAteliers[Métier]</f>
        <v>Voirie</v>
      </c>
      <c r="D6" s="2" t="s">
        <v>1</v>
      </c>
      <c r="E6" s="2" t="s">
        <v>2</v>
      </c>
      <c r="F6" s="2" t="s">
        <v>5</v>
      </c>
      <c r="G6" s="2" t="s">
        <v>9</v>
      </c>
      <c r="H6" s="2" t="s">
        <v>19</v>
      </c>
      <c r="I6" s="2" t="s">
        <v>60</v>
      </c>
      <c r="J6" s="2"/>
      <c r="K6" s="2"/>
      <c r="M6" t="str" cm="1">
        <f t="array" ref="M6:T6">_xlfn.TOROW(_xlfn._xlws.FILTER(Output!$B$2:$B$146,Output!$C$2:$C$146=GROUPE!B6))</f>
        <v>Benjamin</v>
      </c>
      <c r="N6" t="str">
        <v>Evan</v>
      </c>
      <c r="O6" t="str">
        <v>Yazid</v>
      </c>
      <c r="P6" t="str">
        <v>Gani</v>
      </c>
      <c r="Q6" t="str">
        <v>Deon</v>
      </c>
      <c r="R6" t="str">
        <v>Noah</v>
      </c>
      <c r="S6" t="str">
        <v>Ethan</v>
      </c>
      <c r="T6" t="str">
        <v>Sofia</v>
      </c>
    </row>
    <row r="7" spans="2:20" x14ac:dyDescent="0.25">
      <c r="B7" s="2">
        <v>3</v>
      </c>
      <c r="C7" s="2" t="str">
        <v>Mécanique poids lourds et auto</v>
      </c>
      <c r="D7" s="2" t="s">
        <v>8</v>
      </c>
      <c r="E7" s="2" t="s">
        <v>26</v>
      </c>
      <c r="F7" s="2" t="s">
        <v>34</v>
      </c>
      <c r="G7" s="2" t="s">
        <v>36</v>
      </c>
      <c r="H7" s="2" t="s">
        <v>54</v>
      </c>
      <c r="I7" s="2" t="s">
        <v>57</v>
      </c>
      <c r="J7" s="2" t="s">
        <v>66</v>
      </c>
      <c r="K7" s="2" t="s">
        <v>78</v>
      </c>
      <c r="M7" t="str" cm="1">
        <f t="array" ref="M7:N7">_xlfn.TOROW(_xlfn._xlws.FILTER(Output!$B$2:$B$146,Output!$C$2:$C$146=GROUPE!B7))</f>
        <v>Mehdi</v>
      </c>
      <c r="N7" t="str">
        <v>Cheyanne</v>
      </c>
    </row>
    <row r="8" spans="2:20" x14ac:dyDescent="0.25">
      <c r="B8" s="2">
        <v>4</v>
      </c>
      <c r="C8" s="2" t="str">
        <v>Installation thermique</v>
      </c>
      <c r="D8" s="2" t="s">
        <v>73</v>
      </c>
      <c r="E8" s="2" t="s">
        <v>133</v>
      </c>
      <c r="F8" s="2"/>
      <c r="G8" s="2"/>
      <c r="H8" s="2"/>
      <c r="I8" s="2"/>
      <c r="J8" s="2"/>
      <c r="K8" s="2"/>
      <c r="M8" t="str" cm="1">
        <f t="array" ref="M8:N8">_xlfn.TOROW(_xlfn._xlws.FILTER(Output!$B$2:$B$146,Output!$C$2:$C$146=GROUPE!B8))</f>
        <v>Laurenzo</v>
      </c>
      <c r="N8" t="str">
        <v>Lola</v>
      </c>
    </row>
    <row r="9" spans="2:20" x14ac:dyDescent="0.25">
      <c r="B9" s="2">
        <v>5</v>
      </c>
      <c r="C9" s="2" t="str">
        <v>Manager Service Machinerie</v>
      </c>
      <c r="D9" s="2" t="s">
        <v>111</v>
      </c>
      <c r="E9" s="2" t="s">
        <v>121</v>
      </c>
      <c r="F9" s="2"/>
      <c r="G9" s="2"/>
      <c r="H9" s="2"/>
      <c r="I9" s="2"/>
      <c r="J9" s="2"/>
      <c r="K9" s="2"/>
      <c r="M9" t="str" cm="1">
        <f t="array" ref="M9:N9">_xlfn.TOROW(_xlfn._xlws.FILTER(Output!$B$2:$B$146,Output!$C$2:$C$146=GROUPE!B9))</f>
        <v>Exocé</v>
      </c>
      <c r="N9" t="str">
        <v>Yaniss</v>
      </c>
    </row>
    <row r="10" spans="2:20" x14ac:dyDescent="0.25">
      <c r="B10" s="2">
        <v>6</v>
      </c>
      <c r="C10" s="2" t="str">
        <v>Manager Audio</v>
      </c>
      <c r="D10" s="2" t="s">
        <v>46</v>
      </c>
      <c r="E10" s="2" t="s">
        <v>87</v>
      </c>
      <c r="F10" s="2"/>
      <c r="G10" s="2"/>
      <c r="H10" s="2"/>
      <c r="I10" s="2"/>
      <c r="J10" s="2"/>
      <c r="K10" s="2"/>
      <c r="M10" t="str" cm="1">
        <f t="array" ref="M10:T10">_xlfn.TOROW(_xlfn._xlws.FILTER(Output!$B$2:$B$146,Output!$C$2:$C$146=GROUPE!B10))</f>
        <v>Achraf</v>
      </c>
      <c r="N10" t="str">
        <v>Leonor</v>
      </c>
      <c r="O10" t="str">
        <v>Mélissa</v>
      </c>
      <c r="P10" t="str">
        <v>Margot</v>
      </c>
      <c r="Q10" t="str">
        <v>Shkurte</v>
      </c>
      <c r="R10" t="str">
        <v>Aminata</v>
      </c>
      <c r="S10" t="str">
        <v>Betty</v>
      </c>
      <c r="T10" t="str">
        <v>Sofiane</v>
      </c>
    </row>
    <row r="11" spans="2:20" x14ac:dyDescent="0.25">
      <c r="B11" s="2">
        <v>7</v>
      </c>
      <c r="C11" s="2" t="str">
        <v>Infirmière</v>
      </c>
      <c r="D11" s="2" t="s">
        <v>35</v>
      </c>
      <c r="E11" s="2" t="s">
        <v>74</v>
      </c>
      <c r="F11" s="2" t="s">
        <v>88</v>
      </c>
      <c r="G11" s="2" t="s">
        <v>95</v>
      </c>
      <c r="H11" s="2" t="s">
        <v>105</v>
      </c>
      <c r="I11" s="2" t="s">
        <v>109</v>
      </c>
      <c r="J11" s="2" t="s">
        <v>117</v>
      </c>
      <c r="K11" s="2" t="s">
        <v>124</v>
      </c>
      <c r="M11" t="str" cm="1">
        <f t="array" ref="M11:P11">_xlfn.TOROW(_xlfn._xlws.FILTER(Output!$B$2:$B$146,Output!$C$2:$C$146=GROUPE!B11))</f>
        <v>Léa</v>
      </c>
      <c r="N11" t="str">
        <v>Tomas</v>
      </c>
      <c r="O11" t="str">
        <v>Tomãs</v>
      </c>
      <c r="P11" t="str">
        <v>Gaëtan</v>
      </c>
    </row>
    <row r="12" spans="2:20" x14ac:dyDescent="0.25">
      <c r="B12" s="2">
        <v>8</v>
      </c>
      <c r="C12" s="2" t="str">
        <v>Prof d'EPS</v>
      </c>
      <c r="D12" s="2" t="s">
        <v>38</v>
      </c>
      <c r="E12" s="2" t="s">
        <v>65</v>
      </c>
      <c r="F12" s="2" t="s">
        <v>116</v>
      </c>
      <c r="G12" s="2" t="s">
        <v>123</v>
      </c>
      <c r="H12" s="2"/>
      <c r="I12" s="2"/>
      <c r="J12" s="2"/>
      <c r="K12" s="2"/>
      <c r="M12" t="str" cm="1">
        <f t="array" ref="M12:T12">_xlfn.TOROW(_xlfn._xlws.FILTER(Output!$B$2:$B$146,Output!$C$2:$C$146=GROUPE!B12))</f>
        <v>John-Kenry</v>
      </c>
      <c r="N12" t="str">
        <v>Aleric</v>
      </c>
      <c r="O12" t="str">
        <v>Ionela</v>
      </c>
      <c r="P12" t="str">
        <v>Samson</v>
      </c>
      <c r="Q12" t="str">
        <v>Lucas</v>
      </c>
      <c r="R12" t="str">
        <v>Mouhamed</v>
      </c>
      <c r="S12" t="str">
        <v>Noah</v>
      </c>
      <c r="T12" t="str">
        <v>Thaïs</v>
      </c>
    </row>
    <row r="13" spans="2:20" x14ac:dyDescent="0.25">
      <c r="B13" s="2">
        <v>9</v>
      </c>
      <c r="C13" s="2" t="str">
        <v>Police nationale</v>
      </c>
      <c r="D13" s="2" t="s">
        <v>15</v>
      </c>
      <c r="E13" s="2" t="s">
        <v>18</v>
      </c>
      <c r="F13" s="2" t="s">
        <v>29</v>
      </c>
      <c r="G13" s="2" t="s">
        <v>71</v>
      </c>
      <c r="H13" s="2" t="s">
        <v>90</v>
      </c>
      <c r="I13" s="2" t="s">
        <v>110</v>
      </c>
      <c r="J13" s="2" t="s">
        <v>57</v>
      </c>
      <c r="K13" s="2" t="s">
        <v>122</v>
      </c>
      <c r="M13" t="str" cm="1">
        <f t="array" ref="M13:T13">_xlfn.TOROW(_xlfn._xlws.FILTER(Output!$B$2:$B$146,Output!$C$2:$C$146=GROUPE!B13))</f>
        <v>Yanis</v>
      </c>
      <c r="N13" t="str">
        <v>Anouk</v>
      </c>
      <c r="O13" t="str">
        <v>Fanta</v>
      </c>
      <c r="P13" t="str">
        <v>Faustine</v>
      </c>
      <c r="Q13" t="str">
        <v>Naomie</v>
      </c>
      <c r="R13" t="str">
        <v>Florianne</v>
      </c>
      <c r="S13" t="str">
        <v>Louane</v>
      </c>
      <c r="T13" t="str">
        <v>Sega</v>
      </c>
    </row>
    <row r="14" spans="2:20" x14ac:dyDescent="0.25">
      <c r="B14" s="2">
        <v>10</v>
      </c>
      <c r="C14" s="2" t="str">
        <v>Cadre de santé</v>
      </c>
      <c r="D14" s="2" t="s">
        <v>17</v>
      </c>
      <c r="E14" s="2" t="s">
        <v>42</v>
      </c>
      <c r="F14" s="2" t="s">
        <v>48</v>
      </c>
      <c r="G14" s="2" t="s">
        <v>50</v>
      </c>
      <c r="H14" s="2" t="s">
        <v>59</v>
      </c>
      <c r="I14" s="2" t="s">
        <v>81</v>
      </c>
      <c r="J14" s="2" t="s">
        <v>92</v>
      </c>
      <c r="K14" s="2" t="s">
        <v>107</v>
      </c>
      <c r="M14" t="str" cm="1">
        <f t="array" ref="M14:P14">_xlfn.TOROW(_xlfn._xlws.FILTER(Output!$B$2:$B$146,Output!$C$2:$C$146=GROUPE!B14))</f>
        <v>Coraline</v>
      </c>
      <c r="N14" t="str">
        <v>Adenora</v>
      </c>
      <c r="O14" t="str">
        <v>Zoé</v>
      </c>
      <c r="P14" t="str">
        <v>Tristan</v>
      </c>
    </row>
    <row r="15" spans="2:20" x14ac:dyDescent="0.25">
      <c r="B15" s="2">
        <v>11</v>
      </c>
      <c r="C15" s="2" t="str">
        <v>Déco. Évènements (Fleuriste Free Lance)</v>
      </c>
      <c r="D15" s="2" t="s">
        <v>93</v>
      </c>
      <c r="E15" s="2" t="s">
        <v>94</v>
      </c>
      <c r="F15" s="2" t="s">
        <v>96</v>
      </c>
      <c r="G15" s="2" t="s">
        <v>132</v>
      </c>
      <c r="H15" s="2"/>
      <c r="I15" s="2"/>
      <c r="J15" s="2"/>
      <c r="K15" s="2"/>
      <c r="M15" t="str" cm="1">
        <f t="array" ref="M15:N15">_xlfn.TOROW(_xlfn._xlws.FILTER(Output!$B$2:$B$146,Output!$C$2:$C$146=GROUPE!B15))</f>
        <v>Léonie</v>
      </c>
      <c r="N15" t="str">
        <v>Saanda</v>
      </c>
    </row>
    <row r="16" spans="2:20" x14ac:dyDescent="0.25">
      <c r="B16" s="2">
        <v>12</v>
      </c>
      <c r="C16" s="2" t="str">
        <v>Responsable Auto Ecole</v>
      </c>
      <c r="D16" s="2" t="s">
        <v>61</v>
      </c>
      <c r="E16" s="2" t="s">
        <v>131</v>
      </c>
      <c r="F16" s="2"/>
      <c r="G16" s="2"/>
      <c r="H16" s="2"/>
      <c r="I16" s="2"/>
      <c r="J16" s="2"/>
      <c r="K16" s="2"/>
      <c r="M16" t="str" cm="1">
        <f t="array" ref="M16:N16">_xlfn.TOROW(_xlfn._xlws.FILTER(Output!$B$2:$B$146,Output!$C$2:$C$146=GROUPE!B16))</f>
        <v>Calixte</v>
      </c>
      <c r="N16" t="str">
        <v>Mylénia</v>
      </c>
    </row>
    <row r="17" spans="2:20" x14ac:dyDescent="0.25">
      <c r="B17" s="2">
        <v>13</v>
      </c>
      <c r="C17" s="2" t="str">
        <v>Responsable bibliothèque</v>
      </c>
      <c r="D17" s="2" t="s">
        <v>101</v>
      </c>
      <c r="E17" s="2" t="s">
        <v>106</v>
      </c>
      <c r="F17" s="2"/>
      <c r="G17" s="2"/>
      <c r="H17" s="2"/>
      <c r="I17" s="2"/>
      <c r="J17" s="2"/>
      <c r="K17" s="2"/>
      <c r="M17" t="str" cm="1">
        <f t="array" ref="M17:T17">_xlfn.TOROW(_xlfn._xlws.FILTER(Output!$B$2:$B$146,Output!$C$2:$C$146=GROUPE!B17))</f>
        <v>Mathéo</v>
      </c>
      <c r="N17" t="str">
        <v>Dalil</v>
      </c>
      <c r="O17" t="str">
        <v>Lenny</v>
      </c>
      <c r="P17" t="str">
        <v>Nolan</v>
      </c>
      <c r="Q17" t="str">
        <v>Théo</v>
      </c>
      <c r="R17" t="str">
        <v>Haikel</v>
      </c>
      <c r="S17" t="str">
        <v>Espoir</v>
      </c>
      <c r="T17" t="str">
        <v>Mohammed</v>
      </c>
    </row>
    <row r="18" spans="2:20" x14ac:dyDescent="0.25">
      <c r="B18" s="2">
        <v>14</v>
      </c>
      <c r="C18" s="2" t="str">
        <v>Agent immobilier</v>
      </c>
      <c r="D18" s="2" t="s">
        <v>22</v>
      </c>
      <c r="E18" s="2" t="s">
        <v>27</v>
      </c>
      <c r="F18" s="2" t="s">
        <v>12</v>
      </c>
      <c r="G18" s="2" t="s">
        <v>2</v>
      </c>
      <c r="H18" s="2" t="s">
        <v>82</v>
      </c>
      <c r="I18" s="2" t="s">
        <v>84</v>
      </c>
      <c r="J18" s="2" t="s">
        <v>114</v>
      </c>
      <c r="K18" s="2" t="s">
        <v>127</v>
      </c>
      <c r="M18" t="str" cm="1">
        <f t="array" ref="M18:T18">_xlfn.TOROW(_xlfn._xlws.FILTER(Output!$B$2:$B$146,Output!$C$2:$C$146=GROUPE!B18))</f>
        <v>Gaspard</v>
      </c>
      <c r="N18" t="str">
        <v>Kylie</v>
      </c>
      <c r="O18" t="str">
        <v>Ariana</v>
      </c>
      <c r="P18" t="str">
        <v>Loutaya</v>
      </c>
      <c r="Q18" t="str">
        <v>Nathaël</v>
      </c>
      <c r="R18" t="str">
        <v>Fatoumata</v>
      </c>
      <c r="S18" t="str">
        <v>Kimberley</v>
      </c>
      <c r="T18" t="str">
        <v>Léana</v>
      </c>
    </row>
    <row r="19" spans="2:20" x14ac:dyDescent="0.25">
      <c r="B19" s="2">
        <v>15</v>
      </c>
      <c r="C19" s="2" t="str">
        <v>Cuisinier</v>
      </c>
      <c r="D19" s="2" t="s">
        <v>37</v>
      </c>
      <c r="E19" s="2" t="s">
        <v>44</v>
      </c>
      <c r="F19" s="2" t="s">
        <v>63</v>
      </c>
      <c r="G19" s="2" t="s">
        <v>80</v>
      </c>
      <c r="H19" s="2" t="s">
        <v>97</v>
      </c>
      <c r="I19" s="2" t="s">
        <v>103</v>
      </c>
      <c r="J19" s="2" t="s">
        <v>129</v>
      </c>
      <c r="K19" s="2" t="s">
        <v>134</v>
      </c>
      <c r="M19" t="str" cm="1">
        <f t="array" ref="M19:T19">_xlfn.TOROW(_xlfn._xlws.FILTER(Output!$B$2:$B$146,Output!$C$2:$C$146=GROUPE!B19))</f>
        <v>Lilia</v>
      </c>
      <c r="N19" t="str">
        <v>Chanel</v>
      </c>
      <c r="O19" t="str">
        <v>Soudaïs</v>
      </c>
      <c r="P19" t="str">
        <v>Ilhame</v>
      </c>
      <c r="Q19" t="str">
        <v>Dea</v>
      </c>
      <c r="R19" t="str">
        <v>Kimora</v>
      </c>
      <c r="S19" t="str">
        <v>Mathéo</v>
      </c>
      <c r="T19" t="str">
        <v>Annaëlle</v>
      </c>
    </row>
    <row r="20" spans="2:20" x14ac:dyDescent="0.25">
      <c r="B20" s="2">
        <v>16</v>
      </c>
      <c r="C20" s="2" t="str">
        <v>Etudiante en médecine (5ème année)</v>
      </c>
      <c r="D20" s="2" t="s">
        <v>24</v>
      </c>
      <c r="E20" s="2" t="s">
        <v>47</v>
      </c>
      <c r="F20" s="2" t="s">
        <v>53</v>
      </c>
      <c r="G20" s="2" t="s">
        <v>83</v>
      </c>
      <c r="H20" s="2" t="s">
        <v>115</v>
      </c>
      <c r="I20" s="2" t="s">
        <v>120</v>
      </c>
      <c r="J20" s="2" t="s">
        <v>22</v>
      </c>
      <c r="K20" s="2" t="s">
        <v>128</v>
      </c>
      <c r="M20" t="str" cm="1">
        <f t="array" ref="M20:R20">_xlfn.TOROW(_xlfn._xlws.FILTER(Output!$B$2:$B$146,Output!$C$2:$C$146=GROUPE!B20))</f>
        <v>Loucas</v>
      </c>
      <c r="N20" t="str">
        <v>Luis</v>
      </c>
      <c r="O20" t="str">
        <v>Axel</v>
      </c>
      <c r="P20" t="str">
        <v>Malick</v>
      </c>
      <c r="Q20" t="str">
        <v>Ivan</v>
      </c>
      <c r="R20" t="str">
        <v>Divine</v>
      </c>
    </row>
    <row r="21" spans="2:20" x14ac:dyDescent="0.25">
      <c r="B21" s="2">
        <v>17</v>
      </c>
      <c r="C21" s="2" t="str">
        <v>Graphisme</v>
      </c>
      <c r="D21" s="2" t="s">
        <v>16</v>
      </c>
      <c r="E21" s="2" t="s">
        <v>43</v>
      </c>
      <c r="F21" s="2" t="s">
        <v>69</v>
      </c>
      <c r="G21" s="2" t="s">
        <v>86</v>
      </c>
      <c r="H21" s="2" t="s">
        <v>113</v>
      </c>
      <c r="I21" s="2" t="s">
        <v>119</v>
      </c>
      <c r="J21" s="2"/>
      <c r="K21" s="2"/>
      <c r="M21" t="str" cm="1">
        <f t="array" ref="M21:R21">_xlfn.TOROW(_xlfn._xlws.FILTER(Output!$B$2:$B$146,Output!$C$2:$C$146=GROUPE!B21))</f>
        <v>Louna</v>
      </c>
      <c r="N21" t="str">
        <v>Doriane</v>
      </c>
      <c r="O21" t="str">
        <v>Léo</v>
      </c>
      <c r="P21" t="str">
        <v>Adam</v>
      </c>
      <c r="Q21" t="str">
        <v>Gabriel</v>
      </c>
      <c r="R21" t="str">
        <v>Robin</v>
      </c>
    </row>
    <row r="22" spans="2:20" x14ac:dyDescent="0.25">
      <c r="B22" s="2">
        <v>18</v>
      </c>
      <c r="C22" s="2" t="str">
        <v>électricité</v>
      </c>
      <c r="D22" s="2" t="s">
        <v>7</v>
      </c>
      <c r="E22" s="2" t="s">
        <v>11</v>
      </c>
      <c r="F22" s="2" t="s">
        <v>23</v>
      </c>
      <c r="G22" s="2" t="s">
        <v>64</v>
      </c>
      <c r="H22" s="2" t="s">
        <v>68</v>
      </c>
      <c r="I22" s="2" t="s">
        <v>79</v>
      </c>
      <c r="J22" s="2"/>
      <c r="K22" s="2"/>
      <c r="M22" t="str" cm="1">
        <f t="array" ref="M22:N22">_xlfn.TOROW(_xlfn._xlws.FILTER(Output!$B$2:$B$146,Output!$C$2:$C$146=GROUPE!B22))</f>
        <v>Yanis</v>
      </c>
      <c r="N22" t="str">
        <v>Clément</v>
      </c>
    </row>
    <row r="23" spans="2:20" x14ac:dyDescent="0.25">
      <c r="B23" s="2">
        <v>19</v>
      </c>
      <c r="C23" s="2" t="str">
        <v>Electricien de maintenance</v>
      </c>
      <c r="D23" s="2" t="s">
        <v>17</v>
      </c>
      <c r="E23" s="2" t="s">
        <v>67</v>
      </c>
      <c r="F23" s="2"/>
      <c r="G23" s="2"/>
      <c r="H23" s="2"/>
      <c r="I23" s="2"/>
      <c r="J23" s="2"/>
      <c r="K23" s="2"/>
      <c r="M23" t="str" cm="1">
        <f t="array" ref="M23:R23">_xlfn.TOROW(_xlfn._xlws.FILTER(Output!$B$2:$B$146,Output!$C$2:$C$146=GROUPE!B23))</f>
        <v>Maëlle</v>
      </c>
      <c r="N23" t="str">
        <v>Milla</v>
      </c>
      <c r="O23" t="str">
        <v>Emira</v>
      </c>
      <c r="P23" t="str">
        <v>Raphaëlle</v>
      </c>
      <c r="Q23" t="str">
        <v>Tara</v>
      </c>
      <c r="R23" t="str">
        <v>Leïlana</v>
      </c>
    </row>
    <row r="24" spans="2:20" x14ac:dyDescent="0.25">
      <c r="B24" s="2">
        <v>20</v>
      </c>
      <c r="C24" s="2" t="str">
        <v>Secrétariat/gestion</v>
      </c>
      <c r="D24" s="2" t="s">
        <v>13</v>
      </c>
      <c r="E24" s="2" t="s">
        <v>28</v>
      </c>
      <c r="F24" s="2" t="s">
        <v>32</v>
      </c>
      <c r="G24" s="2" t="s">
        <v>85</v>
      </c>
      <c r="H24" s="2" t="s">
        <v>108</v>
      </c>
      <c r="I24" s="2" t="s">
        <v>125</v>
      </c>
      <c r="J24" s="2"/>
      <c r="K24" s="2"/>
      <c r="M24" t="str" cm="1">
        <f t="array" ref="M24:P24">_xlfn.TOROW(_xlfn._xlws.FILTER(Output!$B$2:$B$146,Output!$C$2:$C$146=GROUPE!B24))</f>
        <v>Lenny</v>
      </c>
      <c r="N24" t="str">
        <v>Adela-Patricia</v>
      </c>
      <c r="O24" t="str">
        <v>Clara</v>
      </c>
      <c r="P24" t="str">
        <v>Nathanaël</v>
      </c>
    </row>
    <row r="25" spans="2:20" x14ac:dyDescent="0.25">
      <c r="B25" s="2">
        <v>21</v>
      </c>
      <c r="C25" s="2" t="str">
        <v>Adjudant</v>
      </c>
      <c r="D25" s="2" t="s">
        <v>12</v>
      </c>
      <c r="E25" s="2" t="s">
        <v>52</v>
      </c>
      <c r="F25" s="2" t="s">
        <v>72</v>
      </c>
      <c r="G25" s="2" t="s">
        <v>130</v>
      </c>
      <c r="H25" s="2"/>
      <c r="I25" s="2"/>
      <c r="J25" s="2"/>
      <c r="K25" s="2"/>
      <c r="M25" t="str" cm="1">
        <f t="array" ref="M25:Q25">_xlfn.TOROW(_xlfn._xlws.FILTER(Output!$B$2:$B$146,Output!$C$2:$C$146=GROUPE!B25))</f>
        <v>Anthony</v>
      </c>
      <c r="N25" t="str">
        <v>Lina</v>
      </c>
      <c r="O25" t="str">
        <v>Yoana</v>
      </c>
      <c r="P25" t="str">
        <v>Roxane</v>
      </c>
      <c r="Q25" t="str">
        <v>Djenahe</v>
      </c>
    </row>
    <row r="26" spans="2:20" x14ac:dyDescent="0.25">
      <c r="B26" s="2">
        <v>22</v>
      </c>
      <c r="C26" s="2" t="str">
        <v>Directrice Artistique</v>
      </c>
      <c r="D26" s="2" t="s">
        <v>51</v>
      </c>
      <c r="E26" s="2" t="s">
        <v>55</v>
      </c>
      <c r="F26" s="2" t="s">
        <v>70</v>
      </c>
      <c r="G26" s="2" t="s">
        <v>89</v>
      </c>
      <c r="H26" s="2" t="s">
        <v>99</v>
      </c>
      <c r="I26" s="2"/>
      <c r="J26" s="2"/>
      <c r="K26" s="2"/>
      <c r="M26" t="str" cm="1">
        <f t="array" ref="M26">_xlfn.TOROW(_xlfn._xlws.FILTER(Output!$B$2:$B$146,Output!$C$2:$C$146=GROUPE!B26))</f>
        <v>Raphaël</v>
      </c>
    </row>
    <row r="27" spans="2:20" x14ac:dyDescent="0.25">
      <c r="B27" s="2">
        <v>23</v>
      </c>
      <c r="C27" s="2" t="str">
        <v>Direction operérationnelle</v>
      </c>
      <c r="D27" s="2" t="s">
        <v>104</v>
      </c>
      <c r="E27" s="2"/>
      <c r="F27" s="2"/>
      <c r="G27" s="2"/>
      <c r="H27" s="2"/>
      <c r="I27" s="2"/>
      <c r="J27" s="2"/>
      <c r="K27" s="2"/>
      <c r="M27" t="str" cm="1">
        <f t="array" ref="M27:T27">_xlfn.TOROW(_xlfn._xlws.FILTER(Output!$B$2:$B$146,Output!$C$2:$C$146=GROUPE!B27))</f>
        <v>Gladys</v>
      </c>
      <c r="N27" t="str">
        <v>Maxime</v>
      </c>
      <c r="O27" t="str">
        <v>Léa</v>
      </c>
      <c r="P27" t="str">
        <v>France</v>
      </c>
      <c r="Q27" t="str">
        <v>Anna</v>
      </c>
      <c r="R27" t="str">
        <v>Lina</v>
      </c>
      <c r="S27" t="str">
        <v>Marion</v>
      </c>
      <c r="T27" t="str">
        <v>Joseph</v>
      </c>
    </row>
    <row r="28" spans="2:20" x14ac:dyDescent="0.25">
      <c r="B28" s="2">
        <v>24</v>
      </c>
      <c r="C28" s="2" t="str">
        <v>Orientation des élèves</v>
      </c>
      <c r="D28" s="2" t="s">
        <v>20</v>
      </c>
      <c r="E28" s="2" t="s">
        <v>33</v>
      </c>
      <c r="F28" s="2" t="s">
        <v>38</v>
      </c>
      <c r="G28" s="2" t="s">
        <v>41</v>
      </c>
      <c r="H28" s="2" t="s">
        <v>49</v>
      </c>
      <c r="I28" s="2" t="s">
        <v>55</v>
      </c>
      <c r="J28" s="2" t="s">
        <v>62</v>
      </c>
      <c r="K28" s="2" t="s">
        <v>102</v>
      </c>
      <c r="M28" t="str" cm="1">
        <f t="array" ref="M28:P28">_xlfn.TOROW(_xlfn._xlws.FILTER(Output!$B$2:$B$146,Output!$C$2:$C$146=GROUPE!B28))</f>
        <v>Douaa</v>
      </c>
      <c r="N28" t="str">
        <v>Stella</v>
      </c>
      <c r="O28" t="str">
        <v>Yuliia</v>
      </c>
      <c r="P28" t="str">
        <v>Mélissa</v>
      </c>
    </row>
    <row r="29" spans="2:20" x14ac:dyDescent="0.25">
      <c r="B29" s="2">
        <v>25</v>
      </c>
      <c r="C29" s="2" t="str">
        <v>Adjointe de Direction</v>
      </c>
      <c r="D29" s="2" t="s">
        <v>56</v>
      </c>
      <c r="E29" s="2" t="s">
        <v>91</v>
      </c>
      <c r="F29" s="2" t="s">
        <v>118</v>
      </c>
      <c r="G29" s="2" t="s">
        <v>88</v>
      </c>
      <c r="H29" s="2"/>
      <c r="I29" s="2"/>
      <c r="J29" s="2"/>
      <c r="K29" s="2"/>
      <c r="M29" t="str" cm="1">
        <f t="array" ref="M29:T29">_xlfn.TOROW(_xlfn._xlws.FILTER(Output!$B$2:$B$146,Output!$C$2:$C$146=GROUPE!B29))</f>
        <v>Charlotte</v>
      </c>
      <c r="N29" t="str">
        <v>Louna</v>
      </c>
      <c r="O29" t="str">
        <v>Emma</v>
      </c>
      <c r="P29" t="str">
        <v>Luna</v>
      </c>
      <c r="Q29" t="str">
        <v>Timéo</v>
      </c>
      <c r="R29" t="str">
        <v>Louise</v>
      </c>
      <c r="S29" t="str">
        <v>Gerson</v>
      </c>
      <c r="T29" t="str">
        <v>Nolan</v>
      </c>
    </row>
    <row r="30" spans="2:20" x14ac:dyDescent="0.25">
      <c r="B30" s="2">
        <v>26</v>
      </c>
      <c r="C30" s="2" t="str">
        <v>Métier de l'animation</v>
      </c>
      <c r="D30" s="2" t="s">
        <v>4</v>
      </c>
      <c r="E30" s="2" t="s">
        <v>7</v>
      </c>
      <c r="F30" s="2" t="s">
        <v>21</v>
      </c>
      <c r="G30" s="2" t="s">
        <v>31</v>
      </c>
      <c r="H30" s="2" t="s">
        <v>58</v>
      </c>
      <c r="I30" s="2" t="s">
        <v>76</v>
      </c>
      <c r="J30" s="2" t="s">
        <v>77</v>
      </c>
      <c r="K30" s="2" t="s">
        <v>2</v>
      </c>
      <c r="M30" t="str" cm="1">
        <f t="array" ref="M30:T30">_xlfn.TOROW(_xlfn._xlws.FILTER(Output!$B$2:$B$146,Output!$C$2:$C$146=GROUPE!B30))</f>
        <v>Tessa</v>
      </c>
      <c r="N30" t="str">
        <v>Manon</v>
      </c>
      <c r="O30" t="str">
        <v>Mohamed</v>
      </c>
      <c r="P30" t="str">
        <v>Clément</v>
      </c>
      <c r="Q30" t="str">
        <v>Emile</v>
      </c>
      <c r="R30" t="str">
        <v>Charlie</v>
      </c>
      <c r="S30" t="str">
        <v>Lilian</v>
      </c>
      <c r="T30" t="str">
        <v>Fadel</v>
      </c>
    </row>
    <row r="31" spans="2:20" x14ac:dyDescent="0.25">
      <c r="B31" s="2">
        <v>27</v>
      </c>
      <c r="C31" s="2" t="str">
        <v>Ingénieur informatique</v>
      </c>
      <c r="D31" s="2" t="s">
        <v>10</v>
      </c>
      <c r="E31" s="2" t="s">
        <v>14</v>
      </c>
      <c r="F31" s="2" t="s">
        <v>25</v>
      </c>
      <c r="G31" s="2" t="s">
        <v>67</v>
      </c>
      <c r="H31" s="2" t="s">
        <v>75</v>
      </c>
      <c r="I31" s="2" t="s">
        <v>98</v>
      </c>
      <c r="J31" s="2" t="s">
        <v>100</v>
      </c>
      <c r="K31" s="2" t="s">
        <v>112</v>
      </c>
      <c r="M31" t="str" cm="1">
        <f t="array" ref="M31:P31">_xlfn.TOROW(_xlfn._xlws.FILTER(Output!$B$2:$B$146,Output!$C$2:$C$146=GROUPE!B31))</f>
        <v>Noa</v>
      </c>
      <c r="N31" t="str">
        <v>Kyllian</v>
      </c>
      <c r="O31" t="str">
        <v>Daouda</v>
      </c>
      <c r="P31" t="str">
        <v>Camille</v>
      </c>
    </row>
    <row r="32" spans="2:20" x14ac:dyDescent="0.25">
      <c r="B32" s="2">
        <v>28</v>
      </c>
      <c r="C32" s="2" t="str">
        <v>Horticulture</v>
      </c>
      <c r="D32" s="2" t="s">
        <v>3</v>
      </c>
      <c r="E32" s="2" t="s">
        <v>6</v>
      </c>
      <c r="F32" s="2" t="s">
        <v>40</v>
      </c>
      <c r="G32" s="2" t="s">
        <v>126</v>
      </c>
      <c r="H32" s="2"/>
      <c r="I32" s="2"/>
      <c r="J32" s="2"/>
      <c r="K32" s="2"/>
      <c r="M32" t="str" cm="1">
        <f t="array" ref="M32:O32">_xlfn.TOROW(_xlfn._xlws.FILTER(Output!$B$2:$B$146,Output!$C$2:$C$146=GROUPE!B32))</f>
        <v>Nessrine</v>
      </c>
      <c r="N32" t="str">
        <v>Wissal</v>
      </c>
      <c r="O32" t="str">
        <v>Bianca</v>
      </c>
    </row>
    <row r="33" spans="2:13" x14ac:dyDescent="0.25">
      <c r="B33" s="2">
        <v>29</v>
      </c>
      <c r="C33" s="2" t="str">
        <v>Responsable animation culturelle</v>
      </c>
      <c r="D33" s="2" t="s">
        <v>30</v>
      </c>
      <c r="E33" s="2" t="s">
        <v>39</v>
      </c>
      <c r="F33" s="2" t="s">
        <v>45</v>
      </c>
      <c r="G33" s="2"/>
      <c r="H33" s="2"/>
      <c r="I33" s="2"/>
      <c r="J33" s="2"/>
      <c r="K33" s="2"/>
      <c r="M33" t="e" cm="1" vm="1">
        <f t="array" ref="M33">_xlfn.TOROW(_xlfn._xlws.FILTER(Output!$B$2:$B$146,Output!$C$2:$C$146=GROUPE!B33))</f>
        <v>#VALUE!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workbookViewId="0">
      <selection activeCell="E33" sqref="E33"/>
    </sheetView>
  </sheetViews>
  <sheetFormatPr defaultColWidth="11.42578125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0FE86-CABD-495B-960B-BD7DDCA333FB}">
  <sheetPr codeName="Sheet5"/>
  <dimension ref="A1:Q146"/>
  <sheetViews>
    <sheetView zoomScale="70" zoomScaleNormal="70" workbookViewId="0">
      <selection activeCell="I38" sqref="I38"/>
    </sheetView>
  </sheetViews>
  <sheetFormatPr defaultRowHeight="15.75" x14ac:dyDescent="0.25"/>
  <cols>
    <col min="1" max="1" width="14.85546875" style="6" customWidth="1"/>
    <col min="2" max="2" width="14.85546875" style="9" customWidth="1"/>
    <col min="3" max="3" width="14.85546875" style="6" customWidth="1"/>
    <col min="4" max="4" width="6.7109375" style="6" customWidth="1"/>
    <col min="5" max="5" width="14.85546875" style="6" customWidth="1"/>
    <col min="6" max="6" width="6.7109375" style="6" customWidth="1"/>
    <col min="7" max="7" width="14.85546875" style="6" customWidth="1"/>
    <col min="8" max="8" width="6.7109375" style="6" customWidth="1"/>
    <col min="9" max="9" width="14.85546875" style="6" customWidth="1"/>
    <col min="10" max="10" width="6.7109375" style="6" customWidth="1"/>
    <col min="11" max="11" width="14.85546875" style="6" customWidth="1"/>
    <col min="12" max="12" width="6.7109375" style="6" customWidth="1"/>
    <col min="13" max="13" width="14.85546875" style="6" customWidth="1"/>
    <col min="14" max="14" width="6.7109375" style="6" customWidth="1"/>
    <col min="15" max="17" width="14.85546875" style="6" customWidth="1"/>
    <col min="18" max="16384" width="9.140625" style="6"/>
  </cols>
  <sheetData>
    <row r="1" spans="1:17" s="7" customFormat="1" ht="30.75" customHeight="1" x14ac:dyDescent="0.25">
      <c r="A1" s="3" t="s">
        <v>189</v>
      </c>
      <c r="B1" s="4" t="s">
        <v>0</v>
      </c>
      <c r="C1" s="7" t="s">
        <v>186</v>
      </c>
      <c r="D1" s="7" t="s">
        <v>190</v>
      </c>
      <c r="E1" s="7" t="s">
        <v>185</v>
      </c>
      <c r="F1" s="7" t="s">
        <v>190</v>
      </c>
      <c r="G1" s="7" t="s">
        <v>184</v>
      </c>
      <c r="H1" s="7" t="s">
        <v>190</v>
      </c>
      <c r="I1" s="7" t="s">
        <v>183</v>
      </c>
      <c r="J1" s="7" t="s">
        <v>190</v>
      </c>
      <c r="K1" s="7" t="s">
        <v>182</v>
      </c>
      <c r="L1" s="7" t="s">
        <v>190</v>
      </c>
      <c r="M1" s="7" t="s">
        <v>181</v>
      </c>
      <c r="N1" s="7" t="s">
        <v>190</v>
      </c>
      <c r="P1" s="7" t="s">
        <v>180</v>
      </c>
      <c r="Q1" s="7" t="s">
        <v>179</v>
      </c>
    </row>
    <row r="2" spans="1:17" x14ac:dyDescent="0.25">
      <c r="A2">
        <v>1</v>
      </c>
      <c r="B2" s="5" t="s">
        <v>1</v>
      </c>
      <c r="C2" s="6">
        <v>1</v>
      </c>
      <c r="D2" s="6">
        <v>0.45924931764602661</v>
      </c>
      <c r="E2" s="6">
        <v>20</v>
      </c>
      <c r="F2" s="6">
        <v>6.8666493892669678</v>
      </c>
      <c r="G2" s="6">
        <v>25</v>
      </c>
      <c r="H2" s="6">
        <v>10.221715867519379</v>
      </c>
      <c r="I2" s="6">
        <v>15</v>
      </c>
      <c r="J2" s="6">
        <v>15.604159712791443</v>
      </c>
      <c r="K2" s="6">
        <v>21</v>
      </c>
      <c r="L2" s="6">
        <v>18.05994325876236</v>
      </c>
      <c r="M2" s="6">
        <v>24</v>
      </c>
      <c r="N2" s="6">
        <v>20.591987609863281</v>
      </c>
      <c r="P2" s="6">
        <f t="shared" ref="P2:P33" si="0">COUNTA(_xlfn.UNIQUE(C2:M2,TRUE))/COUNTA($C$1:$M$1)</f>
        <v>1</v>
      </c>
      <c r="Q2" s="6" cm="1">
        <f t="array" ref="Q2">SUM(IFERROR(SEARCH("Temps",B2:N2),0))</f>
        <v>0</v>
      </c>
    </row>
    <row r="3" spans="1:17" x14ac:dyDescent="0.25">
      <c r="A3">
        <v>2</v>
      </c>
      <c r="B3" s="5" t="s">
        <v>2</v>
      </c>
      <c r="C3" s="6">
        <v>1</v>
      </c>
      <c r="D3" s="6">
        <v>0.90867114067077637</v>
      </c>
      <c r="E3" s="6">
        <v>25</v>
      </c>
      <c r="F3" s="6">
        <v>6.5936364531517029</v>
      </c>
      <c r="G3" s="6">
        <v>20</v>
      </c>
      <c r="H3" s="6">
        <v>11.61553418636322</v>
      </c>
      <c r="I3" s="6">
        <v>17</v>
      </c>
      <c r="J3" s="6">
        <v>15.531129896640778</v>
      </c>
      <c r="K3" s="6">
        <v>3</v>
      </c>
      <c r="L3" s="6">
        <v>17.752341270446777</v>
      </c>
      <c r="M3" s="6">
        <v>11</v>
      </c>
      <c r="N3" s="6">
        <v>18.808490931987762</v>
      </c>
      <c r="P3" s="6">
        <f t="shared" si="0"/>
        <v>1</v>
      </c>
      <c r="Q3" s="6" cm="1">
        <f t="array" ref="Q3">SUM(IFERROR(SEARCH("Temps",B3:N3),0))</f>
        <v>0</v>
      </c>
    </row>
    <row r="4" spans="1:17" x14ac:dyDescent="0.25">
      <c r="A4">
        <v>3</v>
      </c>
      <c r="B4" s="5" t="s">
        <v>3</v>
      </c>
      <c r="C4" s="6">
        <v>27</v>
      </c>
      <c r="D4" s="6">
        <v>0.1697196364402771</v>
      </c>
      <c r="E4" s="6">
        <v>20</v>
      </c>
      <c r="F4" s="6">
        <v>6.3308271169662476</v>
      </c>
      <c r="G4" s="6">
        <v>11</v>
      </c>
      <c r="H4" s="6">
        <v>11.191342413425446</v>
      </c>
      <c r="I4" s="6">
        <v>1</v>
      </c>
      <c r="J4" s="6">
        <v>15.693273544311523</v>
      </c>
      <c r="K4" s="6">
        <v>8</v>
      </c>
      <c r="L4" s="6">
        <v>18.951453387737274</v>
      </c>
      <c r="M4" s="6">
        <v>10</v>
      </c>
      <c r="N4" s="6">
        <v>20.763656258583069</v>
      </c>
      <c r="P4" s="6">
        <f t="shared" si="0"/>
        <v>1</v>
      </c>
      <c r="Q4" s="6" cm="1">
        <f t="array" ref="Q4">SUM(IFERROR(SEARCH("Temps",B4:N4),0))</f>
        <v>0</v>
      </c>
    </row>
    <row r="5" spans="1:17" x14ac:dyDescent="0.25">
      <c r="A5">
        <v>4</v>
      </c>
      <c r="B5" s="5" t="s">
        <v>4</v>
      </c>
      <c r="C5" s="6">
        <v>25</v>
      </c>
      <c r="D5" s="6">
        <v>0.4961322546005249</v>
      </c>
      <c r="E5" s="6">
        <v>28</v>
      </c>
      <c r="F5" s="6">
        <v>6.5522995591163635</v>
      </c>
      <c r="G5" s="6">
        <v>21</v>
      </c>
      <c r="H5" s="6">
        <v>11.62962818145752</v>
      </c>
      <c r="I5" s="6">
        <v>10</v>
      </c>
      <c r="J5" s="6">
        <v>15.065180003643036</v>
      </c>
      <c r="K5" s="6">
        <v>16</v>
      </c>
      <c r="L5" s="6">
        <v>18.462698578834534</v>
      </c>
      <c r="M5" s="6">
        <v>12</v>
      </c>
      <c r="N5" s="6">
        <v>20.2716343998909</v>
      </c>
      <c r="P5" s="6">
        <f t="shared" si="0"/>
        <v>1</v>
      </c>
      <c r="Q5" s="6" cm="1">
        <f t="array" ref="Q5">SUM(IFERROR(SEARCH("Temps",B5:N5),0))</f>
        <v>0</v>
      </c>
    </row>
    <row r="6" spans="1:17" x14ac:dyDescent="0.25">
      <c r="A6">
        <v>5</v>
      </c>
      <c r="B6" s="5" t="s">
        <v>5</v>
      </c>
      <c r="C6" s="6">
        <v>1</v>
      </c>
      <c r="D6" s="6">
        <v>0.37572008371353149</v>
      </c>
      <c r="E6" s="6">
        <v>2</v>
      </c>
      <c r="F6" s="6">
        <v>6.0262489318847656</v>
      </c>
      <c r="G6" s="6">
        <v>20</v>
      </c>
      <c r="H6" s="6">
        <v>11.505139529705048</v>
      </c>
      <c r="I6" s="6">
        <v>13</v>
      </c>
      <c r="J6" s="6">
        <v>13.311948418617249</v>
      </c>
      <c r="K6" s="6">
        <v>8</v>
      </c>
      <c r="L6" s="6">
        <v>17.790718376636505</v>
      </c>
      <c r="M6" s="6">
        <v>16</v>
      </c>
      <c r="N6" s="6">
        <v>20.064777612686157</v>
      </c>
      <c r="P6" s="6">
        <f t="shared" si="0"/>
        <v>1</v>
      </c>
      <c r="Q6" s="6" cm="1">
        <f t="array" ref="Q6">SUM(IFERROR(SEARCH("Temps",B6:N6),0))</f>
        <v>0</v>
      </c>
    </row>
    <row r="7" spans="1:17" x14ac:dyDescent="0.25">
      <c r="A7">
        <v>6</v>
      </c>
      <c r="B7" s="5" t="s">
        <v>6</v>
      </c>
      <c r="C7" s="6">
        <v>27</v>
      </c>
      <c r="D7" s="6">
        <v>0.59797954559326172</v>
      </c>
      <c r="E7" s="6">
        <v>10</v>
      </c>
      <c r="F7" s="6">
        <v>6.8768007159233093</v>
      </c>
      <c r="G7" s="6">
        <v>1</v>
      </c>
      <c r="H7" s="6">
        <v>11.244999527931213</v>
      </c>
      <c r="I7" s="6">
        <v>2</v>
      </c>
      <c r="J7" s="6">
        <v>14.671679794788361</v>
      </c>
      <c r="K7" s="6">
        <v>14</v>
      </c>
      <c r="L7" s="6">
        <v>16.658892869949341</v>
      </c>
      <c r="M7" s="6">
        <v>71</v>
      </c>
      <c r="N7" s="6">
        <v>20.421615064144135</v>
      </c>
      <c r="P7" s="6">
        <f t="shared" si="0"/>
        <v>1</v>
      </c>
      <c r="Q7" s="6" cm="1">
        <f t="array" ref="Q7">SUM(IFERROR(SEARCH("Temps",B7:N7),0))</f>
        <v>0</v>
      </c>
    </row>
    <row r="8" spans="1:17" x14ac:dyDescent="0.25">
      <c r="A8">
        <v>7</v>
      </c>
      <c r="B8" s="5" t="s">
        <v>7</v>
      </c>
      <c r="C8" s="6">
        <v>17</v>
      </c>
      <c r="D8" s="6">
        <v>3.5632312297821045E-2</v>
      </c>
      <c r="E8" s="6">
        <v>21</v>
      </c>
      <c r="F8" s="6">
        <v>6.4454456567764282</v>
      </c>
      <c r="G8" s="6">
        <v>4</v>
      </c>
      <c r="H8" s="6">
        <v>11.113737404346466</v>
      </c>
      <c r="I8" s="6">
        <v>20</v>
      </c>
      <c r="J8" s="6">
        <v>14.729875802993774</v>
      </c>
      <c r="K8" s="6">
        <v>13</v>
      </c>
      <c r="L8" s="6">
        <v>16.185167729854584</v>
      </c>
      <c r="M8" s="6">
        <v>18</v>
      </c>
      <c r="N8" s="6">
        <v>20.079801440238953</v>
      </c>
      <c r="P8" s="6">
        <f t="shared" si="0"/>
        <v>1</v>
      </c>
      <c r="Q8" s="6" cm="1">
        <f t="array" ref="Q8">SUM(IFERROR(SEARCH("Temps",B8:N8),0))</f>
        <v>0</v>
      </c>
    </row>
    <row r="9" spans="1:17" x14ac:dyDescent="0.25">
      <c r="A9">
        <v>8</v>
      </c>
      <c r="B9" s="5" t="s">
        <v>8</v>
      </c>
      <c r="C9" s="6">
        <v>2</v>
      </c>
      <c r="D9" s="6">
        <v>0.34688055515289307</v>
      </c>
      <c r="E9" s="6">
        <v>5</v>
      </c>
      <c r="F9" s="6">
        <v>6.5661099553108215</v>
      </c>
      <c r="G9" s="6">
        <v>16</v>
      </c>
      <c r="H9" s="6">
        <v>11.680070161819458</v>
      </c>
      <c r="I9" s="6">
        <v>7</v>
      </c>
      <c r="J9" s="6">
        <v>15.830617368221283</v>
      </c>
      <c r="K9" s="6">
        <v>1</v>
      </c>
      <c r="L9" s="6">
        <v>18.151448130607605</v>
      </c>
      <c r="M9" s="6">
        <v>25</v>
      </c>
      <c r="N9" s="6">
        <v>20.106646120548248</v>
      </c>
      <c r="P9" s="6">
        <f t="shared" si="0"/>
        <v>1</v>
      </c>
      <c r="Q9" s="6" cm="1">
        <f t="array" ref="Q9">SUM(IFERROR(SEARCH("Temps",B9:N9),0))</f>
        <v>0</v>
      </c>
    </row>
    <row r="10" spans="1:17" x14ac:dyDescent="0.25">
      <c r="A10">
        <v>9</v>
      </c>
      <c r="B10" s="5" t="s">
        <v>9</v>
      </c>
      <c r="C10" s="6">
        <v>1</v>
      </c>
      <c r="D10" s="6">
        <v>0.728016197681427</v>
      </c>
      <c r="E10" s="6">
        <v>2</v>
      </c>
      <c r="F10" s="6">
        <v>5.1618196964263916</v>
      </c>
      <c r="G10" s="6">
        <v>8</v>
      </c>
      <c r="H10" s="6">
        <v>11.150932729244232</v>
      </c>
      <c r="I10" s="6">
        <v>20</v>
      </c>
      <c r="J10" s="6">
        <v>15.639903903007507</v>
      </c>
      <c r="K10" s="6">
        <v>22</v>
      </c>
      <c r="L10" s="6">
        <v>18.804791986942291</v>
      </c>
      <c r="M10" s="6">
        <v>11</v>
      </c>
      <c r="N10" s="6">
        <v>20.459400653839111</v>
      </c>
      <c r="P10" s="6">
        <f t="shared" si="0"/>
        <v>1</v>
      </c>
      <c r="Q10" s="6" cm="1">
        <f t="array" ref="Q10">SUM(IFERROR(SEARCH("Temps",B10:N10),0))</f>
        <v>0</v>
      </c>
    </row>
    <row r="11" spans="1:17" x14ac:dyDescent="0.25">
      <c r="A11">
        <v>10</v>
      </c>
      <c r="B11" s="5" t="s">
        <v>10</v>
      </c>
      <c r="C11" s="6">
        <v>26</v>
      </c>
      <c r="D11" s="6">
        <v>7.7468156814575195E-2</v>
      </c>
      <c r="E11" s="6">
        <v>10</v>
      </c>
      <c r="F11" s="6">
        <v>6.1890825629234314</v>
      </c>
      <c r="G11" s="6">
        <v>8</v>
      </c>
      <c r="H11" s="6">
        <v>11.16626250743866</v>
      </c>
      <c r="I11" s="6">
        <v>25</v>
      </c>
      <c r="J11" s="6">
        <v>15.065010607242584</v>
      </c>
      <c r="K11" s="6">
        <v>20</v>
      </c>
      <c r="L11" s="6">
        <v>18.625705242156982</v>
      </c>
      <c r="M11" s="6">
        <v>16</v>
      </c>
      <c r="N11" s="6">
        <v>20.788771331310272</v>
      </c>
      <c r="P11" s="6">
        <f t="shared" si="0"/>
        <v>1</v>
      </c>
      <c r="Q11" s="6" cm="1">
        <f t="array" ref="Q11">SUM(IFERROR(SEARCH("Temps",B11:N11),0))</f>
        <v>0</v>
      </c>
    </row>
    <row r="12" spans="1:17" x14ac:dyDescent="0.25">
      <c r="A12">
        <v>11</v>
      </c>
      <c r="B12" s="5" t="s">
        <v>11</v>
      </c>
      <c r="C12" s="6">
        <v>17</v>
      </c>
      <c r="D12" s="6">
        <v>0.23803561925888062</v>
      </c>
      <c r="E12" s="6">
        <v>21</v>
      </c>
      <c r="F12" s="6">
        <v>6.601617693901062</v>
      </c>
      <c r="G12" s="6">
        <v>4</v>
      </c>
      <c r="H12" s="6">
        <v>11.024020731449127</v>
      </c>
      <c r="I12" s="6">
        <v>20</v>
      </c>
      <c r="J12" s="6">
        <v>14.668291568756104</v>
      </c>
      <c r="K12" s="6">
        <v>13</v>
      </c>
      <c r="L12" s="6">
        <v>16.507631003856659</v>
      </c>
      <c r="M12" s="6">
        <v>10</v>
      </c>
      <c r="N12" s="6">
        <v>20.57525646686554</v>
      </c>
      <c r="P12" s="6">
        <f t="shared" si="0"/>
        <v>1</v>
      </c>
      <c r="Q12" s="6" cm="1">
        <f t="array" ref="Q12">SUM(IFERROR(SEARCH("Temps",B12:N12),0))</f>
        <v>0</v>
      </c>
    </row>
    <row r="13" spans="1:17" x14ac:dyDescent="0.25">
      <c r="A13">
        <v>12</v>
      </c>
      <c r="B13" s="5" t="s">
        <v>12</v>
      </c>
      <c r="C13" s="6">
        <v>20</v>
      </c>
      <c r="D13" s="6">
        <v>6.7063212394714355E-2</v>
      </c>
      <c r="E13" s="6">
        <v>11</v>
      </c>
      <c r="F13" s="6">
        <v>6.0685411095619202</v>
      </c>
      <c r="G13" s="6">
        <v>1</v>
      </c>
      <c r="H13" s="6">
        <v>11.177003383636475</v>
      </c>
      <c r="I13" s="6">
        <v>15</v>
      </c>
      <c r="J13" s="6">
        <v>15.910145461559296</v>
      </c>
      <c r="K13" s="6">
        <v>16</v>
      </c>
      <c r="L13" s="6">
        <v>18.765357136726379</v>
      </c>
      <c r="M13" s="6">
        <v>17</v>
      </c>
      <c r="N13" s="6">
        <v>20.079509556293488</v>
      </c>
      <c r="P13" s="6">
        <f t="shared" si="0"/>
        <v>1</v>
      </c>
      <c r="Q13" s="6" cm="1">
        <f t="array" ref="Q13">SUM(IFERROR(SEARCH("Temps",B13:N13),0))</f>
        <v>0</v>
      </c>
    </row>
    <row r="14" spans="1:17" x14ac:dyDescent="0.25">
      <c r="A14">
        <v>13</v>
      </c>
      <c r="B14" s="5" t="s">
        <v>13</v>
      </c>
      <c r="C14" s="6">
        <v>19</v>
      </c>
      <c r="D14" s="6">
        <v>0.83529049158096313</v>
      </c>
      <c r="E14" s="6">
        <v>14</v>
      </c>
      <c r="F14" s="6">
        <v>5.9916844367980957</v>
      </c>
      <c r="G14" s="6">
        <v>20</v>
      </c>
      <c r="H14" s="6">
        <v>11.226783454418182</v>
      </c>
      <c r="I14" s="6">
        <v>8</v>
      </c>
      <c r="J14" s="6">
        <v>14.966993451118469</v>
      </c>
      <c r="K14" s="6">
        <v>13</v>
      </c>
      <c r="L14" s="6">
        <v>16.469168484210968</v>
      </c>
      <c r="M14" s="6">
        <v>24</v>
      </c>
      <c r="N14" s="6">
        <v>20.413124799728394</v>
      </c>
      <c r="P14" s="6">
        <f t="shared" si="0"/>
        <v>1</v>
      </c>
      <c r="Q14" s="6" cm="1">
        <f t="array" ref="Q14">SUM(IFERROR(SEARCH("Temps",B14:N14),0))</f>
        <v>0</v>
      </c>
    </row>
    <row r="15" spans="1:17" x14ac:dyDescent="0.25">
      <c r="A15">
        <v>14</v>
      </c>
      <c r="B15" s="5" t="s">
        <v>14</v>
      </c>
      <c r="C15" s="6">
        <v>26</v>
      </c>
      <c r="D15" s="6">
        <v>0.2021784782409668</v>
      </c>
      <c r="E15" s="6">
        <v>21</v>
      </c>
      <c r="F15" s="6">
        <v>6.9380137324333191</v>
      </c>
      <c r="G15" s="6">
        <v>15</v>
      </c>
      <c r="H15" s="6">
        <v>11.488759160041809</v>
      </c>
      <c r="I15" s="6">
        <v>6</v>
      </c>
      <c r="J15" s="6">
        <v>12.636720478534698</v>
      </c>
      <c r="K15" s="6">
        <v>8</v>
      </c>
      <c r="L15" s="6">
        <v>16.364265203475952</v>
      </c>
      <c r="M15" s="6">
        <v>7</v>
      </c>
      <c r="N15" s="6">
        <v>19.560655534267426</v>
      </c>
      <c r="P15" s="6">
        <f t="shared" si="0"/>
        <v>1</v>
      </c>
      <c r="Q15" s="6" cm="1">
        <f t="array" ref="Q15">SUM(IFERROR(SEARCH("Temps",B15:N15),0))</f>
        <v>0</v>
      </c>
    </row>
    <row r="16" spans="1:17" x14ac:dyDescent="0.25">
      <c r="A16">
        <v>15</v>
      </c>
      <c r="B16" s="5" t="s">
        <v>15</v>
      </c>
      <c r="C16" s="6">
        <v>8</v>
      </c>
      <c r="D16" s="6">
        <v>0.77430504560470581</v>
      </c>
      <c r="E16" s="6">
        <v>6</v>
      </c>
      <c r="F16" s="6">
        <v>5.8892480134963989</v>
      </c>
      <c r="G16" s="6">
        <v>20</v>
      </c>
      <c r="H16" s="6">
        <v>11.656384289264679</v>
      </c>
      <c r="I16" s="6">
        <v>26</v>
      </c>
      <c r="J16" s="6">
        <v>14.544226408004761</v>
      </c>
      <c r="K16" s="6">
        <v>14</v>
      </c>
      <c r="L16" s="6">
        <v>16.34688276052475</v>
      </c>
      <c r="M16" s="6">
        <v>18</v>
      </c>
      <c r="N16" s="6">
        <v>20.61043393611908</v>
      </c>
      <c r="P16" s="6">
        <f t="shared" si="0"/>
        <v>1</v>
      </c>
      <c r="Q16" s="6" cm="1">
        <f t="array" ref="Q16">SUM(IFERROR(SEARCH("Temps",B16:N16),0))</f>
        <v>0</v>
      </c>
    </row>
    <row r="17" spans="1:17" x14ac:dyDescent="0.25">
      <c r="A17">
        <v>16</v>
      </c>
      <c r="B17" s="5" t="s">
        <v>16</v>
      </c>
      <c r="C17" s="6">
        <v>16</v>
      </c>
      <c r="D17" s="6">
        <v>0.97705376148223877</v>
      </c>
      <c r="E17" s="6">
        <v>14</v>
      </c>
      <c r="F17" s="6">
        <v>5.8523786664009094</v>
      </c>
      <c r="G17" s="6">
        <v>20</v>
      </c>
      <c r="H17" s="6">
        <v>11.730352163314819</v>
      </c>
      <c r="I17" s="6">
        <v>8</v>
      </c>
      <c r="J17" s="6">
        <v>14.759147584438324</v>
      </c>
      <c r="K17" s="6">
        <v>7</v>
      </c>
      <c r="L17" s="6">
        <v>18.332806944847107</v>
      </c>
      <c r="M17" s="6">
        <v>2</v>
      </c>
      <c r="N17" s="6">
        <v>20.171486914157867</v>
      </c>
      <c r="P17" s="6">
        <f t="shared" si="0"/>
        <v>1</v>
      </c>
      <c r="Q17" s="6" cm="1">
        <f t="array" ref="Q17">SUM(IFERROR(SEARCH("Temps",B17:N17),0))</f>
        <v>0</v>
      </c>
    </row>
    <row r="18" spans="1:17" x14ac:dyDescent="0.25">
      <c r="A18">
        <v>17</v>
      </c>
      <c r="B18" s="5" t="s">
        <v>17</v>
      </c>
      <c r="C18" s="6">
        <v>18</v>
      </c>
      <c r="D18" s="6">
        <v>0.79892235994338989</v>
      </c>
      <c r="E18" s="6">
        <v>22</v>
      </c>
      <c r="F18" s="6">
        <v>6.9499862194061279</v>
      </c>
      <c r="G18" s="6">
        <v>16</v>
      </c>
      <c r="H18" s="6">
        <v>10.465418756008148</v>
      </c>
      <c r="I18" s="6">
        <v>19</v>
      </c>
      <c r="J18" s="6">
        <v>15.239567160606384</v>
      </c>
      <c r="K18" s="6">
        <v>3</v>
      </c>
      <c r="L18" s="6">
        <v>18.761203825473785</v>
      </c>
      <c r="M18" s="6">
        <v>11</v>
      </c>
      <c r="N18" s="6">
        <v>20.794663429260254</v>
      </c>
      <c r="P18" s="6">
        <f t="shared" si="0"/>
        <v>1</v>
      </c>
      <c r="Q18" s="6" cm="1">
        <f t="array" ref="Q18">SUM(IFERROR(SEARCH("Temps",B18:N18),0))</f>
        <v>0</v>
      </c>
    </row>
    <row r="19" spans="1:17" x14ac:dyDescent="0.25">
      <c r="A19">
        <v>18</v>
      </c>
      <c r="B19" s="5" t="s">
        <v>18</v>
      </c>
      <c r="C19" s="6">
        <v>8</v>
      </c>
      <c r="D19" s="6">
        <v>0.48047232627868652</v>
      </c>
      <c r="E19" s="6">
        <v>20</v>
      </c>
      <c r="F19" s="6">
        <v>6.3836650252342224</v>
      </c>
      <c r="G19" s="6">
        <v>14</v>
      </c>
      <c r="H19" s="6">
        <v>10.326808333396912</v>
      </c>
      <c r="I19" s="6">
        <v>26</v>
      </c>
      <c r="J19" s="6">
        <v>15.610259115695953</v>
      </c>
      <c r="K19" s="6">
        <v>6</v>
      </c>
      <c r="L19" s="6">
        <v>17.7550048828125</v>
      </c>
      <c r="M19" s="6">
        <v>18</v>
      </c>
      <c r="N19" s="6">
        <v>20.693627536296844</v>
      </c>
      <c r="P19" s="6">
        <f t="shared" si="0"/>
        <v>1</v>
      </c>
      <c r="Q19" s="6" cm="1">
        <f t="array" ref="Q19">SUM(IFERROR(SEARCH("Temps",B19:N19),0))</f>
        <v>0</v>
      </c>
    </row>
    <row r="20" spans="1:17" x14ac:dyDescent="0.25">
      <c r="A20">
        <v>19</v>
      </c>
      <c r="B20" s="5" t="s">
        <v>19</v>
      </c>
      <c r="C20" s="6">
        <v>1</v>
      </c>
      <c r="D20" s="6">
        <v>0.68185514211654663</v>
      </c>
      <c r="E20" s="6">
        <v>4</v>
      </c>
      <c r="F20" s="6">
        <v>6.840624213218689</v>
      </c>
      <c r="G20" s="6">
        <v>3</v>
      </c>
      <c r="H20" s="6">
        <v>11.730371534824371</v>
      </c>
      <c r="I20" s="6">
        <v>26</v>
      </c>
      <c r="J20" s="6">
        <v>18.499831199645996</v>
      </c>
      <c r="K20" s="6">
        <v>8</v>
      </c>
      <c r="L20" s="6">
        <v>21.624126613140106</v>
      </c>
      <c r="M20" s="6">
        <v>128</v>
      </c>
      <c r="N20" s="6">
        <v>25.628754258155823</v>
      </c>
      <c r="P20" s="6">
        <f t="shared" si="0"/>
        <v>1</v>
      </c>
      <c r="Q20" s="6" cm="1">
        <f t="array" ref="Q20">SUM(IFERROR(SEARCH("Temps",B20:N20),0))</f>
        <v>0</v>
      </c>
    </row>
    <row r="21" spans="1:17" x14ac:dyDescent="0.25">
      <c r="A21">
        <v>20</v>
      </c>
      <c r="B21" s="5" t="s">
        <v>7</v>
      </c>
      <c r="C21" s="6">
        <v>25</v>
      </c>
      <c r="D21" s="6">
        <v>0.27710855007171631</v>
      </c>
      <c r="E21" s="6">
        <v>8</v>
      </c>
      <c r="F21" s="6">
        <v>6.3832598328590393</v>
      </c>
      <c r="G21" s="6">
        <v>9</v>
      </c>
      <c r="H21" s="6">
        <v>11.993986129760742</v>
      </c>
      <c r="I21" s="6">
        <v>14</v>
      </c>
      <c r="J21" s="6">
        <v>13.513671100139618</v>
      </c>
      <c r="K21" s="6">
        <v>13</v>
      </c>
      <c r="L21" s="6">
        <v>17.402686715126038</v>
      </c>
      <c r="M21" s="6">
        <v>20</v>
      </c>
      <c r="N21" s="6">
        <v>20.114816963672638</v>
      </c>
      <c r="P21" s="6">
        <f t="shared" si="0"/>
        <v>1</v>
      </c>
      <c r="Q21" s="6" cm="1">
        <f t="array" ref="Q21">SUM(IFERROR(SEARCH("Temps",B21:N21),0))</f>
        <v>0</v>
      </c>
    </row>
    <row r="22" spans="1:17" x14ac:dyDescent="0.25">
      <c r="A22">
        <v>21</v>
      </c>
      <c r="B22" s="5" t="s">
        <v>20</v>
      </c>
      <c r="C22" s="6">
        <v>23</v>
      </c>
      <c r="D22" s="6">
        <v>8.0642759799957275E-2</v>
      </c>
      <c r="E22" s="6">
        <v>5</v>
      </c>
      <c r="F22" s="6">
        <v>6.4523134231567383</v>
      </c>
      <c r="G22" s="6">
        <v>6</v>
      </c>
      <c r="H22" s="6">
        <v>10.46772974729538</v>
      </c>
      <c r="I22" s="6">
        <v>22</v>
      </c>
      <c r="J22" s="6">
        <v>15.361982941627502</v>
      </c>
      <c r="K22" s="6">
        <v>10</v>
      </c>
      <c r="L22" s="6">
        <v>18.096730530261993</v>
      </c>
      <c r="M22" s="6">
        <v>19</v>
      </c>
      <c r="N22" s="6">
        <v>20.219800233840942</v>
      </c>
      <c r="P22" s="6">
        <f t="shared" si="0"/>
        <v>1</v>
      </c>
      <c r="Q22" s="6" cm="1">
        <f t="array" ref="Q22">SUM(IFERROR(SEARCH("Temps",B22:N22),0))</f>
        <v>0</v>
      </c>
    </row>
    <row r="23" spans="1:17" x14ac:dyDescent="0.25">
      <c r="A23">
        <v>22</v>
      </c>
      <c r="B23" s="5" t="s">
        <v>21</v>
      </c>
      <c r="C23" s="6">
        <v>25</v>
      </c>
      <c r="D23" s="6">
        <v>0.33965682983398438</v>
      </c>
      <c r="E23" s="6">
        <v>5</v>
      </c>
      <c r="F23" s="6">
        <v>6.8417713046073914</v>
      </c>
      <c r="G23" s="6">
        <v>8</v>
      </c>
      <c r="H23" s="6">
        <v>8.1902366876602173</v>
      </c>
      <c r="I23" s="6">
        <v>14</v>
      </c>
      <c r="J23" s="6">
        <v>13.335052788257599</v>
      </c>
      <c r="K23" s="6">
        <v>13</v>
      </c>
      <c r="L23" s="6">
        <v>17.362926721572876</v>
      </c>
      <c r="M23" s="6">
        <v>20</v>
      </c>
      <c r="N23" s="6">
        <v>20.902836263179779</v>
      </c>
      <c r="P23" s="6">
        <f t="shared" si="0"/>
        <v>1</v>
      </c>
      <c r="Q23" s="6" cm="1">
        <f t="array" ref="Q23">SUM(IFERROR(SEARCH("Temps",B23:N23),0))</f>
        <v>0</v>
      </c>
    </row>
    <row r="24" spans="1:17" x14ac:dyDescent="0.25">
      <c r="A24">
        <v>23</v>
      </c>
      <c r="B24" s="5" t="s">
        <v>22</v>
      </c>
      <c r="C24" s="6">
        <v>13</v>
      </c>
      <c r="D24" s="6">
        <v>0.24126452207565308</v>
      </c>
      <c r="E24" s="6">
        <v>8</v>
      </c>
      <c r="F24" s="6">
        <v>6.8210417032241821</v>
      </c>
      <c r="G24" s="6">
        <v>20</v>
      </c>
      <c r="H24" s="6">
        <v>10.779002487659454</v>
      </c>
      <c r="I24" s="6">
        <v>14</v>
      </c>
      <c r="J24" s="6">
        <v>13.29932713508606</v>
      </c>
      <c r="K24" s="6">
        <v>23</v>
      </c>
      <c r="L24" s="6">
        <v>18.206855237483978</v>
      </c>
      <c r="M24" s="6">
        <v>26</v>
      </c>
      <c r="N24" s="6">
        <v>20.797270655632019</v>
      </c>
      <c r="P24" s="6">
        <f t="shared" si="0"/>
        <v>1</v>
      </c>
      <c r="Q24" s="6" cm="1">
        <f t="array" ref="Q24">SUM(IFERROR(SEARCH("Temps",B24:N24),0))</f>
        <v>0</v>
      </c>
    </row>
    <row r="25" spans="1:17" x14ac:dyDescent="0.25">
      <c r="A25">
        <v>24</v>
      </c>
      <c r="B25" s="5" t="s">
        <v>23</v>
      </c>
      <c r="C25" s="6">
        <v>17</v>
      </c>
      <c r="D25" s="6">
        <v>0.43799173831939697</v>
      </c>
      <c r="E25" s="6">
        <v>2</v>
      </c>
      <c r="F25" s="6">
        <v>5.6277983784675598</v>
      </c>
      <c r="G25" s="6">
        <v>3</v>
      </c>
      <c r="H25" s="6">
        <v>11.181345224380493</v>
      </c>
      <c r="I25" s="6">
        <v>26</v>
      </c>
      <c r="J25" s="6">
        <v>14.443552434444427</v>
      </c>
      <c r="K25" s="6">
        <v>8</v>
      </c>
      <c r="L25" s="6">
        <v>16.685018420219421</v>
      </c>
      <c r="M25" s="6">
        <v>14</v>
      </c>
      <c r="N25" s="6">
        <v>17.470840036869049</v>
      </c>
      <c r="P25" s="6">
        <f t="shared" si="0"/>
        <v>1</v>
      </c>
      <c r="Q25" s="6" cm="1">
        <f t="array" ref="Q25">SUM(IFERROR(SEARCH("Temps",B25:N25),0))</f>
        <v>0</v>
      </c>
    </row>
    <row r="26" spans="1:17" x14ac:dyDescent="0.25">
      <c r="A26">
        <v>25</v>
      </c>
      <c r="B26" s="5" t="s">
        <v>24</v>
      </c>
      <c r="C26" s="6">
        <v>15</v>
      </c>
      <c r="D26" s="6">
        <v>0.33065921068191528</v>
      </c>
      <c r="E26" s="6">
        <v>28</v>
      </c>
      <c r="F26" s="6">
        <v>6.4113247394561768</v>
      </c>
      <c r="G26" s="6">
        <v>26</v>
      </c>
      <c r="H26" s="6">
        <v>11.155896604061127</v>
      </c>
      <c r="I26" s="6">
        <v>6</v>
      </c>
      <c r="J26" s="6">
        <v>14.837231516838074</v>
      </c>
      <c r="K26" s="6">
        <v>19</v>
      </c>
      <c r="L26" s="6">
        <v>18.408182680606842</v>
      </c>
      <c r="M26" s="6">
        <v>12</v>
      </c>
      <c r="N26" s="6">
        <v>19.817014217376709</v>
      </c>
      <c r="P26" s="6">
        <f t="shared" si="0"/>
        <v>1</v>
      </c>
      <c r="Q26" s="6" cm="1">
        <f t="array" ref="Q26">SUM(IFERROR(SEARCH("Temps",B26:N26),0))</f>
        <v>0</v>
      </c>
    </row>
    <row r="27" spans="1:17" x14ac:dyDescent="0.25">
      <c r="A27">
        <v>26</v>
      </c>
      <c r="B27" s="5" t="s">
        <v>25</v>
      </c>
      <c r="C27" s="6">
        <v>26</v>
      </c>
      <c r="D27" s="6">
        <v>0.64160943031311035</v>
      </c>
      <c r="E27" s="6">
        <v>16</v>
      </c>
      <c r="F27" s="6">
        <v>6.1368564963340759</v>
      </c>
      <c r="G27" s="6">
        <v>18</v>
      </c>
      <c r="H27" s="6">
        <v>11.625003695487976</v>
      </c>
      <c r="I27" s="6">
        <v>8</v>
      </c>
      <c r="J27" s="6">
        <v>15.364629328250885</v>
      </c>
      <c r="K27" s="6">
        <v>2</v>
      </c>
      <c r="L27" s="6">
        <v>18.20322847366333</v>
      </c>
      <c r="M27" s="6">
        <v>28</v>
      </c>
      <c r="N27" s="6">
        <v>20.365344703197479</v>
      </c>
      <c r="P27" s="6">
        <f t="shared" si="0"/>
        <v>1</v>
      </c>
      <c r="Q27" s="6" cm="1">
        <f t="array" ref="Q27">SUM(IFERROR(SEARCH("Temps",B27:N27),0))</f>
        <v>0</v>
      </c>
    </row>
    <row r="28" spans="1:17" x14ac:dyDescent="0.25">
      <c r="A28">
        <v>27</v>
      </c>
      <c r="B28" s="5" t="s">
        <v>26</v>
      </c>
      <c r="C28" s="6">
        <v>2</v>
      </c>
      <c r="D28" s="6">
        <v>0.42940086126327515</v>
      </c>
      <c r="E28" s="6">
        <v>27</v>
      </c>
      <c r="F28" s="6">
        <v>6.6694287061691284</v>
      </c>
      <c r="G28" s="6">
        <v>17</v>
      </c>
      <c r="H28" s="6">
        <v>11.226898729801178</v>
      </c>
      <c r="I28" s="6">
        <v>1</v>
      </c>
      <c r="J28" s="6">
        <v>15.094630718231201</v>
      </c>
      <c r="K28" s="6">
        <v>11</v>
      </c>
      <c r="L28" s="6">
        <v>18.611975371837616</v>
      </c>
      <c r="M28" s="6">
        <v>15</v>
      </c>
      <c r="N28" s="6">
        <v>19.897294163703918</v>
      </c>
      <c r="P28" s="6">
        <f t="shared" si="0"/>
        <v>1</v>
      </c>
      <c r="Q28" s="6" cm="1">
        <f t="array" ref="Q28">SUM(IFERROR(SEARCH("Temps",B28:N28),0))</f>
        <v>0</v>
      </c>
    </row>
    <row r="29" spans="1:17" x14ac:dyDescent="0.25">
      <c r="A29">
        <v>28</v>
      </c>
      <c r="B29" s="5" t="s">
        <v>17</v>
      </c>
      <c r="C29" s="6">
        <v>9</v>
      </c>
      <c r="D29" s="6">
        <v>0.84160029888153076</v>
      </c>
      <c r="E29" s="6">
        <v>8</v>
      </c>
      <c r="F29" s="6">
        <v>3.1317096352577209</v>
      </c>
      <c r="G29" s="6">
        <v>13</v>
      </c>
      <c r="H29" s="6">
        <v>9.8310647010803223</v>
      </c>
      <c r="I29" s="6">
        <v>15</v>
      </c>
      <c r="J29" s="6">
        <v>14.655542075634003</v>
      </c>
      <c r="K29" s="6">
        <v>24</v>
      </c>
      <c r="L29" s="6">
        <v>18.941581845283508</v>
      </c>
      <c r="M29" s="6">
        <v>20</v>
      </c>
      <c r="N29" s="6">
        <v>20.958123028278351</v>
      </c>
      <c r="P29" s="6">
        <f t="shared" si="0"/>
        <v>1</v>
      </c>
      <c r="Q29" s="6" cm="1">
        <f t="array" ref="Q29">SUM(IFERROR(SEARCH("Temps",B29:N29),0))</f>
        <v>0</v>
      </c>
    </row>
    <row r="30" spans="1:17" x14ac:dyDescent="0.25">
      <c r="A30">
        <v>29</v>
      </c>
      <c r="B30" s="5" t="s">
        <v>27</v>
      </c>
      <c r="C30" s="6">
        <v>13</v>
      </c>
      <c r="D30" s="6">
        <v>0.46578079462051392</v>
      </c>
      <c r="E30" s="6">
        <v>25</v>
      </c>
      <c r="F30" s="6">
        <v>6.0023741722106934</v>
      </c>
      <c r="G30" s="6">
        <v>26</v>
      </c>
      <c r="H30" s="6">
        <v>11.476513564586639</v>
      </c>
      <c r="I30" s="6">
        <v>3</v>
      </c>
      <c r="J30" s="6">
        <v>15.657561421394348</v>
      </c>
      <c r="K30" s="6">
        <v>7</v>
      </c>
      <c r="L30" s="6">
        <v>18.472720921039581</v>
      </c>
      <c r="M30" s="6">
        <v>20</v>
      </c>
      <c r="N30" s="6">
        <v>20.243104696273804</v>
      </c>
      <c r="P30" s="6">
        <f t="shared" si="0"/>
        <v>1</v>
      </c>
      <c r="Q30" s="6" cm="1">
        <f t="array" ref="Q30">SUM(IFERROR(SEARCH("Temps",B30:N30),0))</f>
        <v>0</v>
      </c>
    </row>
    <row r="31" spans="1:17" x14ac:dyDescent="0.25">
      <c r="A31">
        <v>30</v>
      </c>
      <c r="B31" s="5" t="s">
        <v>28</v>
      </c>
      <c r="C31" s="6">
        <v>19</v>
      </c>
      <c r="D31" s="6">
        <v>0.44840288162231445</v>
      </c>
      <c r="E31" s="6">
        <v>20</v>
      </c>
      <c r="F31" s="6">
        <v>6.3053585886955261</v>
      </c>
      <c r="G31" s="6">
        <v>8</v>
      </c>
      <c r="H31" s="6">
        <v>11.103826642036438</v>
      </c>
      <c r="I31" s="6">
        <v>18</v>
      </c>
      <c r="J31" s="6">
        <v>15.784743130207062</v>
      </c>
      <c r="K31" s="6">
        <v>5</v>
      </c>
      <c r="L31" s="6">
        <v>22.756928205490112</v>
      </c>
      <c r="M31" s="6">
        <v>15</v>
      </c>
      <c r="N31" s="6">
        <v>29.673254907131195</v>
      </c>
      <c r="P31" s="6">
        <f t="shared" si="0"/>
        <v>1</v>
      </c>
      <c r="Q31" s="6" cm="1">
        <f t="array" ref="Q31">SUM(IFERROR(SEARCH("Temps",B31:N31),0))</f>
        <v>0</v>
      </c>
    </row>
    <row r="32" spans="1:17" x14ac:dyDescent="0.25">
      <c r="A32">
        <v>31</v>
      </c>
      <c r="B32" s="5" t="s">
        <v>29</v>
      </c>
      <c r="C32" s="6">
        <v>8</v>
      </c>
      <c r="D32" s="6">
        <v>0.62254589796066284</v>
      </c>
      <c r="E32" s="6">
        <v>14</v>
      </c>
      <c r="F32" s="6">
        <v>5.5889712572097778</v>
      </c>
      <c r="G32" s="6">
        <v>23</v>
      </c>
      <c r="H32" s="6">
        <v>11.718408405780792</v>
      </c>
      <c r="I32" s="6">
        <v>25</v>
      </c>
      <c r="J32" s="6">
        <v>15.440978765487671</v>
      </c>
      <c r="K32" s="6">
        <v>20</v>
      </c>
      <c r="L32" s="6">
        <v>18.958932816982269</v>
      </c>
      <c r="M32" s="6">
        <v>7</v>
      </c>
      <c r="N32" s="6">
        <v>20.465018630027771</v>
      </c>
      <c r="P32" s="6">
        <f t="shared" si="0"/>
        <v>1</v>
      </c>
      <c r="Q32" s="6" cm="1">
        <f t="array" ref="Q32">SUM(IFERROR(SEARCH("Temps",B32:N32),0))</f>
        <v>0</v>
      </c>
    </row>
    <row r="33" spans="1:17" x14ac:dyDescent="0.25">
      <c r="A33">
        <v>32</v>
      </c>
      <c r="B33" s="5" t="s">
        <v>30</v>
      </c>
      <c r="C33" s="6">
        <v>28</v>
      </c>
      <c r="D33" s="6">
        <v>0.67158901691436768</v>
      </c>
      <c r="E33" s="6">
        <v>19</v>
      </c>
      <c r="F33" s="6">
        <v>6.3479354977607727</v>
      </c>
      <c r="G33" s="6">
        <v>21</v>
      </c>
      <c r="H33" s="6">
        <v>10.822600126266479</v>
      </c>
      <c r="I33" s="6">
        <v>13</v>
      </c>
      <c r="J33" s="6">
        <v>13.046429574489594</v>
      </c>
      <c r="K33" s="6">
        <v>4</v>
      </c>
      <c r="L33" s="6">
        <v>18.126539587974548</v>
      </c>
      <c r="M33" s="6">
        <v>3</v>
      </c>
      <c r="N33" s="6">
        <v>25.030584394931793</v>
      </c>
      <c r="P33" s="6">
        <f t="shared" si="0"/>
        <v>1</v>
      </c>
      <c r="Q33" s="6" cm="1">
        <f t="array" ref="Q33">SUM(IFERROR(SEARCH("Temps",B33:N33),0))</f>
        <v>0</v>
      </c>
    </row>
    <row r="34" spans="1:17" x14ac:dyDescent="0.25">
      <c r="A34">
        <v>33</v>
      </c>
      <c r="B34" s="5" t="s">
        <v>31</v>
      </c>
      <c r="C34" s="6">
        <v>25</v>
      </c>
      <c r="D34" s="6">
        <v>0.99754315614700317</v>
      </c>
      <c r="E34" s="6">
        <v>14</v>
      </c>
      <c r="F34" s="6">
        <v>3.6791360378265381</v>
      </c>
      <c r="G34" s="6">
        <v>8</v>
      </c>
      <c r="H34" s="6">
        <v>9.3537139296531677</v>
      </c>
      <c r="I34" s="6">
        <v>23</v>
      </c>
      <c r="J34" s="6">
        <v>14.445104002952576</v>
      </c>
      <c r="K34" s="6">
        <v>20</v>
      </c>
      <c r="L34" s="6">
        <v>18.490357458591461</v>
      </c>
      <c r="M34" s="6">
        <v>7</v>
      </c>
      <c r="N34" s="6">
        <v>20.948816299438477</v>
      </c>
      <c r="P34" s="6">
        <f t="shared" ref="P34:P65" si="1">COUNTA(_xlfn.UNIQUE(C34:M34,TRUE))/COUNTA($C$1:$M$1)</f>
        <v>1</v>
      </c>
      <c r="Q34" s="6" cm="1">
        <f t="array" ref="Q34">SUM(IFERROR(SEARCH("Temps",B34:N34),0))</f>
        <v>0</v>
      </c>
    </row>
    <row r="35" spans="1:17" x14ac:dyDescent="0.25">
      <c r="A35">
        <v>34</v>
      </c>
      <c r="B35" s="5" t="s">
        <v>32</v>
      </c>
      <c r="C35" s="6">
        <v>19</v>
      </c>
      <c r="D35" s="6">
        <v>3.793025016784668E-2</v>
      </c>
      <c r="E35" s="6">
        <v>28</v>
      </c>
      <c r="F35" s="6">
        <v>6.5487546324729919</v>
      </c>
      <c r="G35" s="6">
        <v>15</v>
      </c>
      <c r="H35" s="6">
        <v>11.166805624961853</v>
      </c>
      <c r="I35" s="6">
        <v>14</v>
      </c>
      <c r="J35" s="6">
        <v>13.791500151157379</v>
      </c>
      <c r="K35" s="6">
        <v>6</v>
      </c>
      <c r="L35" s="6">
        <v>17.236489295959473</v>
      </c>
      <c r="M35" s="6">
        <v>26</v>
      </c>
      <c r="N35" s="6">
        <v>20.036832988262177</v>
      </c>
      <c r="P35" s="6">
        <f t="shared" si="1"/>
        <v>1</v>
      </c>
      <c r="Q35" s="6" cm="1">
        <f t="array" ref="Q35">SUM(IFERROR(SEARCH("Temps",B35:N35),0))</f>
        <v>0</v>
      </c>
    </row>
    <row r="36" spans="1:17" x14ac:dyDescent="0.25">
      <c r="A36">
        <v>35</v>
      </c>
      <c r="B36" s="5" t="s">
        <v>33</v>
      </c>
      <c r="C36" s="6">
        <v>23</v>
      </c>
      <c r="D36" s="6">
        <v>0.54952043294906616</v>
      </c>
      <c r="E36" s="6">
        <v>27</v>
      </c>
      <c r="F36" s="6">
        <v>6.2877382040023804</v>
      </c>
      <c r="G36" s="6">
        <v>2</v>
      </c>
      <c r="H36" s="6">
        <v>11.695731222629547</v>
      </c>
      <c r="I36" s="6">
        <v>17</v>
      </c>
      <c r="J36" s="6">
        <v>15.562553405761719</v>
      </c>
      <c r="K36" s="6">
        <v>1</v>
      </c>
      <c r="L36" s="6">
        <v>18.172837436199188</v>
      </c>
      <c r="M36" s="6">
        <v>22</v>
      </c>
      <c r="N36" s="6">
        <v>20.182145714759827</v>
      </c>
      <c r="P36" s="6">
        <f t="shared" si="1"/>
        <v>1</v>
      </c>
      <c r="Q36" s="6" cm="1">
        <f t="array" ref="Q36">SUM(IFERROR(SEARCH("Temps",B36:N36),0))</f>
        <v>0</v>
      </c>
    </row>
    <row r="37" spans="1:17" x14ac:dyDescent="0.25">
      <c r="A37">
        <v>36</v>
      </c>
      <c r="B37" s="5" t="s">
        <v>34</v>
      </c>
      <c r="C37" s="6">
        <v>2</v>
      </c>
      <c r="D37" s="6">
        <v>5.3995490074157715E-2</v>
      </c>
      <c r="E37" s="6">
        <v>8</v>
      </c>
      <c r="F37" s="6">
        <v>6.2147694230079651</v>
      </c>
      <c r="G37" s="6">
        <v>18</v>
      </c>
      <c r="H37" s="6">
        <v>10.641852378845215</v>
      </c>
      <c r="I37" s="6">
        <v>14</v>
      </c>
      <c r="J37" s="6">
        <v>13.50616854429245</v>
      </c>
      <c r="K37" s="6">
        <v>26</v>
      </c>
      <c r="L37" s="6">
        <v>18.777062058448792</v>
      </c>
      <c r="M37" s="6">
        <v>3</v>
      </c>
      <c r="N37" s="6">
        <v>20.705619156360626</v>
      </c>
      <c r="P37" s="6">
        <f t="shared" si="1"/>
        <v>1</v>
      </c>
      <c r="Q37" s="6" cm="1">
        <f t="array" ref="Q37">SUM(IFERROR(SEARCH("Temps",B37:N37),0))</f>
        <v>0</v>
      </c>
    </row>
    <row r="38" spans="1:17" x14ac:dyDescent="0.25">
      <c r="A38">
        <v>37</v>
      </c>
      <c r="B38" s="5" t="s">
        <v>35</v>
      </c>
      <c r="C38" s="6">
        <v>6</v>
      </c>
      <c r="D38" s="6">
        <v>0.61033350229263306</v>
      </c>
      <c r="E38" s="6">
        <v>26</v>
      </c>
      <c r="F38" s="6">
        <v>6.4392299652099609</v>
      </c>
      <c r="G38" s="6">
        <v>9</v>
      </c>
      <c r="H38" s="6">
        <v>11.892295062541962</v>
      </c>
      <c r="I38" s="6">
        <v>15</v>
      </c>
      <c r="J38" s="6">
        <v>13.842498421669006</v>
      </c>
      <c r="K38" s="6">
        <v>18</v>
      </c>
      <c r="L38" s="6">
        <v>17.912081062793732</v>
      </c>
      <c r="M38" s="6">
        <v>13</v>
      </c>
      <c r="N38" s="6">
        <v>18.694463968276978</v>
      </c>
      <c r="P38" s="6">
        <f t="shared" si="1"/>
        <v>1</v>
      </c>
      <c r="Q38" s="6" cm="1">
        <f t="array" ref="Q38">SUM(IFERROR(SEARCH("Temps",B38:N38),0))</f>
        <v>0</v>
      </c>
    </row>
    <row r="39" spans="1:17" x14ac:dyDescent="0.25">
      <c r="A39">
        <v>38</v>
      </c>
      <c r="B39" s="5" t="s">
        <v>36</v>
      </c>
      <c r="C39" s="6">
        <v>2</v>
      </c>
      <c r="D39" s="6">
        <v>0.16952991485595703</v>
      </c>
      <c r="E39" s="6">
        <v>17</v>
      </c>
      <c r="F39" s="6">
        <v>6.4366857409477234</v>
      </c>
      <c r="G39" s="6">
        <v>7</v>
      </c>
      <c r="H39" s="6">
        <v>11.812048554420471</v>
      </c>
      <c r="I39" s="6">
        <v>1</v>
      </c>
      <c r="J39" s="6">
        <v>14.519482910633087</v>
      </c>
      <c r="K39" s="6">
        <v>22</v>
      </c>
      <c r="L39" s="6">
        <v>21.101445436477661</v>
      </c>
      <c r="M39" s="6">
        <v>4</v>
      </c>
      <c r="N39" s="6">
        <v>28.737634122371674</v>
      </c>
      <c r="P39" s="6">
        <f t="shared" si="1"/>
        <v>1</v>
      </c>
      <c r="Q39" s="6" cm="1">
        <f t="array" ref="Q39">SUM(IFERROR(SEARCH("Temps",B39:N39),0))</f>
        <v>0</v>
      </c>
    </row>
    <row r="40" spans="1:17" x14ac:dyDescent="0.25">
      <c r="A40">
        <v>39</v>
      </c>
      <c r="B40" s="5" t="s">
        <v>37</v>
      </c>
      <c r="C40" s="6">
        <v>14</v>
      </c>
      <c r="D40" s="6">
        <v>0.49480932950973511</v>
      </c>
      <c r="E40" s="6">
        <v>16</v>
      </c>
      <c r="F40" s="6">
        <v>6.369306206703186</v>
      </c>
      <c r="G40" s="6">
        <v>4</v>
      </c>
      <c r="H40" s="6">
        <v>11.227043449878693</v>
      </c>
      <c r="I40" s="6">
        <v>2</v>
      </c>
      <c r="J40" s="6">
        <v>15.868107080459595</v>
      </c>
      <c r="K40" s="6">
        <v>15</v>
      </c>
      <c r="L40" s="6">
        <v>18.437588155269623</v>
      </c>
      <c r="M40" s="6">
        <v>20</v>
      </c>
      <c r="N40" s="6">
        <v>20.516509890556335</v>
      </c>
      <c r="P40" s="6">
        <f t="shared" si="1"/>
        <v>1</v>
      </c>
      <c r="Q40" s="6" cm="1">
        <f t="array" ref="Q40">SUM(IFERROR(SEARCH("Temps",B40:N40),0))</f>
        <v>0</v>
      </c>
    </row>
    <row r="41" spans="1:17" x14ac:dyDescent="0.25">
      <c r="A41">
        <v>40</v>
      </c>
      <c r="B41" s="5" t="s">
        <v>38</v>
      </c>
      <c r="C41" s="6">
        <v>7</v>
      </c>
      <c r="D41" s="6">
        <v>0.44786512851715088</v>
      </c>
      <c r="E41" s="6">
        <v>10</v>
      </c>
      <c r="F41" s="6">
        <v>6.9839814305305481</v>
      </c>
      <c r="G41" s="6">
        <v>23</v>
      </c>
      <c r="H41" s="6">
        <v>11.896792650222778</v>
      </c>
      <c r="I41" s="6">
        <v>16</v>
      </c>
      <c r="J41" s="6">
        <v>14.371001660823822</v>
      </c>
      <c r="K41" s="6">
        <v>28</v>
      </c>
      <c r="L41" s="6">
        <v>18.653952479362488</v>
      </c>
      <c r="M41" s="6">
        <v>6</v>
      </c>
      <c r="N41" s="6">
        <v>19.6422238945961</v>
      </c>
      <c r="P41" s="6">
        <f t="shared" si="1"/>
        <v>1</v>
      </c>
      <c r="Q41" s="6" cm="1">
        <f t="array" ref="Q41">SUM(IFERROR(SEARCH("Temps",B41:N41),0))</f>
        <v>0</v>
      </c>
    </row>
    <row r="42" spans="1:17" x14ac:dyDescent="0.25">
      <c r="A42">
        <v>41</v>
      </c>
      <c r="B42" s="5" t="s">
        <v>38</v>
      </c>
      <c r="C42" s="6">
        <v>23</v>
      </c>
      <c r="D42" s="6">
        <v>0.98951560258865356</v>
      </c>
      <c r="E42" s="6">
        <v>28</v>
      </c>
      <c r="F42" s="6">
        <v>6.3398458957672119</v>
      </c>
      <c r="G42" s="6">
        <v>9</v>
      </c>
      <c r="H42" s="6">
        <v>11.830843389034271</v>
      </c>
      <c r="I42" s="6">
        <v>6</v>
      </c>
      <c r="J42" s="6">
        <v>12.15351665019989</v>
      </c>
      <c r="K42" s="6">
        <v>15</v>
      </c>
      <c r="L42" s="6">
        <v>16.517982065677643</v>
      </c>
      <c r="M42" s="6">
        <v>8</v>
      </c>
      <c r="N42" s="6">
        <v>19.315557956695557</v>
      </c>
      <c r="P42" s="6">
        <f t="shared" si="1"/>
        <v>1</v>
      </c>
      <c r="Q42" s="6" cm="1">
        <f t="array" ref="Q42">SUM(IFERROR(SEARCH("Temps",B42:N42),0))</f>
        <v>0</v>
      </c>
    </row>
    <row r="43" spans="1:17" x14ac:dyDescent="0.25">
      <c r="A43">
        <v>42</v>
      </c>
      <c r="B43" s="5" t="s">
        <v>39</v>
      </c>
      <c r="C43" s="6">
        <v>28</v>
      </c>
      <c r="D43" s="6">
        <v>0.59961056709289551</v>
      </c>
      <c r="E43" s="6">
        <v>6</v>
      </c>
      <c r="F43" s="6">
        <v>6.3600820899009705</v>
      </c>
      <c r="G43" s="6">
        <v>14</v>
      </c>
      <c r="H43" s="6">
        <v>9.1362961530685425</v>
      </c>
      <c r="I43" s="6">
        <v>10</v>
      </c>
      <c r="J43" s="6">
        <v>14.119875490665436</v>
      </c>
      <c r="K43" s="6">
        <v>13</v>
      </c>
      <c r="L43" s="6">
        <v>16.824025630950928</v>
      </c>
      <c r="M43" s="6">
        <v>7</v>
      </c>
      <c r="N43" s="6">
        <v>20.831627547740936</v>
      </c>
      <c r="P43" s="6">
        <f t="shared" si="1"/>
        <v>1</v>
      </c>
      <c r="Q43" s="6" cm="1">
        <f t="array" ref="Q43">SUM(IFERROR(SEARCH("Temps",B43:N43),0))</f>
        <v>0</v>
      </c>
    </row>
    <row r="44" spans="1:17" x14ac:dyDescent="0.25">
      <c r="A44">
        <v>43</v>
      </c>
      <c r="B44" s="5" t="s">
        <v>40</v>
      </c>
      <c r="C44" s="6">
        <v>27</v>
      </c>
      <c r="D44" s="6">
        <v>0.75168651342391968</v>
      </c>
      <c r="E44" s="6">
        <v>13</v>
      </c>
      <c r="F44" s="6">
        <v>5.9733847379684448</v>
      </c>
      <c r="G44" s="6">
        <v>26</v>
      </c>
      <c r="H44" s="6">
        <v>11.084622919559479</v>
      </c>
      <c r="I44" s="6">
        <v>9</v>
      </c>
      <c r="J44" s="6">
        <v>15.716587543487549</v>
      </c>
      <c r="K44" s="6">
        <v>5</v>
      </c>
      <c r="L44" s="6">
        <v>18.898997962474823</v>
      </c>
      <c r="M44" s="6">
        <v>15</v>
      </c>
      <c r="N44" s="6">
        <v>20.612703442573547</v>
      </c>
      <c r="P44" s="6">
        <f t="shared" si="1"/>
        <v>1</v>
      </c>
      <c r="Q44" s="6" cm="1">
        <f t="array" ref="Q44">SUM(IFERROR(SEARCH("Temps",B44:N44),0))</f>
        <v>0</v>
      </c>
    </row>
    <row r="45" spans="1:17" x14ac:dyDescent="0.25">
      <c r="A45">
        <v>44</v>
      </c>
      <c r="B45" s="5" t="s">
        <v>41</v>
      </c>
      <c r="C45" s="6">
        <v>23</v>
      </c>
      <c r="D45" s="6">
        <v>0.28587615489959717</v>
      </c>
      <c r="E45" s="6">
        <v>10</v>
      </c>
      <c r="F45" s="6">
        <v>6.2989431023597717</v>
      </c>
      <c r="G45" s="6">
        <v>1</v>
      </c>
      <c r="H45" s="6">
        <v>11.08308744430542</v>
      </c>
      <c r="I45" s="6">
        <v>18</v>
      </c>
      <c r="J45" s="6">
        <v>18.12658566236496</v>
      </c>
      <c r="K45" s="6">
        <v>11</v>
      </c>
      <c r="L45" s="6">
        <v>25.632271885871887</v>
      </c>
      <c r="M45" s="6">
        <v>17</v>
      </c>
      <c r="N45" s="6">
        <v>32.469121754169464</v>
      </c>
      <c r="P45" s="6">
        <f t="shared" si="1"/>
        <v>1</v>
      </c>
      <c r="Q45" s="6" cm="1">
        <f t="array" ref="Q45">SUM(IFERROR(SEARCH("Temps",B45:N45),0))</f>
        <v>0</v>
      </c>
    </row>
    <row r="46" spans="1:17" x14ac:dyDescent="0.25">
      <c r="A46">
        <v>45</v>
      </c>
      <c r="B46" s="5" t="s">
        <v>42</v>
      </c>
      <c r="C46" s="6">
        <v>9</v>
      </c>
      <c r="D46" s="6">
        <v>0.8995547890663147</v>
      </c>
      <c r="E46" s="6">
        <v>15</v>
      </c>
      <c r="F46" s="6">
        <v>4.263369083404541</v>
      </c>
      <c r="G46" s="6">
        <v>6</v>
      </c>
      <c r="H46" s="6">
        <v>10.244859397411346</v>
      </c>
      <c r="I46" s="6">
        <v>28</v>
      </c>
      <c r="J46" s="6">
        <v>15.233688473701477</v>
      </c>
      <c r="K46" s="6">
        <v>19</v>
      </c>
      <c r="L46" s="6">
        <v>18.745377361774445</v>
      </c>
      <c r="M46" s="6">
        <v>4</v>
      </c>
      <c r="N46" s="6">
        <v>20.738428831100464</v>
      </c>
      <c r="P46" s="6">
        <f t="shared" si="1"/>
        <v>1</v>
      </c>
      <c r="Q46" s="6" cm="1">
        <f t="array" ref="Q46">SUM(IFERROR(SEARCH("Temps",B46:N46),0))</f>
        <v>0</v>
      </c>
    </row>
    <row r="47" spans="1:17" x14ac:dyDescent="0.25">
      <c r="A47">
        <v>46</v>
      </c>
      <c r="B47" s="5" t="s">
        <v>43</v>
      </c>
      <c r="C47" s="6">
        <v>16</v>
      </c>
      <c r="D47" s="6">
        <v>0.84727621078491211</v>
      </c>
      <c r="E47" s="6">
        <v>2</v>
      </c>
      <c r="F47" s="6">
        <v>4.2342879176139832</v>
      </c>
      <c r="G47" s="6">
        <v>26</v>
      </c>
      <c r="H47" s="6">
        <v>10.225546956062317</v>
      </c>
      <c r="I47" s="6">
        <v>25</v>
      </c>
      <c r="J47" s="6">
        <v>15.088588535785675</v>
      </c>
      <c r="K47" s="6">
        <v>11</v>
      </c>
      <c r="L47" s="6">
        <v>18.904779195785522</v>
      </c>
      <c r="M47" s="6">
        <v>19</v>
      </c>
      <c r="N47" s="6">
        <v>20.102321565151215</v>
      </c>
      <c r="P47" s="6">
        <f t="shared" si="1"/>
        <v>1</v>
      </c>
      <c r="Q47" s="6" cm="1">
        <f t="array" ref="Q47">SUM(IFERROR(SEARCH("Temps",B47:N47),0))</f>
        <v>0</v>
      </c>
    </row>
    <row r="48" spans="1:17" x14ac:dyDescent="0.25">
      <c r="A48">
        <v>47</v>
      </c>
      <c r="B48" s="5" t="s">
        <v>44</v>
      </c>
      <c r="C48" s="6">
        <v>14</v>
      </c>
      <c r="D48" s="6">
        <v>0.32533997297286987</v>
      </c>
      <c r="E48" s="6">
        <v>17</v>
      </c>
      <c r="F48" s="6">
        <v>6.6664410829544067</v>
      </c>
      <c r="G48" s="6">
        <v>6</v>
      </c>
      <c r="H48" s="6">
        <v>10.072974026203156</v>
      </c>
      <c r="I48" s="6">
        <v>9</v>
      </c>
      <c r="J48" s="6">
        <v>15.432762861251831</v>
      </c>
      <c r="K48" s="6">
        <v>12</v>
      </c>
      <c r="L48" s="6">
        <v>18.617918908596039</v>
      </c>
      <c r="M48" s="6">
        <v>13</v>
      </c>
      <c r="N48" s="6">
        <v>20.432701468467712</v>
      </c>
      <c r="P48" s="6">
        <f t="shared" si="1"/>
        <v>1</v>
      </c>
      <c r="Q48" s="6" cm="1">
        <f t="array" ref="Q48">SUM(IFERROR(SEARCH("Temps",B48:N48),0))</f>
        <v>0</v>
      </c>
    </row>
    <row r="49" spans="1:17" x14ac:dyDescent="0.25">
      <c r="A49">
        <v>48</v>
      </c>
      <c r="B49" s="5" t="s">
        <v>45</v>
      </c>
      <c r="C49" s="6">
        <v>28</v>
      </c>
      <c r="D49" s="6">
        <v>0.86496460437774658</v>
      </c>
      <c r="E49" s="6">
        <v>14</v>
      </c>
      <c r="F49" s="6">
        <v>5.522752583026886</v>
      </c>
      <c r="G49" s="6">
        <v>10</v>
      </c>
      <c r="H49" s="6">
        <v>11.59972357749939</v>
      </c>
      <c r="I49" s="6">
        <v>4</v>
      </c>
      <c r="J49" s="6">
        <v>15.361116349697113</v>
      </c>
      <c r="K49" s="6">
        <v>21</v>
      </c>
      <c r="L49" s="6">
        <v>18.84196412563324</v>
      </c>
      <c r="M49" s="6">
        <v>27</v>
      </c>
      <c r="N49" s="6">
        <v>20.362887442111969</v>
      </c>
      <c r="P49" s="6">
        <f t="shared" si="1"/>
        <v>1</v>
      </c>
      <c r="Q49" s="6" cm="1">
        <f t="array" ref="Q49">SUM(IFERROR(SEARCH("Temps",B49:N49),0))</f>
        <v>0</v>
      </c>
    </row>
    <row r="50" spans="1:17" x14ac:dyDescent="0.25">
      <c r="A50">
        <v>49</v>
      </c>
      <c r="B50" s="5" t="s">
        <v>46</v>
      </c>
      <c r="C50" s="6">
        <v>5</v>
      </c>
      <c r="D50" s="6">
        <v>0.51214295625686646</v>
      </c>
      <c r="E50" s="6">
        <v>17</v>
      </c>
      <c r="F50" s="6">
        <v>6.9330050945281982</v>
      </c>
      <c r="G50" s="6">
        <v>8</v>
      </c>
      <c r="H50" s="6">
        <v>9.4998826384544373</v>
      </c>
      <c r="I50" s="6">
        <v>26</v>
      </c>
      <c r="J50" s="6">
        <v>14.630926489830017</v>
      </c>
      <c r="K50" s="6">
        <v>14</v>
      </c>
      <c r="L50" s="6">
        <v>16.266935408115387</v>
      </c>
      <c r="M50" s="6">
        <v>2</v>
      </c>
      <c r="N50" s="6">
        <v>20.245852470397949</v>
      </c>
      <c r="P50" s="6">
        <f t="shared" si="1"/>
        <v>1</v>
      </c>
      <c r="Q50" s="6" cm="1">
        <f t="array" ref="Q50">SUM(IFERROR(SEARCH("Temps",B50:N50),0))</f>
        <v>0</v>
      </c>
    </row>
    <row r="51" spans="1:17" x14ac:dyDescent="0.25">
      <c r="A51">
        <v>50</v>
      </c>
      <c r="B51" s="5" t="s">
        <v>47</v>
      </c>
      <c r="C51" s="6">
        <v>15</v>
      </c>
      <c r="D51" s="6">
        <v>0.20995116233825684</v>
      </c>
      <c r="E51" s="6">
        <v>7</v>
      </c>
      <c r="F51" s="6">
        <v>6.4521865248680115</v>
      </c>
      <c r="G51" s="6">
        <v>21</v>
      </c>
      <c r="H51" s="6">
        <v>11.295682311058044</v>
      </c>
      <c r="I51" s="6">
        <v>8</v>
      </c>
      <c r="J51" s="6">
        <v>15.844384253025055</v>
      </c>
      <c r="K51" s="6">
        <v>10</v>
      </c>
      <c r="L51" s="6">
        <v>18.138200759887695</v>
      </c>
      <c r="M51" s="6">
        <v>12</v>
      </c>
      <c r="N51" s="6">
        <v>20.263888537883759</v>
      </c>
      <c r="P51" s="6">
        <f t="shared" si="1"/>
        <v>1</v>
      </c>
      <c r="Q51" s="6" cm="1">
        <f t="array" ref="Q51">SUM(IFERROR(SEARCH("Temps",B51:N51),0))</f>
        <v>0</v>
      </c>
    </row>
    <row r="52" spans="1:17" x14ac:dyDescent="0.25">
      <c r="A52">
        <v>51</v>
      </c>
      <c r="B52" s="5" t="s">
        <v>48</v>
      </c>
      <c r="C52" s="6">
        <v>9</v>
      </c>
      <c r="D52" s="6">
        <v>0.88599675893783569</v>
      </c>
      <c r="E52" s="6">
        <v>6</v>
      </c>
      <c r="F52" s="6">
        <v>5.5823253393173218</v>
      </c>
      <c r="G52" s="6">
        <v>15</v>
      </c>
      <c r="H52" s="6">
        <v>11.606952726840973</v>
      </c>
      <c r="I52" s="6">
        <v>25</v>
      </c>
      <c r="J52" s="6">
        <v>15.572846412658691</v>
      </c>
      <c r="K52" s="6">
        <v>28</v>
      </c>
      <c r="L52" s="6">
        <v>18.77336710691452</v>
      </c>
      <c r="M52" s="6">
        <v>21</v>
      </c>
      <c r="N52" s="6">
        <v>20.146486878395081</v>
      </c>
      <c r="P52" s="6">
        <f t="shared" si="1"/>
        <v>1</v>
      </c>
      <c r="Q52" s="6" cm="1">
        <f t="array" ref="Q52">SUM(IFERROR(SEARCH("Temps",B52:N52),0))</f>
        <v>0</v>
      </c>
    </row>
    <row r="53" spans="1:17" x14ac:dyDescent="0.25">
      <c r="A53">
        <v>52</v>
      </c>
      <c r="B53" s="5" t="s">
        <v>49</v>
      </c>
      <c r="C53" s="6">
        <v>23</v>
      </c>
      <c r="D53" s="6">
        <v>0.48694932460784912</v>
      </c>
      <c r="E53" s="6">
        <v>25</v>
      </c>
      <c r="F53" s="6">
        <v>6.3163595795631409</v>
      </c>
      <c r="G53" s="6">
        <v>9</v>
      </c>
      <c r="H53" s="6">
        <v>11.014633178710938</v>
      </c>
      <c r="I53" s="6">
        <v>15</v>
      </c>
      <c r="J53" s="6">
        <v>15.968453586101532</v>
      </c>
      <c r="K53" s="6">
        <v>8</v>
      </c>
      <c r="L53" s="6">
        <v>16.058480858802795</v>
      </c>
      <c r="M53" s="6">
        <v>6</v>
      </c>
      <c r="N53" s="6">
        <v>19.876072227954865</v>
      </c>
      <c r="P53" s="6">
        <f t="shared" si="1"/>
        <v>1</v>
      </c>
      <c r="Q53" s="6" cm="1">
        <f t="array" ref="Q53">SUM(IFERROR(SEARCH("Temps",B53:N53),0))</f>
        <v>0</v>
      </c>
    </row>
    <row r="54" spans="1:17" x14ac:dyDescent="0.25">
      <c r="A54">
        <v>53</v>
      </c>
      <c r="B54" s="5" t="s">
        <v>50</v>
      </c>
      <c r="C54" s="6">
        <v>9</v>
      </c>
      <c r="D54" s="6">
        <v>0.98432356119155884</v>
      </c>
      <c r="E54" s="6">
        <v>15</v>
      </c>
      <c r="F54" s="6">
        <v>5.1784048080444336</v>
      </c>
      <c r="G54" s="6">
        <v>7</v>
      </c>
      <c r="H54" s="6">
        <v>11.454616725444794</v>
      </c>
      <c r="I54" s="6">
        <v>6</v>
      </c>
      <c r="J54" s="6">
        <v>14.97615110874176</v>
      </c>
      <c r="K54" s="6">
        <v>8</v>
      </c>
      <c r="L54" s="6">
        <v>18.81880122423172</v>
      </c>
      <c r="M54" s="6">
        <v>28</v>
      </c>
      <c r="N54" s="6">
        <v>20.992675065994263</v>
      </c>
      <c r="P54" s="6">
        <f t="shared" si="1"/>
        <v>1</v>
      </c>
      <c r="Q54" s="6" cm="1">
        <f t="array" ref="Q54">SUM(IFERROR(SEARCH("Temps",B54:N54),0))</f>
        <v>0</v>
      </c>
    </row>
    <row r="55" spans="1:17" x14ac:dyDescent="0.25">
      <c r="A55">
        <v>54</v>
      </c>
      <c r="B55" s="5" t="s">
        <v>12</v>
      </c>
      <c r="C55" s="6">
        <v>13</v>
      </c>
      <c r="D55" s="6">
        <v>2.9005050659179688E-2</v>
      </c>
      <c r="E55" s="6">
        <v>26</v>
      </c>
      <c r="F55" s="6">
        <v>6.0873252749443054</v>
      </c>
      <c r="G55" s="6">
        <v>2</v>
      </c>
      <c r="H55" s="6">
        <v>11.083091378211975</v>
      </c>
      <c r="I55" s="6">
        <v>17</v>
      </c>
      <c r="J55" s="6">
        <v>15.557001411914825</v>
      </c>
      <c r="K55" s="6">
        <v>18</v>
      </c>
      <c r="L55" s="6">
        <v>18.128355264663696</v>
      </c>
      <c r="M55" s="6">
        <v>5</v>
      </c>
      <c r="N55" s="6">
        <v>20.414289891719818</v>
      </c>
      <c r="P55" s="6">
        <f t="shared" si="1"/>
        <v>1</v>
      </c>
      <c r="Q55" s="6" cm="1">
        <f t="array" ref="Q55">SUM(IFERROR(SEARCH("Temps",B55:N55),0))</f>
        <v>0</v>
      </c>
    </row>
    <row r="56" spans="1:17" x14ac:dyDescent="0.25">
      <c r="A56">
        <v>55</v>
      </c>
      <c r="B56" s="5" t="s">
        <v>51</v>
      </c>
      <c r="C56" s="6">
        <v>21</v>
      </c>
      <c r="D56" s="6">
        <v>0.97204798460006714</v>
      </c>
      <c r="E56" s="6">
        <v>25</v>
      </c>
      <c r="F56" s="6">
        <v>6.8128954172134399</v>
      </c>
      <c r="G56" s="6">
        <v>16</v>
      </c>
      <c r="H56" s="6">
        <v>11.539891541004181</v>
      </c>
      <c r="I56" s="6">
        <v>28</v>
      </c>
      <c r="J56" s="6">
        <v>15.44012188911438</v>
      </c>
      <c r="K56" s="6">
        <v>26</v>
      </c>
      <c r="L56" s="6">
        <v>18.115647733211517</v>
      </c>
      <c r="M56" s="6">
        <v>11</v>
      </c>
      <c r="N56" s="6">
        <v>19.772675395011902</v>
      </c>
      <c r="P56" s="6">
        <f t="shared" si="1"/>
        <v>1</v>
      </c>
      <c r="Q56" s="6" cm="1">
        <f t="array" ref="Q56">SUM(IFERROR(SEARCH("Temps",B56:N56),0))</f>
        <v>0</v>
      </c>
    </row>
    <row r="57" spans="1:17" x14ac:dyDescent="0.25">
      <c r="A57">
        <v>56</v>
      </c>
      <c r="B57" s="5" t="s">
        <v>52</v>
      </c>
      <c r="C57" s="6">
        <v>20</v>
      </c>
      <c r="D57" s="6">
        <v>0.84915697574615479</v>
      </c>
      <c r="E57" s="6">
        <v>8</v>
      </c>
      <c r="F57" s="6">
        <v>6.4666903614997864</v>
      </c>
      <c r="G57" s="6">
        <v>24</v>
      </c>
      <c r="H57" s="6">
        <v>11.580318689346313</v>
      </c>
      <c r="I57" s="6">
        <v>19</v>
      </c>
      <c r="J57" s="6">
        <v>15.601246297359467</v>
      </c>
      <c r="K57" s="6">
        <v>16</v>
      </c>
      <c r="L57" s="6">
        <v>18.343406558036804</v>
      </c>
      <c r="M57" s="6">
        <v>6</v>
      </c>
      <c r="N57" s="6">
        <v>19.015328943729401</v>
      </c>
      <c r="P57" s="6">
        <f t="shared" si="1"/>
        <v>1</v>
      </c>
      <c r="Q57" s="6" cm="1">
        <f t="array" ref="Q57">SUM(IFERROR(SEARCH("Temps",B57:N57),0))</f>
        <v>0</v>
      </c>
    </row>
    <row r="58" spans="1:17" x14ac:dyDescent="0.25">
      <c r="A58">
        <v>57</v>
      </c>
      <c r="B58" s="5" t="s">
        <v>53</v>
      </c>
      <c r="C58" s="6">
        <v>15</v>
      </c>
      <c r="D58" s="6">
        <v>0.28661662340164185</v>
      </c>
      <c r="E58" s="6">
        <v>9</v>
      </c>
      <c r="F58" s="6">
        <v>6.4512894153594971</v>
      </c>
      <c r="G58" s="6">
        <v>11</v>
      </c>
      <c r="H58" s="6">
        <v>10.914054334163666</v>
      </c>
      <c r="I58" s="6">
        <v>13</v>
      </c>
      <c r="J58" s="6">
        <v>13.623915553092957</v>
      </c>
      <c r="K58" s="6">
        <v>23</v>
      </c>
      <c r="L58" s="6">
        <v>18.278721392154694</v>
      </c>
      <c r="M58" s="6">
        <v>8</v>
      </c>
      <c r="N58" s="6">
        <v>20.771438121795654</v>
      </c>
      <c r="P58" s="6">
        <f t="shared" si="1"/>
        <v>1</v>
      </c>
      <c r="Q58" s="6" cm="1">
        <f t="array" ref="Q58">SUM(IFERROR(SEARCH("Temps",B58:N58),0))</f>
        <v>0</v>
      </c>
    </row>
    <row r="59" spans="1:17" x14ac:dyDescent="0.25">
      <c r="A59">
        <v>58</v>
      </c>
      <c r="B59" s="5" t="s">
        <v>54</v>
      </c>
      <c r="C59" s="6">
        <v>2</v>
      </c>
      <c r="D59" s="6">
        <v>0.20537781715393066</v>
      </c>
      <c r="E59" s="6">
        <v>19</v>
      </c>
      <c r="F59" s="6">
        <v>6.347040593624115</v>
      </c>
      <c r="G59" s="6">
        <v>15</v>
      </c>
      <c r="H59" s="6">
        <v>11.485296130180359</v>
      </c>
      <c r="I59" s="6">
        <v>4</v>
      </c>
      <c r="J59" s="6">
        <v>14.225280344486237</v>
      </c>
      <c r="K59" s="6">
        <v>13</v>
      </c>
      <c r="L59" s="6">
        <v>16.054502964019775</v>
      </c>
      <c r="M59" s="6">
        <v>22</v>
      </c>
      <c r="N59" s="6">
        <v>20.738401114940643</v>
      </c>
      <c r="P59" s="6">
        <f t="shared" si="1"/>
        <v>1</v>
      </c>
      <c r="Q59" s="6" cm="1">
        <f t="array" ref="Q59">SUM(IFERROR(SEARCH("Temps",B59:N59),0))</f>
        <v>0</v>
      </c>
    </row>
    <row r="60" spans="1:17" x14ac:dyDescent="0.25">
      <c r="A60">
        <v>59</v>
      </c>
      <c r="B60" s="5" t="s">
        <v>55</v>
      </c>
      <c r="C60" s="6">
        <v>23</v>
      </c>
      <c r="D60" s="6">
        <v>0.44317382574081421</v>
      </c>
      <c r="E60" s="6">
        <v>6</v>
      </c>
      <c r="F60" s="6">
        <v>6.0486420392990112</v>
      </c>
      <c r="G60" s="6">
        <v>13</v>
      </c>
      <c r="H60" s="6">
        <v>10.24172455072403</v>
      </c>
      <c r="I60" s="6">
        <v>24</v>
      </c>
      <c r="J60" s="6">
        <v>15.850568294525146</v>
      </c>
      <c r="K60" s="6">
        <v>9</v>
      </c>
      <c r="L60" s="6">
        <v>17.66948002576828</v>
      </c>
      <c r="M60" s="6">
        <v>14</v>
      </c>
      <c r="N60" s="6">
        <v>18.069140553474426</v>
      </c>
      <c r="P60" s="6">
        <f t="shared" si="1"/>
        <v>1</v>
      </c>
      <c r="Q60" s="6" cm="1">
        <f t="array" ref="Q60">SUM(IFERROR(SEARCH("Temps",B60:N60),0))</f>
        <v>0</v>
      </c>
    </row>
    <row r="61" spans="1:17" x14ac:dyDescent="0.25">
      <c r="A61">
        <v>60</v>
      </c>
      <c r="B61" s="5" t="s">
        <v>56</v>
      </c>
      <c r="C61" s="6">
        <v>24</v>
      </c>
      <c r="D61" s="6">
        <v>0.68504703044891357</v>
      </c>
      <c r="E61" s="6">
        <v>13</v>
      </c>
      <c r="F61" s="6">
        <v>4.9647727608680725</v>
      </c>
      <c r="G61" s="6">
        <v>26</v>
      </c>
      <c r="H61" s="6">
        <v>10.999477863311768</v>
      </c>
      <c r="I61" s="6">
        <v>19</v>
      </c>
      <c r="J61" s="6">
        <v>15.374057471752167</v>
      </c>
      <c r="K61" s="6">
        <v>27</v>
      </c>
      <c r="L61" s="6">
        <v>17.935083508491516</v>
      </c>
      <c r="M61" s="6">
        <v>6</v>
      </c>
      <c r="N61" s="6">
        <v>18.569536983966827</v>
      </c>
      <c r="P61" s="6">
        <f t="shared" si="1"/>
        <v>1</v>
      </c>
      <c r="Q61" s="6" cm="1">
        <f t="array" ref="Q61">SUM(IFERROR(SEARCH("Temps",B61:N61),0))</f>
        <v>0</v>
      </c>
    </row>
    <row r="62" spans="1:17" x14ac:dyDescent="0.25">
      <c r="A62">
        <v>61</v>
      </c>
      <c r="B62" s="5" t="s">
        <v>57</v>
      </c>
      <c r="C62" s="6">
        <v>2</v>
      </c>
      <c r="D62" s="6">
        <v>0.28114372491836548</v>
      </c>
      <c r="E62" s="6">
        <v>28</v>
      </c>
      <c r="F62" s="6">
        <v>6.5910754203796387</v>
      </c>
      <c r="G62" s="6">
        <v>5</v>
      </c>
      <c r="H62" s="6">
        <v>11.332602202892303</v>
      </c>
      <c r="I62" s="6">
        <v>19</v>
      </c>
      <c r="J62" s="6">
        <v>14.543030858039856</v>
      </c>
      <c r="K62" s="6">
        <v>25</v>
      </c>
      <c r="L62" s="6">
        <v>16.994169056415558</v>
      </c>
      <c r="M62" s="6">
        <v>14</v>
      </c>
      <c r="N62" s="6">
        <v>17.028003454208374</v>
      </c>
      <c r="P62" s="6">
        <f t="shared" si="1"/>
        <v>1</v>
      </c>
      <c r="Q62" s="6" cm="1">
        <f t="array" ref="Q62">SUM(IFERROR(SEARCH("Temps",B62:N62),0))</f>
        <v>0</v>
      </c>
    </row>
    <row r="63" spans="1:17" x14ac:dyDescent="0.25">
      <c r="A63">
        <v>62</v>
      </c>
      <c r="B63" s="5" t="s">
        <v>58</v>
      </c>
      <c r="C63" s="6">
        <v>25</v>
      </c>
      <c r="D63" s="6">
        <v>0.96520471572875977</v>
      </c>
      <c r="E63" s="6">
        <v>2</v>
      </c>
      <c r="F63" s="6">
        <v>5.2755829691886902</v>
      </c>
      <c r="G63" s="6">
        <v>16</v>
      </c>
      <c r="H63" s="6">
        <v>11.451576352119446</v>
      </c>
      <c r="I63" s="6">
        <v>14</v>
      </c>
      <c r="J63" s="6">
        <v>14.005287945270538</v>
      </c>
      <c r="K63" s="6">
        <v>28</v>
      </c>
      <c r="L63" s="6">
        <v>18.686724424362183</v>
      </c>
      <c r="M63" s="6">
        <v>3</v>
      </c>
      <c r="N63" s="6">
        <v>20.461136758327484</v>
      </c>
      <c r="P63" s="6">
        <f t="shared" si="1"/>
        <v>1</v>
      </c>
      <c r="Q63" s="6" cm="1">
        <f t="array" ref="Q63">SUM(IFERROR(SEARCH("Temps",B63:N63),0))</f>
        <v>0</v>
      </c>
    </row>
    <row r="64" spans="1:17" x14ac:dyDescent="0.25">
      <c r="A64">
        <v>63</v>
      </c>
      <c r="B64" s="5" t="s">
        <v>2</v>
      </c>
      <c r="C64" s="6">
        <v>13</v>
      </c>
      <c r="D64" s="6">
        <v>0.1834685206413269</v>
      </c>
      <c r="E64" s="6">
        <v>15</v>
      </c>
      <c r="F64" s="6">
        <v>6.4693137407302856</v>
      </c>
      <c r="G64" s="6">
        <v>17</v>
      </c>
      <c r="H64" s="6">
        <v>11.927112400531769</v>
      </c>
      <c r="I64" s="6">
        <v>16</v>
      </c>
      <c r="J64" s="6">
        <v>13.148484945297241</v>
      </c>
      <c r="K64" s="6">
        <v>26</v>
      </c>
      <c r="L64" s="6">
        <v>17.687122285366058</v>
      </c>
      <c r="M64" s="6">
        <v>5</v>
      </c>
      <c r="N64" s="6">
        <v>20.673638701438904</v>
      </c>
      <c r="P64" s="6">
        <f t="shared" si="1"/>
        <v>1</v>
      </c>
      <c r="Q64" s="6" cm="1">
        <f t="array" ref="Q64">SUM(IFERROR(SEARCH("Temps",B64:N64),0))</f>
        <v>0</v>
      </c>
    </row>
    <row r="65" spans="1:17" x14ac:dyDescent="0.25">
      <c r="A65">
        <v>64</v>
      </c>
      <c r="B65" s="5" t="s">
        <v>59</v>
      </c>
      <c r="C65" s="6">
        <v>9</v>
      </c>
      <c r="D65" s="6">
        <v>0.65483677387237549</v>
      </c>
      <c r="E65" s="6">
        <v>23</v>
      </c>
      <c r="F65" s="6">
        <v>6.3338611721992493</v>
      </c>
      <c r="G65" s="6">
        <v>13</v>
      </c>
      <c r="H65" s="6">
        <v>10.44062876701355</v>
      </c>
      <c r="I65" s="6">
        <v>25</v>
      </c>
      <c r="J65" s="6">
        <v>15.816489160060883</v>
      </c>
      <c r="K65" s="6">
        <v>10</v>
      </c>
      <c r="L65" s="6">
        <v>18.389236807823181</v>
      </c>
      <c r="M65" s="6">
        <v>6</v>
      </c>
      <c r="N65" s="6">
        <v>19.687927305698395</v>
      </c>
      <c r="P65" s="6">
        <f t="shared" si="1"/>
        <v>1</v>
      </c>
      <c r="Q65" s="6" cm="1">
        <f t="array" ref="Q65">SUM(IFERROR(SEARCH("Temps",B65:N65),0))</f>
        <v>0</v>
      </c>
    </row>
    <row r="66" spans="1:17" x14ac:dyDescent="0.25">
      <c r="A66">
        <v>65</v>
      </c>
      <c r="B66" s="5" t="s">
        <v>60</v>
      </c>
      <c r="C66" s="6">
        <v>1</v>
      </c>
      <c r="D66" s="6">
        <v>4.9753010272979736E-2</v>
      </c>
      <c r="E66" s="6">
        <v>11</v>
      </c>
      <c r="F66" s="6">
        <v>7.8404996395111084</v>
      </c>
      <c r="G66" s="6">
        <v>3</v>
      </c>
      <c r="H66" s="6">
        <v>14.767206132411957</v>
      </c>
      <c r="I66" s="6">
        <v>18</v>
      </c>
      <c r="J66" s="6">
        <v>21.457190871238708</v>
      </c>
      <c r="K66" s="6">
        <v>22</v>
      </c>
      <c r="L66" s="6">
        <v>28.360468924045563</v>
      </c>
      <c r="M66" s="6">
        <v>27</v>
      </c>
      <c r="N66" s="6">
        <v>35.127178192138672</v>
      </c>
      <c r="P66" s="6">
        <f t="shared" ref="P66:P97" si="2">COUNTA(_xlfn.UNIQUE(C66:M66,TRUE))/COUNTA($C$1:$M$1)</f>
        <v>1</v>
      </c>
      <c r="Q66" s="6" cm="1">
        <f t="array" ref="Q66">SUM(IFERROR(SEARCH("Temps",B66:N66),0))</f>
        <v>0</v>
      </c>
    </row>
    <row r="67" spans="1:17" x14ac:dyDescent="0.25">
      <c r="A67">
        <v>66</v>
      </c>
      <c r="B67" s="5" t="s">
        <v>61</v>
      </c>
      <c r="C67" s="6">
        <v>11</v>
      </c>
      <c r="D67" s="6">
        <v>0.87544131278991699</v>
      </c>
      <c r="E67" s="6">
        <v>12</v>
      </c>
      <c r="F67" s="6">
        <v>7.707241952419281</v>
      </c>
      <c r="G67" s="6">
        <v>5</v>
      </c>
      <c r="H67" s="6">
        <v>14.123594641685486</v>
      </c>
      <c r="I67" s="6">
        <v>2</v>
      </c>
      <c r="J67" s="6">
        <v>21.788442671298981</v>
      </c>
      <c r="K67" s="6">
        <v>27</v>
      </c>
      <c r="L67" s="6">
        <v>28.651545524597168</v>
      </c>
      <c r="M67" s="6">
        <v>22</v>
      </c>
      <c r="N67" s="6">
        <v>35.050575435161591</v>
      </c>
      <c r="P67" s="6">
        <f t="shared" si="2"/>
        <v>1</v>
      </c>
      <c r="Q67" s="6" cm="1">
        <f t="array" ref="Q67">SUM(IFERROR(SEARCH("Temps",B67:N67),0))</f>
        <v>0</v>
      </c>
    </row>
    <row r="68" spans="1:17" x14ac:dyDescent="0.25">
      <c r="A68">
        <v>67</v>
      </c>
      <c r="B68" s="5" t="s">
        <v>55</v>
      </c>
      <c r="C68" s="6">
        <v>21</v>
      </c>
      <c r="D68" s="6">
        <v>5.4565370082855225E-2</v>
      </c>
      <c r="E68" s="6">
        <v>28</v>
      </c>
      <c r="F68" s="6">
        <v>6.8845418691635132</v>
      </c>
      <c r="G68" s="6">
        <v>14</v>
      </c>
      <c r="H68" s="6">
        <v>8.2335672974586487</v>
      </c>
      <c r="I68" s="6">
        <v>25</v>
      </c>
      <c r="J68" s="6">
        <v>13.472116470336914</v>
      </c>
      <c r="K68" s="6">
        <v>6</v>
      </c>
      <c r="L68" s="6">
        <v>17.851496875286102</v>
      </c>
      <c r="M68" s="6">
        <v>7</v>
      </c>
      <c r="N68" s="6">
        <v>20.494433999061584</v>
      </c>
      <c r="P68" s="6">
        <f t="shared" si="2"/>
        <v>1</v>
      </c>
      <c r="Q68" s="6" cm="1">
        <f t="array" ref="Q68">SUM(IFERROR(SEARCH("Temps",B68:N68),0))</f>
        <v>0</v>
      </c>
    </row>
    <row r="69" spans="1:17" x14ac:dyDescent="0.25">
      <c r="A69">
        <v>68</v>
      </c>
      <c r="B69" s="5" t="s">
        <v>62</v>
      </c>
      <c r="C69" s="6">
        <v>23</v>
      </c>
      <c r="D69" s="6">
        <v>0.48612630367279053</v>
      </c>
      <c r="E69" s="6">
        <v>25</v>
      </c>
      <c r="F69" s="6">
        <v>6.2075615525245667</v>
      </c>
      <c r="G69" s="6">
        <v>21</v>
      </c>
      <c r="H69" s="6">
        <v>11.80373477935791</v>
      </c>
      <c r="I69" s="6">
        <v>13</v>
      </c>
      <c r="J69" s="6">
        <v>12.076307475566864</v>
      </c>
      <c r="K69" s="6">
        <v>6</v>
      </c>
      <c r="L69" s="6">
        <v>16.969599366188049</v>
      </c>
      <c r="M69" s="6">
        <v>10</v>
      </c>
      <c r="N69" s="6">
        <v>19.708207428455353</v>
      </c>
      <c r="P69" s="6">
        <f t="shared" si="2"/>
        <v>1</v>
      </c>
      <c r="Q69" s="6" cm="1">
        <f t="array" ref="Q69">SUM(IFERROR(SEARCH("Temps",B69:N69),0))</f>
        <v>0</v>
      </c>
    </row>
    <row r="70" spans="1:17" x14ac:dyDescent="0.25">
      <c r="A70">
        <v>69</v>
      </c>
      <c r="B70" s="5" t="s">
        <v>63</v>
      </c>
      <c r="C70" s="6">
        <v>14</v>
      </c>
      <c r="D70" s="6">
        <v>0.47214418649673462</v>
      </c>
      <c r="E70" s="6">
        <v>8</v>
      </c>
      <c r="F70" s="6">
        <v>6.1112442016601563</v>
      </c>
      <c r="G70" s="6">
        <v>15</v>
      </c>
      <c r="H70" s="6">
        <v>11.080475986003876</v>
      </c>
      <c r="I70" s="6">
        <v>6</v>
      </c>
      <c r="J70" s="6">
        <v>15.235597252845764</v>
      </c>
      <c r="K70" s="6">
        <v>9</v>
      </c>
      <c r="L70" s="6">
        <v>18.648922264575958</v>
      </c>
      <c r="M70" s="6">
        <v>23</v>
      </c>
      <c r="N70" s="6">
        <v>20.868339776992798</v>
      </c>
      <c r="P70" s="6">
        <f t="shared" si="2"/>
        <v>1</v>
      </c>
      <c r="Q70" s="6" cm="1">
        <f t="array" ref="Q70">SUM(IFERROR(SEARCH("Temps",B70:N70),0))</f>
        <v>0</v>
      </c>
    </row>
    <row r="71" spans="1:17" x14ac:dyDescent="0.25">
      <c r="A71">
        <v>70</v>
      </c>
      <c r="B71" s="5" t="s">
        <v>64</v>
      </c>
      <c r="C71" s="6">
        <v>17</v>
      </c>
      <c r="D71" s="6">
        <v>0.10948848724365234</v>
      </c>
      <c r="E71" s="6">
        <v>5</v>
      </c>
      <c r="F71" s="6">
        <v>6.4694711565971375</v>
      </c>
      <c r="G71" s="6">
        <v>23</v>
      </c>
      <c r="H71" s="6">
        <v>11.226021409034729</v>
      </c>
      <c r="I71" s="6">
        <v>27</v>
      </c>
      <c r="J71" s="6">
        <v>15.029639542102814</v>
      </c>
      <c r="K71" s="6">
        <v>2</v>
      </c>
      <c r="L71" s="6">
        <v>18.947562456130981</v>
      </c>
      <c r="M71" s="6">
        <v>8</v>
      </c>
      <c r="N71" s="6">
        <v>20.671084821224213</v>
      </c>
      <c r="P71" s="6">
        <f t="shared" si="2"/>
        <v>1</v>
      </c>
      <c r="Q71" s="6" cm="1">
        <f t="array" ref="Q71">SUM(IFERROR(SEARCH("Temps",B71:N71),0))</f>
        <v>0</v>
      </c>
    </row>
    <row r="72" spans="1:17" x14ac:dyDescent="0.25">
      <c r="A72">
        <v>71</v>
      </c>
      <c r="B72" s="5" t="s">
        <v>65</v>
      </c>
      <c r="C72" s="6">
        <v>7</v>
      </c>
      <c r="D72" s="6">
        <v>9.876173734664917E-2</v>
      </c>
      <c r="E72" s="6">
        <v>28</v>
      </c>
      <c r="F72" s="6">
        <v>6.1244655847549438</v>
      </c>
      <c r="G72" s="6">
        <v>12</v>
      </c>
      <c r="H72" s="6">
        <v>11.049578011035919</v>
      </c>
      <c r="I72" s="6">
        <v>25</v>
      </c>
      <c r="J72" s="6">
        <v>15.269277811050415</v>
      </c>
      <c r="K72" s="6">
        <v>16</v>
      </c>
      <c r="L72" s="6">
        <v>18.729315221309662</v>
      </c>
      <c r="M72" s="6">
        <v>21</v>
      </c>
      <c r="N72" s="6">
        <v>20.350923418998718</v>
      </c>
      <c r="P72" s="6">
        <f t="shared" si="2"/>
        <v>1</v>
      </c>
      <c r="Q72" s="6" cm="1">
        <f t="array" ref="Q72">SUM(IFERROR(SEARCH("Temps",B72:N72),0))</f>
        <v>0</v>
      </c>
    </row>
    <row r="73" spans="1:17" x14ac:dyDescent="0.25">
      <c r="A73">
        <v>72</v>
      </c>
      <c r="B73" s="5" t="s">
        <v>66</v>
      </c>
      <c r="C73" s="6">
        <v>2</v>
      </c>
      <c r="D73" s="6">
        <v>0.36452353000640869</v>
      </c>
      <c r="E73" s="6">
        <v>26</v>
      </c>
      <c r="F73" s="6">
        <v>6.1579564213752747</v>
      </c>
      <c r="G73" s="6">
        <v>8</v>
      </c>
      <c r="H73" s="6">
        <v>11.235829591751099</v>
      </c>
      <c r="I73" s="6">
        <v>3</v>
      </c>
      <c r="J73" s="6">
        <v>15.372567594051361</v>
      </c>
      <c r="K73" s="6">
        <v>4</v>
      </c>
      <c r="L73" s="6">
        <v>22.288536906242371</v>
      </c>
      <c r="M73" s="6">
        <v>10</v>
      </c>
      <c r="N73" s="6">
        <v>29.234686434268951</v>
      </c>
      <c r="P73" s="6">
        <f t="shared" si="2"/>
        <v>1</v>
      </c>
      <c r="Q73" s="6" cm="1">
        <f t="array" ref="Q73">SUM(IFERROR(SEARCH("Temps",B73:N73),0))</f>
        <v>0</v>
      </c>
    </row>
    <row r="74" spans="1:17" x14ac:dyDescent="0.25">
      <c r="A74">
        <v>73</v>
      </c>
      <c r="B74" s="5" t="s">
        <v>67</v>
      </c>
      <c r="C74" s="6">
        <v>26</v>
      </c>
      <c r="D74" s="6">
        <v>5.3993523120880127E-2</v>
      </c>
      <c r="E74" s="6">
        <v>18</v>
      </c>
      <c r="F74" s="6">
        <v>6.4995615482330322</v>
      </c>
      <c r="G74" s="6">
        <v>27</v>
      </c>
      <c r="H74" s="6">
        <v>11.39381068944931</v>
      </c>
      <c r="I74" s="6">
        <v>17</v>
      </c>
      <c r="J74" s="6">
        <v>15.533584475517273</v>
      </c>
      <c r="K74" s="6">
        <v>1</v>
      </c>
      <c r="L74" s="6">
        <v>18.084931910037994</v>
      </c>
      <c r="M74" s="6">
        <v>4</v>
      </c>
      <c r="N74" s="6">
        <v>19.251060962677002</v>
      </c>
      <c r="P74" s="6">
        <f t="shared" si="2"/>
        <v>1</v>
      </c>
      <c r="Q74" s="6" cm="1">
        <f t="array" ref="Q74">SUM(IFERROR(SEARCH("Temps",B74:N74),0))</f>
        <v>0</v>
      </c>
    </row>
    <row r="75" spans="1:17" x14ac:dyDescent="0.25">
      <c r="A75">
        <v>74</v>
      </c>
      <c r="B75" s="5" t="s">
        <v>68</v>
      </c>
      <c r="C75" s="6">
        <v>17</v>
      </c>
      <c r="D75" s="6">
        <v>0.96281743049621582</v>
      </c>
      <c r="E75" s="6">
        <v>18</v>
      </c>
      <c r="F75" s="6">
        <v>6.8360132575035095</v>
      </c>
      <c r="G75" s="6">
        <v>26</v>
      </c>
      <c r="H75" s="6">
        <v>11.707159876823425</v>
      </c>
      <c r="I75" s="6">
        <v>9</v>
      </c>
      <c r="J75" s="6">
        <v>15.825375139713287</v>
      </c>
      <c r="K75" s="6">
        <v>2</v>
      </c>
      <c r="L75" s="6">
        <v>18.711066722869873</v>
      </c>
      <c r="M75" s="6">
        <v>6</v>
      </c>
      <c r="N75" s="6">
        <v>19.8864466547966</v>
      </c>
      <c r="P75" s="6">
        <f t="shared" si="2"/>
        <v>1</v>
      </c>
      <c r="Q75" s="6" cm="1">
        <f t="array" ref="Q75">SUM(IFERROR(SEARCH("Temps",B75:N75),0))</f>
        <v>0</v>
      </c>
    </row>
    <row r="76" spans="1:17" x14ac:dyDescent="0.25">
      <c r="A76">
        <v>75</v>
      </c>
      <c r="B76" s="5" t="s">
        <v>69</v>
      </c>
      <c r="C76" s="6">
        <v>16</v>
      </c>
      <c r="D76" s="6">
        <v>0.99214404821395874</v>
      </c>
      <c r="E76" s="6">
        <v>3</v>
      </c>
      <c r="F76" s="6">
        <v>6.6803568601608276</v>
      </c>
      <c r="G76" s="6">
        <v>17</v>
      </c>
      <c r="H76" s="6">
        <v>11.59273487329483</v>
      </c>
      <c r="I76" s="6">
        <v>26</v>
      </c>
      <c r="J76" s="6">
        <v>15.062979221343994</v>
      </c>
      <c r="K76" s="6">
        <v>28</v>
      </c>
      <c r="L76" s="6">
        <v>18.474202811717987</v>
      </c>
      <c r="M76" s="6">
        <v>21</v>
      </c>
      <c r="N76" s="6">
        <v>20.864261746406555</v>
      </c>
      <c r="P76" s="6">
        <f t="shared" si="2"/>
        <v>1</v>
      </c>
      <c r="Q76" s="6" cm="1">
        <f t="array" ref="Q76">SUM(IFERROR(SEARCH("Temps",B76:N76),0))</f>
        <v>0</v>
      </c>
    </row>
    <row r="77" spans="1:17" x14ac:dyDescent="0.25">
      <c r="A77">
        <v>76</v>
      </c>
      <c r="B77" s="5" t="s">
        <v>70</v>
      </c>
      <c r="C77" s="6">
        <v>21</v>
      </c>
      <c r="D77" s="6">
        <v>0.57426917552947998</v>
      </c>
      <c r="E77" s="6">
        <v>13</v>
      </c>
      <c r="F77" s="6">
        <v>5.7737298607826233</v>
      </c>
      <c r="G77" s="6">
        <v>19</v>
      </c>
      <c r="H77" s="6">
        <v>11.896642208099365</v>
      </c>
      <c r="I77" s="6">
        <v>23</v>
      </c>
      <c r="J77" s="6">
        <v>15.698738753795624</v>
      </c>
      <c r="K77" s="6">
        <v>9</v>
      </c>
      <c r="L77" s="6">
        <v>18.197672963142395</v>
      </c>
      <c r="M77" s="6">
        <v>5</v>
      </c>
      <c r="N77" s="6">
        <v>19.466399967670441</v>
      </c>
      <c r="P77" s="6">
        <f t="shared" si="2"/>
        <v>1</v>
      </c>
      <c r="Q77" s="6" cm="1">
        <f t="array" ref="Q77">SUM(IFERROR(SEARCH("Temps",B77:N77),0))</f>
        <v>0</v>
      </c>
    </row>
    <row r="78" spans="1:17" x14ac:dyDescent="0.25">
      <c r="A78">
        <v>77</v>
      </c>
      <c r="B78" s="5" t="s">
        <v>71</v>
      </c>
      <c r="C78" s="6">
        <v>8</v>
      </c>
      <c r="D78" s="6">
        <v>5.0788521766662598E-3</v>
      </c>
      <c r="E78" s="6">
        <v>20</v>
      </c>
      <c r="F78" s="6">
        <v>6.0518994331359863</v>
      </c>
      <c r="G78" s="6">
        <v>7</v>
      </c>
      <c r="H78" s="6">
        <v>11.79052323102951</v>
      </c>
      <c r="I78" s="6">
        <v>26</v>
      </c>
      <c r="J78" s="6">
        <v>14.683244824409485</v>
      </c>
      <c r="K78" s="6">
        <v>12</v>
      </c>
      <c r="L78" s="6">
        <v>18.176127254962921</v>
      </c>
      <c r="M78" s="6">
        <v>9</v>
      </c>
      <c r="N78" s="6">
        <v>20.490734815597534</v>
      </c>
      <c r="P78" s="6">
        <f t="shared" si="2"/>
        <v>1</v>
      </c>
      <c r="Q78" s="6" cm="1">
        <f t="array" ref="Q78">SUM(IFERROR(SEARCH("Temps",B78:N78),0))</f>
        <v>0</v>
      </c>
    </row>
    <row r="79" spans="1:17" x14ac:dyDescent="0.25">
      <c r="A79">
        <v>78</v>
      </c>
      <c r="B79" s="5" t="s">
        <v>72</v>
      </c>
      <c r="C79" s="6">
        <v>20</v>
      </c>
      <c r="D79" s="6">
        <v>0.61859464645385742</v>
      </c>
      <c r="E79" s="6">
        <v>8</v>
      </c>
      <c r="F79" s="6">
        <v>6.2300249934196472</v>
      </c>
      <c r="G79" s="6">
        <v>2</v>
      </c>
      <c r="H79" s="6">
        <v>11.629571080207825</v>
      </c>
      <c r="I79" s="6">
        <v>6</v>
      </c>
      <c r="J79" s="6">
        <v>14.241872608661652</v>
      </c>
      <c r="K79" s="6">
        <v>15</v>
      </c>
      <c r="L79" s="6">
        <v>18.231670141220093</v>
      </c>
      <c r="M79" s="6">
        <v>9</v>
      </c>
      <c r="N79" s="6">
        <v>20.612981736660004</v>
      </c>
      <c r="P79" s="6">
        <f t="shared" si="2"/>
        <v>1</v>
      </c>
      <c r="Q79" s="6" cm="1">
        <f t="array" ref="Q79">SUM(IFERROR(SEARCH("Temps",B79:N79),0))</f>
        <v>0</v>
      </c>
    </row>
    <row r="80" spans="1:17" x14ac:dyDescent="0.25">
      <c r="A80">
        <v>79</v>
      </c>
      <c r="B80" s="5" t="s">
        <v>73</v>
      </c>
      <c r="C80" s="6">
        <v>3</v>
      </c>
      <c r="D80" s="6">
        <v>0.74771279096603394</v>
      </c>
      <c r="E80" s="6">
        <v>4</v>
      </c>
      <c r="F80" s="6">
        <v>7.5952454805374146</v>
      </c>
      <c r="G80" s="6">
        <v>1</v>
      </c>
      <c r="H80" s="6">
        <v>14.737854778766632</v>
      </c>
      <c r="I80" s="6">
        <v>21</v>
      </c>
      <c r="J80" s="6">
        <v>21.467051267623901</v>
      </c>
      <c r="K80" s="6">
        <v>15</v>
      </c>
      <c r="L80" s="6">
        <v>28.779824197292328</v>
      </c>
      <c r="M80" s="6">
        <v>18</v>
      </c>
      <c r="N80" s="6">
        <v>34.597986578941345</v>
      </c>
      <c r="P80" s="6">
        <f t="shared" si="2"/>
        <v>1</v>
      </c>
      <c r="Q80" s="6" cm="1">
        <f t="array" ref="Q80">SUM(IFERROR(SEARCH("Temps",B80:N80),0))</f>
        <v>0</v>
      </c>
    </row>
    <row r="81" spans="1:17" x14ac:dyDescent="0.25">
      <c r="A81">
        <v>80</v>
      </c>
      <c r="B81" s="5" t="s">
        <v>74</v>
      </c>
      <c r="C81" s="6">
        <v>6</v>
      </c>
      <c r="D81" s="6">
        <v>0.38886177539825439</v>
      </c>
      <c r="E81" s="6">
        <v>7</v>
      </c>
      <c r="F81" s="6">
        <v>6.9882925152778625</v>
      </c>
      <c r="G81" s="6">
        <v>14</v>
      </c>
      <c r="H81" s="6">
        <v>8.97422194480896</v>
      </c>
      <c r="I81" s="6">
        <v>28</v>
      </c>
      <c r="J81" s="6">
        <v>13.775829255580902</v>
      </c>
      <c r="K81" s="6">
        <v>25</v>
      </c>
      <c r="L81" s="6">
        <v>17.928513884544373</v>
      </c>
      <c r="M81" s="6">
        <v>9</v>
      </c>
      <c r="N81" s="6">
        <v>20.775235235691071</v>
      </c>
      <c r="P81" s="6">
        <f t="shared" si="2"/>
        <v>1</v>
      </c>
      <c r="Q81" s="6" cm="1">
        <f t="array" ref="Q81">SUM(IFERROR(SEARCH("Temps",B81:N81),0))</f>
        <v>0</v>
      </c>
    </row>
    <row r="82" spans="1:17" x14ac:dyDescent="0.25">
      <c r="A82">
        <v>81</v>
      </c>
      <c r="B82" s="5" t="s">
        <v>75</v>
      </c>
      <c r="C82" s="6">
        <v>26</v>
      </c>
      <c r="D82" s="6">
        <v>0.56740456819534302</v>
      </c>
      <c r="E82" s="6">
        <v>17</v>
      </c>
      <c r="F82" s="6">
        <v>6.7805259227752686</v>
      </c>
      <c r="G82" s="6">
        <v>18</v>
      </c>
      <c r="H82" s="6">
        <v>11.268965661525726</v>
      </c>
      <c r="I82" s="6">
        <v>16</v>
      </c>
      <c r="J82" s="6">
        <v>15.83405339717865</v>
      </c>
      <c r="K82" s="6">
        <v>19</v>
      </c>
      <c r="L82" s="6">
        <v>18.290489256381989</v>
      </c>
      <c r="M82" s="6">
        <v>25</v>
      </c>
      <c r="N82" s="6">
        <v>20.284199714660645</v>
      </c>
      <c r="P82" s="6">
        <f t="shared" si="2"/>
        <v>1</v>
      </c>
      <c r="Q82" s="6" cm="1">
        <f t="array" ref="Q82">SUM(IFERROR(SEARCH("Temps",B82:N82),0))</f>
        <v>0</v>
      </c>
    </row>
    <row r="83" spans="1:17" x14ac:dyDescent="0.25">
      <c r="A83">
        <v>82</v>
      </c>
      <c r="B83" s="5" t="s">
        <v>76</v>
      </c>
      <c r="C83" s="6">
        <v>25</v>
      </c>
      <c r="D83" s="6">
        <v>0.16330695152282715</v>
      </c>
      <c r="E83" s="6">
        <v>14</v>
      </c>
      <c r="F83" s="6">
        <v>6.1772021651268005</v>
      </c>
      <c r="G83" s="6">
        <v>21</v>
      </c>
      <c r="H83" s="6">
        <v>11.310698866844177</v>
      </c>
      <c r="I83" s="6">
        <v>23</v>
      </c>
      <c r="J83" s="6">
        <v>15.893206655979156</v>
      </c>
      <c r="K83" s="6">
        <v>10</v>
      </c>
      <c r="L83" s="6">
        <v>18.217929840087891</v>
      </c>
      <c r="M83" s="6">
        <v>16</v>
      </c>
      <c r="N83" s="6">
        <v>20.322674930095673</v>
      </c>
      <c r="P83" s="6">
        <f t="shared" si="2"/>
        <v>1</v>
      </c>
      <c r="Q83" s="6" cm="1">
        <f t="array" ref="Q83">SUM(IFERROR(SEARCH("Temps",B83:N83),0))</f>
        <v>0</v>
      </c>
    </row>
    <row r="84" spans="1:17" x14ac:dyDescent="0.25">
      <c r="A84">
        <v>83</v>
      </c>
      <c r="B84" s="5" t="s">
        <v>77</v>
      </c>
      <c r="C84" s="6">
        <v>25</v>
      </c>
      <c r="D84" s="6">
        <v>0.66850751638412476</v>
      </c>
      <c r="E84" s="6">
        <v>13</v>
      </c>
      <c r="F84" s="6">
        <v>4.6045440435409546</v>
      </c>
      <c r="G84" s="6">
        <v>2</v>
      </c>
      <c r="H84" s="6">
        <v>10.595106184482574</v>
      </c>
      <c r="I84" s="6">
        <v>20</v>
      </c>
      <c r="J84" s="6">
        <v>15.451769828796387</v>
      </c>
      <c r="K84" s="6">
        <v>8</v>
      </c>
      <c r="L84" s="6">
        <v>18.083007991313934</v>
      </c>
      <c r="M84" s="6">
        <v>5</v>
      </c>
      <c r="N84" s="6">
        <v>20.448643326759338</v>
      </c>
      <c r="P84" s="6">
        <f t="shared" si="2"/>
        <v>1</v>
      </c>
      <c r="Q84" s="6" cm="1">
        <f t="array" ref="Q84">SUM(IFERROR(SEARCH("Temps",B84:N84),0))</f>
        <v>0</v>
      </c>
    </row>
    <row r="85" spans="1:17" x14ac:dyDescent="0.25">
      <c r="A85">
        <v>84</v>
      </c>
      <c r="B85" s="5" t="s">
        <v>78</v>
      </c>
      <c r="C85" s="6">
        <v>2</v>
      </c>
      <c r="D85" s="6">
        <v>0.21168267726898193</v>
      </c>
      <c r="E85" s="6">
        <v>26</v>
      </c>
      <c r="F85" s="6">
        <v>6.6579065918922424</v>
      </c>
      <c r="G85" s="6">
        <v>10</v>
      </c>
      <c r="H85" s="6">
        <v>11.950563430786133</v>
      </c>
      <c r="I85" s="6">
        <v>25</v>
      </c>
      <c r="J85" s="6">
        <v>15.255511462688446</v>
      </c>
      <c r="K85" s="6">
        <v>19</v>
      </c>
      <c r="L85" s="6">
        <v>17.483073830604553</v>
      </c>
      <c r="M85" s="6">
        <v>14</v>
      </c>
      <c r="N85" s="6">
        <v>18.534056007862091</v>
      </c>
      <c r="P85" s="6">
        <f t="shared" si="2"/>
        <v>1</v>
      </c>
      <c r="Q85" s="6" cm="1">
        <f t="array" ref="Q85">SUM(IFERROR(SEARCH("Temps",B85:N85),0))</f>
        <v>0</v>
      </c>
    </row>
    <row r="86" spans="1:17" x14ac:dyDescent="0.25">
      <c r="A86">
        <v>85</v>
      </c>
      <c r="B86" s="5" t="s">
        <v>2</v>
      </c>
      <c r="C86" s="6">
        <v>25</v>
      </c>
      <c r="D86" s="6">
        <v>0.5933266282081604</v>
      </c>
      <c r="E86" s="6">
        <v>13</v>
      </c>
      <c r="F86" s="6">
        <v>5.9291543960571289</v>
      </c>
      <c r="G86" s="6">
        <v>21</v>
      </c>
      <c r="H86" s="6">
        <v>11.945654094219208</v>
      </c>
      <c r="I86" s="6">
        <v>16</v>
      </c>
      <c r="J86" s="6">
        <v>13.343493103981018</v>
      </c>
      <c r="K86" s="6">
        <v>26</v>
      </c>
      <c r="L86" s="6">
        <v>17.484475433826447</v>
      </c>
      <c r="M86" s="6">
        <v>28</v>
      </c>
      <c r="N86" s="6">
        <v>20.325364351272583</v>
      </c>
      <c r="P86" s="6">
        <f t="shared" si="2"/>
        <v>1</v>
      </c>
      <c r="Q86" s="6" cm="1">
        <f t="array" ref="Q86">SUM(IFERROR(SEARCH("Temps",B86:N86),0))</f>
        <v>0</v>
      </c>
    </row>
    <row r="87" spans="1:17" x14ac:dyDescent="0.25">
      <c r="A87">
        <v>86</v>
      </c>
      <c r="B87" s="5" t="s">
        <v>79</v>
      </c>
      <c r="C87" s="6">
        <v>17</v>
      </c>
      <c r="D87" s="6">
        <v>0.852386474609375</v>
      </c>
      <c r="E87" s="6">
        <v>2</v>
      </c>
      <c r="F87" s="6">
        <v>4.5089046359062195</v>
      </c>
      <c r="G87" s="6">
        <v>26</v>
      </c>
      <c r="H87" s="6">
        <v>10.713494896888733</v>
      </c>
      <c r="I87" s="6">
        <v>13</v>
      </c>
      <c r="J87" s="6">
        <v>13.769428551197052</v>
      </c>
      <c r="K87" s="6">
        <v>3</v>
      </c>
      <c r="L87" s="6">
        <v>18.312973260879517</v>
      </c>
      <c r="M87" s="6">
        <v>1</v>
      </c>
      <c r="N87" s="6">
        <v>20.496300160884857</v>
      </c>
      <c r="P87" s="6">
        <f t="shared" si="2"/>
        <v>1</v>
      </c>
      <c r="Q87" s="6" cm="1">
        <f t="array" ref="Q87">SUM(IFERROR(SEARCH("Temps",B87:N87),0))</f>
        <v>0</v>
      </c>
    </row>
    <row r="88" spans="1:17" x14ac:dyDescent="0.25">
      <c r="A88">
        <v>87</v>
      </c>
      <c r="B88" s="5" t="s">
        <v>80</v>
      </c>
      <c r="C88" s="6">
        <v>14</v>
      </c>
      <c r="D88" s="6">
        <v>0.5507318377494812</v>
      </c>
      <c r="E88" s="6">
        <v>19</v>
      </c>
      <c r="F88" s="6">
        <v>6.5266729593276978</v>
      </c>
      <c r="G88" s="6">
        <v>13</v>
      </c>
      <c r="H88" s="6">
        <v>10.338134109973907</v>
      </c>
      <c r="I88" s="6">
        <v>15</v>
      </c>
      <c r="J88" s="6">
        <v>15.8594810962677</v>
      </c>
      <c r="K88" s="6">
        <v>6</v>
      </c>
      <c r="L88" s="6">
        <v>17.016871869564056</v>
      </c>
      <c r="M88" s="6">
        <v>20</v>
      </c>
      <c r="N88" s="6">
        <v>20.286410212516785</v>
      </c>
      <c r="P88" s="6">
        <f t="shared" si="2"/>
        <v>1</v>
      </c>
      <c r="Q88" s="6" cm="1">
        <f t="array" ref="Q88">SUM(IFERROR(SEARCH("Temps",B88:N88),0))</f>
        <v>0</v>
      </c>
    </row>
    <row r="89" spans="1:17" x14ac:dyDescent="0.25">
      <c r="A89">
        <v>88</v>
      </c>
      <c r="B89" s="5" t="s">
        <v>81</v>
      </c>
      <c r="C89" s="6">
        <v>9</v>
      </c>
      <c r="D89" s="6">
        <v>0.9666210412979126</v>
      </c>
      <c r="E89" s="6">
        <v>6</v>
      </c>
      <c r="F89" s="6">
        <v>5.3898108601570129</v>
      </c>
      <c r="G89" s="6">
        <v>25</v>
      </c>
      <c r="H89" s="6">
        <v>11.117231607437134</v>
      </c>
      <c r="I89" s="6">
        <v>20</v>
      </c>
      <c r="J89" s="6">
        <v>15.173246800899506</v>
      </c>
      <c r="K89" s="6">
        <v>7</v>
      </c>
      <c r="L89" s="6">
        <v>18.274499773979187</v>
      </c>
      <c r="M89" s="6">
        <v>3</v>
      </c>
      <c r="N89" s="6">
        <v>19.194827616214752</v>
      </c>
      <c r="P89" s="6">
        <f t="shared" si="2"/>
        <v>1</v>
      </c>
      <c r="Q89" s="6" cm="1">
        <f t="array" ref="Q89">SUM(IFERROR(SEARCH("Temps",B89:N89),0))</f>
        <v>0</v>
      </c>
    </row>
    <row r="90" spans="1:17" x14ac:dyDescent="0.25">
      <c r="A90">
        <v>89</v>
      </c>
      <c r="B90" s="5" t="s">
        <v>82</v>
      </c>
      <c r="C90" s="6">
        <v>13</v>
      </c>
      <c r="D90" s="6">
        <v>0.37367755174636841</v>
      </c>
      <c r="E90" s="6">
        <v>1</v>
      </c>
      <c r="F90" s="6">
        <v>6.4885685443878174</v>
      </c>
      <c r="G90" s="6">
        <v>22</v>
      </c>
      <c r="H90" s="6">
        <v>13.508393704891205</v>
      </c>
      <c r="I90" s="6">
        <v>27</v>
      </c>
      <c r="J90" s="6">
        <v>20.417679667472839</v>
      </c>
      <c r="K90" s="6">
        <v>18</v>
      </c>
      <c r="L90" s="6">
        <v>27.581144869327545</v>
      </c>
      <c r="M90" s="6">
        <v>23</v>
      </c>
      <c r="N90" s="6">
        <v>34.0708327293396</v>
      </c>
      <c r="P90" s="6">
        <f t="shared" si="2"/>
        <v>1</v>
      </c>
      <c r="Q90" s="6" cm="1">
        <f t="array" ref="Q90">SUM(IFERROR(SEARCH("Temps",B90:N90),0))</f>
        <v>0</v>
      </c>
    </row>
    <row r="91" spans="1:17" x14ac:dyDescent="0.25">
      <c r="A91">
        <v>90</v>
      </c>
      <c r="B91" s="5" t="s">
        <v>83</v>
      </c>
      <c r="C91" s="6">
        <v>15</v>
      </c>
      <c r="D91" s="6">
        <v>0.62583565711975098</v>
      </c>
      <c r="E91" s="6">
        <v>26</v>
      </c>
      <c r="F91" s="6">
        <v>6.8152813315391541</v>
      </c>
      <c r="G91" s="6">
        <v>6</v>
      </c>
      <c r="H91" s="6">
        <v>10.087043642997742</v>
      </c>
      <c r="I91" s="6">
        <v>9</v>
      </c>
      <c r="J91" s="6">
        <v>15.314691126346588</v>
      </c>
      <c r="K91" s="6">
        <v>23</v>
      </c>
      <c r="L91" s="6">
        <v>18.860123157501221</v>
      </c>
      <c r="M91" s="6">
        <v>21</v>
      </c>
      <c r="N91" s="6">
        <v>20.326545417308807</v>
      </c>
      <c r="P91" s="6">
        <f t="shared" si="2"/>
        <v>1</v>
      </c>
      <c r="Q91" s="6" cm="1">
        <f t="array" ref="Q91">SUM(IFERROR(SEARCH("Temps",B91:N91),0))</f>
        <v>0</v>
      </c>
    </row>
    <row r="92" spans="1:17" x14ac:dyDescent="0.25">
      <c r="A92">
        <v>91</v>
      </c>
      <c r="B92" s="5" t="s">
        <v>84</v>
      </c>
      <c r="C92" s="6">
        <v>13</v>
      </c>
      <c r="D92" s="6">
        <v>0.13687843084335327</v>
      </c>
      <c r="E92" s="6">
        <v>28</v>
      </c>
      <c r="F92" s="6">
        <v>6.903685450553894</v>
      </c>
      <c r="G92" s="6">
        <v>25</v>
      </c>
      <c r="H92" s="6">
        <v>10.282185137271881</v>
      </c>
      <c r="I92" s="6">
        <v>7</v>
      </c>
      <c r="J92" s="6">
        <v>15.170226573944092</v>
      </c>
      <c r="K92" s="6">
        <v>2</v>
      </c>
      <c r="L92" s="6">
        <v>18.113947570323944</v>
      </c>
      <c r="M92" s="6">
        <v>15</v>
      </c>
      <c r="N92" s="6">
        <v>20.845723271369934</v>
      </c>
      <c r="P92" s="6">
        <f t="shared" si="2"/>
        <v>1</v>
      </c>
      <c r="Q92" s="6" cm="1">
        <f t="array" ref="Q92">SUM(IFERROR(SEARCH("Temps",B92:N92),0))</f>
        <v>0</v>
      </c>
    </row>
    <row r="93" spans="1:17" x14ac:dyDescent="0.25">
      <c r="A93">
        <v>92</v>
      </c>
      <c r="B93" s="5" t="s">
        <v>85</v>
      </c>
      <c r="C93" s="6">
        <v>19</v>
      </c>
      <c r="D93" s="6">
        <v>0.73869884014129639</v>
      </c>
      <c r="E93" s="6">
        <v>23</v>
      </c>
      <c r="F93" s="6">
        <v>6.6203456521034241</v>
      </c>
      <c r="G93" s="6">
        <v>76</v>
      </c>
      <c r="H93" s="6">
        <v>11.340986728668213</v>
      </c>
      <c r="I93" s="6">
        <v>9</v>
      </c>
      <c r="J93" s="6">
        <v>15.651410758495331</v>
      </c>
      <c r="K93" s="6">
        <v>14</v>
      </c>
      <c r="L93" s="6">
        <v>16.017696499824524</v>
      </c>
      <c r="M93" s="6">
        <v>22</v>
      </c>
      <c r="N93" s="6">
        <v>20.616741955280304</v>
      </c>
      <c r="P93" s="6">
        <f t="shared" si="2"/>
        <v>1</v>
      </c>
      <c r="Q93" s="6" cm="1">
        <f t="array" ref="Q93">SUM(IFERROR(SEARCH("Temps",B93:N93),0))</f>
        <v>0</v>
      </c>
    </row>
    <row r="94" spans="1:17" x14ac:dyDescent="0.25">
      <c r="A94">
        <v>93</v>
      </c>
      <c r="B94" s="5" t="s">
        <v>67</v>
      </c>
      <c r="C94" s="6">
        <v>18</v>
      </c>
      <c r="D94" s="6">
        <v>0.71589142084121704</v>
      </c>
      <c r="E94" s="6">
        <v>2</v>
      </c>
      <c r="F94" s="6">
        <v>5.962247371673584</v>
      </c>
      <c r="G94" s="6">
        <v>25</v>
      </c>
      <c r="H94" s="6">
        <v>11.919403731822968</v>
      </c>
      <c r="I94" s="6">
        <v>26</v>
      </c>
      <c r="J94" s="6">
        <v>14.001986622810364</v>
      </c>
      <c r="K94" s="6">
        <v>17</v>
      </c>
      <c r="L94" s="6">
        <v>18.498283207416534</v>
      </c>
      <c r="M94" s="6">
        <v>19</v>
      </c>
      <c r="N94" s="6">
        <v>20.755529165267944</v>
      </c>
      <c r="P94" s="6">
        <f t="shared" si="2"/>
        <v>1</v>
      </c>
      <c r="Q94" s="6" cm="1">
        <f t="array" ref="Q94">SUM(IFERROR(SEARCH("Temps",B94:N94),0))</f>
        <v>0</v>
      </c>
    </row>
    <row r="95" spans="1:17" x14ac:dyDescent="0.25">
      <c r="A95">
        <v>94</v>
      </c>
      <c r="B95" s="5" t="s">
        <v>86</v>
      </c>
      <c r="C95" s="6">
        <v>16</v>
      </c>
      <c r="D95" s="6">
        <v>0.87385225296020508</v>
      </c>
      <c r="E95" s="6">
        <v>23</v>
      </c>
      <c r="F95" s="6">
        <v>6.1483952403068542</v>
      </c>
      <c r="G95" s="6">
        <v>19</v>
      </c>
      <c r="H95" s="6">
        <v>11.857187390327454</v>
      </c>
      <c r="I95" s="6">
        <v>21</v>
      </c>
      <c r="J95" s="6">
        <v>15.755373775959015</v>
      </c>
      <c r="K95" s="6">
        <v>25</v>
      </c>
      <c r="L95" s="6">
        <v>17.918522596359253</v>
      </c>
      <c r="M95" s="6">
        <v>14</v>
      </c>
      <c r="N95" s="6">
        <v>18.671137750148773</v>
      </c>
      <c r="P95" s="6">
        <f t="shared" si="2"/>
        <v>1</v>
      </c>
      <c r="Q95" s="6" cm="1">
        <f t="array" ref="Q95">SUM(IFERROR(SEARCH("Temps",B95:N95),0))</f>
        <v>0</v>
      </c>
    </row>
    <row r="96" spans="1:17" x14ac:dyDescent="0.25">
      <c r="A96">
        <v>95</v>
      </c>
      <c r="B96" s="5" t="s">
        <v>87</v>
      </c>
      <c r="C96" s="6">
        <v>5</v>
      </c>
      <c r="D96" s="6">
        <v>0.81885403394699097</v>
      </c>
      <c r="E96" s="6">
        <v>24</v>
      </c>
      <c r="F96" s="6">
        <v>7.8918925523757935</v>
      </c>
      <c r="G96" s="6">
        <v>10</v>
      </c>
      <c r="H96" s="6">
        <v>14.212232410907745</v>
      </c>
      <c r="I96" s="6">
        <v>22</v>
      </c>
      <c r="J96" s="6">
        <v>21.517368078231812</v>
      </c>
      <c r="K96" s="6">
        <v>4</v>
      </c>
      <c r="L96" s="6">
        <v>28.759305894374847</v>
      </c>
      <c r="M96" s="6">
        <v>3</v>
      </c>
      <c r="N96" s="6">
        <v>35.865901350975037</v>
      </c>
      <c r="P96" s="6">
        <f t="shared" si="2"/>
        <v>1</v>
      </c>
      <c r="Q96" s="6" cm="1">
        <f t="array" ref="Q96">SUM(IFERROR(SEARCH("Temps",B96:N96),0))</f>
        <v>0</v>
      </c>
    </row>
    <row r="97" spans="1:17" x14ac:dyDescent="0.25">
      <c r="A97">
        <v>96</v>
      </c>
      <c r="B97" s="5" t="s">
        <v>88</v>
      </c>
      <c r="C97" s="6">
        <v>6</v>
      </c>
      <c r="D97" s="6">
        <v>0.6646958589553833</v>
      </c>
      <c r="E97" s="6">
        <v>15</v>
      </c>
      <c r="F97" s="6">
        <v>5.9430778622627258</v>
      </c>
      <c r="G97" s="6">
        <v>26</v>
      </c>
      <c r="H97" s="6">
        <v>11.07940936088562</v>
      </c>
      <c r="I97" s="6">
        <v>10</v>
      </c>
      <c r="J97" s="6">
        <v>15.852417886257172</v>
      </c>
      <c r="K97" s="6">
        <v>3</v>
      </c>
      <c r="L97" s="6">
        <v>17.869951605796814</v>
      </c>
      <c r="M97" s="6">
        <v>13</v>
      </c>
      <c r="N97" s="6">
        <v>18.644342482089996</v>
      </c>
      <c r="P97" s="6">
        <f t="shared" si="2"/>
        <v>1</v>
      </c>
      <c r="Q97" s="6" cm="1">
        <f t="array" ref="Q97">SUM(IFERROR(SEARCH("Temps",B97:N97),0))</f>
        <v>0</v>
      </c>
    </row>
    <row r="98" spans="1:17" x14ac:dyDescent="0.25">
      <c r="A98">
        <v>97</v>
      </c>
      <c r="B98" s="5" t="s">
        <v>89</v>
      </c>
      <c r="C98" s="6">
        <v>21</v>
      </c>
      <c r="D98" s="6">
        <v>0.2721288800239563</v>
      </c>
      <c r="E98" s="6">
        <v>10</v>
      </c>
      <c r="F98" s="6">
        <v>6.3819901943206787</v>
      </c>
      <c r="G98" s="6">
        <v>6</v>
      </c>
      <c r="H98" s="6">
        <v>10.368442475795746</v>
      </c>
      <c r="I98" s="6">
        <v>15</v>
      </c>
      <c r="J98" s="6">
        <v>15.921670317649841</v>
      </c>
      <c r="K98" s="6">
        <v>9</v>
      </c>
      <c r="L98" s="6">
        <v>18.826527655124664</v>
      </c>
      <c r="M98" s="6">
        <v>8</v>
      </c>
      <c r="N98" s="6">
        <v>20.658323287963867</v>
      </c>
      <c r="P98" s="6">
        <f t="shared" ref="P98:P129" si="3">COUNTA(_xlfn.UNIQUE(C98:M98,TRUE))/COUNTA($C$1:$M$1)</f>
        <v>1</v>
      </c>
      <c r="Q98" s="6" cm="1">
        <f t="array" ref="Q98">SUM(IFERROR(SEARCH("Temps",B98:N98),0))</f>
        <v>0</v>
      </c>
    </row>
    <row r="99" spans="1:17" x14ac:dyDescent="0.25">
      <c r="A99">
        <v>98</v>
      </c>
      <c r="B99" s="5" t="s">
        <v>90</v>
      </c>
      <c r="C99" s="6">
        <v>8</v>
      </c>
      <c r="D99" s="6">
        <v>0.4524543285369873</v>
      </c>
      <c r="E99" s="6">
        <v>2</v>
      </c>
      <c r="F99" s="6">
        <v>5.9753484129905701</v>
      </c>
      <c r="G99" s="6">
        <v>16</v>
      </c>
      <c r="H99" s="6">
        <v>11.767151236534119</v>
      </c>
      <c r="I99" s="6">
        <v>17</v>
      </c>
      <c r="J99" s="6">
        <v>15.678207457065582</v>
      </c>
      <c r="K99" s="6">
        <v>1</v>
      </c>
      <c r="L99" s="6">
        <v>17.528759956359863</v>
      </c>
      <c r="M99" s="6">
        <v>125</v>
      </c>
      <c r="N99" s="6">
        <v>24.255968272686005</v>
      </c>
      <c r="P99" s="6">
        <f t="shared" si="3"/>
        <v>1</v>
      </c>
      <c r="Q99" s="6" cm="1">
        <f t="array" ref="Q99">SUM(IFERROR(SEARCH("Temps",B99:N99),0))</f>
        <v>0</v>
      </c>
    </row>
    <row r="100" spans="1:17" x14ac:dyDescent="0.25">
      <c r="A100">
        <v>99</v>
      </c>
      <c r="B100" s="5" t="s">
        <v>91</v>
      </c>
      <c r="C100" s="6">
        <v>24</v>
      </c>
      <c r="D100" s="6">
        <v>0.59110444784164429</v>
      </c>
      <c r="E100" s="6">
        <v>21</v>
      </c>
      <c r="F100" s="6">
        <v>6.402488112449646</v>
      </c>
      <c r="G100" s="6">
        <v>3</v>
      </c>
      <c r="H100" s="6">
        <v>11.96110063791275</v>
      </c>
      <c r="I100" s="6">
        <v>10</v>
      </c>
      <c r="J100" s="6">
        <v>15.953212738037109</v>
      </c>
      <c r="K100" s="6">
        <v>25</v>
      </c>
      <c r="L100" s="6">
        <v>17.393681704998016</v>
      </c>
      <c r="M100" s="6">
        <v>4</v>
      </c>
      <c r="N100" s="6">
        <v>20.481771111488342</v>
      </c>
      <c r="P100" s="6">
        <f t="shared" si="3"/>
        <v>1</v>
      </c>
      <c r="Q100" s="6" cm="1">
        <f t="array" ref="Q100">SUM(IFERROR(SEARCH("Temps",B100:N100),0))</f>
        <v>0</v>
      </c>
    </row>
    <row r="101" spans="1:17" x14ac:dyDescent="0.25">
      <c r="A101">
        <v>100</v>
      </c>
      <c r="B101" s="5" t="s">
        <v>92</v>
      </c>
      <c r="C101" s="6">
        <v>9</v>
      </c>
      <c r="D101" s="6">
        <v>7.377469539642334E-2</v>
      </c>
      <c r="E101" s="6">
        <v>25</v>
      </c>
      <c r="F101" s="6">
        <v>6.6869259476661682</v>
      </c>
      <c r="G101" s="6">
        <v>16</v>
      </c>
      <c r="H101" s="6">
        <v>11.646525382995605</v>
      </c>
      <c r="I101" s="6">
        <v>12</v>
      </c>
      <c r="J101" s="6">
        <v>15.181846797466278</v>
      </c>
      <c r="K101" s="6">
        <v>23</v>
      </c>
      <c r="L101" s="6">
        <v>18.821560502052307</v>
      </c>
      <c r="M101" s="6">
        <v>6</v>
      </c>
      <c r="N101" s="6">
        <v>19.935649216175079</v>
      </c>
      <c r="P101" s="6">
        <f t="shared" si="3"/>
        <v>1</v>
      </c>
      <c r="Q101" s="6" cm="1">
        <f t="array" ref="Q101">SUM(IFERROR(SEARCH("Temps",B101:N101),0))</f>
        <v>0</v>
      </c>
    </row>
    <row r="102" spans="1:17" x14ac:dyDescent="0.25">
      <c r="A102">
        <v>101</v>
      </c>
      <c r="B102" s="5" t="s">
        <v>93</v>
      </c>
      <c r="C102" s="6">
        <v>10</v>
      </c>
      <c r="D102" s="6">
        <v>0.11740213632583618</v>
      </c>
      <c r="E102" s="6">
        <v>16</v>
      </c>
      <c r="F102" s="6">
        <v>6.5735416412353516</v>
      </c>
      <c r="G102" s="6">
        <v>25</v>
      </c>
      <c r="H102" s="6">
        <v>11.47593230009079</v>
      </c>
      <c r="I102" s="6">
        <v>21</v>
      </c>
      <c r="J102" s="6">
        <v>15.272494912147522</v>
      </c>
      <c r="K102" s="6">
        <v>28</v>
      </c>
      <c r="L102" s="6">
        <v>18.657491981983185</v>
      </c>
      <c r="M102" s="6">
        <v>7</v>
      </c>
      <c r="N102" s="6">
        <v>20.617655038833618</v>
      </c>
      <c r="P102" s="6">
        <f t="shared" si="3"/>
        <v>1</v>
      </c>
      <c r="Q102" s="6" cm="1">
        <f t="array" ref="Q102">SUM(IFERROR(SEARCH("Temps",B102:N102),0))</f>
        <v>0</v>
      </c>
    </row>
    <row r="103" spans="1:17" x14ac:dyDescent="0.25">
      <c r="A103">
        <v>102</v>
      </c>
      <c r="B103" s="5" t="s">
        <v>94</v>
      </c>
      <c r="C103" s="6">
        <v>10</v>
      </c>
      <c r="D103" s="6">
        <v>0.94910526275634766</v>
      </c>
      <c r="E103" s="6">
        <v>25</v>
      </c>
      <c r="F103" s="6">
        <v>6.3814069628715515</v>
      </c>
      <c r="G103" s="6">
        <v>28</v>
      </c>
      <c r="H103" s="6">
        <v>11.268168091773987</v>
      </c>
      <c r="I103" s="6">
        <v>8</v>
      </c>
      <c r="J103" s="6">
        <v>15.85839968919754</v>
      </c>
      <c r="K103" s="6">
        <v>7</v>
      </c>
      <c r="L103" s="6">
        <v>18.228493928909302</v>
      </c>
      <c r="M103" s="6">
        <v>16</v>
      </c>
      <c r="N103" s="6">
        <v>20.128217160701752</v>
      </c>
      <c r="P103" s="6">
        <f t="shared" si="3"/>
        <v>1</v>
      </c>
      <c r="Q103" s="6" cm="1">
        <f t="array" ref="Q103">SUM(IFERROR(SEARCH("Temps",B103:N103),0))</f>
        <v>0</v>
      </c>
    </row>
    <row r="104" spans="1:17" x14ac:dyDescent="0.25">
      <c r="A104">
        <v>103</v>
      </c>
      <c r="B104" s="5" t="s">
        <v>95</v>
      </c>
      <c r="C104" s="6">
        <v>6</v>
      </c>
      <c r="D104" s="6">
        <v>0.25373953580856323</v>
      </c>
      <c r="E104" s="6">
        <v>8</v>
      </c>
      <c r="F104" s="6">
        <v>6.4921737909317017</v>
      </c>
      <c r="G104" s="6">
        <v>14</v>
      </c>
      <c r="H104" s="6">
        <v>10.237591087818146</v>
      </c>
      <c r="I104" s="6">
        <v>9</v>
      </c>
      <c r="J104" s="6">
        <v>15.964637994766235</v>
      </c>
      <c r="K104" s="6">
        <v>20</v>
      </c>
      <c r="L104" s="6">
        <v>18.966598927974701</v>
      </c>
      <c r="M104" s="6">
        <v>28</v>
      </c>
      <c r="N104" s="6">
        <v>20.864292025566101</v>
      </c>
      <c r="P104" s="6">
        <f t="shared" si="3"/>
        <v>1</v>
      </c>
      <c r="Q104" s="6" cm="1">
        <f t="array" ref="Q104">SUM(IFERROR(SEARCH("Temps",B104:N104),0))</f>
        <v>0</v>
      </c>
    </row>
    <row r="105" spans="1:17" x14ac:dyDescent="0.25">
      <c r="A105">
        <v>104</v>
      </c>
      <c r="B105" s="5" t="s">
        <v>96</v>
      </c>
      <c r="C105" s="6">
        <v>10</v>
      </c>
      <c r="D105" s="6">
        <v>0.8781057596206665</v>
      </c>
      <c r="E105" s="6">
        <v>13</v>
      </c>
      <c r="F105" s="6">
        <v>5.7442849278450012</v>
      </c>
      <c r="G105" s="6">
        <v>21</v>
      </c>
      <c r="H105" s="6">
        <v>11.728430986404419</v>
      </c>
      <c r="I105" s="6">
        <v>23</v>
      </c>
      <c r="J105" s="6">
        <v>15.7415651679039</v>
      </c>
      <c r="K105" s="6">
        <v>16</v>
      </c>
      <c r="L105" s="6">
        <v>18.336451411247253</v>
      </c>
      <c r="M105" s="6">
        <v>12</v>
      </c>
      <c r="N105" s="6">
        <v>20.040283739566803</v>
      </c>
      <c r="P105" s="6">
        <f t="shared" si="3"/>
        <v>1</v>
      </c>
      <c r="Q105" s="6" cm="1">
        <f t="array" ref="Q105">SUM(IFERROR(SEARCH("Temps",B105:N105),0))</f>
        <v>0</v>
      </c>
    </row>
    <row r="106" spans="1:17" x14ac:dyDescent="0.25">
      <c r="A106">
        <v>105</v>
      </c>
      <c r="B106" s="5" t="s">
        <v>97</v>
      </c>
      <c r="C106" s="6">
        <v>14</v>
      </c>
      <c r="D106" s="6">
        <v>0.57769995927810669</v>
      </c>
      <c r="E106" s="6">
        <v>20</v>
      </c>
      <c r="F106" s="6">
        <v>6.6722166538238525</v>
      </c>
      <c r="G106" s="6">
        <v>16</v>
      </c>
      <c r="H106" s="6">
        <v>10.746084630489349</v>
      </c>
      <c r="I106" s="6">
        <v>24</v>
      </c>
      <c r="J106" s="6">
        <v>15.061357378959656</v>
      </c>
      <c r="K106" s="6">
        <v>23</v>
      </c>
      <c r="L106" s="6">
        <v>18.661891520023346</v>
      </c>
      <c r="M106" s="6">
        <v>19</v>
      </c>
      <c r="N106" s="6">
        <v>20.797159671783447</v>
      </c>
      <c r="P106" s="6">
        <f t="shared" si="3"/>
        <v>1</v>
      </c>
      <c r="Q106" s="6" cm="1">
        <f t="array" ref="Q106">SUM(IFERROR(SEARCH("Temps",B106:N106),0))</f>
        <v>0</v>
      </c>
    </row>
    <row r="107" spans="1:17" x14ac:dyDescent="0.25">
      <c r="A107">
        <v>106</v>
      </c>
      <c r="B107" s="5" t="s">
        <v>98</v>
      </c>
      <c r="C107" s="6">
        <v>26</v>
      </c>
      <c r="D107" s="6">
        <v>0.19833874702453613</v>
      </c>
      <c r="E107" s="6">
        <v>16</v>
      </c>
      <c r="F107" s="6">
        <v>6.5231260657310486</v>
      </c>
      <c r="G107" s="6">
        <v>25</v>
      </c>
      <c r="H107" s="6">
        <v>11.160103678703308</v>
      </c>
      <c r="I107" s="6">
        <v>5</v>
      </c>
      <c r="J107" s="6">
        <v>15.337759554386139</v>
      </c>
      <c r="K107" s="6">
        <v>17</v>
      </c>
      <c r="L107" s="6">
        <v>18.818078517913818</v>
      </c>
      <c r="M107" s="6">
        <v>11</v>
      </c>
      <c r="N107" s="6">
        <v>20.359478652477264</v>
      </c>
      <c r="P107" s="6">
        <f t="shared" si="3"/>
        <v>1</v>
      </c>
      <c r="Q107" s="6" cm="1">
        <f t="array" ref="Q107">SUM(IFERROR(SEARCH("Temps",B107:N107),0))</f>
        <v>0</v>
      </c>
    </row>
    <row r="108" spans="1:17" x14ac:dyDescent="0.25">
      <c r="A108">
        <v>107</v>
      </c>
      <c r="B108" s="5" t="s">
        <v>99</v>
      </c>
      <c r="C108" s="6">
        <v>21</v>
      </c>
      <c r="D108" s="6">
        <v>0.8656582236289978</v>
      </c>
      <c r="E108" s="6">
        <v>9</v>
      </c>
      <c r="F108" s="6">
        <v>6.0037840604782104</v>
      </c>
      <c r="G108" s="6">
        <v>22</v>
      </c>
      <c r="H108" s="6">
        <v>11.704606592655182</v>
      </c>
      <c r="I108" s="6">
        <v>10</v>
      </c>
      <c r="J108" s="6">
        <v>15.238716602325439</v>
      </c>
      <c r="K108" s="6">
        <v>14</v>
      </c>
      <c r="L108" s="6">
        <v>16.639495551586151</v>
      </c>
      <c r="M108" s="6">
        <v>13</v>
      </c>
      <c r="N108" s="6">
        <v>19.111181378364563</v>
      </c>
      <c r="P108" s="6">
        <f t="shared" si="3"/>
        <v>1</v>
      </c>
      <c r="Q108" s="6" cm="1">
        <f t="array" ref="Q108">SUM(IFERROR(SEARCH("Temps",B108:N108),0))</f>
        <v>0</v>
      </c>
    </row>
    <row r="109" spans="1:17" x14ac:dyDescent="0.25">
      <c r="A109">
        <v>108</v>
      </c>
      <c r="B109" s="5" t="s">
        <v>100</v>
      </c>
      <c r="C109" s="6">
        <v>26</v>
      </c>
      <c r="D109" s="6">
        <v>0.21349227428436279</v>
      </c>
      <c r="E109" s="6">
        <v>25</v>
      </c>
      <c r="F109" s="6">
        <v>6.6491513848304749</v>
      </c>
      <c r="G109" s="6">
        <v>28</v>
      </c>
      <c r="H109" s="6">
        <v>11.148917675018311</v>
      </c>
      <c r="I109" s="6">
        <v>16</v>
      </c>
      <c r="J109" s="6">
        <v>15.032854735851288</v>
      </c>
      <c r="K109" s="6">
        <v>3</v>
      </c>
      <c r="L109" s="6">
        <v>18.242810368537903</v>
      </c>
      <c r="M109" s="6">
        <v>2</v>
      </c>
      <c r="N109" s="6">
        <v>20.727594196796417</v>
      </c>
      <c r="P109" s="6">
        <f t="shared" si="3"/>
        <v>1</v>
      </c>
      <c r="Q109" s="6" cm="1">
        <f t="array" ref="Q109">SUM(IFERROR(SEARCH("Temps",B109:N109),0))</f>
        <v>0</v>
      </c>
    </row>
    <row r="110" spans="1:17" x14ac:dyDescent="0.25">
      <c r="A110">
        <v>109</v>
      </c>
      <c r="B110" s="5" t="s">
        <v>101</v>
      </c>
      <c r="C110" s="6">
        <v>12</v>
      </c>
      <c r="D110" s="6">
        <v>0.30811268091201782</v>
      </c>
      <c r="E110" s="6">
        <v>7</v>
      </c>
      <c r="F110" s="6">
        <v>6.8885254859924316</v>
      </c>
      <c r="G110" s="6">
        <v>14</v>
      </c>
      <c r="H110" s="6">
        <v>9.2700249552726746</v>
      </c>
      <c r="I110" s="6">
        <v>8</v>
      </c>
      <c r="J110" s="6">
        <v>14.096912503242493</v>
      </c>
      <c r="K110" s="6">
        <v>23</v>
      </c>
      <c r="L110" s="6">
        <v>18.417668163776398</v>
      </c>
      <c r="M110" s="6">
        <v>20</v>
      </c>
      <c r="N110" s="6">
        <v>20.701292753219604</v>
      </c>
      <c r="P110" s="6">
        <f t="shared" si="3"/>
        <v>1</v>
      </c>
      <c r="Q110" s="6" cm="1">
        <f t="array" ref="Q110">SUM(IFERROR(SEARCH("Temps",B110:N110),0))</f>
        <v>0</v>
      </c>
    </row>
    <row r="111" spans="1:17" x14ac:dyDescent="0.25">
      <c r="A111">
        <v>110</v>
      </c>
      <c r="B111" s="5" t="s">
        <v>102</v>
      </c>
      <c r="C111" s="6">
        <v>23</v>
      </c>
      <c r="D111" s="6">
        <v>4.7383785247802734E-2</v>
      </c>
      <c r="E111" s="6">
        <v>16</v>
      </c>
      <c r="F111" s="6">
        <v>6.3314749598503113</v>
      </c>
      <c r="G111" s="6">
        <v>20</v>
      </c>
      <c r="H111" s="6">
        <v>11.482081532478333</v>
      </c>
      <c r="I111" s="6">
        <v>24</v>
      </c>
      <c r="J111" s="6">
        <v>15.752822697162628</v>
      </c>
      <c r="K111" s="6">
        <v>5</v>
      </c>
      <c r="L111" s="6">
        <v>18.376188039779663</v>
      </c>
      <c r="M111" s="6">
        <v>19</v>
      </c>
      <c r="N111" s="6">
        <v>20.998886048793793</v>
      </c>
      <c r="P111" s="6">
        <f t="shared" si="3"/>
        <v>1</v>
      </c>
      <c r="Q111" s="6" cm="1">
        <f t="array" ref="Q111">SUM(IFERROR(SEARCH("Temps",B111:N111),0))</f>
        <v>0</v>
      </c>
    </row>
    <row r="112" spans="1:17" x14ac:dyDescent="0.25">
      <c r="A112">
        <v>111</v>
      </c>
      <c r="B112" s="5" t="s">
        <v>103</v>
      </c>
      <c r="C112" s="6">
        <v>14</v>
      </c>
      <c r="D112" s="6">
        <v>0.447673499584198</v>
      </c>
      <c r="E112" s="6">
        <v>10</v>
      </c>
      <c r="F112" s="6">
        <v>6.4569112062454224</v>
      </c>
      <c r="G112" s="6">
        <v>11</v>
      </c>
      <c r="H112" s="6">
        <v>11.307276546955109</v>
      </c>
      <c r="I112" s="6">
        <v>6</v>
      </c>
      <c r="J112" s="6">
        <v>14.678341627120972</v>
      </c>
      <c r="K112" s="6">
        <v>15</v>
      </c>
      <c r="L112" s="6">
        <v>18.738848626613617</v>
      </c>
      <c r="M112" s="6">
        <v>23</v>
      </c>
      <c r="N112" s="6">
        <v>20.387539267539978</v>
      </c>
      <c r="P112" s="6">
        <f t="shared" si="3"/>
        <v>1</v>
      </c>
      <c r="Q112" s="6" cm="1">
        <f t="array" ref="Q112">SUM(IFERROR(SEARCH("Temps",B112:N112),0))</f>
        <v>0</v>
      </c>
    </row>
    <row r="113" spans="1:17" x14ac:dyDescent="0.25">
      <c r="A113">
        <v>112</v>
      </c>
      <c r="B113" s="5" t="s">
        <v>104</v>
      </c>
      <c r="C113" s="6">
        <v>22</v>
      </c>
      <c r="D113" s="6">
        <v>0.32999527454376221</v>
      </c>
      <c r="E113" s="6">
        <v>19</v>
      </c>
      <c r="F113" s="6">
        <v>6.9052484631538391</v>
      </c>
      <c r="G113" s="6">
        <v>13</v>
      </c>
      <c r="H113" s="6">
        <v>7.8850972652435303</v>
      </c>
      <c r="I113" s="6">
        <v>16</v>
      </c>
      <c r="J113" s="6">
        <v>12.909536302089691</v>
      </c>
      <c r="K113" s="6">
        <v>26</v>
      </c>
      <c r="L113" s="6">
        <v>16.873706221580505</v>
      </c>
      <c r="M113" s="6">
        <v>9</v>
      </c>
      <c r="N113" s="6">
        <v>19.564780294895172</v>
      </c>
      <c r="P113" s="6">
        <f t="shared" si="3"/>
        <v>1</v>
      </c>
      <c r="Q113" s="6" cm="1">
        <f t="array" ref="Q113">SUM(IFERROR(SEARCH("Temps",B113:N113),0))</f>
        <v>0</v>
      </c>
    </row>
    <row r="114" spans="1:17" x14ac:dyDescent="0.25">
      <c r="A114">
        <v>113</v>
      </c>
      <c r="B114" s="5" t="s">
        <v>105</v>
      </c>
      <c r="C114" s="6">
        <v>6</v>
      </c>
      <c r="D114" s="6">
        <v>0.62095719575881958</v>
      </c>
      <c r="E114" s="6">
        <v>20</v>
      </c>
      <c r="F114" s="6">
        <v>6.5237987041473389</v>
      </c>
      <c r="G114" s="6">
        <v>9</v>
      </c>
      <c r="H114" s="6">
        <v>11.678917825222015</v>
      </c>
      <c r="I114" s="6">
        <v>23</v>
      </c>
      <c r="J114" s="6">
        <v>15.130197882652283</v>
      </c>
      <c r="K114" s="6">
        <v>25</v>
      </c>
      <c r="L114" s="6">
        <v>18.98811537027359</v>
      </c>
      <c r="M114" s="6">
        <v>13</v>
      </c>
      <c r="N114" s="6">
        <v>20.44095516204834</v>
      </c>
      <c r="P114" s="6">
        <f t="shared" si="3"/>
        <v>1</v>
      </c>
      <c r="Q114" s="6" cm="1">
        <f t="array" ref="Q114">SUM(IFERROR(SEARCH("Temps",B114:N114),0))</f>
        <v>0</v>
      </c>
    </row>
    <row r="115" spans="1:17" x14ac:dyDescent="0.25">
      <c r="A115">
        <v>114</v>
      </c>
      <c r="B115" s="5" t="s">
        <v>106</v>
      </c>
      <c r="C115" s="6">
        <v>12</v>
      </c>
      <c r="D115" s="6">
        <v>0.37178969383239746</v>
      </c>
      <c r="E115" s="6">
        <v>21</v>
      </c>
      <c r="F115" s="6">
        <v>6.4649619460105896</v>
      </c>
      <c r="G115" s="6">
        <v>16</v>
      </c>
      <c r="H115" s="6">
        <v>11.65310800075531</v>
      </c>
      <c r="I115" s="6">
        <v>7</v>
      </c>
      <c r="J115" s="6">
        <v>14.912976324558258</v>
      </c>
      <c r="K115" s="6">
        <v>14</v>
      </c>
      <c r="L115" s="6">
        <v>16.525442123413086</v>
      </c>
      <c r="M115" s="6">
        <v>23</v>
      </c>
      <c r="N115" s="6">
        <v>20.276236712932587</v>
      </c>
      <c r="P115" s="6">
        <f t="shared" si="3"/>
        <v>1</v>
      </c>
      <c r="Q115" s="6" cm="1">
        <f t="array" ref="Q115">SUM(IFERROR(SEARCH("Temps",B115:N115),0))</f>
        <v>0</v>
      </c>
    </row>
    <row r="116" spans="1:17" x14ac:dyDescent="0.25">
      <c r="A116">
        <v>115</v>
      </c>
      <c r="B116" s="5" t="s">
        <v>107</v>
      </c>
      <c r="C116" s="6">
        <v>9</v>
      </c>
      <c r="D116" s="6">
        <v>0.93563741445541382</v>
      </c>
      <c r="E116" s="6">
        <v>26</v>
      </c>
      <c r="F116" s="6">
        <v>4.1885303258895874</v>
      </c>
      <c r="G116" s="6">
        <v>15</v>
      </c>
      <c r="H116" s="6">
        <v>10.851081907749176</v>
      </c>
      <c r="I116" s="6">
        <v>13</v>
      </c>
      <c r="J116" s="6">
        <v>13.667851448059082</v>
      </c>
      <c r="K116" s="6">
        <v>7</v>
      </c>
      <c r="L116" s="6">
        <v>18.959299266338348</v>
      </c>
      <c r="M116" s="6">
        <v>24</v>
      </c>
      <c r="N116" s="6">
        <v>20.316473603248596</v>
      </c>
      <c r="P116" s="6">
        <f t="shared" si="3"/>
        <v>1</v>
      </c>
      <c r="Q116" s="6" cm="1">
        <f t="array" ref="Q116">SUM(IFERROR(SEARCH("Temps",B116:N116),0))</f>
        <v>0</v>
      </c>
    </row>
    <row r="117" spans="1:17" x14ac:dyDescent="0.25">
      <c r="A117">
        <v>116</v>
      </c>
      <c r="B117" s="5" t="s">
        <v>108</v>
      </c>
      <c r="C117" s="6">
        <v>19</v>
      </c>
      <c r="D117" s="6">
        <v>0.73255860805511475</v>
      </c>
      <c r="E117" s="6">
        <v>13</v>
      </c>
      <c r="F117" s="6">
        <v>5.564150869846344</v>
      </c>
      <c r="G117" s="6">
        <v>12</v>
      </c>
      <c r="H117" s="6">
        <v>11.333026885986328</v>
      </c>
      <c r="I117" s="6">
        <v>6</v>
      </c>
      <c r="J117" s="6">
        <v>14.78109472990036</v>
      </c>
      <c r="K117" s="6">
        <v>14</v>
      </c>
      <c r="L117" s="6">
        <v>16.457715630531311</v>
      </c>
      <c r="M117" s="6">
        <v>25</v>
      </c>
      <c r="N117" s="6">
        <v>20.745018303394318</v>
      </c>
      <c r="P117" s="6">
        <f t="shared" si="3"/>
        <v>1</v>
      </c>
      <c r="Q117" s="6" cm="1">
        <f t="array" ref="Q117">SUM(IFERROR(SEARCH("Temps",B117:N117),0))</f>
        <v>0</v>
      </c>
    </row>
    <row r="118" spans="1:17" x14ac:dyDescent="0.25">
      <c r="A118">
        <v>117</v>
      </c>
      <c r="B118" s="5" t="s">
        <v>109</v>
      </c>
      <c r="C118" s="6">
        <v>6</v>
      </c>
      <c r="D118" s="6">
        <v>6.3901960849761963E-2</v>
      </c>
      <c r="E118" s="6">
        <v>19</v>
      </c>
      <c r="F118" s="6">
        <v>6.2358121871948242</v>
      </c>
      <c r="G118" s="6">
        <v>14</v>
      </c>
      <c r="H118" s="6">
        <v>10.347091853618622</v>
      </c>
      <c r="I118" s="6">
        <v>15</v>
      </c>
      <c r="J118" s="6">
        <v>15.245258927345276</v>
      </c>
      <c r="K118" s="6">
        <v>26</v>
      </c>
      <c r="L118" s="6">
        <v>18.750003159046173</v>
      </c>
      <c r="M118" s="6">
        <v>11</v>
      </c>
      <c r="N118" s="6">
        <v>20.249118089675903</v>
      </c>
      <c r="P118" s="6">
        <f t="shared" si="3"/>
        <v>1</v>
      </c>
      <c r="Q118" s="6" cm="1">
        <f t="array" ref="Q118">SUM(IFERROR(SEARCH("Temps",B118:N118),0))</f>
        <v>0</v>
      </c>
    </row>
    <row r="119" spans="1:17" x14ac:dyDescent="0.25">
      <c r="A119">
        <v>118</v>
      </c>
      <c r="B119" s="5" t="s">
        <v>110</v>
      </c>
      <c r="C119" s="6">
        <v>8</v>
      </c>
      <c r="D119" s="6">
        <v>0.34105110168457031</v>
      </c>
      <c r="E119" s="6">
        <v>17</v>
      </c>
      <c r="F119" s="6">
        <v>6.5127593874931335</v>
      </c>
      <c r="G119" s="6">
        <v>25</v>
      </c>
      <c r="H119" s="6">
        <v>11.862697243690491</v>
      </c>
      <c r="I119" s="6">
        <v>16</v>
      </c>
      <c r="J119" s="6">
        <v>12.628584206104279</v>
      </c>
      <c r="K119" s="6">
        <v>26</v>
      </c>
      <c r="L119" s="6">
        <v>16.948030710220337</v>
      </c>
      <c r="M119" s="6">
        <v>14</v>
      </c>
      <c r="N119" s="6">
        <v>18.055117070674896</v>
      </c>
      <c r="P119" s="6">
        <f t="shared" si="3"/>
        <v>1</v>
      </c>
      <c r="Q119" s="6" cm="1">
        <f t="array" ref="Q119">SUM(IFERROR(SEARCH("Temps",B119:N119),0))</f>
        <v>0</v>
      </c>
    </row>
    <row r="120" spans="1:17" x14ac:dyDescent="0.25">
      <c r="A120">
        <v>119</v>
      </c>
      <c r="B120" s="5" t="s">
        <v>57</v>
      </c>
      <c r="C120" s="6">
        <v>8</v>
      </c>
      <c r="D120" s="6">
        <v>0.38356608152389526</v>
      </c>
      <c r="E120" s="6">
        <v>15</v>
      </c>
      <c r="F120" s="6">
        <v>6.7436243295669556</v>
      </c>
      <c r="G120" s="6">
        <v>2</v>
      </c>
      <c r="H120" s="6">
        <v>11.829980194568634</v>
      </c>
      <c r="I120" s="6">
        <v>13</v>
      </c>
      <c r="J120" s="6">
        <v>13.588654756546021</v>
      </c>
      <c r="K120" s="6">
        <v>16</v>
      </c>
      <c r="L120" s="6">
        <v>17.816777646541595</v>
      </c>
      <c r="M120" s="6">
        <v>27</v>
      </c>
      <c r="N120" s="6">
        <v>20.619725108146667</v>
      </c>
      <c r="P120" s="6">
        <f t="shared" si="3"/>
        <v>1</v>
      </c>
      <c r="Q120" s="6" cm="1">
        <f t="array" ref="Q120">SUM(IFERROR(SEARCH("Temps",B120:N120),0))</f>
        <v>0</v>
      </c>
    </row>
    <row r="121" spans="1:17" x14ac:dyDescent="0.25">
      <c r="A121">
        <v>120</v>
      </c>
      <c r="B121" s="5" t="s">
        <v>111</v>
      </c>
      <c r="C121" s="6">
        <v>4</v>
      </c>
      <c r="D121" s="6">
        <v>0.57163393497467041</v>
      </c>
      <c r="E121" s="6">
        <v>1</v>
      </c>
      <c r="F121" s="6">
        <v>7.0534098744392395</v>
      </c>
      <c r="G121" s="6">
        <v>5</v>
      </c>
      <c r="H121" s="6">
        <v>14.823333978652954</v>
      </c>
      <c r="I121" s="6">
        <v>3</v>
      </c>
      <c r="J121" s="6">
        <v>21.065803945064545</v>
      </c>
      <c r="K121" s="6">
        <v>12</v>
      </c>
      <c r="L121" s="6">
        <v>28.75954806804657</v>
      </c>
      <c r="M121" s="6">
        <v>2</v>
      </c>
      <c r="N121" s="6">
        <v>35.165586054325104</v>
      </c>
      <c r="P121" s="6">
        <f t="shared" si="3"/>
        <v>1</v>
      </c>
      <c r="Q121" s="6" cm="1">
        <f t="array" ref="Q121">SUM(IFERROR(SEARCH("Temps",B121:N121),0))</f>
        <v>0</v>
      </c>
    </row>
    <row r="122" spans="1:17" x14ac:dyDescent="0.25">
      <c r="A122">
        <v>121</v>
      </c>
      <c r="B122" s="5" t="s">
        <v>112</v>
      </c>
      <c r="C122" s="6">
        <v>26</v>
      </c>
      <c r="D122" s="6">
        <v>0.24809199571609497</v>
      </c>
      <c r="E122" s="6">
        <v>16</v>
      </c>
      <c r="F122" s="6">
        <v>6.5544121265411377</v>
      </c>
      <c r="G122" s="6">
        <v>24</v>
      </c>
      <c r="H122" s="6">
        <v>11.845164716243744</v>
      </c>
      <c r="I122" s="6">
        <v>22</v>
      </c>
      <c r="J122" s="6">
        <v>15.499773859977722</v>
      </c>
      <c r="K122" s="6">
        <v>19</v>
      </c>
      <c r="L122" s="6">
        <v>18.471703112125397</v>
      </c>
      <c r="M122" s="6">
        <v>17</v>
      </c>
      <c r="N122" s="6">
        <v>20.246448040008545</v>
      </c>
      <c r="P122" s="6">
        <f t="shared" si="3"/>
        <v>1</v>
      </c>
      <c r="Q122" s="6" cm="1">
        <f t="array" ref="Q122">SUM(IFERROR(SEARCH("Temps",B122:N122),0))</f>
        <v>0</v>
      </c>
    </row>
    <row r="123" spans="1:17" x14ac:dyDescent="0.25">
      <c r="A123">
        <v>122</v>
      </c>
      <c r="B123" s="5" t="s">
        <v>113</v>
      </c>
      <c r="C123" s="6">
        <v>16</v>
      </c>
      <c r="D123" s="6">
        <v>0.93423295021057129</v>
      </c>
      <c r="E123" s="6">
        <v>26</v>
      </c>
      <c r="F123" s="6">
        <v>6.4478287100791931</v>
      </c>
      <c r="G123" s="6">
        <v>2</v>
      </c>
      <c r="H123" s="6">
        <v>10.711496233940125</v>
      </c>
      <c r="I123" s="6">
        <v>5</v>
      </c>
      <c r="J123" s="6">
        <v>15.78911167383194</v>
      </c>
      <c r="K123" s="6">
        <v>21</v>
      </c>
      <c r="L123" s="6">
        <v>17.151339054107666</v>
      </c>
      <c r="M123" s="6">
        <v>14</v>
      </c>
      <c r="N123" s="6">
        <v>18.536027610301971</v>
      </c>
      <c r="P123" s="6">
        <f t="shared" si="3"/>
        <v>1</v>
      </c>
      <c r="Q123" s="6" cm="1">
        <f t="array" ref="Q123">SUM(IFERROR(SEARCH("Temps",B123:N123),0))</f>
        <v>0</v>
      </c>
    </row>
    <row r="124" spans="1:17" x14ac:dyDescent="0.25">
      <c r="A124">
        <v>123</v>
      </c>
      <c r="B124" s="5" t="s">
        <v>114</v>
      </c>
      <c r="C124" s="6">
        <v>13</v>
      </c>
      <c r="D124" s="6">
        <v>0.41676467657089233</v>
      </c>
      <c r="E124" s="6">
        <v>15</v>
      </c>
      <c r="F124" s="6">
        <v>6.5158089399337769</v>
      </c>
      <c r="G124" s="6">
        <v>20</v>
      </c>
      <c r="H124" s="6">
        <v>11.504530489444733</v>
      </c>
      <c r="I124" s="6">
        <v>8</v>
      </c>
      <c r="J124" s="6">
        <v>13.584855556488037</v>
      </c>
      <c r="K124" s="6">
        <v>26</v>
      </c>
      <c r="L124" s="6">
        <v>17.351628005504608</v>
      </c>
      <c r="M124" s="6">
        <v>14</v>
      </c>
      <c r="N124" s="6">
        <v>18.008292317390442</v>
      </c>
      <c r="P124" s="6">
        <f t="shared" si="3"/>
        <v>1</v>
      </c>
      <c r="Q124" s="6" cm="1">
        <f t="array" ref="Q124">SUM(IFERROR(SEARCH("Temps",B124:N124),0))</f>
        <v>0</v>
      </c>
    </row>
    <row r="125" spans="1:17" x14ac:dyDescent="0.25">
      <c r="A125">
        <v>124</v>
      </c>
      <c r="B125" s="5" t="s">
        <v>115</v>
      </c>
      <c r="C125" s="6">
        <v>15</v>
      </c>
      <c r="D125" s="6">
        <v>0.2838057279586792</v>
      </c>
      <c r="E125" s="6">
        <v>6</v>
      </c>
      <c r="F125" s="6">
        <v>6.2546783089637756</v>
      </c>
      <c r="G125" s="6">
        <v>19</v>
      </c>
      <c r="H125" s="6">
        <v>11.386841297149658</v>
      </c>
      <c r="I125" s="6">
        <v>14</v>
      </c>
      <c r="J125" s="6">
        <v>13.893851935863495</v>
      </c>
      <c r="K125" s="6">
        <v>13</v>
      </c>
      <c r="L125" s="6">
        <v>16.970670819282532</v>
      </c>
      <c r="M125" s="6">
        <v>16</v>
      </c>
      <c r="N125" s="6">
        <v>20.755987942218781</v>
      </c>
      <c r="P125" s="6">
        <f t="shared" si="3"/>
        <v>1</v>
      </c>
      <c r="Q125" s="6" cm="1">
        <f t="array" ref="Q125">SUM(IFERROR(SEARCH("Temps",B125:N125),0))</f>
        <v>0</v>
      </c>
    </row>
    <row r="126" spans="1:17" x14ac:dyDescent="0.25">
      <c r="A126">
        <v>125</v>
      </c>
      <c r="B126" s="5" t="s">
        <v>116</v>
      </c>
      <c r="C126" s="6">
        <v>7</v>
      </c>
      <c r="D126" s="6">
        <v>0.9262738823890686</v>
      </c>
      <c r="E126" s="6">
        <v>16</v>
      </c>
      <c r="F126" s="6">
        <v>6.6471400260925293</v>
      </c>
      <c r="G126" s="6">
        <v>6</v>
      </c>
      <c r="H126" s="6">
        <v>9.6431681513786316</v>
      </c>
      <c r="I126" s="6">
        <v>5</v>
      </c>
      <c r="J126" s="6">
        <v>14.815678715705872</v>
      </c>
      <c r="K126" s="6">
        <v>14</v>
      </c>
      <c r="L126" s="6">
        <v>16.641313374042511</v>
      </c>
      <c r="M126" s="6">
        <v>13</v>
      </c>
      <c r="N126" s="6">
        <v>20.456931829452515</v>
      </c>
      <c r="P126" s="6">
        <f t="shared" si="3"/>
        <v>1</v>
      </c>
      <c r="Q126" s="6" cm="1">
        <f t="array" ref="Q126">SUM(IFERROR(SEARCH("Temps",B126:N126),0))</f>
        <v>0</v>
      </c>
    </row>
    <row r="127" spans="1:17" x14ac:dyDescent="0.25">
      <c r="A127">
        <v>126</v>
      </c>
      <c r="B127" s="5" t="s">
        <v>117</v>
      </c>
      <c r="C127" s="6">
        <v>6</v>
      </c>
      <c r="D127" s="6">
        <v>0.70559549331665039</v>
      </c>
      <c r="E127" s="6">
        <v>15</v>
      </c>
      <c r="F127" s="6">
        <v>4.3300454020500183</v>
      </c>
      <c r="G127" s="6">
        <v>13</v>
      </c>
      <c r="H127" s="6">
        <v>10.101909756660461</v>
      </c>
      <c r="I127" s="6">
        <v>11</v>
      </c>
      <c r="J127" s="6">
        <v>15.691250622272491</v>
      </c>
      <c r="K127" s="6">
        <v>32</v>
      </c>
      <c r="L127" s="6">
        <v>17.483572721481323</v>
      </c>
      <c r="M127" s="6">
        <v>27</v>
      </c>
      <c r="N127" s="6">
        <v>21.209507882595062</v>
      </c>
      <c r="P127" s="6">
        <f t="shared" si="3"/>
        <v>1</v>
      </c>
      <c r="Q127" s="6" cm="1">
        <f t="array" ref="Q127">SUM(IFERROR(SEARCH("Temps",B127:N127),0))</f>
        <v>0</v>
      </c>
    </row>
    <row r="128" spans="1:17" x14ac:dyDescent="0.25">
      <c r="A128">
        <v>127</v>
      </c>
      <c r="B128" s="5" t="s">
        <v>118</v>
      </c>
      <c r="C128" s="6">
        <v>24</v>
      </c>
      <c r="D128" s="6">
        <v>0.93495243787765503</v>
      </c>
      <c r="E128" s="6">
        <v>10</v>
      </c>
      <c r="F128" s="6">
        <v>6.6379576921463013</v>
      </c>
      <c r="G128" s="6">
        <v>19</v>
      </c>
      <c r="H128" s="6">
        <v>11.230018436908722</v>
      </c>
      <c r="I128" s="6">
        <v>16</v>
      </c>
      <c r="J128" s="6">
        <v>15.578878164291382</v>
      </c>
      <c r="K128" s="6">
        <v>15</v>
      </c>
      <c r="L128" s="6">
        <v>18.081733644008636</v>
      </c>
      <c r="M128" s="6">
        <v>13</v>
      </c>
      <c r="N128" s="6">
        <v>19.323056578636169</v>
      </c>
      <c r="P128" s="6">
        <f t="shared" si="3"/>
        <v>1</v>
      </c>
      <c r="Q128" s="6" cm="1">
        <f t="array" ref="Q128">SUM(IFERROR(SEARCH("Temps",B128:N128),0))</f>
        <v>0</v>
      </c>
    </row>
    <row r="129" spans="1:17" x14ac:dyDescent="0.25">
      <c r="A129">
        <v>128</v>
      </c>
      <c r="B129" s="5" t="s">
        <v>119</v>
      </c>
      <c r="C129" s="6">
        <v>16</v>
      </c>
      <c r="D129" s="6">
        <v>0.48241627216339111</v>
      </c>
      <c r="E129" s="6">
        <v>21</v>
      </c>
      <c r="F129" s="6">
        <v>6.8318355679512024</v>
      </c>
      <c r="G129" s="6">
        <v>14</v>
      </c>
      <c r="H129" s="6">
        <v>8.7701919078826904</v>
      </c>
      <c r="I129" s="6">
        <v>13</v>
      </c>
      <c r="J129" s="6">
        <v>13.060465753078461</v>
      </c>
      <c r="K129" s="6">
        <v>25</v>
      </c>
      <c r="L129" s="6">
        <v>17.849933981895447</v>
      </c>
      <c r="M129" s="6">
        <v>5</v>
      </c>
      <c r="N129" s="6">
        <v>20.056079924106598</v>
      </c>
      <c r="P129" s="6">
        <f t="shared" si="3"/>
        <v>1</v>
      </c>
      <c r="Q129" s="6" cm="1">
        <f t="array" ref="Q129">SUM(IFERROR(SEARCH("Temps",B129:N129),0))</f>
        <v>0</v>
      </c>
    </row>
    <row r="130" spans="1:17" x14ac:dyDescent="0.25">
      <c r="A130">
        <v>129</v>
      </c>
      <c r="B130" s="5" t="s">
        <v>120</v>
      </c>
      <c r="C130" s="6">
        <v>15</v>
      </c>
      <c r="D130" s="6">
        <v>0.32092076539993286</v>
      </c>
      <c r="E130" s="6">
        <v>6</v>
      </c>
      <c r="F130" s="6">
        <v>6.334857702255249</v>
      </c>
      <c r="G130" s="6">
        <v>13</v>
      </c>
      <c r="H130" s="6">
        <v>10.063672959804535</v>
      </c>
      <c r="I130" s="6">
        <v>11</v>
      </c>
      <c r="J130" s="6">
        <v>15.119792342185974</v>
      </c>
      <c r="K130" s="6">
        <v>23</v>
      </c>
      <c r="L130" s="6">
        <v>17.044783651828766</v>
      </c>
      <c r="M130" s="6">
        <v>17</v>
      </c>
      <c r="N130" s="6">
        <v>21.073501586914063</v>
      </c>
      <c r="P130" s="6">
        <f t="shared" ref="P130:P146" si="4">COUNTA(_xlfn.UNIQUE(C130:M130,TRUE))/COUNTA($C$1:$M$1)</f>
        <v>1</v>
      </c>
      <c r="Q130" s="6" cm="1">
        <f t="array" ref="Q130">SUM(IFERROR(SEARCH("Temps",B130:N130),0))</f>
        <v>0</v>
      </c>
    </row>
    <row r="131" spans="1:17" x14ac:dyDescent="0.25">
      <c r="A131">
        <v>130</v>
      </c>
      <c r="B131" s="5" t="s">
        <v>121</v>
      </c>
      <c r="C131" s="6">
        <v>4</v>
      </c>
      <c r="D131" s="6">
        <v>0.80021929740905762</v>
      </c>
      <c r="E131" s="6">
        <v>3</v>
      </c>
      <c r="F131" s="6">
        <v>7.2593240141868591</v>
      </c>
      <c r="G131" s="6">
        <v>22</v>
      </c>
      <c r="H131" s="6">
        <v>14.378725409507751</v>
      </c>
      <c r="I131" s="6">
        <v>27</v>
      </c>
      <c r="J131" s="6">
        <v>21.617044508457184</v>
      </c>
      <c r="K131" s="6">
        <v>5</v>
      </c>
      <c r="L131" s="6">
        <v>28.399382591247559</v>
      </c>
      <c r="M131" s="6">
        <v>24</v>
      </c>
      <c r="N131" s="6">
        <v>35.059261500835419</v>
      </c>
      <c r="P131" s="6">
        <f t="shared" si="4"/>
        <v>1</v>
      </c>
      <c r="Q131" s="6" cm="1">
        <f t="array" ref="Q131">SUM(IFERROR(SEARCH("Temps",B131:N131),0))</f>
        <v>0</v>
      </c>
    </row>
    <row r="132" spans="1:17" x14ac:dyDescent="0.25">
      <c r="A132">
        <v>131</v>
      </c>
      <c r="B132" s="5" t="s">
        <v>122</v>
      </c>
      <c r="C132" s="6">
        <v>8</v>
      </c>
      <c r="D132" s="6">
        <v>6.538766622543335E-2</v>
      </c>
      <c r="E132" s="6">
        <v>14</v>
      </c>
      <c r="F132" s="6">
        <v>6.1228269338607788</v>
      </c>
      <c r="G132" s="6">
        <v>6</v>
      </c>
      <c r="H132" s="6">
        <v>11.034581243991852</v>
      </c>
      <c r="I132" s="6">
        <v>19</v>
      </c>
      <c r="J132" s="6">
        <v>15.537092208862305</v>
      </c>
      <c r="K132" s="6">
        <v>7</v>
      </c>
      <c r="L132" s="6">
        <v>18.20564192533493</v>
      </c>
      <c r="M132" s="6">
        <v>25</v>
      </c>
      <c r="N132" s="6">
        <v>20.9254070520401</v>
      </c>
      <c r="P132" s="6">
        <f t="shared" si="4"/>
        <v>1</v>
      </c>
      <c r="Q132" s="6" cm="1">
        <f t="array" ref="Q132">SUM(IFERROR(SEARCH("Temps",B132:N132),0))</f>
        <v>0</v>
      </c>
    </row>
    <row r="133" spans="1:17" x14ac:dyDescent="0.25">
      <c r="A133">
        <v>132</v>
      </c>
      <c r="B133" s="5" t="s">
        <v>123</v>
      </c>
      <c r="C133" s="6">
        <v>7</v>
      </c>
      <c r="D133" s="6">
        <v>9.8190665245056152E-2</v>
      </c>
      <c r="E133" s="6">
        <v>5</v>
      </c>
      <c r="F133" s="6">
        <v>6.8091126084327698</v>
      </c>
      <c r="G133" s="6">
        <v>6</v>
      </c>
      <c r="H133" s="6">
        <v>8.7014741897583008</v>
      </c>
      <c r="I133" s="6">
        <v>14</v>
      </c>
      <c r="J133" s="6">
        <v>13.229036509990692</v>
      </c>
      <c r="K133" s="6">
        <v>16</v>
      </c>
      <c r="L133" s="6">
        <v>17.114195466041565</v>
      </c>
      <c r="M133" s="6">
        <v>25</v>
      </c>
      <c r="N133" s="6">
        <v>20.044194519519806</v>
      </c>
      <c r="P133" s="6">
        <f t="shared" si="4"/>
        <v>1</v>
      </c>
      <c r="Q133" s="6" cm="1">
        <f t="array" ref="Q133">SUM(IFERROR(SEARCH("Temps",B133:N133),0))</f>
        <v>0</v>
      </c>
    </row>
    <row r="134" spans="1:17" x14ac:dyDescent="0.25">
      <c r="A134">
        <v>133</v>
      </c>
      <c r="B134" s="5" t="s">
        <v>124</v>
      </c>
      <c r="C134" s="6">
        <v>6</v>
      </c>
      <c r="D134" s="6">
        <v>0.70235735177993774</v>
      </c>
      <c r="E134" s="6">
        <v>15</v>
      </c>
      <c r="F134" s="6">
        <v>4.3573722839355469</v>
      </c>
      <c r="G134" s="6">
        <v>13</v>
      </c>
      <c r="H134" s="6">
        <v>10.484914004802704</v>
      </c>
      <c r="I134" s="6">
        <v>5</v>
      </c>
      <c r="J134" s="6">
        <v>15.73444139957428</v>
      </c>
      <c r="K134" s="6">
        <v>27</v>
      </c>
      <c r="L134" s="6">
        <v>17.594040215015411</v>
      </c>
      <c r="M134" s="6">
        <v>2</v>
      </c>
      <c r="N134" s="6">
        <v>18.973659753799438</v>
      </c>
      <c r="P134" s="6">
        <f t="shared" si="4"/>
        <v>1</v>
      </c>
      <c r="Q134" s="6" cm="1">
        <f t="array" ref="Q134">SUM(IFERROR(SEARCH("Temps",B134:N134),0))</f>
        <v>0</v>
      </c>
    </row>
    <row r="135" spans="1:17" x14ac:dyDescent="0.25">
      <c r="A135">
        <v>134</v>
      </c>
      <c r="B135" s="5" t="s">
        <v>125</v>
      </c>
      <c r="C135" s="6">
        <v>19</v>
      </c>
      <c r="D135" s="6">
        <v>0.21963024139404297</v>
      </c>
      <c r="E135" s="6">
        <v>22</v>
      </c>
      <c r="F135" s="6">
        <v>6.5787431597709656</v>
      </c>
      <c r="G135" s="6">
        <v>24</v>
      </c>
      <c r="H135" s="6">
        <v>11.719738602638245</v>
      </c>
      <c r="I135" s="6">
        <v>20</v>
      </c>
      <c r="J135" s="6">
        <v>15.662013351917267</v>
      </c>
      <c r="K135" s="6">
        <v>4</v>
      </c>
      <c r="L135" s="6">
        <v>18.975489854812622</v>
      </c>
      <c r="M135" s="6">
        <v>16</v>
      </c>
      <c r="N135" s="6">
        <v>25.015281140804291</v>
      </c>
      <c r="P135" s="6">
        <f t="shared" si="4"/>
        <v>1</v>
      </c>
      <c r="Q135" s="6" cm="1">
        <f t="array" ref="Q135">SUM(IFERROR(SEARCH("Temps",B135:N135),0))</f>
        <v>0</v>
      </c>
    </row>
    <row r="136" spans="1:17" x14ac:dyDescent="0.25">
      <c r="A136">
        <v>135</v>
      </c>
      <c r="B136" s="5" t="s">
        <v>126</v>
      </c>
      <c r="C136" s="6">
        <v>27</v>
      </c>
      <c r="D136" s="6">
        <v>0.36599272489547729</v>
      </c>
      <c r="E136" s="6">
        <v>16</v>
      </c>
      <c r="F136" s="6">
        <v>6.2536808252334595</v>
      </c>
      <c r="G136" s="6">
        <v>21</v>
      </c>
      <c r="H136" s="6">
        <v>11.447332680225372</v>
      </c>
      <c r="I136" s="6">
        <v>12</v>
      </c>
      <c r="J136" s="6">
        <v>15.985437631607056</v>
      </c>
      <c r="K136" s="6">
        <v>24</v>
      </c>
      <c r="L136" s="6">
        <v>22.05568927526474</v>
      </c>
      <c r="M136" s="6">
        <v>8</v>
      </c>
      <c r="N136" s="6">
        <v>29.337865710258484</v>
      </c>
      <c r="P136" s="6">
        <f t="shared" si="4"/>
        <v>1</v>
      </c>
      <c r="Q136" s="6" cm="1">
        <f t="array" ref="Q136">SUM(IFERROR(SEARCH("Temps",B136:N136),0))</f>
        <v>0</v>
      </c>
    </row>
    <row r="137" spans="1:17" x14ac:dyDescent="0.25">
      <c r="A137">
        <v>136</v>
      </c>
      <c r="B137" s="5" t="s">
        <v>88</v>
      </c>
      <c r="C137" s="6">
        <v>24</v>
      </c>
      <c r="D137" s="6">
        <v>0.76986181735992432</v>
      </c>
      <c r="E137" s="6">
        <v>14</v>
      </c>
      <c r="F137" s="6">
        <v>5.3992169499397278</v>
      </c>
      <c r="G137" s="6">
        <v>15</v>
      </c>
      <c r="H137" s="6">
        <v>11.405846834182739</v>
      </c>
      <c r="I137" s="6">
        <v>20</v>
      </c>
      <c r="J137" s="6">
        <v>15.384244382381439</v>
      </c>
      <c r="K137" s="6">
        <v>16</v>
      </c>
      <c r="L137" s="6">
        <v>18.078945994377136</v>
      </c>
      <c r="M137" s="6">
        <v>6</v>
      </c>
      <c r="N137" s="6">
        <v>19.215265810489655</v>
      </c>
      <c r="P137" s="6">
        <f t="shared" si="4"/>
        <v>1</v>
      </c>
      <c r="Q137" s="6" cm="1">
        <f t="array" ref="Q137">SUM(IFERROR(SEARCH("Temps",B137:N137),0))</f>
        <v>0</v>
      </c>
    </row>
    <row r="138" spans="1:17" x14ac:dyDescent="0.25">
      <c r="A138">
        <v>137</v>
      </c>
      <c r="B138" s="5" t="s">
        <v>127</v>
      </c>
      <c r="C138" s="6">
        <v>13</v>
      </c>
      <c r="D138" s="6">
        <v>0.21688491106033325</v>
      </c>
      <c r="E138" s="6">
        <v>12</v>
      </c>
      <c r="F138" s="6">
        <v>6.8890612125396729</v>
      </c>
      <c r="G138" s="6">
        <v>27</v>
      </c>
      <c r="H138" s="6">
        <v>13.793915212154388</v>
      </c>
      <c r="I138" s="6">
        <v>20</v>
      </c>
      <c r="J138" s="6">
        <v>20.018085360527039</v>
      </c>
      <c r="K138" s="6">
        <v>15</v>
      </c>
      <c r="L138" s="6">
        <v>22.405110895633698</v>
      </c>
      <c r="M138" s="6">
        <v>8</v>
      </c>
      <c r="N138" s="6">
        <v>27.485104084014893</v>
      </c>
      <c r="P138" s="6">
        <f t="shared" si="4"/>
        <v>1</v>
      </c>
      <c r="Q138" s="6" cm="1">
        <f t="array" ref="Q138">SUM(IFERROR(SEARCH("Temps",B138:N138),0))</f>
        <v>0</v>
      </c>
    </row>
    <row r="139" spans="1:17" x14ac:dyDescent="0.25">
      <c r="A139">
        <v>138</v>
      </c>
      <c r="B139" s="5" t="s">
        <v>22</v>
      </c>
      <c r="C139" s="6">
        <v>15</v>
      </c>
      <c r="D139" s="6">
        <v>0.33742451667785645</v>
      </c>
      <c r="E139" s="6">
        <v>20</v>
      </c>
      <c r="F139" s="6">
        <v>6.3276705145835876</v>
      </c>
      <c r="G139" s="6">
        <v>2</v>
      </c>
      <c r="H139" s="6">
        <v>11.776377558708191</v>
      </c>
      <c r="I139" s="6">
        <v>8</v>
      </c>
      <c r="J139" s="6">
        <v>14.81327873468399</v>
      </c>
      <c r="K139" s="6">
        <v>23</v>
      </c>
      <c r="L139" s="6">
        <v>18.676311016082764</v>
      </c>
      <c r="M139" s="6">
        <v>25</v>
      </c>
      <c r="N139" s="6">
        <v>20.656973540782928</v>
      </c>
      <c r="P139" s="6">
        <f t="shared" si="4"/>
        <v>1</v>
      </c>
      <c r="Q139" s="6" cm="1">
        <f t="array" ref="Q139">SUM(IFERROR(SEARCH("Temps",B139:N139),0))</f>
        <v>0</v>
      </c>
    </row>
    <row r="140" spans="1:17" x14ac:dyDescent="0.25">
      <c r="A140">
        <v>139</v>
      </c>
      <c r="B140" s="5" t="s">
        <v>128</v>
      </c>
      <c r="C140" s="6">
        <v>15</v>
      </c>
      <c r="D140" s="6">
        <v>0.27847903966903687</v>
      </c>
      <c r="E140" s="6">
        <v>26</v>
      </c>
      <c r="F140" s="6">
        <v>6.2249163389205933</v>
      </c>
      <c r="G140" s="6">
        <v>5</v>
      </c>
      <c r="H140" s="6">
        <v>11.576488077640533</v>
      </c>
      <c r="I140" s="6">
        <v>23</v>
      </c>
      <c r="J140" s="6">
        <v>15.775049686431885</v>
      </c>
      <c r="K140" s="6">
        <v>21</v>
      </c>
      <c r="L140" s="6">
        <v>18.801126182079315</v>
      </c>
      <c r="M140" s="6">
        <v>8</v>
      </c>
      <c r="N140" s="6">
        <v>20.134712338447571</v>
      </c>
      <c r="P140" s="6">
        <f t="shared" si="4"/>
        <v>1</v>
      </c>
      <c r="Q140" s="6" cm="1">
        <f t="array" ref="Q140">SUM(IFERROR(SEARCH("Temps",B140:N140),0))</f>
        <v>0</v>
      </c>
    </row>
    <row r="141" spans="1:17" x14ac:dyDescent="0.25">
      <c r="A141">
        <v>140</v>
      </c>
      <c r="B141" s="5" t="s">
        <v>129</v>
      </c>
      <c r="C141" s="6">
        <v>14</v>
      </c>
      <c r="D141" s="6">
        <v>0.48479545116424561</v>
      </c>
      <c r="E141" s="6">
        <v>5</v>
      </c>
      <c r="F141" s="6">
        <v>6.0814576745033264</v>
      </c>
      <c r="G141" s="6">
        <v>15</v>
      </c>
      <c r="H141" s="6">
        <v>11.371163845062256</v>
      </c>
      <c r="I141" s="6">
        <v>11</v>
      </c>
      <c r="J141" s="6">
        <v>15.535183608531952</v>
      </c>
      <c r="K141" s="6">
        <v>6</v>
      </c>
      <c r="L141" s="6">
        <v>17.548934102058411</v>
      </c>
      <c r="M141" s="6">
        <v>13</v>
      </c>
      <c r="N141" s="6">
        <v>18.908954441547394</v>
      </c>
      <c r="P141" s="6">
        <f t="shared" si="4"/>
        <v>1</v>
      </c>
      <c r="Q141" s="6" cm="1">
        <f t="array" ref="Q141">SUM(IFERROR(SEARCH("Temps",B141:N141),0))</f>
        <v>0</v>
      </c>
    </row>
    <row r="142" spans="1:17" x14ac:dyDescent="0.25">
      <c r="A142">
        <v>141</v>
      </c>
      <c r="B142" s="5" t="s">
        <v>130</v>
      </c>
      <c r="C142" s="6">
        <v>20</v>
      </c>
      <c r="D142" s="6">
        <v>0.96490627527236938</v>
      </c>
      <c r="E142" s="6">
        <v>13</v>
      </c>
      <c r="F142" s="6">
        <v>4.304497241973877</v>
      </c>
      <c r="G142" s="6">
        <v>8</v>
      </c>
      <c r="H142" s="6">
        <v>10.089614570140839</v>
      </c>
      <c r="I142" s="6">
        <v>2</v>
      </c>
      <c r="J142" s="6">
        <v>15.2559415102005</v>
      </c>
      <c r="K142" s="6">
        <v>17</v>
      </c>
      <c r="L142" s="6">
        <v>18.126250088214874</v>
      </c>
      <c r="M142" s="6">
        <v>26</v>
      </c>
      <c r="N142" s="6">
        <v>20.401352643966675</v>
      </c>
      <c r="P142" s="6">
        <f t="shared" si="4"/>
        <v>1</v>
      </c>
      <c r="Q142" s="6" cm="1">
        <f t="array" ref="Q142">SUM(IFERROR(SEARCH("Temps",B142:N142),0))</f>
        <v>0</v>
      </c>
    </row>
    <row r="143" spans="1:17" x14ac:dyDescent="0.25">
      <c r="A143">
        <v>142</v>
      </c>
      <c r="B143" s="5" t="s">
        <v>131</v>
      </c>
      <c r="C143" s="6">
        <v>11</v>
      </c>
      <c r="D143" s="6">
        <v>0.66489362716674805</v>
      </c>
      <c r="E143" s="6">
        <v>3</v>
      </c>
      <c r="F143" s="6">
        <v>7.9448878169059753</v>
      </c>
      <c r="G143" s="6">
        <v>28</v>
      </c>
      <c r="H143" s="6">
        <v>14.56432831287384</v>
      </c>
      <c r="I143" s="6">
        <v>12</v>
      </c>
      <c r="J143" s="6">
        <v>21.277688801288605</v>
      </c>
      <c r="K143" s="6">
        <v>24</v>
      </c>
      <c r="L143" s="6">
        <v>28.369582891464233</v>
      </c>
      <c r="M143" s="6">
        <v>4</v>
      </c>
      <c r="N143" s="6">
        <v>35.166284501552582</v>
      </c>
      <c r="P143" s="6">
        <f t="shared" si="4"/>
        <v>1</v>
      </c>
      <c r="Q143" s="6" cm="1">
        <f t="array" ref="Q143">SUM(IFERROR(SEARCH("Temps",B143:N143),0))</f>
        <v>0</v>
      </c>
    </row>
    <row r="144" spans="1:17" x14ac:dyDescent="0.25">
      <c r="A144">
        <v>143</v>
      </c>
      <c r="B144" s="5" t="s">
        <v>132</v>
      </c>
      <c r="C144" s="6">
        <v>10</v>
      </c>
      <c r="D144" s="6">
        <v>0.83147209882736206</v>
      </c>
      <c r="E144" s="6">
        <v>24</v>
      </c>
      <c r="F144" s="6">
        <v>7.0326882600784302</v>
      </c>
      <c r="G144" s="6">
        <v>27</v>
      </c>
      <c r="H144" s="6">
        <v>14.437489330768585</v>
      </c>
      <c r="I144" s="6">
        <v>4</v>
      </c>
      <c r="J144" s="6">
        <v>21.097883939743042</v>
      </c>
      <c r="K144" s="6">
        <v>11</v>
      </c>
      <c r="L144" s="6">
        <v>28.401242196559906</v>
      </c>
      <c r="M144" s="6">
        <v>1</v>
      </c>
      <c r="N144" s="6">
        <v>35.082609534263611</v>
      </c>
      <c r="P144" s="6">
        <f t="shared" si="4"/>
        <v>1</v>
      </c>
      <c r="Q144" s="6" cm="1">
        <f t="array" ref="Q144">SUM(IFERROR(SEARCH("Temps",B144:N144),0))</f>
        <v>0</v>
      </c>
    </row>
    <row r="145" spans="1:17" x14ac:dyDescent="0.25">
      <c r="A145">
        <v>144</v>
      </c>
      <c r="B145" s="5" t="s">
        <v>133</v>
      </c>
      <c r="C145" s="6">
        <v>3</v>
      </c>
      <c r="D145" s="6">
        <v>0.46961510181427002</v>
      </c>
      <c r="E145" s="6">
        <v>1</v>
      </c>
      <c r="F145" s="6">
        <v>7.9298704266548157</v>
      </c>
      <c r="G145" s="6">
        <v>12</v>
      </c>
      <c r="H145" s="6">
        <v>14.363599538803101</v>
      </c>
      <c r="I145" s="6">
        <v>143</v>
      </c>
      <c r="J145" s="6">
        <v>21.66848748922348</v>
      </c>
      <c r="K145" s="6">
        <v>17</v>
      </c>
      <c r="L145" s="6">
        <v>28.958791136741638</v>
      </c>
      <c r="M145" s="6">
        <v>9</v>
      </c>
      <c r="N145" s="6">
        <v>35.887772619724274</v>
      </c>
      <c r="P145" s="6">
        <f t="shared" si="4"/>
        <v>1</v>
      </c>
      <c r="Q145" s="6" cm="1">
        <f t="array" ref="Q145">SUM(IFERROR(SEARCH("Temps",B145:N145),0))</f>
        <v>0</v>
      </c>
    </row>
    <row r="146" spans="1:17" x14ac:dyDescent="0.25">
      <c r="A146">
        <v>145</v>
      </c>
      <c r="B146" s="5" t="s">
        <v>134</v>
      </c>
      <c r="C146" s="6">
        <v>14</v>
      </c>
      <c r="D146" s="6">
        <v>0.32905083894729614</v>
      </c>
      <c r="E146" s="6">
        <v>6</v>
      </c>
      <c r="F146" s="6">
        <v>6.1940734386444092</v>
      </c>
      <c r="G146" s="6">
        <v>9</v>
      </c>
      <c r="H146" s="6">
        <v>11.635989129543304</v>
      </c>
      <c r="I146" s="6">
        <v>17</v>
      </c>
      <c r="J146" s="6">
        <v>15.800609946250916</v>
      </c>
      <c r="K146" s="6">
        <v>12</v>
      </c>
      <c r="L146" s="6">
        <v>18.516063749790192</v>
      </c>
      <c r="M146" s="6">
        <v>11</v>
      </c>
      <c r="N146" s="6">
        <v>20.247368812561035</v>
      </c>
      <c r="P146" s="6">
        <f t="shared" si="4"/>
        <v>1</v>
      </c>
      <c r="Q146" s="6" cm="1">
        <f t="array" ref="Q146">SUM(IFERROR(SEARCH("Temps",B146:N146),0))</f>
        <v>0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7FD19-B149-49A9-A144-B508698D66D9}">
  <sheetPr codeName="Sheet6"/>
  <dimension ref="A1:W146"/>
  <sheetViews>
    <sheetView topLeftCell="A100" zoomScale="70" zoomScaleNormal="70" workbookViewId="0">
      <selection activeCell="C2" sqref="C2:H146"/>
    </sheetView>
  </sheetViews>
  <sheetFormatPr defaultRowHeight="15" x14ac:dyDescent="0.25"/>
  <cols>
    <col min="1" max="13" width="14.85546875" customWidth="1"/>
    <col min="16" max="16" width="14.28515625" bestFit="1" customWidth="1"/>
    <col min="18" max="18" width="11.7109375" bestFit="1" customWidth="1"/>
  </cols>
  <sheetData>
    <row r="1" spans="1:23" s="8" customFormat="1" ht="30.75" customHeight="1" x14ac:dyDescent="0.25">
      <c r="A1" s="3" t="s">
        <v>189</v>
      </c>
      <c r="B1" s="4" t="s">
        <v>0</v>
      </c>
      <c r="C1" s="8" t="s">
        <v>186</v>
      </c>
      <c r="D1" s="8" t="s">
        <v>185</v>
      </c>
      <c r="E1" s="8" t="s">
        <v>184</v>
      </c>
      <c r="F1" s="8" t="s">
        <v>183</v>
      </c>
      <c r="G1" s="8" t="s">
        <v>182</v>
      </c>
      <c r="H1" s="8" t="s">
        <v>181</v>
      </c>
      <c r="J1" s="8" t="s">
        <v>180</v>
      </c>
      <c r="K1" s="8" t="s">
        <v>201</v>
      </c>
      <c r="L1" s="8" t="s">
        <v>195</v>
      </c>
      <c r="M1" s="8" t="s">
        <v>195</v>
      </c>
      <c r="P1" s="8">
        <f>AVERAGE(J:J)</f>
        <v>0.21083743842364519</v>
      </c>
    </row>
    <row r="2" spans="1:23" x14ac:dyDescent="0.25">
      <c r="A2">
        <v>1</v>
      </c>
      <c r="B2" s="5" t="s">
        <v>1</v>
      </c>
      <c r="C2">
        <v>24</v>
      </c>
      <c r="D2">
        <v>21</v>
      </c>
      <c r="E2">
        <v>20</v>
      </c>
      <c r="F2">
        <v>1</v>
      </c>
      <c r="G2">
        <v>25</v>
      </c>
      <c r="H2">
        <v>15</v>
      </c>
      <c r="J2" cm="1">
        <f t="array" ref="J2">SUM(IFERROR(7-MATCH(C2:H2,'BASE VOEUX'!C3:H3,0),0))/21</f>
        <v>0</v>
      </c>
      <c r="K2">
        <v>1</v>
      </c>
      <c r="L2">
        <v>1</v>
      </c>
      <c r="M2">
        <v>1</v>
      </c>
      <c r="R2">
        <f>+H2</f>
        <v>15</v>
      </c>
      <c r="S2">
        <f>+G2</f>
        <v>25</v>
      </c>
      <c r="T2">
        <f>+F2</f>
        <v>1</v>
      </c>
      <c r="U2">
        <f>+E2</f>
        <v>20</v>
      </c>
      <c r="V2">
        <f>+D2</f>
        <v>21</v>
      </c>
      <c r="W2">
        <f>+C2</f>
        <v>24</v>
      </c>
    </row>
    <row r="3" spans="1:23" x14ac:dyDescent="0.25">
      <c r="A3">
        <v>2</v>
      </c>
      <c r="B3" s="5" t="s">
        <v>2</v>
      </c>
      <c r="C3">
        <v>25</v>
      </c>
      <c r="D3">
        <v>20</v>
      </c>
      <c r="E3">
        <v>3</v>
      </c>
      <c r="F3">
        <v>17</v>
      </c>
      <c r="G3">
        <v>1</v>
      </c>
      <c r="H3">
        <v>14</v>
      </c>
      <c r="J3" cm="1">
        <f t="array" ref="J3">SUM(IFERROR(7-MATCH(C3:H3,'BASE VOEUX'!C4:H4,0),0))/21</f>
        <v>0</v>
      </c>
      <c r="K3">
        <v>1</v>
      </c>
      <c r="L3">
        <v>1</v>
      </c>
      <c r="M3">
        <v>0.80952380952380953</v>
      </c>
      <c r="R3">
        <f t="shared" ref="R3:R66" si="0">+H3</f>
        <v>14</v>
      </c>
      <c r="S3">
        <f t="shared" ref="S3:S66" si="1">+G3</f>
        <v>1</v>
      </c>
      <c r="T3">
        <f t="shared" ref="T3:T66" si="2">+F3</f>
        <v>17</v>
      </c>
      <c r="U3">
        <f t="shared" ref="U3:U66" si="3">+E3</f>
        <v>3</v>
      </c>
      <c r="V3">
        <f t="shared" ref="V3:V66" si="4">+D3</f>
        <v>20</v>
      </c>
      <c r="W3">
        <f t="shared" ref="W3:W66" si="5">+C3</f>
        <v>25</v>
      </c>
    </row>
    <row r="4" spans="1:23" x14ac:dyDescent="0.25">
      <c r="A4">
        <v>3</v>
      </c>
      <c r="B4" s="5" t="s">
        <v>3</v>
      </c>
      <c r="C4">
        <v>1</v>
      </c>
      <c r="D4">
        <v>27</v>
      </c>
      <c r="E4">
        <v>6</v>
      </c>
      <c r="F4">
        <v>11</v>
      </c>
      <c r="G4">
        <v>20</v>
      </c>
      <c r="H4">
        <v>8</v>
      </c>
      <c r="J4" cm="1">
        <f t="array" ref="J4">SUM(IFERROR(7-MATCH(C4:H4,'BASE VOEUX'!C5:H5,0),0))/21</f>
        <v>0</v>
      </c>
      <c r="K4">
        <v>0.7142857142857143</v>
      </c>
      <c r="L4">
        <v>0.7142857142857143</v>
      </c>
      <c r="M4">
        <v>0.7142857142857143</v>
      </c>
      <c r="R4">
        <f t="shared" si="0"/>
        <v>8</v>
      </c>
      <c r="S4">
        <f t="shared" si="1"/>
        <v>20</v>
      </c>
      <c r="T4">
        <f t="shared" si="2"/>
        <v>11</v>
      </c>
      <c r="U4">
        <f t="shared" si="3"/>
        <v>6</v>
      </c>
      <c r="V4">
        <f t="shared" si="4"/>
        <v>27</v>
      </c>
      <c r="W4">
        <f t="shared" si="5"/>
        <v>1</v>
      </c>
    </row>
    <row r="5" spans="1:23" x14ac:dyDescent="0.25">
      <c r="A5">
        <v>4</v>
      </c>
      <c r="B5" s="5" t="s">
        <v>4</v>
      </c>
      <c r="C5">
        <v>28</v>
      </c>
      <c r="D5">
        <v>21</v>
      </c>
      <c r="E5">
        <v>12</v>
      </c>
      <c r="F5">
        <v>0</v>
      </c>
      <c r="G5">
        <v>16</v>
      </c>
      <c r="H5">
        <v>10</v>
      </c>
      <c r="J5" cm="1">
        <f t="array" ref="J5">SUM(IFERROR(7-MATCH(C5:H5,'BASE VOEUX'!C6:H6,0),0))/21</f>
        <v>0</v>
      </c>
      <c r="K5">
        <v>1</v>
      </c>
      <c r="L5">
        <v>1</v>
      </c>
      <c r="M5">
        <v>1</v>
      </c>
      <c r="R5">
        <f t="shared" si="0"/>
        <v>10</v>
      </c>
      <c r="S5">
        <f t="shared" si="1"/>
        <v>16</v>
      </c>
      <c r="T5">
        <f t="shared" si="2"/>
        <v>0</v>
      </c>
      <c r="U5">
        <f t="shared" si="3"/>
        <v>12</v>
      </c>
      <c r="V5">
        <f t="shared" si="4"/>
        <v>21</v>
      </c>
      <c r="W5">
        <f t="shared" si="5"/>
        <v>28</v>
      </c>
    </row>
    <row r="6" spans="1:23" x14ac:dyDescent="0.25">
      <c r="A6">
        <v>5</v>
      </c>
      <c r="B6" s="5" t="s">
        <v>5</v>
      </c>
      <c r="C6">
        <v>13</v>
      </c>
      <c r="D6">
        <v>6</v>
      </c>
      <c r="E6">
        <v>8</v>
      </c>
      <c r="F6">
        <v>2</v>
      </c>
      <c r="G6">
        <v>20</v>
      </c>
      <c r="H6">
        <v>1</v>
      </c>
      <c r="J6" cm="1">
        <f t="array" ref="J6">SUM(IFERROR(7-MATCH(C6:H6,'BASE VOEUX'!C7:H7,0),0))/21</f>
        <v>0</v>
      </c>
      <c r="K6">
        <v>0.7142857142857143</v>
      </c>
      <c r="L6">
        <v>0.7142857142857143</v>
      </c>
      <c r="M6">
        <v>0.7142857142857143</v>
      </c>
      <c r="R6">
        <f t="shared" si="0"/>
        <v>1</v>
      </c>
      <c r="S6">
        <f t="shared" si="1"/>
        <v>20</v>
      </c>
      <c r="T6">
        <f t="shared" si="2"/>
        <v>2</v>
      </c>
      <c r="U6">
        <f t="shared" si="3"/>
        <v>8</v>
      </c>
      <c r="V6">
        <f t="shared" si="4"/>
        <v>6</v>
      </c>
      <c r="W6">
        <f t="shared" si="5"/>
        <v>13</v>
      </c>
    </row>
    <row r="7" spans="1:23" x14ac:dyDescent="0.25">
      <c r="A7">
        <v>6</v>
      </c>
      <c r="B7" s="5" t="s">
        <v>6</v>
      </c>
      <c r="C7">
        <v>10</v>
      </c>
      <c r="D7">
        <v>2</v>
      </c>
      <c r="E7">
        <v>6</v>
      </c>
      <c r="F7">
        <v>27</v>
      </c>
      <c r="G7">
        <v>14</v>
      </c>
      <c r="H7">
        <v>1</v>
      </c>
      <c r="J7" cm="1">
        <f t="array" ref="J7">SUM(IFERROR(7-MATCH(C7:H7,'BASE VOEUX'!C8:H8,0),0))/21</f>
        <v>0</v>
      </c>
      <c r="K7">
        <v>1</v>
      </c>
      <c r="L7">
        <v>0.7142857142857143</v>
      </c>
      <c r="M7">
        <v>0.7142857142857143</v>
      </c>
      <c r="R7">
        <f t="shared" si="0"/>
        <v>1</v>
      </c>
      <c r="S7">
        <f t="shared" si="1"/>
        <v>14</v>
      </c>
      <c r="T7">
        <f t="shared" si="2"/>
        <v>27</v>
      </c>
      <c r="U7">
        <f t="shared" si="3"/>
        <v>6</v>
      </c>
      <c r="V7">
        <f t="shared" si="4"/>
        <v>2</v>
      </c>
      <c r="W7">
        <f t="shared" si="5"/>
        <v>10</v>
      </c>
    </row>
    <row r="8" spans="1:23" x14ac:dyDescent="0.25">
      <c r="A8">
        <v>7</v>
      </c>
      <c r="B8" s="5" t="s">
        <v>7</v>
      </c>
      <c r="C8">
        <v>13</v>
      </c>
      <c r="D8">
        <v>14</v>
      </c>
      <c r="E8">
        <v>17</v>
      </c>
      <c r="F8">
        <v>4</v>
      </c>
      <c r="G8">
        <v>21</v>
      </c>
      <c r="H8">
        <v>20</v>
      </c>
      <c r="J8" cm="1">
        <f t="array" ref="J8">SUM(IFERROR(7-MATCH(C8:H8,'BASE VOEUX'!C9:H9,0),0))/21</f>
        <v>0</v>
      </c>
      <c r="K8">
        <v>0.7142857142857143</v>
      </c>
      <c r="L8">
        <v>0.7142857142857143</v>
      </c>
      <c r="M8">
        <v>0.7142857142857143</v>
      </c>
      <c r="R8">
        <f t="shared" si="0"/>
        <v>20</v>
      </c>
      <c r="S8">
        <f t="shared" si="1"/>
        <v>21</v>
      </c>
      <c r="T8">
        <f t="shared" si="2"/>
        <v>4</v>
      </c>
      <c r="U8">
        <f t="shared" si="3"/>
        <v>17</v>
      </c>
      <c r="V8">
        <f t="shared" si="4"/>
        <v>14</v>
      </c>
      <c r="W8">
        <f t="shared" si="5"/>
        <v>13</v>
      </c>
    </row>
    <row r="9" spans="1:23" x14ac:dyDescent="0.25">
      <c r="A9">
        <v>8</v>
      </c>
      <c r="B9" s="5" t="s">
        <v>8</v>
      </c>
      <c r="C9">
        <v>1</v>
      </c>
      <c r="D9">
        <v>25</v>
      </c>
      <c r="E9">
        <v>5</v>
      </c>
      <c r="F9">
        <v>7</v>
      </c>
      <c r="G9">
        <v>2</v>
      </c>
      <c r="H9">
        <v>16</v>
      </c>
      <c r="J9" cm="1">
        <f t="array" ref="J9">SUM(IFERROR(7-MATCH(C9:H9,'BASE VOEUX'!C10:H10,0),0))/21</f>
        <v>0</v>
      </c>
      <c r="K9">
        <v>1</v>
      </c>
      <c r="L9">
        <v>1</v>
      </c>
      <c r="M9">
        <v>1</v>
      </c>
      <c r="R9">
        <f t="shared" si="0"/>
        <v>16</v>
      </c>
      <c r="S9">
        <f t="shared" si="1"/>
        <v>2</v>
      </c>
      <c r="T9">
        <f t="shared" si="2"/>
        <v>7</v>
      </c>
      <c r="U9">
        <f t="shared" si="3"/>
        <v>5</v>
      </c>
      <c r="V9">
        <f t="shared" si="4"/>
        <v>25</v>
      </c>
      <c r="W9">
        <f t="shared" si="5"/>
        <v>1</v>
      </c>
    </row>
    <row r="10" spans="1:23" x14ac:dyDescent="0.25">
      <c r="A10">
        <v>9</v>
      </c>
      <c r="B10" s="5" t="s">
        <v>9</v>
      </c>
      <c r="C10">
        <v>2</v>
      </c>
      <c r="D10">
        <v>20</v>
      </c>
      <c r="E10">
        <v>22</v>
      </c>
      <c r="F10">
        <v>8</v>
      </c>
      <c r="G10">
        <v>11</v>
      </c>
      <c r="H10">
        <v>1</v>
      </c>
      <c r="J10" cm="1">
        <f t="array" ref="J10">SUM(IFERROR(7-MATCH(C10:H10,'BASE VOEUX'!C11:H11,0),0))/21</f>
        <v>0</v>
      </c>
      <c r="K10">
        <v>1</v>
      </c>
      <c r="L10">
        <v>1</v>
      </c>
      <c r="M10">
        <v>1</v>
      </c>
      <c r="R10">
        <f t="shared" si="0"/>
        <v>1</v>
      </c>
      <c r="S10">
        <f t="shared" si="1"/>
        <v>11</v>
      </c>
      <c r="T10">
        <f t="shared" si="2"/>
        <v>8</v>
      </c>
      <c r="U10">
        <f t="shared" si="3"/>
        <v>22</v>
      </c>
      <c r="V10">
        <f t="shared" si="4"/>
        <v>20</v>
      </c>
      <c r="W10">
        <f t="shared" si="5"/>
        <v>2</v>
      </c>
    </row>
    <row r="11" spans="1:23" x14ac:dyDescent="0.25">
      <c r="A11">
        <v>10</v>
      </c>
      <c r="B11" s="5" t="s">
        <v>10</v>
      </c>
      <c r="C11">
        <v>8</v>
      </c>
      <c r="D11">
        <v>16</v>
      </c>
      <c r="E11">
        <v>0</v>
      </c>
      <c r="F11">
        <v>10</v>
      </c>
      <c r="G11">
        <v>25</v>
      </c>
      <c r="H11">
        <v>20</v>
      </c>
      <c r="J11" cm="1">
        <f t="array" ref="J11">SUM(IFERROR(7-MATCH(C11:H11,'BASE VOEUX'!C12:H12,0),0))/21</f>
        <v>0</v>
      </c>
      <c r="K11">
        <v>1</v>
      </c>
      <c r="L11">
        <v>1</v>
      </c>
      <c r="M11">
        <v>1</v>
      </c>
      <c r="R11">
        <f t="shared" si="0"/>
        <v>20</v>
      </c>
      <c r="S11">
        <f t="shared" si="1"/>
        <v>25</v>
      </c>
      <c r="T11">
        <f t="shared" si="2"/>
        <v>10</v>
      </c>
      <c r="U11">
        <f t="shared" si="3"/>
        <v>0</v>
      </c>
      <c r="V11">
        <f t="shared" si="4"/>
        <v>16</v>
      </c>
      <c r="W11">
        <f t="shared" si="5"/>
        <v>8</v>
      </c>
    </row>
    <row r="12" spans="1:23" x14ac:dyDescent="0.25">
      <c r="A12">
        <v>11</v>
      </c>
      <c r="B12" s="5" t="s">
        <v>11</v>
      </c>
      <c r="C12">
        <v>13</v>
      </c>
      <c r="D12">
        <v>14</v>
      </c>
      <c r="E12">
        <v>21</v>
      </c>
      <c r="F12">
        <v>4</v>
      </c>
      <c r="G12">
        <v>17</v>
      </c>
      <c r="H12">
        <v>20</v>
      </c>
      <c r="J12" cm="1">
        <f t="array" ref="J12">SUM(IFERROR(7-MATCH(C12:H12,'BASE VOEUX'!C13:H13,0),0))/21</f>
        <v>0.23809523809523808</v>
      </c>
      <c r="K12">
        <v>0.7142857142857143</v>
      </c>
      <c r="L12">
        <v>0.7142857142857143</v>
      </c>
      <c r="M12">
        <v>0.7142857142857143</v>
      </c>
      <c r="R12">
        <f t="shared" si="0"/>
        <v>20</v>
      </c>
      <c r="S12">
        <f t="shared" si="1"/>
        <v>17</v>
      </c>
      <c r="T12">
        <f t="shared" si="2"/>
        <v>4</v>
      </c>
      <c r="U12">
        <f t="shared" si="3"/>
        <v>21</v>
      </c>
      <c r="V12">
        <f t="shared" si="4"/>
        <v>14</v>
      </c>
      <c r="W12">
        <f t="shared" si="5"/>
        <v>13</v>
      </c>
    </row>
    <row r="13" spans="1:23" x14ac:dyDescent="0.25">
      <c r="A13">
        <v>12</v>
      </c>
      <c r="B13" s="5" t="s">
        <v>12</v>
      </c>
      <c r="C13">
        <v>15</v>
      </c>
      <c r="D13">
        <v>16</v>
      </c>
      <c r="E13">
        <v>0</v>
      </c>
      <c r="F13">
        <v>14</v>
      </c>
      <c r="G13">
        <v>11</v>
      </c>
      <c r="H13">
        <v>1</v>
      </c>
      <c r="J13" cm="1">
        <f t="array" ref="J13">SUM(IFERROR(7-MATCH(C13:H13,'BASE VOEUX'!C14:H14,0),0))/21</f>
        <v>0.19047619047619047</v>
      </c>
      <c r="K13">
        <v>0.7142857142857143</v>
      </c>
      <c r="L13">
        <v>0.7142857142857143</v>
      </c>
      <c r="M13">
        <v>0.7142857142857143</v>
      </c>
      <c r="R13">
        <f t="shared" si="0"/>
        <v>1</v>
      </c>
      <c r="S13">
        <f t="shared" si="1"/>
        <v>11</v>
      </c>
      <c r="T13">
        <f t="shared" si="2"/>
        <v>14</v>
      </c>
      <c r="U13">
        <f t="shared" si="3"/>
        <v>0</v>
      </c>
      <c r="V13">
        <f t="shared" si="4"/>
        <v>16</v>
      </c>
      <c r="W13">
        <f t="shared" si="5"/>
        <v>15</v>
      </c>
    </row>
    <row r="14" spans="1:23" x14ac:dyDescent="0.25">
      <c r="A14">
        <v>13</v>
      </c>
      <c r="B14" s="5" t="s">
        <v>13</v>
      </c>
      <c r="C14">
        <v>20</v>
      </c>
      <c r="D14">
        <v>19</v>
      </c>
      <c r="E14">
        <v>13</v>
      </c>
      <c r="F14">
        <v>8</v>
      </c>
      <c r="G14">
        <v>24</v>
      </c>
      <c r="H14">
        <v>0</v>
      </c>
      <c r="J14" cm="1">
        <f t="array" ref="J14">SUM(IFERROR(7-MATCH(C14:H14,'BASE VOEUX'!C15:H15,0),0))/21</f>
        <v>0.19047619047619047</v>
      </c>
      <c r="K14">
        <v>1</v>
      </c>
      <c r="L14">
        <v>1</v>
      </c>
      <c r="M14">
        <v>1</v>
      </c>
      <c r="R14">
        <f t="shared" si="0"/>
        <v>0</v>
      </c>
      <c r="S14">
        <f t="shared" si="1"/>
        <v>24</v>
      </c>
      <c r="T14">
        <f t="shared" si="2"/>
        <v>8</v>
      </c>
      <c r="U14">
        <f t="shared" si="3"/>
        <v>13</v>
      </c>
      <c r="V14">
        <f t="shared" si="4"/>
        <v>19</v>
      </c>
      <c r="W14">
        <f t="shared" si="5"/>
        <v>20</v>
      </c>
    </row>
    <row r="15" spans="1:23" x14ac:dyDescent="0.25">
      <c r="A15">
        <v>14</v>
      </c>
      <c r="B15" s="5" t="s">
        <v>14</v>
      </c>
      <c r="C15">
        <v>14</v>
      </c>
      <c r="D15">
        <v>14</v>
      </c>
      <c r="E15">
        <v>15</v>
      </c>
      <c r="F15">
        <v>14</v>
      </c>
      <c r="G15">
        <v>21</v>
      </c>
      <c r="H15">
        <v>8</v>
      </c>
      <c r="J15" cm="1">
        <f t="array" ref="J15">SUM(IFERROR(7-MATCH(C15:H15,'BASE VOEUX'!C16:H16,0),0))/21</f>
        <v>0.7142857142857143</v>
      </c>
      <c r="K15">
        <v>0.76190476190476186</v>
      </c>
      <c r="L15">
        <v>0.76190476190476186</v>
      </c>
      <c r="M15">
        <v>0.76190476190476186</v>
      </c>
      <c r="R15">
        <f t="shared" si="0"/>
        <v>8</v>
      </c>
      <c r="S15">
        <f t="shared" si="1"/>
        <v>21</v>
      </c>
      <c r="T15">
        <f t="shared" si="2"/>
        <v>14</v>
      </c>
      <c r="U15">
        <f t="shared" si="3"/>
        <v>15</v>
      </c>
      <c r="V15">
        <f t="shared" si="4"/>
        <v>14</v>
      </c>
      <c r="W15">
        <f t="shared" si="5"/>
        <v>14</v>
      </c>
    </row>
    <row r="16" spans="1:23" x14ac:dyDescent="0.25">
      <c r="A16">
        <v>15</v>
      </c>
      <c r="B16" s="5" t="s">
        <v>15</v>
      </c>
      <c r="C16">
        <v>8</v>
      </c>
      <c r="D16">
        <v>20</v>
      </c>
      <c r="E16">
        <v>26</v>
      </c>
      <c r="F16">
        <v>6</v>
      </c>
      <c r="G16">
        <v>0</v>
      </c>
      <c r="H16">
        <v>18</v>
      </c>
      <c r="J16" cm="1">
        <f t="array" ref="J16">SUM(IFERROR(7-MATCH(C16:H16,'BASE VOEUX'!C17:H17,0),0))/21</f>
        <v>0.19047619047619047</v>
      </c>
      <c r="K16">
        <v>1</v>
      </c>
      <c r="L16">
        <v>1</v>
      </c>
      <c r="M16">
        <v>1</v>
      </c>
      <c r="R16">
        <f t="shared" si="0"/>
        <v>18</v>
      </c>
      <c r="S16">
        <f t="shared" si="1"/>
        <v>0</v>
      </c>
      <c r="T16">
        <f t="shared" si="2"/>
        <v>6</v>
      </c>
      <c r="U16">
        <f t="shared" si="3"/>
        <v>26</v>
      </c>
      <c r="V16">
        <f t="shared" si="4"/>
        <v>20</v>
      </c>
      <c r="W16">
        <f t="shared" si="5"/>
        <v>8</v>
      </c>
    </row>
    <row r="17" spans="1:23" x14ac:dyDescent="0.25">
      <c r="A17">
        <v>16</v>
      </c>
      <c r="B17" s="5" t="s">
        <v>16</v>
      </c>
      <c r="C17">
        <v>20</v>
      </c>
      <c r="D17">
        <v>16</v>
      </c>
      <c r="E17">
        <v>8</v>
      </c>
      <c r="F17">
        <v>2</v>
      </c>
      <c r="G17">
        <v>0</v>
      </c>
      <c r="H17">
        <v>7</v>
      </c>
      <c r="J17" cm="1">
        <f t="array" ref="J17">SUM(IFERROR(7-MATCH(C17:H17,'BASE VOEUX'!C18:H18,0),0))/21</f>
        <v>0.19047619047619047</v>
      </c>
      <c r="K17">
        <v>1</v>
      </c>
      <c r="L17">
        <v>1</v>
      </c>
      <c r="M17">
        <v>1</v>
      </c>
      <c r="R17">
        <f t="shared" si="0"/>
        <v>7</v>
      </c>
      <c r="S17">
        <f t="shared" si="1"/>
        <v>0</v>
      </c>
      <c r="T17">
        <f t="shared" si="2"/>
        <v>2</v>
      </c>
      <c r="U17">
        <f t="shared" si="3"/>
        <v>8</v>
      </c>
      <c r="V17">
        <f t="shared" si="4"/>
        <v>16</v>
      </c>
      <c r="W17">
        <f t="shared" si="5"/>
        <v>20</v>
      </c>
    </row>
    <row r="18" spans="1:23" x14ac:dyDescent="0.25">
      <c r="A18">
        <v>17</v>
      </c>
      <c r="B18" s="5" t="s">
        <v>17</v>
      </c>
      <c r="C18">
        <v>18</v>
      </c>
      <c r="D18">
        <v>19</v>
      </c>
      <c r="E18">
        <v>11</v>
      </c>
      <c r="F18">
        <v>3</v>
      </c>
      <c r="G18">
        <v>16</v>
      </c>
      <c r="H18">
        <v>22</v>
      </c>
      <c r="J18" cm="1">
        <f t="array" ref="J18">SUM(IFERROR(7-MATCH(C18:H18,'BASE VOEUX'!C19:H19,0),0))/21</f>
        <v>0</v>
      </c>
      <c r="K18">
        <v>1</v>
      </c>
      <c r="L18">
        <v>1</v>
      </c>
      <c r="M18">
        <v>1</v>
      </c>
      <c r="R18">
        <f t="shared" si="0"/>
        <v>22</v>
      </c>
      <c r="S18">
        <f t="shared" si="1"/>
        <v>16</v>
      </c>
      <c r="T18">
        <f t="shared" si="2"/>
        <v>3</v>
      </c>
      <c r="U18">
        <f t="shared" si="3"/>
        <v>11</v>
      </c>
      <c r="V18">
        <f t="shared" si="4"/>
        <v>19</v>
      </c>
      <c r="W18">
        <f t="shared" si="5"/>
        <v>18</v>
      </c>
    </row>
    <row r="19" spans="1:23" x14ac:dyDescent="0.25">
      <c r="A19">
        <v>18</v>
      </c>
      <c r="B19" s="5" t="s">
        <v>18</v>
      </c>
      <c r="C19">
        <v>8</v>
      </c>
      <c r="D19">
        <v>6</v>
      </c>
      <c r="E19">
        <v>6</v>
      </c>
      <c r="F19">
        <v>18</v>
      </c>
      <c r="G19">
        <v>6</v>
      </c>
      <c r="H19">
        <v>26</v>
      </c>
      <c r="J19" cm="1">
        <f t="array" ref="J19">SUM(IFERROR(7-MATCH(C19:H19,'BASE VOEUX'!C20:H20,0),0))/21</f>
        <v>0</v>
      </c>
      <c r="K19">
        <v>1</v>
      </c>
      <c r="L19">
        <v>1</v>
      </c>
      <c r="M19">
        <v>1</v>
      </c>
      <c r="R19">
        <f t="shared" si="0"/>
        <v>26</v>
      </c>
      <c r="S19">
        <f t="shared" si="1"/>
        <v>6</v>
      </c>
      <c r="T19">
        <f t="shared" si="2"/>
        <v>18</v>
      </c>
      <c r="U19">
        <f t="shared" si="3"/>
        <v>6</v>
      </c>
      <c r="V19">
        <f t="shared" si="4"/>
        <v>6</v>
      </c>
      <c r="W19">
        <f t="shared" si="5"/>
        <v>8</v>
      </c>
    </row>
    <row r="20" spans="1:23" x14ac:dyDescent="0.25">
      <c r="A20">
        <v>19</v>
      </c>
      <c r="B20" s="5" t="s">
        <v>19</v>
      </c>
      <c r="C20">
        <v>26</v>
      </c>
      <c r="D20">
        <v>1</v>
      </c>
      <c r="E20">
        <v>8</v>
      </c>
      <c r="F20">
        <v>4</v>
      </c>
      <c r="G20">
        <v>26</v>
      </c>
      <c r="H20">
        <v>0</v>
      </c>
      <c r="J20" cm="1">
        <f t="array" ref="J20">SUM(IFERROR(7-MATCH(C20:H20,'BASE VOEUX'!C21:H21,0),0))/21</f>
        <v>0</v>
      </c>
      <c r="K20">
        <v>0.47619047619047616</v>
      </c>
      <c r="L20">
        <v>0.2857142857142857</v>
      </c>
      <c r="M20">
        <v>0.47619047619047616</v>
      </c>
      <c r="R20">
        <f t="shared" si="0"/>
        <v>0</v>
      </c>
      <c r="S20">
        <f t="shared" si="1"/>
        <v>26</v>
      </c>
      <c r="T20">
        <f t="shared" si="2"/>
        <v>4</v>
      </c>
      <c r="U20">
        <f t="shared" si="3"/>
        <v>8</v>
      </c>
      <c r="V20">
        <f t="shared" si="4"/>
        <v>1</v>
      </c>
      <c r="W20">
        <f t="shared" si="5"/>
        <v>26</v>
      </c>
    </row>
    <row r="21" spans="1:23" x14ac:dyDescent="0.25">
      <c r="A21">
        <v>20</v>
      </c>
      <c r="B21" s="5" t="s">
        <v>7</v>
      </c>
      <c r="C21">
        <v>13</v>
      </c>
      <c r="D21">
        <v>8</v>
      </c>
      <c r="E21">
        <v>25</v>
      </c>
      <c r="F21">
        <v>0</v>
      </c>
      <c r="G21">
        <v>9</v>
      </c>
      <c r="H21">
        <v>20</v>
      </c>
      <c r="J21" cm="1">
        <f t="array" ref="J21">SUM(IFERROR(7-MATCH(C21:H21,'BASE VOEUX'!C22:H22,0),0))/21</f>
        <v>0.2857142857142857</v>
      </c>
      <c r="K21">
        <v>1</v>
      </c>
      <c r="L21">
        <v>1</v>
      </c>
      <c r="M21">
        <v>1</v>
      </c>
      <c r="R21">
        <f t="shared" si="0"/>
        <v>20</v>
      </c>
      <c r="S21">
        <f t="shared" si="1"/>
        <v>9</v>
      </c>
      <c r="T21">
        <f t="shared" si="2"/>
        <v>0</v>
      </c>
      <c r="U21">
        <f t="shared" si="3"/>
        <v>25</v>
      </c>
      <c r="V21">
        <f t="shared" si="4"/>
        <v>8</v>
      </c>
      <c r="W21">
        <f t="shared" si="5"/>
        <v>13</v>
      </c>
    </row>
    <row r="22" spans="1:23" x14ac:dyDescent="0.25">
      <c r="A22">
        <v>21</v>
      </c>
      <c r="B22" s="5" t="s">
        <v>20</v>
      </c>
      <c r="C22">
        <v>22</v>
      </c>
      <c r="D22">
        <v>23</v>
      </c>
      <c r="E22">
        <v>0</v>
      </c>
      <c r="F22">
        <v>5</v>
      </c>
      <c r="G22">
        <v>10</v>
      </c>
      <c r="H22">
        <v>19</v>
      </c>
      <c r="J22" cm="1">
        <f t="array" ref="J22">SUM(IFERROR(7-MATCH(C22:H22,'BASE VOEUX'!C23:H23,0),0))/21</f>
        <v>0.23809523809523808</v>
      </c>
      <c r="K22">
        <v>1</v>
      </c>
      <c r="L22">
        <v>1</v>
      </c>
      <c r="M22">
        <v>1</v>
      </c>
      <c r="R22">
        <f t="shared" si="0"/>
        <v>19</v>
      </c>
      <c r="S22">
        <f t="shared" si="1"/>
        <v>10</v>
      </c>
      <c r="T22">
        <f t="shared" si="2"/>
        <v>5</v>
      </c>
      <c r="U22">
        <f t="shared" si="3"/>
        <v>0</v>
      </c>
      <c r="V22">
        <f t="shared" si="4"/>
        <v>23</v>
      </c>
      <c r="W22">
        <f t="shared" si="5"/>
        <v>22</v>
      </c>
    </row>
    <row r="23" spans="1:23" x14ac:dyDescent="0.25">
      <c r="A23">
        <v>22</v>
      </c>
      <c r="B23" s="5" t="s">
        <v>21</v>
      </c>
      <c r="C23">
        <v>25</v>
      </c>
      <c r="D23">
        <v>8</v>
      </c>
      <c r="E23">
        <v>13</v>
      </c>
      <c r="F23">
        <v>20</v>
      </c>
      <c r="G23">
        <v>14</v>
      </c>
      <c r="H23">
        <v>5</v>
      </c>
      <c r="J23" cm="1">
        <f t="array" ref="J23">SUM(IFERROR(7-MATCH(C23:H23,'BASE VOEUX'!C24:H24,0),0))/21</f>
        <v>0.23809523809523808</v>
      </c>
      <c r="K23">
        <v>1</v>
      </c>
      <c r="L23">
        <v>1</v>
      </c>
      <c r="M23">
        <v>1</v>
      </c>
      <c r="R23">
        <f t="shared" si="0"/>
        <v>5</v>
      </c>
      <c r="S23">
        <f t="shared" si="1"/>
        <v>14</v>
      </c>
      <c r="T23">
        <f t="shared" si="2"/>
        <v>20</v>
      </c>
      <c r="U23">
        <f t="shared" si="3"/>
        <v>13</v>
      </c>
      <c r="V23">
        <f t="shared" si="4"/>
        <v>8</v>
      </c>
      <c r="W23">
        <f t="shared" si="5"/>
        <v>25</v>
      </c>
    </row>
    <row r="24" spans="1:23" x14ac:dyDescent="0.25">
      <c r="A24">
        <v>23</v>
      </c>
      <c r="B24" s="5" t="s">
        <v>22</v>
      </c>
      <c r="C24">
        <v>0</v>
      </c>
      <c r="D24">
        <v>26</v>
      </c>
      <c r="E24">
        <v>23</v>
      </c>
      <c r="F24">
        <v>0</v>
      </c>
      <c r="G24">
        <v>8</v>
      </c>
      <c r="H24">
        <v>20</v>
      </c>
      <c r="J24" cm="1">
        <f t="array" ref="J24">SUM(IFERROR(7-MATCH(C24:H24,'BASE VOEUX'!C25:H25,0),0))/21</f>
        <v>0.23809523809523808</v>
      </c>
      <c r="K24">
        <v>1</v>
      </c>
      <c r="L24">
        <v>1</v>
      </c>
      <c r="M24">
        <v>1</v>
      </c>
      <c r="R24">
        <f t="shared" si="0"/>
        <v>20</v>
      </c>
      <c r="S24">
        <f t="shared" si="1"/>
        <v>8</v>
      </c>
      <c r="T24">
        <f t="shared" si="2"/>
        <v>0</v>
      </c>
      <c r="U24">
        <f t="shared" si="3"/>
        <v>23</v>
      </c>
      <c r="V24">
        <f t="shared" si="4"/>
        <v>26</v>
      </c>
      <c r="W24">
        <f t="shared" si="5"/>
        <v>0</v>
      </c>
    </row>
    <row r="25" spans="1:23" x14ac:dyDescent="0.25">
      <c r="A25">
        <v>24</v>
      </c>
      <c r="B25" s="5" t="s">
        <v>23</v>
      </c>
      <c r="C25">
        <v>14</v>
      </c>
      <c r="D25">
        <v>8</v>
      </c>
      <c r="E25">
        <v>2</v>
      </c>
      <c r="F25">
        <v>17</v>
      </c>
      <c r="G25">
        <v>26</v>
      </c>
      <c r="H25">
        <v>3</v>
      </c>
      <c r="J25" cm="1">
        <f t="array" ref="J25">SUM(IFERROR(7-MATCH(C25:H25,'BASE VOEUX'!C26:H26,0),0))/21</f>
        <v>0.23809523809523808</v>
      </c>
      <c r="K25">
        <v>1</v>
      </c>
      <c r="L25">
        <v>1</v>
      </c>
      <c r="M25">
        <v>1</v>
      </c>
      <c r="R25">
        <f t="shared" si="0"/>
        <v>3</v>
      </c>
      <c r="S25">
        <f t="shared" si="1"/>
        <v>26</v>
      </c>
      <c r="T25">
        <f t="shared" si="2"/>
        <v>17</v>
      </c>
      <c r="U25">
        <f t="shared" si="3"/>
        <v>2</v>
      </c>
      <c r="V25">
        <f t="shared" si="4"/>
        <v>8</v>
      </c>
      <c r="W25">
        <f t="shared" si="5"/>
        <v>14</v>
      </c>
    </row>
    <row r="26" spans="1:23" x14ac:dyDescent="0.25">
      <c r="A26">
        <v>25</v>
      </c>
      <c r="B26" s="5" t="s">
        <v>24</v>
      </c>
      <c r="C26">
        <v>26</v>
      </c>
      <c r="D26">
        <v>19</v>
      </c>
      <c r="E26">
        <v>26</v>
      </c>
      <c r="F26">
        <v>15</v>
      </c>
      <c r="G26">
        <v>14</v>
      </c>
      <c r="H26">
        <v>28</v>
      </c>
      <c r="J26" cm="1">
        <f t="array" ref="J26">SUM(IFERROR(7-MATCH(C26:H26,'BASE VOEUX'!C27:H27,0),0))/21</f>
        <v>0.66666666666666663</v>
      </c>
      <c r="K26">
        <v>0.76190476190476186</v>
      </c>
      <c r="L26">
        <v>0.76190476190476186</v>
      </c>
      <c r="M26">
        <v>0.76190476190476186</v>
      </c>
      <c r="R26">
        <f t="shared" si="0"/>
        <v>28</v>
      </c>
      <c r="S26">
        <f t="shared" si="1"/>
        <v>14</v>
      </c>
      <c r="T26">
        <f t="shared" si="2"/>
        <v>15</v>
      </c>
      <c r="U26">
        <f t="shared" si="3"/>
        <v>26</v>
      </c>
      <c r="V26">
        <f t="shared" si="4"/>
        <v>19</v>
      </c>
      <c r="W26">
        <f t="shared" si="5"/>
        <v>26</v>
      </c>
    </row>
    <row r="27" spans="1:23" x14ac:dyDescent="0.25">
      <c r="A27">
        <v>26</v>
      </c>
      <c r="B27" s="5" t="s">
        <v>25</v>
      </c>
      <c r="C27">
        <v>8</v>
      </c>
      <c r="D27">
        <v>2</v>
      </c>
      <c r="E27">
        <v>0</v>
      </c>
      <c r="F27">
        <v>28</v>
      </c>
      <c r="G27">
        <v>18</v>
      </c>
      <c r="H27">
        <v>26</v>
      </c>
      <c r="J27" cm="1">
        <f t="array" ref="J27">SUM(IFERROR(7-MATCH(C27:H27,'BASE VOEUX'!C28:H28,0),0))/21</f>
        <v>0.38095238095238093</v>
      </c>
      <c r="K27">
        <v>1</v>
      </c>
      <c r="L27">
        <v>1</v>
      </c>
      <c r="M27">
        <v>1</v>
      </c>
      <c r="R27">
        <f t="shared" si="0"/>
        <v>26</v>
      </c>
      <c r="S27">
        <f t="shared" si="1"/>
        <v>18</v>
      </c>
      <c r="T27">
        <f t="shared" si="2"/>
        <v>28</v>
      </c>
      <c r="U27">
        <f t="shared" si="3"/>
        <v>0</v>
      </c>
      <c r="V27">
        <f t="shared" si="4"/>
        <v>2</v>
      </c>
      <c r="W27">
        <f t="shared" si="5"/>
        <v>8</v>
      </c>
    </row>
    <row r="28" spans="1:23" x14ac:dyDescent="0.25">
      <c r="A28">
        <v>27</v>
      </c>
      <c r="B28" s="5" t="s">
        <v>26</v>
      </c>
      <c r="C28">
        <v>2</v>
      </c>
      <c r="D28">
        <v>11</v>
      </c>
      <c r="E28">
        <v>14</v>
      </c>
      <c r="F28">
        <v>17</v>
      </c>
      <c r="G28">
        <v>1</v>
      </c>
      <c r="H28">
        <v>27</v>
      </c>
      <c r="J28" cm="1">
        <f t="array" ref="J28">SUM(IFERROR(7-MATCH(C28:H28,'BASE VOEUX'!C29:H29,0),0))/21</f>
        <v>0.38095238095238093</v>
      </c>
      <c r="K28">
        <v>0.76190476190476186</v>
      </c>
      <c r="L28">
        <v>0.76190476190476186</v>
      </c>
      <c r="M28">
        <v>0.76190476190476186</v>
      </c>
      <c r="R28">
        <f t="shared" si="0"/>
        <v>27</v>
      </c>
      <c r="S28">
        <f t="shared" si="1"/>
        <v>1</v>
      </c>
      <c r="T28">
        <f t="shared" si="2"/>
        <v>17</v>
      </c>
      <c r="U28">
        <f t="shared" si="3"/>
        <v>14</v>
      </c>
      <c r="V28">
        <f t="shared" si="4"/>
        <v>11</v>
      </c>
      <c r="W28">
        <f t="shared" si="5"/>
        <v>2</v>
      </c>
    </row>
    <row r="29" spans="1:23" x14ac:dyDescent="0.25">
      <c r="A29">
        <v>28</v>
      </c>
      <c r="B29" s="5" t="s">
        <v>17</v>
      </c>
      <c r="C29">
        <v>9</v>
      </c>
      <c r="D29">
        <v>13</v>
      </c>
      <c r="E29">
        <v>24</v>
      </c>
      <c r="F29">
        <v>20</v>
      </c>
      <c r="G29">
        <v>15</v>
      </c>
      <c r="H29">
        <v>0</v>
      </c>
      <c r="J29" cm="1">
        <f t="array" ref="J29">SUM(IFERROR(7-MATCH(C29:H29,'BASE VOEUX'!C30:H30,0),0))/21</f>
        <v>4.7619047619047616E-2</v>
      </c>
      <c r="K29">
        <v>1</v>
      </c>
      <c r="L29">
        <v>1</v>
      </c>
      <c r="M29">
        <v>1</v>
      </c>
      <c r="R29">
        <f t="shared" si="0"/>
        <v>0</v>
      </c>
      <c r="S29">
        <f t="shared" si="1"/>
        <v>15</v>
      </c>
      <c r="T29">
        <f t="shared" si="2"/>
        <v>20</v>
      </c>
      <c r="U29">
        <f t="shared" si="3"/>
        <v>24</v>
      </c>
      <c r="V29">
        <f t="shared" si="4"/>
        <v>13</v>
      </c>
      <c r="W29">
        <f t="shared" si="5"/>
        <v>9</v>
      </c>
    </row>
    <row r="30" spans="1:23" x14ac:dyDescent="0.25">
      <c r="A30">
        <v>29</v>
      </c>
      <c r="B30" s="5" t="s">
        <v>27</v>
      </c>
      <c r="C30">
        <v>0</v>
      </c>
      <c r="D30">
        <v>20</v>
      </c>
      <c r="E30">
        <v>7</v>
      </c>
      <c r="F30">
        <v>26</v>
      </c>
      <c r="G30">
        <v>3</v>
      </c>
      <c r="H30">
        <v>25</v>
      </c>
      <c r="J30" cm="1">
        <f t="array" ref="J30">SUM(IFERROR(7-MATCH(C30:H30,'BASE VOEUX'!C31:H31,0),0))/21</f>
        <v>0.14285714285714285</v>
      </c>
      <c r="K30">
        <v>1</v>
      </c>
      <c r="L30">
        <v>1</v>
      </c>
      <c r="M30">
        <v>1</v>
      </c>
      <c r="R30">
        <f t="shared" si="0"/>
        <v>25</v>
      </c>
      <c r="S30">
        <f t="shared" si="1"/>
        <v>3</v>
      </c>
      <c r="T30">
        <f t="shared" si="2"/>
        <v>26</v>
      </c>
      <c r="U30">
        <f t="shared" si="3"/>
        <v>7</v>
      </c>
      <c r="V30">
        <f t="shared" si="4"/>
        <v>20</v>
      </c>
      <c r="W30">
        <f t="shared" si="5"/>
        <v>0</v>
      </c>
    </row>
    <row r="31" spans="1:23" x14ac:dyDescent="0.25">
      <c r="A31">
        <v>30</v>
      </c>
      <c r="B31" s="5" t="s">
        <v>28</v>
      </c>
      <c r="C31">
        <v>20</v>
      </c>
      <c r="F31">
        <v>19</v>
      </c>
      <c r="H31">
        <v>8</v>
      </c>
      <c r="J31" cm="1">
        <f t="array" ref="J31">SUM(IFERROR(7-MATCH(C31:H31,'BASE VOEUX'!C32:H32,0),0))/21</f>
        <v>0</v>
      </c>
      <c r="K31">
        <v>0.2857142857142857</v>
      </c>
      <c r="L31">
        <v>0.2857142857142857</v>
      </c>
      <c r="M31">
        <v>0.2857142857142857</v>
      </c>
      <c r="R31">
        <f t="shared" si="0"/>
        <v>8</v>
      </c>
      <c r="S31">
        <f t="shared" si="1"/>
        <v>0</v>
      </c>
      <c r="T31">
        <f t="shared" si="2"/>
        <v>19</v>
      </c>
      <c r="U31">
        <f t="shared" si="3"/>
        <v>0</v>
      </c>
      <c r="V31">
        <f t="shared" si="4"/>
        <v>0</v>
      </c>
      <c r="W31">
        <f t="shared" si="5"/>
        <v>20</v>
      </c>
    </row>
    <row r="32" spans="1:23" x14ac:dyDescent="0.25">
      <c r="A32">
        <v>31</v>
      </c>
      <c r="B32" s="5" t="s">
        <v>29</v>
      </c>
      <c r="C32">
        <v>0</v>
      </c>
      <c r="D32">
        <v>25</v>
      </c>
      <c r="E32">
        <v>7</v>
      </c>
      <c r="F32">
        <v>23</v>
      </c>
      <c r="G32">
        <v>8</v>
      </c>
      <c r="H32">
        <v>20</v>
      </c>
      <c r="J32" cm="1">
        <f t="array" ref="J32">SUM(IFERROR(7-MATCH(C32:H32,'BASE VOEUX'!C33:H33,0),0))/21</f>
        <v>0.23809523809523808</v>
      </c>
      <c r="K32">
        <v>1</v>
      </c>
      <c r="L32">
        <v>1</v>
      </c>
      <c r="M32">
        <v>1</v>
      </c>
      <c r="R32">
        <f t="shared" si="0"/>
        <v>20</v>
      </c>
      <c r="S32">
        <f t="shared" si="1"/>
        <v>8</v>
      </c>
      <c r="T32">
        <f t="shared" si="2"/>
        <v>23</v>
      </c>
      <c r="U32">
        <f t="shared" si="3"/>
        <v>7</v>
      </c>
      <c r="V32">
        <f t="shared" si="4"/>
        <v>25</v>
      </c>
      <c r="W32">
        <f t="shared" si="5"/>
        <v>0</v>
      </c>
    </row>
    <row r="33" spans="1:23" x14ac:dyDescent="0.25">
      <c r="A33">
        <v>32</v>
      </c>
      <c r="B33" s="5" t="s">
        <v>30</v>
      </c>
      <c r="C33">
        <v>21</v>
      </c>
      <c r="D33">
        <v>13</v>
      </c>
      <c r="G33">
        <v>19</v>
      </c>
      <c r="H33">
        <v>28</v>
      </c>
      <c r="J33" cm="1">
        <f t="array" ref="J33">SUM(IFERROR(7-MATCH(C33:H33,'BASE VOEUX'!C34:H34,0),0))/21</f>
        <v>0.23809523809523808</v>
      </c>
      <c r="K33">
        <v>0.47619047619047616</v>
      </c>
      <c r="L33">
        <v>0.47619047619047616</v>
      </c>
      <c r="M33">
        <v>0.47619047619047616</v>
      </c>
      <c r="R33">
        <f t="shared" si="0"/>
        <v>28</v>
      </c>
      <c r="S33">
        <f t="shared" si="1"/>
        <v>19</v>
      </c>
      <c r="T33">
        <f t="shared" si="2"/>
        <v>0</v>
      </c>
      <c r="U33">
        <f t="shared" si="3"/>
        <v>0</v>
      </c>
      <c r="V33">
        <f t="shared" si="4"/>
        <v>13</v>
      </c>
      <c r="W33">
        <f t="shared" si="5"/>
        <v>21</v>
      </c>
    </row>
    <row r="34" spans="1:23" x14ac:dyDescent="0.25">
      <c r="A34">
        <v>33</v>
      </c>
      <c r="B34" s="5" t="s">
        <v>31</v>
      </c>
      <c r="C34">
        <v>20</v>
      </c>
      <c r="D34">
        <v>7</v>
      </c>
      <c r="E34">
        <v>23</v>
      </c>
      <c r="F34">
        <v>0</v>
      </c>
      <c r="G34">
        <v>8</v>
      </c>
      <c r="H34">
        <v>25</v>
      </c>
      <c r="J34" cm="1">
        <f t="array" ref="J34">SUM(IFERROR(7-MATCH(C34:H34,'BASE VOEUX'!C35:H35,0),0))/21</f>
        <v>0</v>
      </c>
      <c r="K34">
        <v>1</v>
      </c>
      <c r="L34">
        <v>1</v>
      </c>
      <c r="M34">
        <v>1</v>
      </c>
      <c r="R34">
        <f t="shared" si="0"/>
        <v>25</v>
      </c>
      <c r="S34">
        <f t="shared" si="1"/>
        <v>8</v>
      </c>
      <c r="T34">
        <f t="shared" si="2"/>
        <v>0</v>
      </c>
      <c r="U34">
        <f t="shared" si="3"/>
        <v>23</v>
      </c>
      <c r="V34">
        <f t="shared" si="4"/>
        <v>7</v>
      </c>
      <c r="W34">
        <f t="shared" si="5"/>
        <v>20</v>
      </c>
    </row>
    <row r="35" spans="1:23" x14ac:dyDescent="0.25">
      <c r="A35">
        <v>34</v>
      </c>
      <c r="B35" s="5" t="s">
        <v>32</v>
      </c>
      <c r="C35">
        <v>19</v>
      </c>
      <c r="D35">
        <v>0</v>
      </c>
      <c r="E35">
        <v>15</v>
      </c>
      <c r="F35">
        <v>6</v>
      </c>
      <c r="G35">
        <v>26</v>
      </c>
      <c r="H35">
        <v>28</v>
      </c>
      <c r="J35" cm="1">
        <f t="array" ref="J35">SUM(IFERROR(7-MATCH(C35:H35,'BASE VOEUX'!C36:H36,0),0))/21</f>
        <v>0.19047619047619047</v>
      </c>
      <c r="K35">
        <v>1</v>
      </c>
      <c r="L35">
        <v>1</v>
      </c>
      <c r="M35">
        <v>1</v>
      </c>
      <c r="R35">
        <f t="shared" si="0"/>
        <v>28</v>
      </c>
      <c r="S35">
        <f t="shared" si="1"/>
        <v>26</v>
      </c>
      <c r="T35">
        <f t="shared" si="2"/>
        <v>6</v>
      </c>
      <c r="U35">
        <f t="shared" si="3"/>
        <v>15</v>
      </c>
      <c r="V35">
        <f t="shared" si="4"/>
        <v>0</v>
      </c>
      <c r="W35">
        <f t="shared" si="5"/>
        <v>19</v>
      </c>
    </row>
    <row r="36" spans="1:23" x14ac:dyDescent="0.25">
      <c r="A36">
        <v>35</v>
      </c>
      <c r="B36" s="5" t="s">
        <v>33</v>
      </c>
      <c r="C36">
        <v>1</v>
      </c>
      <c r="E36">
        <v>2</v>
      </c>
      <c r="F36">
        <v>23</v>
      </c>
      <c r="G36">
        <v>27</v>
      </c>
      <c r="H36">
        <v>17</v>
      </c>
      <c r="J36" cm="1">
        <f t="array" ref="J36">SUM(IFERROR(7-MATCH(C36:H36,'BASE VOEUX'!C37:H37,0),0))/21</f>
        <v>0</v>
      </c>
      <c r="K36">
        <v>0.7142857142857143</v>
      </c>
      <c r="L36">
        <v>0.7142857142857143</v>
      </c>
      <c r="M36">
        <v>0.7142857142857143</v>
      </c>
      <c r="R36">
        <f t="shared" si="0"/>
        <v>17</v>
      </c>
      <c r="S36">
        <f t="shared" si="1"/>
        <v>27</v>
      </c>
      <c r="T36">
        <f t="shared" si="2"/>
        <v>23</v>
      </c>
      <c r="U36">
        <f t="shared" si="3"/>
        <v>2</v>
      </c>
      <c r="V36">
        <f t="shared" si="4"/>
        <v>0</v>
      </c>
      <c r="W36">
        <f t="shared" si="5"/>
        <v>1</v>
      </c>
    </row>
    <row r="37" spans="1:23" x14ac:dyDescent="0.25">
      <c r="A37">
        <v>36</v>
      </c>
      <c r="B37" s="5" t="s">
        <v>34</v>
      </c>
      <c r="C37">
        <v>0</v>
      </c>
      <c r="D37">
        <v>8</v>
      </c>
      <c r="E37">
        <v>2</v>
      </c>
      <c r="F37">
        <v>26</v>
      </c>
      <c r="G37">
        <v>3</v>
      </c>
      <c r="H37">
        <v>18</v>
      </c>
      <c r="J37" cm="1">
        <f t="array" ref="J37">SUM(IFERROR(7-MATCH(C37:H37,'BASE VOEUX'!C38:H38,0),0))/21</f>
        <v>0</v>
      </c>
      <c r="K37">
        <v>1</v>
      </c>
      <c r="L37">
        <v>1</v>
      </c>
      <c r="M37">
        <v>1</v>
      </c>
      <c r="R37">
        <f t="shared" si="0"/>
        <v>18</v>
      </c>
      <c r="S37">
        <f t="shared" si="1"/>
        <v>3</v>
      </c>
      <c r="T37">
        <f t="shared" si="2"/>
        <v>26</v>
      </c>
      <c r="U37">
        <f t="shared" si="3"/>
        <v>2</v>
      </c>
      <c r="V37">
        <f t="shared" si="4"/>
        <v>8</v>
      </c>
      <c r="W37">
        <f t="shared" si="5"/>
        <v>0</v>
      </c>
    </row>
    <row r="38" spans="1:23" x14ac:dyDescent="0.25">
      <c r="A38">
        <v>37</v>
      </c>
      <c r="B38" s="5" t="s">
        <v>35</v>
      </c>
      <c r="C38">
        <v>6</v>
      </c>
      <c r="D38">
        <v>9</v>
      </c>
      <c r="E38">
        <v>18</v>
      </c>
      <c r="F38">
        <v>15</v>
      </c>
      <c r="G38">
        <v>26</v>
      </c>
      <c r="H38">
        <v>13</v>
      </c>
      <c r="J38" cm="1">
        <f t="array" ref="J38">SUM(IFERROR(7-MATCH(C38:H38,'BASE VOEUX'!C39:H39,0),0))/21</f>
        <v>0.38095238095238093</v>
      </c>
      <c r="K38">
        <v>1</v>
      </c>
      <c r="L38">
        <v>1</v>
      </c>
      <c r="M38">
        <v>1</v>
      </c>
      <c r="R38">
        <f t="shared" si="0"/>
        <v>13</v>
      </c>
      <c r="S38">
        <f t="shared" si="1"/>
        <v>26</v>
      </c>
      <c r="T38">
        <f t="shared" si="2"/>
        <v>15</v>
      </c>
      <c r="U38">
        <f t="shared" si="3"/>
        <v>18</v>
      </c>
      <c r="V38">
        <f t="shared" si="4"/>
        <v>9</v>
      </c>
      <c r="W38">
        <f t="shared" si="5"/>
        <v>6</v>
      </c>
    </row>
    <row r="39" spans="1:23" x14ac:dyDescent="0.25">
      <c r="A39">
        <v>38</v>
      </c>
      <c r="B39" s="5" t="s">
        <v>36</v>
      </c>
      <c r="D39">
        <v>0</v>
      </c>
      <c r="E39">
        <v>14</v>
      </c>
      <c r="F39">
        <v>17</v>
      </c>
      <c r="G39">
        <v>14</v>
      </c>
      <c r="H39">
        <v>7</v>
      </c>
      <c r="J39" cm="1">
        <f t="array" ref="J39">SUM(IFERROR(7-MATCH(C39:H39,'BASE VOEUX'!C40:H40,0),0))/21</f>
        <v>0</v>
      </c>
      <c r="K39">
        <v>0.47619047619047616</v>
      </c>
      <c r="L39">
        <v>0.33333333333333331</v>
      </c>
      <c r="M39">
        <v>0.33333333333333331</v>
      </c>
      <c r="R39">
        <f t="shared" si="0"/>
        <v>7</v>
      </c>
      <c r="S39">
        <f t="shared" si="1"/>
        <v>14</v>
      </c>
      <c r="T39">
        <f t="shared" si="2"/>
        <v>17</v>
      </c>
      <c r="U39">
        <f t="shared" si="3"/>
        <v>14</v>
      </c>
      <c r="V39">
        <f t="shared" si="4"/>
        <v>0</v>
      </c>
      <c r="W39">
        <f t="shared" si="5"/>
        <v>0</v>
      </c>
    </row>
    <row r="40" spans="1:23" x14ac:dyDescent="0.25">
      <c r="A40">
        <v>39</v>
      </c>
      <c r="B40" s="5" t="s">
        <v>37</v>
      </c>
      <c r="C40">
        <v>4</v>
      </c>
      <c r="D40">
        <v>2</v>
      </c>
      <c r="E40">
        <v>20</v>
      </c>
      <c r="F40">
        <v>0</v>
      </c>
      <c r="G40">
        <v>15</v>
      </c>
      <c r="H40">
        <v>16</v>
      </c>
      <c r="J40" cm="1">
        <f t="array" ref="J40">SUM(IFERROR(7-MATCH(C40:H40,'BASE VOEUX'!C41:H41,0),0))/21</f>
        <v>4.7619047619047616E-2</v>
      </c>
      <c r="K40">
        <v>1</v>
      </c>
      <c r="L40">
        <v>1</v>
      </c>
      <c r="M40">
        <v>1</v>
      </c>
      <c r="R40">
        <f t="shared" si="0"/>
        <v>16</v>
      </c>
      <c r="S40">
        <f t="shared" si="1"/>
        <v>15</v>
      </c>
      <c r="T40">
        <f t="shared" si="2"/>
        <v>0</v>
      </c>
      <c r="U40">
        <f t="shared" si="3"/>
        <v>20</v>
      </c>
      <c r="V40">
        <f t="shared" si="4"/>
        <v>2</v>
      </c>
      <c r="W40">
        <f t="shared" si="5"/>
        <v>4</v>
      </c>
    </row>
    <row r="41" spans="1:23" x14ac:dyDescent="0.25">
      <c r="A41">
        <v>40</v>
      </c>
      <c r="B41" s="5" t="s">
        <v>38</v>
      </c>
      <c r="C41">
        <v>23</v>
      </c>
      <c r="D41">
        <v>10</v>
      </c>
      <c r="E41">
        <v>16</v>
      </c>
      <c r="F41">
        <v>7</v>
      </c>
      <c r="G41">
        <v>28</v>
      </c>
      <c r="H41">
        <v>6</v>
      </c>
      <c r="J41" cm="1">
        <f t="array" ref="J41">SUM(IFERROR(7-MATCH(C41:H41,'BASE VOEUX'!C42:H42,0),0))/21</f>
        <v>0</v>
      </c>
      <c r="K41">
        <v>1</v>
      </c>
      <c r="L41">
        <v>1</v>
      </c>
      <c r="M41">
        <v>1</v>
      </c>
      <c r="R41">
        <f t="shared" si="0"/>
        <v>6</v>
      </c>
      <c r="S41">
        <f t="shared" si="1"/>
        <v>28</v>
      </c>
      <c r="T41">
        <f t="shared" si="2"/>
        <v>7</v>
      </c>
      <c r="U41">
        <f t="shared" si="3"/>
        <v>16</v>
      </c>
      <c r="V41">
        <f t="shared" si="4"/>
        <v>10</v>
      </c>
      <c r="W41">
        <f t="shared" si="5"/>
        <v>23</v>
      </c>
    </row>
    <row r="42" spans="1:23" x14ac:dyDescent="0.25">
      <c r="A42">
        <v>41</v>
      </c>
      <c r="B42" s="5" t="s">
        <v>38</v>
      </c>
      <c r="C42">
        <v>28</v>
      </c>
      <c r="D42">
        <v>23</v>
      </c>
      <c r="E42">
        <v>0</v>
      </c>
      <c r="F42">
        <v>9</v>
      </c>
      <c r="G42">
        <v>15</v>
      </c>
      <c r="H42">
        <v>8</v>
      </c>
      <c r="J42" cm="1">
        <f t="array" ref="J42">SUM(IFERROR(7-MATCH(C42:H42,'BASE VOEUX'!C43:H43,0),0))/21</f>
        <v>0</v>
      </c>
      <c r="K42">
        <v>1</v>
      </c>
      <c r="L42">
        <v>1</v>
      </c>
      <c r="M42">
        <v>1</v>
      </c>
      <c r="R42">
        <f t="shared" si="0"/>
        <v>8</v>
      </c>
      <c r="S42">
        <f t="shared" si="1"/>
        <v>15</v>
      </c>
      <c r="T42">
        <f t="shared" si="2"/>
        <v>9</v>
      </c>
      <c r="U42">
        <f t="shared" si="3"/>
        <v>0</v>
      </c>
      <c r="V42">
        <f t="shared" si="4"/>
        <v>23</v>
      </c>
      <c r="W42">
        <f t="shared" si="5"/>
        <v>28</v>
      </c>
    </row>
    <row r="43" spans="1:23" x14ac:dyDescent="0.25">
      <c r="A43">
        <v>42</v>
      </c>
      <c r="B43" s="5" t="s">
        <v>39</v>
      </c>
      <c r="C43">
        <v>6</v>
      </c>
      <c r="D43">
        <v>28</v>
      </c>
      <c r="E43">
        <v>13</v>
      </c>
      <c r="F43">
        <v>0</v>
      </c>
      <c r="G43">
        <v>10</v>
      </c>
      <c r="H43">
        <v>7</v>
      </c>
      <c r="J43" cm="1">
        <f t="array" ref="J43">SUM(IFERROR(7-MATCH(C43:H43,'BASE VOEUX'!C44:H44,0),0))/21</f>
        <v>0.23809523809523808</v>
      </c>
      <c r="K43">
        <v>1</v>
      </c>
      <c r="L43">
        <v>1</v>
      </c>
      <c r="M43">
        <v>1</v>
      </c>
      <c r="R43">
        <f t="shared" si="0"/>
        <v>7</v>
      </c>
      <c r="S43">
        <f t="shared" si="1"/>
        <v>10</v>
      </c>
      <c r="T43">
        <f t="shared" si="2"/>
        <v>0</v>
      </c>
      <c r="U43">
        <f t="shared" si="3"/>
        <v>13</v>
      </c>
      <c r="V43">
        <f t="shared" si="4"/>
        <v>28</v>
      </c>
      <c r="W43">
        <f t="shared" si="5"/>
        <v>6</v>
      </c>
    </row>
    <row r="44" spans="1:23" x14ac:dyDescent="0.25">
      <c r="A44">
        <v>43</v>
      </c>
      <c r="B44" s="5" t="s">
        <v>40</v>
      </c>
      <c r="C44">
        <v>14</v>
      </c>
      <c r="D44">
        <v>9</v>
      </c>
      <c r="E44">
        <v>26</v>
      </c>
      <c r="F44">
        <v>5</v>
      </c>
      <c r="G44">
        <v>14</v>
      </c>
      <c r="H44">
        <v>27</v>
      </c>
      <c r="J44" cm="1">
        <f t="array" ref="J44">SUM(IFERROR(7-MATCH(C44:H44,'BASE VOEUX'!C45:H45,0),0))/21</f>
        <v>9.5238095238095233E-2</v>
      </c>
      <c r="K44">
        <v>0.7142857142857143</v>
      </c>
      <c r="L44">
        <v>0.7142857142857143</v>
      </c>
      <c r="M44">
        <v>0.7142857142857143</v>
      </c>
      <c r="R44">
        <f t="shared" si="0"/>
        <v>27</v>
      </c>
      <c r="S44">
        <f t="shared" si="1"/>
        <v>14</v>
      </c>
      <c r="T44">
        <f t="shared" si="2"/>
        <v>5</v>
      </c>
      <c r="U44">
        <f t="shared" si="3"/>
        <v>26</v>
      </c>
      <c r="V44">
        <f t="shared" si="4"/>
        <v>9</v>
      </c>
      <c r="W44">
        <f t="shared" si="5"/>
        <v>14</v>
      </c>
    </row>
    <row r="45" spans="1:23" x14ac:dyDescent="0.25">
      <c r="A45">
        <v>44</v>
      </c>
      <c r="B45" s="5" t="s">
        <v>41</v>
      </c>
      <c r="C45">
        <v>10</v>
      </c>
      <c r="D45">
        <v>0</v>
      </c>
      <c r="F45">
        <v>23</v>
      </c>
      <c r="J45" cm="1">
        <f t="array" ref="J45">SUM(IFERROR(7-MATCH(C45:H45,'BASE VOEUX'!C46:H46,0),0))/21</f>
        <v>0</v>
      </c>
      <c r="K45">
        <v>0.14285714285714285</v>
      </c>
      <c r="L45">
        <v>0.14285714285714285</v>
      </c>
      <c r="M45">
        <v>0.14285714285714285</v>
      </c>
      <c r="R45">
        <f t="shared" si="0"/>
        <v>0</v>
      </c>
      <c r="S45">
        <f t="shared" si="1"/>
        <v>0</v>
      </c>
      <c r="T45">
        <f t="shared" si="2"/>
        <v>23</v>
      </c>
      <c r="U45">
        <f t="shared" si="3"/>
        <v>0</v>
      </c>
      <c r="V45">
        <f t="shared" si="4"/>
        <v>0</v>
      </c>
      <c r="W45">
        <f t="shared" si="5"/>
        <v>10</v>
      </c>
    </row>
    <row r="46" spans="1:23" x14ac:dyDescent="0.25">
      <c r="A46">
        <v>45</v>
      </c>
      <c r="B46" s="5" t="s">
        <v>42</v>
      </c>
      <c r="C46">
        <v>6</v>
      </c>
      <c r="D46">
        <v>19</v>
      </c>
      <c r="E46">
        <v>14</v>
      </c>
      <c r="F46">
        <v>28</v>
      </c>
      <c r="G46">
        <v>0</v>
      </c>
      <c r="H46">
        <v>9</v>
      </c>
      <c r="J46" cm="1">
        <f t="array" ref="J46">SUM(IFERROR(7-MATCH(C46:H46,'BASE VOEUX'!C47:H47,0),0))/21</f>
        <v>4.7619047619047616E-2</v>
      </c>
      <c r="K46">
        <v>0.7142857142857143</v>
      </c>
      <c r="L46">
        <v>0.7142857142857143</v>
      </c>
      <c r="M46">
        <v>0.7142857142857143</v>
      </c>
      <c r="R46">
        <f t="shared" si="0"/>
        <v>9</v>
      </c>
      <c r="S46">
        <f t="shared" si="1"/>
        <v>0</v>
      </c>
      <c r="T46">
        <f t="shared" si="2"/>
        <v>28</v>
      </c>
      <c r="U46">
        <f t="shared" si="3"/>
        <v>14</v>
      </c>
      <c r="V46">
        <f t="shared" si="4"/>
        <v>19</v>
      </c>
      <c r="W46">
        <f t="shared" si="5"/>
        <v>6</v>
      </c>
    </row>
    <row r="47" spans="1:23" x14ac:dyDescent="0.25">
      <c r="A47">
        <v>46</v>
      </c>
      <c r="B47" s="5" t="s">
        <v>43</v>
      </c>
      <c r="C47">
        <v>11</v>
      </c>
      <c r="D47">
        <v>16</v>
      </c>
      <c r="E47">
        <v>0</v>
      </c>
      <c r="F47">
        <v>2</v>
      </c>
      <c r="G47">
        <v>25</v>
      </c>
      <c r="J47" cm="1">
        <f t="array" ref="J47">SUM(IFERROR(7-MATCH(C47:H47,'BASE VOEUX'!C48:H48,0),0))/21</f>
        <v>0</v>
      </c>
      <c r="K47">
        <v>0.7142857142857143</v>
      </c>
      <c r="L47">
        <v>0.7142857142857143</v>
      </c>
      <c r="M47">
        <v>0.7142857142857143</v>
      </c>
      <c r="R47">
        <f t="shared" si="0"/>
        <v>0</v>
      </c>
      <c r="S47">
        <f t="shared" si="1"/>
        <v>25</v>
      </c>
      <c r="T47">
        <f t="shared" si="2"/>
        <v>2</v>
      </c>
      <c r="U47">
        <f t="shared" si="3"/>
        <v>0</v>
      </c>
      <c r="V47">
        <f t="shared" si="4"/>
        <v>16</v>
      </c>
      <c r="W47">
        <f t="shared" si="5"/>
        <v>11</v>
      </c>
    </row>
    <row r="48" spans="1:23" x14ac:dyDescent="0.25">
      <c r="A48">
        <v>47</v>
      </c>
      <c r="B48" s="5" t="s">
        <v>44</v>
      </c>
      <c r="C48">
        <v>13</v>
      </c>
      <c r="D48">
        <v>0</v>
      </c>
      <c r="E48">
        <v>0</v>
      </c>
      <c r="F48">
        <v>12</v>
      </c>
      <c r="G48">
        <v>9</v>
      </c>
      <c r="H48">
        <v>17</v>
      </c>
      <c r="J48" cm="1">
        <f t="array" ref="J48">SUM(IFERROR(7-MATCH(C48:H48,'BASE VOEUX'!C49:H49,0),0))/21</f>
        <v>0.14285714285714285</v>
      </c>
      <c r="K48">
        <v>0.7142857142857143</v>
      </c>
      <c r="L48">
        <v>0.7142857142857143</v>
      </c>
      <c r="M48">
        <v>1</v>
      </c>
      <c r="R48">
        <f t="shared" si="0"/>
        <v>17</v>
      </c>
      <c r="S48">
        <f t="shared" si="1"/>
        <v>9</v>
      </c>
      <c r="T48">
        <f t="shared" si="2"/>
        <v>12</v>
      </c>
      <c r="U48">
        <f t="shared" si="3"/>
        <v>0</v>
      </c>
      <c r="V48">
        <f t="shared" si="4"/>
        <v>0</v>
      </c>
      <c r="W48">
        <f t="shared" si="5"/>
        <v>13</v>
      </c>
    </row>
    <row r="49" spans="1:23" x14ac:dyDescent="0.25">
      <c r="A49">
        <v>48</v>
      </c>
      <c r="B49" s="5" t="s">
        <v>45</v>
      </c>
      <c r="C49">
        <v>10</v>
      </c>
      <c r="D49">
        <v>0</v>
      </c>
      <c r="E49">
        <v>4</v>
      </c>
      <c r="F49">
        <v>21</v>
      </c>
      <c r="G49">
        <v>28</v>
      </c>
      <c r="H49">
        <v>0</v>
      </c>
      <c r="J49" cm="1">
        <f t="array" ref="J49">SUM(IFERROR(7-MATCH(C49:H49,'BASE VOEUX'!C50:H50,0),0))/21</f>
        <v>0</v>
      </c>
      <c r="K49">
        <v>0.7142857142857143</v>
      </c>
      <c r="L49">
        <v>0.7142857142857143</v>
      </c>
      <c r="M49">
        <v>0.7142857142857143</v>
      </c>
      <c r="R49">
        <f t="shared" si="0"/>
        <v>0</v>
      </c>
      <c r="S49">
        <f t="shared" si="1"/>
        <v>28</v>
      </c>
      <c r="T49">
        <f t="shared" si="2"/>
        <v>21</v>
      </c>
      <c r="U49">
        <f t="shared" si="3"/>
        <v>4</v>
      </c>
      <c r="V49">
        <f t="shared" si="4"/>
        <v>0</v>
      </c>
      <c r="W49">
        <f t="shared" si="5"/>
        <v>10</v>
      </c>
    </row>
    <row r="50" spans="1:23" x14ac:dyDescent="0.25">
      <c r="A50">
        <v>49</v>
      </c>
      <c r="B50" s="5" t="s">
        <v>46</v>
      </c>
      <c r="C50">
        <v>5</v>
      </c>
      <c r="D50">
        <v>17</v>
      </c>
      <c r="E50">
        <v>8</v>
      </c>
      <c r="F50">
        <v>0</v>
      </c>
      <c r="G50">
        <v>2</v>
      </c>
      <c r="H50">
        <v>26</v>
      </c>
      <c r="J50" cm="1">
        <f t="array" ref="J50">SUM(IFERROR(7-MATCH(C50:H50,'BASE VOEUX'!C51:H51,0),0))/21</f>
        <v>0</v>
      </c>
      <c r="K50">
        <v>1</v>
      </c>
      <c r="L50">
        <v>1</v>
      </c>
      <c r="M50">
        <v>1</v>
      </c>
      <c r="R50">
        <f t="shared" si="0"/>
        <v>26</v>
      </c>
      <c r="S50">
        <f t="shared" si="1"/>
        <v>2</v>
      </c>
      <c r="T50">
        <f t="shared" si="2"/>
        <v>0</v>
      </c>
      <c r="U50">
        <f t="shared" si="3"/>
        <v>8</v>
      </c>
      <c r="V50">
        <f t="shared" si="4"/>
        <v>17</v>
      </c>
      <c r="W50">
        <f t="shared" si="5"/>
        <v>5</v>
      </c>
    </row>
    <row r="51" spans="1:23" x14ac:dyDescent="0.25">
      <c r="A51">
        <v>50</v>
      </c>
      <c r="B51" s="5" t="s">
        <v>47</v>
      </c>
      <c r="C51">
        <v>10</v>
      </c>
      <c r="D51">
        <v>7</v>
      </c>
      <c r="E51">
        <v>12</v>
      </c>
      <c r="F51">
        <v>15</v>
      </c>
      <c r="G51">
        <v>21</v>
      </c>
      <c r="H51">
        <v>8</v>
      </c>
      <c r="J51" cm="1">
        <f t="array" ref="J51">SUM(IFERROR(7-MATCH(C51:H51,'BASE VOEUX'!C52:H52,0),0))/21</f>
        <v>0</v>
      </c>
      <c r="K51">
        <v>1</v>
      </c>
      <c r="L51">
        <v>1</v>
      </c>
      <c r="M51">
        <v>1</v>
      </c>
      <c r="R51">
        <f t="shared" si="0"/>
        <v>8</v>
      </c>
      <c r="S51">
        <f t="shared" si="1"/>
        <v>21</v>
      </c>
      <c r="T51">
        <f t="shared" si="2"/>
        <v>15</v>
      </c>
      <c r="U51">
        <f t="shared" si="3"/>
        <v>12</v>
      </c>
      <c r="V51">
        <f t="shared" si="4"/>
        <v>7</v>
      </c>
      <c r="W51">
        <f t="shared" si="5"/>
        <v>10</v>
      </c>
    </row>
    <row r="52" spans="1:23" x14ac:dyDescent="0.25">
      <c r="A52">
        <v>51</v>
      </c>
      <c r="B52" s="5" t="s">
        <v>48</v>
      </c>
      <c r="C52">
        <v>15</v>
      </c>
      <c r="D52">
        <v>14</v>
      </c>
      <c r="E52">
        <v>28</v>
      </c>
      <c r="F52">
        <v>14</v>
      </c>
      <c r="G52">
        <v>9</v>
      </c>
      <c r="H52">
        <v>6</v>
      </c>
      <c r="J52" cm="1">
        <f t="array" ref="J52">SUM(IFERROR(7-MATCH(C52:H52,'BASE VOEUX'!C53:H53,0),0))/21</f>
        <v>0.95238095238095233</v>
      </c>
      <c r="K52">
        <v>0.7142857142857143</v>
      </c>
      <c r="L52">
        <v>0.7142857142857143</v>
      </c>
      <c r="M52">
        <v>0.7142857142857143</v>
      </c>
      <c r="R52">
        <f t="shared" si="0"/>
        <v>6</v>
      </c>
      <c r="S52">
        <f t="shared" si="1"/>
        <v>9</v>
      </c>
      <c r="T52">
        <f t="shared" si="2"/>
        <v>14</v>
      </c>
      <c r="U52">
        <f t="shared" si="3"/>
        <v>28</v>
      </c>
      <c r="V52">
        <f t="shared" si="4"/>
        <v>14</v>
      </c>
      <c r="W52">
        <f t="shared" si="5"/>
        <v>15</v>
      </c>
    </row>
    <row r="53" spans="1:23" x14ac:dyDescent="0.25">
      <c r="A53">
        <v>52</v>
      </c>
      <c r="B53" s="5" t="s">
        <v>49</v>
      </c>
      <c r="C53">
        <v>8</v>
      </c>
      <c r="D53">
        <v>6</v>
      </c>
      <c r="E53">
        <v>9</v>
      </c>
      <c r="F53">
        <v>25</v>
      </c>
      <c r="G53">
        <v>15</v>
      </c>
      <c r="H53">
        <v>23</v>
      </c>
      <c r="J53" cm="1">
        <f t="array" ref="J53">SUM(IFERROR(7-MATCH(C53:H53,'BASE VOEUX'!C54:H54,0),0))/21</f>
        <v>0</v>
      </c>
      <c r="K53">
        <v>1</v>
      </c>
      <c r="L53">
        <v>1</v>
      </c>
      <c r="M53">
        <v>1</v>
      </c>
      <c r="R53">
        <f t="shared" si="0"/>
        <v>23</v>
      </c>
      <c r="S53">
        <f t="shared" si="1"/>
        <v>15</v>
      </c>
      <c r="T53">
        <f t="shared" si="2"/>
        <v>25</v>
      </c>
      <c r="U53">
        <f t="shared" si="3"/>
        <v>9</v>
      </c>
      <c r="V53">
        <f t="shared" si="4"/>
        <v>6</v>
      </c>
      <c r="W53">
        <f t="shared" si="5"/>
        <v>8</v>
      </c>
    </row>
    <row r="54" spans="1:23" x14ac:dyDescent="0.25">
      <c r="A54">
        <v>53</v>
      </c>
      <c r="B54" s="5" t="s">
        <v>50</v>
      </c>
      <c r="C54">
        <v>9</v>
      </c>
      <c r="D54">
        <v>28</v>
      </c>
      <c r="E54">
        <v>7</v>
      </c>
      <c r="F54">
        <v>8</v>
      </c>
      <c r="G54">
        <v>6</v>
      </c>
      <c r="H54">
        <v>15</v>
      </c>
      <c r="J54" cm="1">
        <f t="array" ref="J54">SUM(IFERROR(7-MATCH(C54:H54,'BASE VOEUX'!C55:H55,0),0))/21</f>
        <v>0.80952380952380953</v>
      </c>
      <c r="K54">
        <v>1</v>
      </c>
      <c r="L54">
        <v>1</v>
      </c>
      <c r="M54">
        <v>1</v>
      </c>
      <c r="R54">
        <f t="shared" si="0"/>
        <v>15</v>
      </c>
      <c r="S54">
        <f t="shared" si="1"/>
        <v>6</v>
      </c>
      <c r="T54">
        <f t="shared" si="2"/>
        <v>8</v>
      </c>
      <c r="U54">
        <f t="shared" si="3"/>
        <v>7</v>
      </c>
      <c r="V54">
        <f t="shared" si="4"/>
        <v>28</v>
      </c>
      <c r="W54">
        <f t="shared" si="5"/>
        <v>9</v>
      </c>
    </row>
    <row r="55" spans="1:23" x14ac:dyDescent="0.25">
      <c r="A55">
        <v>54</v>
      </c>
      <c r="B55" s="5" t="s">
        <v>12</v>
      </c>
      <c r="C55">
        <v>0</v>
      </c>
      <c r="D55">
        <v>17</v>
      </c>
      <c r="E55">
        <v>18</v>
      </c>
      <c r="F55">
        <v>5</v>
      </c>
      <c r="G55">
        <v>2</v>
      </c>
      <c r="H55">
        <v>13</v>
      </c>
      <c r="J55" cm="1">
        <f t="array" ref="J55">SUM(IFERROR(7-MATCH(C55:H55,'BASE VOEUX'!C56:H56,0),0))/21</f>
        <v>0.33333333333333331</v>
      </c>
      <c r="K55">
        <v>1</v>
      </c>
      <c r="L55">
        <v>1</v>
      </c>
      <c r="M55">
        <v>1</v>
      </c>
      <c r="R55">
        <f t="shared" si="0"/>
        <v>13</v>
      </c>
      <c r="S55">
        <f t="shared" si="1"/>
        <v>2</v>
      </c>
      <c r="T55">
        <f t="shared" si="2"/>
        <v>5</v>
      </c>
      <c r="U55">
        <f t="shared" si="3"/>
        <v>18</v>
      </c>
      <c r="V55">
        <f t="shared" si="4"/>
        <v>17</v>
      </c>
      <c r="W55">
        <f t="shared" si="5"/>
        <v>0</v>
      </c>
    </row>
    <row r="56" spans="1:23" x14ac:dyDescent="0.25">
      <c r="A56">
        <v>55</v>
      </c>
      <c r="B56" s="5" t="s">
        <v>51</v>
      </c>
      <c r="C56">
        <v>16</v>
      </c>
      <c r="D56">
        <v>28</v>
      </c>
      <c r="E56">
        <v>21</v>
      </c>
      <c r="F56">
        <v>26</v>
      </c>
      <c r="G56">
        <v>25</v>
      </c>
      <c r="H56">
        <v>14</v>
      </c>
      <c r="J56" cm="1">
        <f t="array" ref="J56">SUM(IFERROR(7-MATCH(C56:H56,'BASE VOEUX'!C57:H57,0),0))/21</f>
        <v>0</v>
      </c>
      <c r="K56">
        <v>0.76190476190476186</v>
      </c>
      <c r="L56">
        <v>0.76190476190476186</v>
      </c>
      <c r="M56">
        <v>0.76190476190476186</v>
      </c>
      <c r="R56">
        <f t="shared" si="0"/>
        <v>14</v>
      </c>
      <c r="S56">
        <f t="shared" si="1"/>
        <v>25</v>
      </c>
      <c r="T56">
        <f t="shared" si="2"/>
        <v>26</v>
      </c>
      <c r="U56">
        <f t="shared" si="3"/>
        <v>21</v>
      </c>
      <c r="V56">
        <f t="shared" si="4"/>
        <v>28</v>
      </c>
      <c r="W56">
        <f t="shared" si="5"/>
        <v>16</v>
      </c>
    </row>
    <row r="57" spans="1:23" x14ac:dyDescent="0.25">
      <c r="A57">
        <v>56</v>
      </c>
      <c r="B57" s="5" t="s">
        <v>52</v>
      </c>
      <c r="C57">
        <v>8</v>
      </c>
      <c r="D57">
        <v>19</v>
      </c>
      <c r="E57">
        <v>16</v>
      </c>
      <c r="F57">
        <v>24</v>
      </c>
      <c r="G57">
        <v>6</v>
      </c>
      <c r="H57">
        <v>20</v>
      </c>
      <c r="J57" cm="1">
        <f t="array" ref="J57">SUM(IFERROR(7-MATCH(C57:H57,'BASE VOEUX'!C58:H58,0),0))/21</f>
        <v>0.52380952380952384</v>
      </c>
      <c r="K57">
        <v>0.76190476190476186</v>
      </c>
      <c r="L57">
        <v>1</v>
      </c>
      <c r="M57">
        <v>1</v>
      </c>
      <c r="R57">
        <f t="shared" si="0"/>
        <v>20</v>
      </c>
      <c r="S57">
        <f t="shared" si="1"/>
        <v>6</v>
      </c>
      <c r="T57">
        <f t="shared" si="2"/>
        <v>24</v>
      </c>
      <c r="U57">
        <f t="shared" si="3"/>
        <v>16</v>
      </c>
      <c r="V57">
        <f t="shared" si="4"/>
        <v>19</v>
      </c>
      <c r="W57">
        <f t="shared" si="5"/>
        <v>8</v>
      </c>
    </row>
    <row r="58" spans="1:23" x14ac:dyDescent="0.25">
      <c r="A58">
        <v>57</v>
      </c>
      <c r="B58" s="5" t="s">
        <v>53</v>
      </c>
      <c r="C58">
        <v>9</v>
      </c>
      <c r="D58">
        <v>15</v>
      </c>
      <c r="E58">
        <v>23</v>
      </c>
      <c r="F58">
        <v>11</v>
      </c>
      <c r="G58">
        <v>13</v>
      </c>
      <c r="H58">
        <v>8</v>
      </c>
      <c r="J58" cm="1">
        <f t="array" ref="J58">SUM(IFERROR(7-MATCH(C58:H58,'BASE VOEUX'!C59:H59,0),0))/21</f>
        <v>0.2857142857142857</v>
      </c>
      <c r="K58">
        <v>1</v>
      </c>
      <c r="L58">
        <v>1</v>
      </c>
      <c r="M58">
        <v>1</v>
      </c>
      <c r="R58">
        <f t="shared" si="0"/>
        <v>8</v>
      </c>
      <c r="S58">
        <f t="shared" si="1"/>
        <v>13</v>
      </c>
      <c r="T58">
        <f t="shared" si="2"/>
        <v>11</v>
      </c>
      <c r="U58">
        <f t="shared" si="3"/>
        <v>23</v>
      </c>
      <c r="V58">
        <f t="shared" si="4"/>
        <v>15</v>
      </c>
      <c r="W58">
        <f t="shared" si="5"/>
        <v>9</v>
      </c>
    </row>
    <row r="59" spans="1:23" x14ac:dyDescent="0.25">
      <c r="A59">
        <v>58</v>
      </c>
      <c r="B59" s="5" t="s">
        <v>54</v>
      </c>
      <c r="C59">
        <v>15</v>
      </c>
      <c r="D59">
        <v>2</v>
      </c>
      <c r="E59">
        <v>4</v>
      </c>
      <c r="F59">
        <v>22</v>
      </c>
      <c r="G59">
        <v>13</v>
      </c>
      <c r="H59">
        <v>19</v>
      </c>
      <c r="J59" cm="1">
        <f t="array" ref="J59">SUM(IFERROR(7-MATCH(C59:H59,'BASE VOEUX'!C60:H60,0),0))/21</f>
        <v>0.14285714285714285</v>
      </c>
      <c r="K59">
        <v>1</v>
      </c>
      <c r="L59">
        <v>1</v>
      </c>
      <c r="M59">
        <v>1</v>
      </c>
      <c r="R59">
        <f t="shared" si="0"/>
        <v>19</v>
      </c>
      <c r="S59">
        <f t="shared" si="1"/>
        <v>13</v>
      </c>
      <c r="T59">
        <f t="shared" si="2"/>
        <v>22</v>
      </c>
      <c r="U59">
        <f t="shared" si="3"/>
        <v>4</v>
      </c>
      <c r="V59">
        <f t="shared" si="4"/>
        <v>2</v>
      </c>
      <c r="W59">
        <f t="shared" si="5"/>
        <v>15</v>
      </c>
    </row>
    <row r="60" spans="1:23" x14ac:dyDescent="0.25">
      <c r="A60">
        <v>59</v>
      </c>
      <c r="B60" s="5" t="s">
        <v>55</v>
      </c>
      <c r="C60">
        <v>24</v>
      </c>
      <c r="D60">
        <v>13</v>
      </c>
      <c r="E60">
        <v>14</v>
      </c>
      <c r="F60">
        <v>6</v>
      </c>
      <c r="G60">
        <v>9</v>
      </c>
      <c r="H60">
        <v>23</v>
      </c>
      <c r="J60" cm="1">
        <f t="array" ref="J60">SUM(IFERROR(7-MATCH(C60:H60,'BASE VOEUX'!C61:H61,0),0))/21</f>
        <v>0.33333333333333331</v>
      </c>
      <c r="K60">
        <v>1</v>
      </c>
      <c r="L60">
        <v>1</v>
      </c>
      <c r="M60">
        <v>1</v>
      </c>
      <c r="R60">
        <f t="shared" si="0"/>
        <v>23</v>
      </c>
      <c r="S60">
        <f t="shared" si="1"/>
        <v>9</v>
      </c>
      <c r="T60">
        <f t="shared" si="2"/>
        <v>6</v>
      </c>
      <c r="U60">
        <f t="shared" si="3"/>
        <v>14</v>
      </c>
      <c r="V60">
        <f t="shared" si="4"/>
        <v>13</v>
      </c>
      <c r="W60">
        <f t="shared" si="5"/>
        <v>24</v>
      </c>
    </row>
    <row r="61" spans="1:23" x14ac:dyDescent="0.25">
      <c r="A61">
        <v>60</v>
      </c>
      <c r="B61" s="5" t="s">
        <v>56</v>
      </c>
      <c r="C61">
        <v>0</v>
      </c>
      <c r="D61">
        <v>27</v>
      </c>
      <c r="E61">
        <v>6</v>
      </c>
      <c r="F61">
        <v>19</v>
      </c>
      <c r="G61">
        <v>0</v>
      </c>
      <c r="H61">
        <v>24</v>
      </c>
      <c r="J61" cm="1">
        <f t="array" ref="J61">SUM(IFERROR(7-MATCH(C61:H61,'BASE VOEUX'!C62:H62,0),0))/21</f>
        <v>0.2857142857142857</v>
      </c>
      <c r="K61">
        <v>1</v>
      </c>
      <c r="L61">
        <v>1</v>
      </c>
      <c r="M61">
        <v>1</v>
      </c>
      <c r="R61">
        <f t="shared" si="0"/>
        <v>24</v>
      </c>
      <c r="S61">
        <f t="shared" si="1"/>
        <v>0</v>
      </c>
      <c r="T61">
        <f t="shared" si="2"/>
        <v>19</v>
      </c>
      <c r="U61">
        <f t="shared" si="3"/>
        <v>6</v>
      </c>
      <c r="V61">
        <f t="shared" si="4"/>
        <v>27</v>
      </c>
      <c r="W61">
        <f t="shared" si="5"/>
        <v>0</v>
      </c>
    </row>
    <row r="62" spans="1:23" x14ac:dyDescent="0.25">
      <c r="A62">
        <v>61</v>
      </c>
      <c r="B62" s="5" t="s">
        <v>57</v>
      </c>
      <c r="C62">
        <v>2</v>
      </c>
      <c r="D62">
        <v>19</v>
      </c>
      <c r="E62">
        <v>0</v>
      </c>
      <c r="F62">
        <v>5</v>
      </c>
      <c r="G62">
        <v>25</v>
      </c>
      <c r="H62">
        <v>28</v>
      </c>
      <c r="J62" cm="1">
        <f t="array" ref="J62">SUM(IFERROR(7-MATCH(C62:H62,'BASE VOEUX'!C63:H63,0),0))/21</f>
        <v>9.5238095238095233E-2</v>
      </c>
      <c r="K62">
        <v>1</v>
      </c>
      <c r="L62">
        <v>1</v>
      </c>
      <c r="M62">
        <v>1</v>
      </c>
      <c r="R62">
        <f t="shared" si="0"/>
        <v>28</v>
      </c>
      <c r="S62">
        <f t="shared" si="1"/>
        <v>25</v>
      </c>
      <c r="T62">
        <f t="shared" si="2"/>
        <v>5</v>
      </c>
      <c r="U62">
        <f t="shared" si="3"/>
        <v>0</v>
      </c>
      <c r="V62">
        <f t="shared" si="4"/>
        <v>19</v>
      </c>
      <c r="W62">
        <f t="shared" si="5"/>
        <v>2</v>
      </c>
    </row>
    <row r="63" spans="1:23" x14ac:dyDescent="0.25">
      <c r="A63">
        <v>62</v>
      </c>
      <c r="B63" s="5" t="s">
        <v>58</v>
      </c>
      <c r="C63">
        <v>13</v>
      </c>
      <c r="D63">
        <v>28</v>
      </c>
      <c r="E63">
        <v>0</v>
      </c>
      <c r="F63">
        <v>16</v>
      </c>
      <c r="G63">
        <v>2</v>
      </c>
      <c r="H63">
        <v>25</v>
      </c>
      <c r="J63" cm="1">
        <f t="array" ref="J63">SUM(IFERROR(7-MATCH(C63:H63,'BASE VOEUX'!C64:H64,0),0))/21</f>
        <v>9.5238095238095233E-2</v>
      </c>
      <c r="K63">
        <v>0.7142857142857143</v>
      </c>
      <c r="L63">
        <v>1</v>
      </c>
      <c r="M63">
        <v>0.7142857142857143</v>
      </c>
      <c r="R63">
        <f t="shared" si="0"/>
        <v>25</v>
      </c>
      <c r="S63">
        <f t="shared" si="1"/>
        <v>2</v>
      </c>
      <c r="T63">
        <f t="shared" si="2"/>
        <v>16</v>
      </c>
      <c r="U63">
        <f t="shared" si="3"/>
        <v>0</v>
      </c>
      <c r="V63">
        <f t="shared" si="4"/>
        <v>28</v>
      </c>
      <c r="W63">
        <f t="shared" si="5"/>
        <v>13</v>
      </c>
    </row>
    <row r="64" spans="1:23" x14ac:dyDescent="0.25">
      <c r="A64">
        <v>63</v>
      </c>
      <c r="B64" s="5" t="s">
        <v>2</v>
      </c>
      <c r="C64">
        <v>17</v>
      </c>
      <c r="D64">
        <v>5</v>
      </c>
      <c r="E64">
        <v>16</v>
      </c>
      <c r="F64">
        <v>26</v>
      </c>
      <c r="G64">
        <v>15</v>
      </c>
      <c r="H64">
        <v>13</v>
      </c>
      <c r="J64" cm="1">
        <f t="array" ref="J64">SUM(IFERROR(7-MATCH(C64:H64,'BASE VOEUX'!C65:H65,0),0))/21</f>
        <v>0.7142857142857143</v>
      </c>
      <c r="K64">
        <v>1</v>
      </c>
      <c r="L64">
        <v>1</v>
      </c>
      <c r="M64">
        <v>1</v>
      </c>
      <c r="R64">
        <f t="shared" si="0"/>
        <v>13</v>
      </c>
      <c r="S64">
        <f t="shared" si="1"/>
        <v>15</v>
      </c>
      <c r="T64">
        <f t="shared" si="2"/>
        <v>26</v>
      </c>
      <c r="U64">
        <f t="shared" si="3"/>
        <v>16</v>
      </c>
      <c r="V64">
        <f t="shared" si="4"/>
        <v>5</v>
      </c>
      <c r="W64">
        <f t="shared" si="5"/>
        <v>17</v>
      </c>
    </row>
    <row r="65" spans="1:23" x14ac:dyDescent="0.25">
      <c r="A65">
        <v>64</v>
      </c>
      <c r="B65" s="5" t="s">
        <v>59</v>
      </c>
      <c r="C65">
        <v>10</v>
      </c>
      <c r="D65">
        <v>9</v>
      </c>
      <c r="E65">
        <v>23</v>
      </c>
      <c r="F65">
        <v>25</v>
      </c>
      <c r="G65">
        <v>13</v>
      </c>
      <c r="H65">
        <v>6</v>
      </c>
      <c r="J65" cm="1">
        <f t="array" ref="J65">SUM(IFERROR(7-MATCH(C65:H65,'BASE VOEUX'!C66:H66,0),0))/21</f>
        <v>0.2857142857142857</v>
      </c>
      <c r="K65">
        <v>1</v>
      </c>
      <c r="L65">
        <v>1</v>
      </c>
      <c r="M65">
        <v>1</v>
      </c>
      <c r="R65">
        <f t="shared" si="0"/>
        <v>6</v>
      </c>
      <c r="S65">
        <f t="shared" si="1"/>
        <v>13</v>
      </c>
      <c r="T65">
        <f t="shared" si="2"/>
        <v>25</v>
      </c>
      <c r="U65">
        <f t="shared" si="3"/>
        <v>23</v>
      </c>
      <c r="V65">
        <f t="shared" si="4"/>
        <v>9</v>
      </c>
      <c r="W65">
        <f t="shared" si="5"/>
        <v>10</v>
      </c>
    </row>
    <row r="66" spans="1:23" x14ac:dyDescent="0.25">
      <c r="A66">
        <v>65</v>
      </c>
      <c r="B66" s="5" t="s">
        <v>60</v>
      </c>
      <c r="H66">
        <v>0</v>
      </c>
      <c r="J66" cm="1">
        <f t="array" ref="J66">SUM(IFERROR(7-MATCH(C66:H66,'BASE VOEUX'!C67:H67,0),0))/21</f>
        <v>0</v>
      </c>
      <c r="K66">
        <v>0</v>
      </c>
      <c r="L66">
        <v>0</v>
      </c>
      <c r="M66">
        <v>0</v>
      </c>
      <c r="R66">
        <f t="shared" si="0"/>
        <v>0</v>
      </c>
      <c r="S66">
        <f t="shared" si="1"/>
        <v>0</v>
      </c>
      <c r="T66">
        <f t="shared" si="2"/>
        <v>0</v>
      </c>
      <c r="U66">
        <f t="shared" si="3"/>
        <v>0</v>
      </c>
      <c r="V66">
        <f t="shared" si="4"/>
        <v>0</v>
      </c>
      <c r="W66">
        <f t="shared" si="5"/>
        <v>0</v>
      </c>
    </row>
    <row r="67" spans="1:23" x14ac:dyDescent="0.25">
      <c r="A67">
        <v>66</v>
      </c>
      <c r="B67" s="5" t="s">
        <v>61</v>
      </c>
      <c r="F67">
        <v>0</v>
      </c>
      <c r="J67" cm="1">
        <f t="array" ref="J67">SUM(IFERROR(7-MATCH(C67:H67,'BASE VOEUX'!C68:H68,0),0))/21</f>
        <v>0</v>
      </c>
      <c r="K67">
        <v>0</v>
      </c>
      <c r="L67">
        <v>0</v>
      </c>
      <c r="M67">
        <v>0</v>
      </c>
      <c r="R67">
        <f t="shared" ref="R67:R130" si="6">+H67</f>
        <v>0</v>
      </c>
      <c r="S67">
        <f t="shared" ref="S67:S130" si="7">+G67</f>
        <v>0</v>
      </c>
      <c r="T67">
        <f t="shared" ref="T67:T130" si="8">+F67</f>
        <v>0</v>
      </c>
      <c r="U67">
        <f t="shared" ref="U67:U130" si="9">+E67</f>
        <v>0</v>
      </c>
      <c r="V67">
        <f t="shared" ref="V67:V130" si="10">+D67</f>
        <v>0</v>
      </c>
      <c r="W67">
        <f t="shared" ref="W67:W130" si="11">+C67</f>
        <v>0</v>
      </c>
    </row>
    <row r="68" spans="1:23" x14ac:dyDescent="0.25">
      <c r="A68">
        <v>67</v>
      </c>
      <c r="B68" s="5" t="s">
        <v>55</v>
      </c>
      <c r="C68">
        <v>28</v>
      </c>
      <c r="D68">
        <v>7</v>
      </c>
      <c r="E68">
        <v>6</v>
      </c>
      <c r="F68">
        <v>25</v>
      </c>
      <c r="G68">
        <v>21</v>
      </c>
      <c r="H68">
        <v>0</v>
      </c>
      <c r="J68" cm="1">
        <f t="array" ref="J68">SUM(IFERROR(7-MATCH(C68:H68,'BASE VOEUX'!C69:H69,0),0))/21</f>
        <v>9.5238095238095233E-2</v>
      </c>
      <c r="K68">
        <v>1</v>
      </c>
      <c r="L68">
        <v>1</v>
      </c>
      <c r="M68">
        <v>1</v>
      </c>
      <c r="R68">
        <f t="shared" si="6"/>
        <v>0</v>
      </c>
      <c r="S68">
        <f t="shared" si="7"/>
        <v>21</v>
      </c>
      <c r="T68">
        <f t="shared" si="8"/>
        <v>25</v>
      </c>
      <c r="U68">
        <f t="shared" si="9"/>
        <v>6</v>
      </c>
      <c r="V68">
        <f t="shared" si="10"/>
        <v>7</v>
      </c>
      <c r="W68">
        <f t="shared" si="11"/>
        <v>28</v>
      </c>
    </row>
    <row r="69" spans="1:23" x14ac:dyDescent="0.25">
      <c r="A69">
        <v>68</v>
      </c>
      <c r="B69" s="5" t="s">
        <v>62</v>
      </c>
      <c r="C69">
        <v>25</v>
      </c>
      <c r="D69">
        <v>14</v>
      </c>
      <c r="E69">
        <v>0</v>
      </c>
      <c r="F69">
        <v>13</v>
      </c>
      <c r="G69">
        <v>6</v>
      </c>
      <c r="H69">
        <v>21</v>
      </c>
      <c r="J69" cm="1">
        <f t="array" ref="J69">SUM(IFERROR(7-MATCH(C69:H69,'BASE VOEUX'!C70:H70,0),0))/21</f>
        <v>0.42857142857142855</v>
      </c>
      <c r="K69">
        <v>0.76190476190476186</v>
      </c>
      <c r="L69">
        <v>0.76190476190476186</v>
      </c>
      <c r="M69">
        <v>0.76190476190476186</v>
      </c>
      <c r="R69">
        <f t="shared" si="6"/>
        <v>21</v>
      </c>
      <c r="S69">
        <f t="shared" si="7"/>
        <v>6</v>
      </c>
      <c r="T69">
        <f t="shared" si="8"/>
        <v>13</v>
      </c>
      <c r="U69">
        <f t="shared" si="9"/>
        <v>0</v>
      </c>
      <c r="V69">
        <f t="shared" si="10"/>
        <v>14</v>
      </c>
      <c r="W69">
        <f t="shared" si="11"/>
        <v>25</v>
      </c>
    </row>
    <row r="70" spans="1:23" x14ac:dyDescent="0.25">
      <c r="A70">
        <v>69</v>
      </c>
      <c r="B70" s="5" t="s">
        <v>63</v>
      </c>
      <c r="C70">
        <v>0</v>
      </c>
      <c r="D70">
        <v>8</v>
      </c>
      <c r="E70">
        <v>23</v>
      </c>
      <c r="F70">
        <v>15</v>
      </c>
      <c r="G70">
        <v>6</v>
      </c>
      <c r="H70">
        <v>9</v>
      </c>
      <c r="J70" cm="1">
        <f t="array" ref="J70">SUM(IFERROR(7-MATCH(C70:H70,'BASE VOEUX'!C71:H71,0),0))/21</f>
        <v>0</v>
      </c>
      <c r="K70">
        <v>1</v>
      </c>
      <c r="L70">
        <v>1</v>
      </c>
      <c r="M70">
        <v>1</v>
      </c>
      <c r="R70">
        <f t="shared" si="6"/>
        <v>9</v>
      </c>
      <c r="S70">
        <f t="shared" si="7"/>
        <v>6</v>
      </c>
      <c r="T70">
        <f t="shared" si="8"/>
        <v>15</v>
      </c>
      <c r="U70">
        <f t="shared" si="9"/>
        <v>23</v>
      </c>
      <c r="V70">
        <f t="shared" si="10"/>
        <v>8</v>
      </c>
      <c r="W70">
        <f t="shared" si="11"/>
        <v>0</v>
      </c>
    </row>
    <row r="71" spans="1:23" x14ac:dyDescent="0.25">
      <c r="A71">
        <v>70</v>
      </c>
      <c r="B71" s="5" t="s">
        <v>64</v>
      </c>
      <c r="C71">
        <v>17</v>
      </c>
      <c r="D71">
        <v>2</v>
      </c>
      <c r="E71">
        <v>5</v>
      </c>
      <c r="F71">
        <v>8</v>
      </c>
      <c r="G71">
        <v>23</v>
      </c>
      <c r="H71">
        <v>27</v>
      </c>
      <c r="J71" cm="1">
        <f t="array" ref="J71">SUM(IFERROR(7-MATCH(C71:H71,'BASE VOEUX'!C72:H72,0),0))/21</f>
        <v>0</v>
      </c>
      <c r="K71">
        <v>1</v>
      </c>
      <c r="L71">
        <v>1</v>
      </c>
      <c r="M71">
        <v>1</v>
      </c>
      <c r="R71">
        <f t="shared" si="6"/>
        <v>27</v>
      </c>
      <c r="S71">
        <f t="shared" si="7"/>
        <v>23</v>
      </c>
      <c r="T71">
        <f t="shared" si="8"/>
        <v>8</v>
      </c>
      <c r="U71">
        <f t="shared" si="9"/>
        <v>5</v>
      </c>
      <c r="V71">
        <f t="shared" si="10"/>
        <v>2</v>
      </c>
      <c r="W71">
        <f t="shared" si="11"/>
        <v>17</v>
      </c>
    </row>
    <row r="72" spans="1:23" x14ac:dyDescent="0.25">
      <c r="A72">
        <v>71</v>
      </c>
      <c r="B72" s="5" t="s">
        <v>65</v>
      </c>
      <c r="C72">
        <v>7</v>
      </c>
      <c r="D72">
        <v>12</v>
      </c>
      <c r="E72">
        <v>28</v>
      </c>
      <c r="F72">
        <v>25</v>
      </c>
      <c r="G72">
        <v>16</v>
      </c>
      <c r="H72">
        <v>21</v>
      </c>
      <c r="J72" cm="1">
        <f t="array" ref="J72">SUM(IFERROR(7-MATCH(C72:H72,'BASE VOEUX'!C73:H73,0),0))/21</f>
        <v>0.42857142857142855</v>
      </c>
      <c r="K72">
        <v>1</v>
      </c>
      <c r="L72">
        <v>1</v>
      </c>
      <c r="M72">
        <v>1</v>
      </c>
      <c r="R72">
        <f t="shared" si="6"/>
        <v>21</v>
      </c>
      <c r="S72">
        <f t="shared" si="7"/>
        <v>16</v>
      </c>
      <c r="T72">
        <f t="shared" si="8"/>
        <v>25</v>
      </c>
      <c r="U72">
        <f t="shared" si="9"/>
        <v>28</v>
      </c>
      <c r="V72">
        <f t="shared" si="10"/>
        <v>12</v>
      </c>
      <c r="W72">
        <f t="shared" si="11"/>
        <v>7</v>
      </c>
    </row>
    <row r="73" spans="1:23" x14ac:dyDescent="0.25">
      <c r="A73">
        <v>72</v>
      </c>
      <c r="B73" s="5" t="s">
        <v>66</v>
      </c>
      <c r="C73">
        <v>0</v>
      </c>
      <c r="D73">
        <v>2</v>
      </c>
      <c r="E73">
        <v>8</v>
      </c>
      <c r="J73" cm="1">
        <f t="array" ref="J73">SUM(IFERROR(7-MATCH(C73:H73,'BASE VOEUX'!C74:H74,0),0))/21</f>
        <v>0</v>
      </c>
      <c r="K73">
        <v>0.2857142857142857</v>
      </c>
      <c r="L73">
        <v>0.2857142857142857</v>
      </c>
      <c r="M73">
        <v>0.2857142857142857</v>
      </c>
      <c r="R73">
        <f t="shared" si="6"/>
        <v>0</v>
      </c>
      <c r="S73">
        <f t="shared" si="7"/>
        <v>0</v>
      </c>
      <c r="T73">
        <f t="shared" si="8"/>
        <v>0</v>
      </c>
      <c r="U73">
        <f t="shared" si="9"/>
        <v>8</v>
      </c>
      <c r="V73">
        <f t="shared" si="10"/>
        <v>2</v>
      </c>
      <c r="W73">
        <f t="shared" si="11"/>
        <v>0</v>
      </c>
    </row>
    <row r="74" spans="1:23" x14ac:dyDescent="0.25">
      <c r="A74">
        <v>73</v>
      </c>
      <c r="B74" s="5" t="s">
        <v>67</v>
      </c>
      <c r="C74">
        <v>18</v>
      </c>
      <c r="D74">
        <v>26</v>
      </c>
      <c r="E74">
        <v>27</v>
      </c>
      <c r="F74">
        <v>1</v>
      </c>
      <c r="G74">
        <v>17</v>
      </c>
      <c r="H74">
        <v>14</v>
      </c>
      <c r="J74" cm="1">
        <f t="array" ref="J74">SUM(IFERROR(7-MATCH(C74:H74,'BASE VOEUX'!C75:H75,0),0))/21</f>
        <v>0.19047619047619047</v>
      </c>
      <c r="K74">
        <v>0.76190476190476186</v>
      </c>
      <c r="L74">
        <v>0.76190476190476186</v>
      </c>
      <c r="M74">
        <v>0.76190476190476186</v>
      </c>
      <c r="R74">
        <f t="shared" si="6"/>
        <v>14</v>
      </c>
      <c r="S74">
        <f t="shared" si="7"/>
        <v>17</v>
      </c>
      <c r="T74">
        <f t="shared" si="8"/>
        <v>1</v>
      </c>
      <c r="U74">
        <f t="shared" si="9"/>
        <v>27</v>
      </c>
      <c r="V74">
        <f t="shared" si="10"/>
        <v>26</v>
      </c>
      <c r="W74">
        <f t="shared" si="11"/>
        <v>18</v>
      </c>
    </row>
    <row r="75" spans="1:23" x14ac:dyDescent="0.25">
      <c r="A75">
        <v>74</v>
      </c>
      <c r="B75" s="5" t="s">
        <v>68</v>
      </c>
      <c r="C75">
        <v>17</v>
      </c>
      <c r="D75">
        <v>6</v>
      </c>
      <c r="E75">
        <v>26</v>
      </c>
      <c r="F75">
        <v>2</v>
      </c>
      <c r="G75">
        <v>9</v>
      </c>
      <c r="H75">
        <v>18</v>
      </c>
      <c r="J75" cm="1">
        <f t="array" ref="J75">SUM(IFERROR(7-MATCH(C75:H75,'BASE VOEUX'!C76:H76,0),0))/21</f>
        <v>9.5238095238095233E-2</v>
      </c>
      <c r="K75">
        <v>1</v>
      </c>
      <c r="L75">
        <v>1</v>
      </c>
      <c r="M75">
        <v>1</v>
      </c>
      <c r="R75">
        <f t="shared" si="6"/>
        <v>18</v>
      </c>
      <c r="S75">
        <f t="shared" si="7"/>
        <v>9</v>
      </c>
      <c r="T75">
        <f t="shared" si="8"/>
        <v>2</v>
      </c>
      <c r="U75">
        <f t="shared" si="9"/>
        <v>26</v>
      </c>
      <c r="V75">
        <f t="shared" si="10"/>
        <v>6</v>
      </c>
      <c r="W75">
        <f t="shared" si="11"/>
        <v>17</v>
      </c>
    </row>
    <row r="76" spans="1:23" x14ac:dyDescent="0.25">
      <c r="A76">
        <v>75</v>
      </c>
      <c r="B76" s="5" t="s">
        <v>69</v>
      </c>
      <c r="C76">
        <v>26</v>
      </c>
      <c r="D76">
        <v>16</v>
      </c>
      <c r="E76">
        <v>21</v>
      </c>
      <c r="F76">
        <v>3</v>
      </c>
      <c r="G76">
        <v>28</v>
      </c>
      <c r="H76">
        <v>17</v>
      </c>
      <c r="J76" cm="1">
        <f t="array" ref="J76">SUM(IFERROR(7-MATCH(C76:H76,'BASE VOEUX'!C77:H77,0),0))/21</f>
        <v>4.7619047619047616E-2</v>
      </c>
      <c r="K76">
        <v>1</v>
      </c>
      <c r="L76">
        <v>1</v>
      </c>
      <c r="M76">
        <v>1</v>
      </c>
      <c r="R76">
        <f t="shared" si="6"/>
        <v>17</v>
      </c>
      <c r="S76">
        <f t="shared" si="7"/>
        <v>28</v>
      </c>
      <c r="T76">
        <f t="shared" si="8"/>
        <v>3</v>
      </c>
      <c r="U76">
        <f t="shared" si="9"/>
        <v>21</v>
      </c>
      <c r="V76">
        <f t="shared" si="10"/>
        <v>16</v>
      </c>
      <c r="W76">
        <f t="shared" si="11"/>
        <v>26</v>
      </c>
    </row>
    <row r="77" spans="1:23" x14ac:dyDescent="0.25">
      <c r="A77">
        <v>76</v>
      </c>
      <c r="B77" s="5" t="s">
        <v>70</v>
      </c>
      <c r="C77">
        <v>19</v>
      </c>
      <c r="D77">
        <v>14</v>
      </c>
      <c r="E77">
        <v>9</v>
      </c>
      <c r="F77">
        <v>23</v>
      </c>
      <c r="G77">
        <v>0</v>
      </c>
      <c r="H77">
        <v>21</v>
      </c>
      <c r="J77" cm="1">
        <f t="array" ref="J77">SUM(IFERROR(7-MATCH(C77:H77,'BASE VOEUX'!C78:H78,0),0))/21</f>
        <v>0</v>
      </c>
      <c r="K77">
        <v>0.76190476190476186</v>
      </c>
      <c r="L77">
        <v>0.76190476190476186</v>
      </c>
      <c r="M77">
        <v>0.76190476190476186</v>
      </c>
      <c r="R77">
        <f t="shared" si="6"/>
        <v>21</v>
      </c>
      <c r="S77">
        <f t="shared" si="7"/>
        <v>0</v>
      </c>
      <c r="T77">
        <f t="shared" si="8"/>
        <v>23</v>
      </c>
      <c r="U77">
        <f t="shared" si="9"/>
        <v>9</v>
      </c>
      <c r="V77">
        <f t="shared" si="10"/>
        <v>14</v>
      </c>
      <c r="W77">
        <f t="shared" si="11"/>
        <v>19</v>
      </c>
    </row>
    <row r="78" spans="1:23" x14ac:dyDescent="0.25">
      <c r="A78">
        <v>77</v>
      </c>
      <c r="B78" s="5" t="s">
        <v>71</v>
      </c>
      <c r="C78">
        <v>8</v>
      </c>
      <c r="E78">
        <v>12</v>
      </c>
      <c r="F78">
        <v>7</v>
      </c>
      <c r="G78">
        <v>20</v>
      </c>
      <c r="H78">
        <v>26</v>
      </c>
      <c r="J78" cm="1">
        <f t="array" ref="J78">SUM(IFERROR(7-MATCH(C78:H78,'BASE VOEUX'!C79:H79,0),0))/21</f>
        <v>0.5714285714285714</v>
      </c>
      <c r="K78">
        <v>0.7142857142857143</v>
      </c>
      <c r="L78">
        <v>0.7142857142857143</v>
      </c>
      <c r="M78">
        <v>0.7142857142857143</v>
      </c>
      <c r="R78">
        <f t="shared" si="6"/>
        <v>26</v>
      </c>
      <c r="S78">
        <f t="shared" si="7"/>
        <v>20</v>
      </c>
      <c r="T78">
        <f t="shared" si="8"/>
        <v>7</v>
      </c>
      <c r="U78">
        <f t="shared" si="9"/>
        <v>12</v>
      </c>
      <c r="V78">
        <f t="shared" si="10"/>
        <v>0</v>
      </c>
      <c r="W78">
        <f t="shared" si="11"/>
        <v>8</v>
      </c>
    </row>
    <row r="79" spans="1:23" x14ac:dyDescent="0.25">
      <c r="A79">
        <v>78</v>
      </c>
      <c r="B79" s="5" t="s">
        <v>72</v>
      </c>
      <c r="C79">
        <v>15</v>
      </c>
      <c r="D79">
        <v>9</v>
      </c>
      <c r="E79">
        <v>2</v>
      </c>
      <c r="F79">
        <v>8</v>
      </c>
      <c r="G79">
        <v>20</v>
      </c>
      <c r="H79">
        <v>6</v>
      </c>
      <c r="J79" cm="1">
        <f t="array" ref="J79">SUM(IFERROR(7-MATCH(C79:H79,'BASE VOEUX'!C80:H80,0),0))/21</f>
        <v>0.38095238095238093</v>
      </c>
      <c r="K79">
        <v>1</v>
      </c>
      <c r="L79">
        <v>1</v>
      </c>
      <c r="M79">
        <v>1</v>
      </c>
      <c r="R79">
        <f t="shared" si="6"/>
        <v>6</v>
      </c>
      <c r="S79">
        <f t="shared" si="7"/>
        <v>20</v>
      </c>
      <c r="T79">
        <f t="shared" si="8"/>
        <v>8</v>
      </c>
      <c r="U79">
        <f t="shared" si="9"/>
        <v>2</v>
      </c>
      <c r="V79">
        <f t="shared" si="10"/>
        <v>9</v>
      </c>
      <c r="W79">
        <f t="shared" si="11"/>
        <v>15</v>
      </c>
    </row>
    <row r="80" spans="1:23" x14ac:dyDescent="0.25">
      <c r="A80">
        <v>79</v>
      </c>
      <c r="B80" s="5" t="s">
        <v>73</v>
      </c>
      <c r="D80">
        <v>15</v>
      </c>
      <c r="H80">
        <v>13</v>
      </c>
      <c r="J80" cm="1">
        <f t="array" ref="J80">SUM(IFERROR(7-MATCH(C80:H80,'BASE VOEUX'!C81:H81,0),0))/21</f>
        <v>0.2857142857142857</v>
      </c>
      <c r="K80">
        <v>4.7619047619047616E-2</v>
      </c>
      <c r="L80">
        <v>4.7619047619047616E-2</v>
      </c>
      <c r="M80">
        <v>4.7619047619047616E-2</v>
      </c>
      <c r="R80">
        <f t="shared" si="6"/>
        <v>13</v>
      </c>
      <c r="S80">
        <f t="shared" si="7"/>
        <v>0</v>
      </c>
      <c r="T80">
        <f t="shared" si="8"/>
        <v>0</v>
      </c>
      <c r="U80">
        <f t="shared" si="9"/>
        <v>0</v>
      </c>
      <c r="V80">
        <f t="shared" si="10"/>
        <v>15</v>
      </c>
      <c r="W80">
        <f t="shared" si="11"/>
        <v>0</v>
      </c>
    </row>
    <row r="81" spans="1:23" x14ac:dyDescent="0.25">
      <c r="A81">
        <v>80</v>
      </c>
      <c r="B81" s="5" t="s">
        <v>74</v>
      </c>
      <c r="C81">
        <v>28</v>
      </c>
      <c r="D81">
        <v>9</v>
      </c>
      <c r="E81">
        <v>0</v>
      </c>
      <c r="F81">
        <v>6</v>
      </c>
      <c r="G81">
        <v>25</v>
      </c>
      <c r="H81">
        <v>7</v>
      </c>
      <c r="J81" cm="1">
        <f t="array" ref="J81">SUM(IFERROR(7-MATCH(C81:H81,'BASE VOEUX'!C82:H82,0),0))/21</f>
        <v>0.19047619047619047</v>
      </c>
      <c r="K81">
        <v>1</v>
      </c>
      <c r="L81">
        <v>1</v>
      </c>
      <c r="M81">
        <v>1</v>
      </c>
      <c r="R81">
        <f t="shared" si="6"/>
        <v>7</v>
      </c>
      <c r="S81">
        <f t="shared" si="7"/>
        <v>25</v>
      </c>
      <c r="T81">
        <f t="shared" si="8"/>
        <v>6</v>
      </c>
      <c r="U81">
        <f t="shared" si="9"/>
        <v>0</v>
      </c>
      <c r="V81">
        <f t="shared" si="10"/>
        <v>9</v>
      </c>
      <c r="W81">
        <f t="shared" si="11"/>
        <v>28</v>
      </c>
    </row>
    <row r="82" spans="1:23" x14ac:dyDescent="0.25">
      <c r="A82">
        <v>81</v>
      </c>
      <c r="B82" s="5" t="s">
        <v>75</v>
      </c>
      <c r="C82">
        <v>25</v>
      </c>
      <c r="D82">
        <v>18</v>
      </c>
      <c r="E82">
        <v>17</v>
      </c>
      <c r="F82">
        <v>19</v>
      </c>
      <c r="G82">
        <v>0</v>
      </c>
      <c r="H82">
        <v>16</v>
      </c>
      <c r="J82" cm="1">
        <f t="array" ref="J82">SUM(IFERROR(7-MATCH(C82:H82,'BASE VOEUX'!C83:H83,0),0))/21</f>
        <v>0.14285714285714285</v>
      </c>
      <c r="K82">
        <v>1</v>
      </c>
      <c r="L82">
        <v>1</v>
      </c>
      <c r="M82">
        <v>1</v>
      </c>
      <c r="R82">
        <f t="shared" si="6"/>
        <v>16</v>
      </c>
      <c r="S82">
        <f t="shared" si="7"/>
        <v>0</v>
      </c>
      <c r="T82">
        <f t="shared" si="8"/>
        <v>19</v>
      </c>
      <c r="U82">
        <f t="shared" si="9"/>
        <v>17</v>
      </c>
      <c r="V82">
        <f t="shared" si="10"/>
        <v>18</v>
      </c>
      <c r="W82">
        <f t="shared" si="11"/>
        <v>25</v>
      </c>
    </row>
    <row r="83" spans="1:23" x14ac:dyDescent="0.25">
      <c r="A83">
        <v>82</v>
      </c>
      <c r="B83" s="5" t="s">
        <v>76</v>
      </c>
      <c r="C83">
        <v>10</v>
      </c>
      <c r="D83">
        <v>25</v>
      </c>
      <c r="E83">
        <v>23</v>
      </c>
      <c r="F83">
        <v>16</v>
      </c>
      <c r="G83">
        <v>0</v>
      </c>
      <c r="H83">
        <v>21</v>
      </c>
      <c r="J83" cm="1">
        <f t="array" ref="J83">SUM(IFERROR(7-MATCH(C83:H83,'BASE VOEUX'!C84:H84,0),0))/21</f>
        <v>0.14285714285714285</v>
      </c>
      <c r="K83">
        <v>1</v>
      </c>
      <c r="L83">
        <v>1</v>
      </c>
      <c r="M83">
        <v>1</v>
      </c>
      <c r="R83">
        <f t="shared" si="6"/>
        <v>21</v>
      </c>
      <c r="S83">
        <f t="shared" si="7"/>
        <v>0</v>
      </c>
      <c r="T83">
        <f t="shared" si="8"/>
        <v>16</v>
      </c>
      <c r="U83">
        <f t="shared" si="9"/>
        <v>23</v>
      </c>
      <c r="V83">
        <f t="shared" si="10"/>
        <v>25</v>
      </c>
      <c r="W83">
        <f t="shared" si="11"/>
        <v>10</v>
      </c>
    </row>
    <row r="84" spans="1:23" x14ac:dyDescent="0.25">
      <c r="A84">
        <v>83</v>
      </c>
      <c r="B84" s="5" t="s">
        <v>77</v>
      </c>
      <c r="C84">
        <v>2</v>
      </c>
      <c r="D84">
        <v>8</v>
      </c>
      <c r="E84">
        <v>20</v>
      </c>
      <c r="F84">
        <v>5</v>
      </c>
      <c r="G84">
        <v>25</v>
      </c>
      <c r="H84">
        <v>0</v>
      </c>
      <c r="J84" cm="1">
        <f t="array" ref="J84">SUM(IFERROR(7-MATCH(C84:H84,'BASE VOEUX'!C85:H85,0),0))/21</f>
        <v>0.42857142857142855</v>
      </c>
      <c r="K84">
        <v>1</v>
      </c>
      <c r="L84">
        <v>1</v>
      </c>
      <c r="M84">
        <v>1</v>
      </c>
      <c r="R84">
        <f t="shared" si="6"/>
        <v>0</v>
      </c>
      <c r="S84">
        <f t="shared" si="7"/>
        <v>25</v>
      </c>
      <c r="T84">
        <f t="shared" si="8"/>
        <v>5</v>
      </c>
      <c r="U84">
        <f t="shared" si="9"/>
        <v>20</v>
      </c>
      <c r="V84">
        <f t="shared" si="10"/>
        <v>8</v>
      </c>
      <c r="W84">
        <f t="shared" si="11"/>
        <v>2</v>
      </c>
    </row>
    <row r="85" spans="1:23" x14ac:dyDescent="0.25">
      <c r="A85">
        <v>84</v>
      </c>
      <c r="B85" s="5" t="s">
        <v>78</v>
      </c>
      <c r="C85">
        <v>25</v>
      </c>
      <c r="D85">
        <v>2</v>
      </c>
      <c r="E85">
        <v>14</v>
      </c>
      <c r="F85">
        <v>19</v>
      </c>
      <c r="G85">
        <v>10</v>
      </c>
      <c r="H85">
        <v>26</v>
      </c>
      <c r="J85" cm="1">
        <f t="array" ref="J85">SUM(IFERROR(7-MATCH(C85:H85,'BASE VOEUX'!C86:H86,0),0))/21</f>
        <v>0.33333333333333331</v>
      </c>
      <c r="K85">
        <v>1</v>
      </c>
      <c r="L85">
        <v>1</v>
      </c>
      <c r="M85">
        <v>1</v>
      </c>
      <c r="R85">
        <f t="shared" si="6"/>
        <v>26</v>
      </c>
      <c r="S85">
        <f t="shared" si="7"/>
        <v>10</v>
      </c>
      <c r="T85">
        <f t="shared" si="8"/>
        <v>19</v>
      </c>
      <c r="U85">
        <f t="shared" si="9"/>
        <v>14</v>
      </c>
      <c r="V85">
        <f t="shared" si="10"/>
        <v>2</v>
      </c>
      <c r="W85">
        <f t="shared" si="11"/>
        <v>25</v>
      </c>
    </row>
    <row r="86" spans="1:23" x14ac:dyDescent="0.25">
      <c r="A86">
        <v>85</v>
      </c>
      <c r="B86" s="5" t="s">
        <v>2</v>
      </c>
      <c r="C86">
        <v>0</v>
      </c>
      <c r="D86">
        <v>21</v>
      </c>
      <c r="E86">
        <v>25</v>
      </c>
      <c r="F86">
        <v>16</v>
      </c>
      <c r="G86">
        <v>26</v>
      </c>
      <c r="H86">
        <v>28</v>
      </c>
      <c r="J86" cm="1">
        <f t="array" ref="J86">SUM(IFERROR(7-MATCH(C86:H86,'BASE VOEUX'!C87:H87,0),0))/21</f>
        <v>0</v>
      </c>
      <c r="K86">
        <v>1</v>
      </c>
      <c r="L86">
        <v>1</v>
      </c>
      <c r="M86">
        <v>1</v>
      </c>
      <c r="R86">
        <f t="shared" si="6"/>
        <v>28</v>
      </c>
      <c r="S86">
        <f t="shared" si="7"/>
        <v>26</v>
      </c>
      <c r="T86">
        <f t="shared" si="8"/>
        <v>16</v>
      </c>
      <c r="U86">
        <f t="shared" si="9"/>
        <v>25</v>
      </c>
      <c r="V86">
        <f t="shared" si="10"/>
        <v>21</v>
      </c>
      <c r="W86">
        <f t="shared" si="11"/>
        <v>0</v>
      </c>
    </row>
    <row r="87" spans="1:23" x14ac:dyDescent="0.25">
      <c r="A87">
        <v>86</v>
      </c>
      <c r="B87" s="5" t="s">
        <v>79</v>
      </c>
      <c r="C87">
        <v>2</v>
      </c>
      <c r="D87">
        <v>26</v>
      </c>
      <c r="E87">
        <v>17</v>
      </c>
      <c r="F87">
        <v>13</v>
      </c>
      <c r="G87">
        <v>1</v>
      </c>
      <c r="H87">
        <v>3</v>
      </c>
      <c r="J87" cm="1">
        <f t="array" ref="J87">SUM(IFERROR(7-MATCH(C87:H87,'BASE VOEUX'!C88:H88,0),0))/21</f>
        <v>0.19047619047619047</v>
      </c>
      <c r="K87">
        <v>1</v>
      </c>
      <c r="L87">
        <v>1</v>
      </c>
      <c r="M87">
        <v>1</v>
      </c>
      <c r="R87">
        <f t="shared" si="6"/>
        <v>3</v>
      </c>
      <c r="S87">
        <f t="shared" si="7"/>
        <v>1</v>
      </c>
      <c r="T87">
        <f t="shared" si="8"/>
        <v>13</v>
      </c>
      <c r="U87">
        <f t="shared" si="9"/>
        <v>17</v>
      </c>
      <c r="V87">
        <f t="shared" si="10"/>
        <v>26</v>
      </c>
      <c r="W87">
        <f t="shared" si="11"/>
        <v>2</v>
      </c>
    </row>
    <row r="88" spans="1:23" x14ac:dyDescent="0.25">
      <c r="A88">
        <v>87</v>
      </c>
      <c r="B88" s="5" t="s">
        <v>80</v>
      </c>
      <c r="C88">
        <v>0</v>
      </c>
      <c r="D88">
        <v>6</v>
      </c>
      <c r="E88">
        <v>20</v>
      </c>
      <c r="F88">
        <v>19</v>
      </c>
      <c r="G88">
        <v>0</v>
      </c>
      <c r="H88">
        <v>15</v>
      </c>
      <c r="J88" cm="1">
        <f t="array" ref="J88">SUM(IFERROR(7-MATCH(C88:H88,'BASE VOEUX'!C89:H89,0),0))/21</f>
        <v>0.42857142857142855</v>
      </c>
      <c r="K88">
        <v>1</v>
      </c>
      <c r="L88">
        <v>1</v>
      </c>
      <c r="M88">
        <v>1</v>
      </c>
      <c r="R88">
        <f t="shared" si="6"/>
        <v>15</v>
      </c>
      <c r="S88">
        <f t="shared" si="7"/>
        <v>0</v>
      </c>
      <c r="T88">
        <f t="shared" si="8"/>
        <v>19</v>
      </c>
      <c r="U88">
        <f t="shared" si="9"/>
        <v>20</v>
      </c>
      <c r="V88">
        <f t="shared" si="10"/>
        <v>6</v>
      </c>
      <c r="W88">
        <f t="shared" si="11"/>
        <v>0</v>
      </c>
    </row>
    <row r="89" spans="1:23" x14ac:dyDescent="0.25">
      <c r="A89">
        <v>88</v>
      </c>
      <c r="B89" s="5" t="s">
        <v>81</v>
      </c>
      <c r="C89">
        <v>14</v>
      </c>
      <c r="D89">
        <v>25</v>
      </c>
      <c r="E89">
        <v>14</v>
      </c>
      <c r="F89">
        <v>20</v>
      </c>
      <c r="G89">
        <v>9</v>
      </c>
      <c r="H89">
        <v>7</v>
      </c>
      <c r="J89" cm="1">
        <f t="array" ref="J89">SUM(IFERROR(7-MATCH(C89:H89,'BASE VOEUX'!C90:H90,0),0))/21</f>
        <v>0.80952380952380953</v>
      </c>
      <c r="K89">
        <v>0.76190476190476186</v>
      </c>
      <c r="L89">
        <v>0.76190476190476186</v>
      </c>
      <c r="M89">
        <v>0.76190476190476186</v>
      </c>
      <c r="R89">
        <f t="shared" si="6"/>
        <v>7</v>
      </c>
      <c r="S89">
        <f t="shared" si="7"/>
        <v>9</v>
      </c>
      <c r="T89">
        <f t="shared" si="8"/>
        <v>20</v>
      </c>
      <c r="U89">
        <f t="shared" si="9"/>
        <v>14</v>
      </c>
      <c r="V89">
        <f t="shared" si="10"/>
        <v>25</v>
      </c>
      <c r="W89">
        <f t="shared" si="11"/>
        <v>14</v>
      </c>
    </row>
    <row r="90" spans="1:23" x14ac:dyDescent="0.25">
      <c r="A90">
        <v>89</v>
      </c>
      <c r="B90" s="5" t="s">
        <v>82</v>
      </c>
      <c r="C90">
        <v>0</v>
      </c>
      <c r="D90">
        <v>0</v>
      </c>
      <c r="E90">
        <v>13</v>
      </c>
      <c r="F90">
        <v>0</v>
      </c>
      <c r="G90">
        <v>0</v>
      </c>
      <c r="H90">
        <v>0</v>
      </c>
      <c r="J90" cm="1">
        <f t="array" ref="J90">SUM(IFERROR(7-MATCH(C90:H90,'BASE VOEUX'!C91:H91,0),0))/21</f>
        <v>0</v>
      </c>
      <c r="K90">
        <v>0</v>
      </c>
      <c r="L90">
        <v>0</v>
      </c>
      <c r="M90">
        <v>4.7619047619047616E-2</v>
      </c>
      <c r="R90">
        <f t="shared" si="6"/>
        <v>0</v>
      </c>
      <c r="S90">
        <f t="shared" si="7"/>
        <v>0</v>
      </c>
      <c r="T90">
        <f t="shared" si="8"/>
        <v>0</v>
      </c>
      <c r="U90">
        <f t="shared" si="9"/>
        <v>13</v>
      </c>
      <c r="V90">
        <f t="shared" si="10"/>
        <v>0</v>
      </c>
      <c r="W90">
        <f t="shared" si="11"/>
        <v>0</v>
      </c>
    </row>
    <row r="91" spans="1:23" x14ac:dyDescent="0.25">
      <c r="A91">
        <v>90</v>
      </c>
      <c r="B91" s="5" t="s">
        <v>83</v>
      </c>
      <c r="C91">
        <v>26</v>
      </c>
      <c r="D91">
        <v>9</v>
      </c>
      <c r="E91">
        <v>0</v>
      </c>
      <c r="F91">
        <v>15</v>
      </c>
      <c r="G91">
        <v>21</v>
      </c>
      <c r="H91">
        <v>23</v>
      </c>
      <c r="J91" cm="1">
        <f t="array" ref="J91">SUM(IFERROR(7-MATCH(C91:H91,'BASE VOEUX'!C92:H92,0),0))/21</f>
        <v>9.5238095238095233E-2</v>
      </c>
      <c r="K91">
        <v>1</v>
      </c>
      <c r="L91">
        <v>1</v>
      </c>
      <c r="M91">
        <v>1</v>
      </c>
      <c r="R91">
        <f t="shared" si="6"/>
        <v>23</v>
      </c>
      <c r="S91">
        <f t="shared" si="7"/>
        <v>21</v>
      </c>
      <c r="T91">
        <f t="shared" si="8"/>
        <v>15</v>
      </c>
      <c r="U91">
        <f t="shared" si="9"/>
        <v>0</v>
      </c>
      <c r="V91">
        <f t="shared" si="10"/>
        <v>9</v>
      </c>
      <c r="W91">
        <f t="shared" si="11"/>
        <v>26</v>
      </c>
    </row>
    <row r="92" spans="1:23" x14ac:dyDescent="0.25">
      <c r="A92">
        <v>91</v>
      </c>
      <c r="B92" s="5" t="s">
        <v>84</v>
      </c>
      <c r="C92">
        <v>0</v>
      </c>
      <c r="D92">
        <v>25</v>
      </c>
      <c r="E92">
        <v>7</v>
      </c>
      <c r="F92">
        <v>14</v>
      </c>
      <c r="G92">
        <v>28</v>
      </c>
      <c r="H92">
        <v>2</v>
      </c>
      <c r="J92" cm="1">
        <f t="array" ref="J92">SUM(IFERROR(7-MATCH(C92:H92,'BASE VOEUX'!C93:H93,0),0))/21</f>
        <v>0</v>
      </c>
      <c r="K92">
        <v>0.7142857142857143</v>
      </c>
      <c r="L92">
        <v>0.7142857142857143</v>
      </c>
      <c r="M92">
        <v>0.7142857142857143</v>
      </c>
      <c r="R92">
        <f t="shared" si="6"/>
        <v>2</v>
      </c>
      <c r="S92">
        <f t="shared" si="7"/>
        <v>28</v>
      </c>
      <c r="T92">
        <f t="shared" si="8"/>
        <v>14</v>
      </c>
      <c r="U92">
        <f t="shared" si="9"/>
        <v>7</v>
      </c>
      <c r="V92">
        <f t="shared" si="10"/>
        <v>25</v>
      </c>
      <c r="W92">
        <f t="shared" si="11"/>
        <v>0</v>
      </c>
    </row>
    <row r="93" spans="1:23" x14ac:dyDescent="0.25">
      <c r="A93">
        <v>92</v>
      </c>
      <c r="B93" s="5" t="s">
        <v>85</v>
      </c>
      <c r="C93">
        <v>19</v>
      </c>
      <c r="D93">
        <v>9</v>
      </c>
      <c r="E93">
        <v>23</v>
      </c>
      <c r="F93">
        <v>23</v>
      </c>
      <c r="G93">
        <v>14</v>
      </c>
      <c r="H93">
        <v>13</v>
      </c>
      <c r="J93" cm="1">
        <f t="array" ref="J93">SUM(IFERROR(7-MATCH(C93:H93,'BASE VOEUX'!C94:H94,0),0))/21</f>
        <v>0.33333333333333331</v>
      </c>
      <c r="K93">
        <v>0.76190476190476186</v>
      </c>
      <c r="L93">
        <v>0.61904761904761907</v>
      </c>
      <c r="M93">
        <v>0.5714285714285714</v>
      </c>
      <c r="R93">
        <f t="shared" si="6"/>
        <v>13</v>
      </c>
      <c r="S93">
        <f t="shared" si="7"/>
        <v>14</v>
      </c>
      <c r="T93">
        <f t="shared" si="8"/>
        <v>23</v>
      </c>
      <c r="U93">
        <f t="shared" si="9"/>
        <v>23</v>
      </c>
      <c r="V93">
        <f t="shared" si="10"/>
        <v>9</v>
      </c>
      <c r="W93">
        <f t="shared" si="11"/>
        <v>19</v>
      </c>
    </row>
    <row r="94" spans="1:23" x14ac:dyDescent="0.25">
      <c r="A94">
        <v>93</v>
      </c>
      <c r="B94" s="5" t="s">
        <v>67</v>
      </c>
      <c r="C94">
        <v>26</v>
      </c>
      <c r="D94">
        <v>17</v>
      </c>
      <c r="E94">
        <v>18</v>
      </c>
      <c r="F94">
        <v>25</v>
      </c>
      <c r="G94">
        <v>19</v>
      </c>
      <c r="H94">
        <v>2</v>
      </c>
      <c r="J94" cm="1">
        <f t="array" ref="J94">SUM(IFERROR(7-MATCH(C94:H94,'BASE VOEUX'!C95:H95,0),0))/21</f>
        <v>4.7619047619047616E-2</v>
      </c>
      <c r="K94">
        <v>1</v>
      </c>
      <c r="L94">
        <v>1</v>
      </c>
      <c r="M94">
        <v>1</v>
      </c>
      <c r="R94">
        <f t="shared" si="6"/>
        <v>2</v>
      </c>
      <c r="S94">
        <f t="shared" si="7"/>
        <v>19</v>
      </c>
      <c r="T94">
        <f t="shared" si="8"/>
        <v>25</v>
      </c>
      <c r="U94">
        <f t="shared" si="9"/>
        <v>18</v>
      </c>
      <c r="V94">
        <f t="shared" si="10"/>
        <v>17</v>
      </c>
      <c r="W94">
        <f t="shared" si="11"/>
        <v>26</v>
      </c>
    </row>
    <row r="95" spans="1:23" x14ac:dyDescent="0.25">
      <c r="A95">
        <v>94</v>
      </c>
      <c r="B95" s="5" t="s">
        <v>86</v>
      </c>
      <c r="C95">
        <v>25</v>
      </c>
      <c r="D95">
        <v>23</v>
      </c>
      <c r="E95">
        <v>21</v>
      </c>
      <c r="F95">
        <v>14</v>
      </c>
      <c r="G95">
        <v>19</v>
      </c>
      <c r="H95">
        <v>16</v>
      </c>
      <c r="J95" cm="1">
        <f t="array" ref="J95">SUM(IFERROR(7-MATCH(C95:H95,'BASE VOEUX'!C96:H96,0),0))/21</f>
        <v>0.23809523809523808</v>
      </c>
      <c r="K95">
        <v>1</v>
      </c>
      <c r="L95">
        <v>0.80952380952380953</v>
      </c>
      <c r="M95">
        <v>1</v>
      </c>
      <c r="R95">
        <f t="shared" si="6"/>
        <v>16</v>
      </c>
      <c r="S95">
        <f t="shared" si="7"/>
        <v>19</v>
      </c>
      <c r="T95">
        <f t="shared" si="8"/>
        <v>14</v>
      </c>
      <c r="U95">
        <f t="shared" si="9"/>
        <v>21</v>
      </c>
      <c r="V95">
        <f t="shared" si="10"/>
        <v>23</v>
      </c>
      <c r="W95">
        <f t="shared" si="11"/>
        <v>25</v>
      </c>
    </row>
    <row r="96" spans="1:23" x14ac:dyDescent="0.25">
      <c r="A96">
        <v>95</v>
      </c>
      <c r="B96" s="5" t="s">
        <v>87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J96" cm="1">
        <f t="array" ref="J96">SUM(IFERROR(7-MATCH(C96:H96,'BASE VOEUX'!C97:H97,0),0))/21</f>
        <v>0</v>
      </c>
      <c r="K96">
        <v>0</v>
      </c>
      <c r="L96">
        <v>0</v>
      </c>
      <c r="M96">
        <v>0</v>
      </c>
      <c r="R96">
        <f t="shared" si="6"/>
        <v>0</v>
      </c>
      <c r="S96">
        <f t="shared" si="7"/>
        <v>0</v>
      </c>
      <c r="T96">
        <f t="shared" si="8"/>
        <v>0</v>
      </c>
      <c r="U96">
        <f t="shared" si="9"/>
        <v>0</v>
      </c>
      <c r="V96">
        <f t="shared" si="10"/>
        <v>0</v>
      </c>
      <c r="W96">
        <f t="shared" si="11"/>
        <v>0</v>
      </c>
    </row>
    <row r="97" spans="1:23" x14ac:dyDescent="0.25">
      <c r="A97">
        <v>96</v>
      </c>
      <c r="B97" s="5" t="s">
        <v>88</v>
      </c>
      <c r="C97">
        <v>26</v>
      </c>
      <c r="D97">
        <v>3</v>
      </c>
      <c r="E97">
        <v>0</v>
      </c>
      <c r="F97">
        <v>10</v>
      </c>
      <c r="G97">
        <v>13</v>
      </c>
      <c r="H97">
        <v>15</v>
      </c>
      <c r="J97" cm="1">
        <f t="array" ref="J97">SUM(IFERROR(7-MATCH(C97:H97,'BASE VOEUX'!C98:H98,0),0))/21</f>
        <v>0</v>
      </c>
      <c r="K97">
        <v>1</v>
      </c>
      <c r="L97">
        <v>1</v>
      </c>
      <c r="M97">
        <v>1</v>
      </c>
      <c r="R97">
        <f t="shared" si="6"/>
        <v>15</v>
      </c>
      <c r="S97">
        <f t="shared" si="7"/>
        <v>13</v>
      </c>
      <c r="T97">
        <f t="shared" si="8"/>
        <v>10</v>
      </c>
      <c r="U97">
        <f t="shared" si="9"/>
        <v>0</v>
      </c>
      <c r="V97">
        <f t="shared" si="10"/>
        <v>3</v>
      </c>
      <c r="W97">
        <f t="shared" si="11"/>
        <v>26</v>
      </c>
    </row>
    <row r="98" spans="1:23" x14ac:dyDescent="0.25">
      <c r="A98">
        <v>97</v>
      </c>
      <c r="B98" s="5" t="s">
        <v>89</v>
      </c>
      <c r="C98">
        <v>9</v>
      </c>
      <c r="D98">
        <v>6</v>
      </c>
      <c r="E98">
        <v>21</v>
      </c>
      <c r="F98">
        <v>8</v>
      </c>
      <c r="G98">
        <v>15</v>
      </c>
      <c r="H98">
        <v>10</v>
      </c>
      <c r="J98" cm="1">
        <f t="array" ref="J98">SUM(IFERROR(7-MATCH(C98:H98,'BASE VOEUX'!C99:H99,0),0))/21</f>
        <v>0.23809523809523808</v>
      </c>
      <c r="K98">
        <v>1</v>
      </c>
      <c r="L98">
        <v>1</v>
      </c>
      <c r="M98">
        <v>1</v>
      </c>
      <c r="R98">
        <f t="shared" si="6"/>
        <v>10</v>
      </c>
      <c r="S98">
        <f t="shared" si="7"/>
        <v>15</v>
      </c>
      <c r="T98">
        <f t="shared" si="8"/>
        <v>8</v>
      </c>
      <c r="U98">
        <f t="shared" si="9"/>
        <v>21</v>
      </c>
      <c r="V98">
        <f t="shared" si="10"/>
        <v>6</v>
      </c>
      <c r="W98">
        <f t="shared" si="11"/>
        <v>9</v>
      </c>
    </row>
    <row r="99" spans="1:23" x14ac:dyDescent="0.25">
      <c r="A99">
        <v>98</v>
      </c>
      <c r="B99" s="5" t="s">
        <v>90</v>
      </c>
      <c r="C99">
        <v>13</v>
      </c>
      <c r="D99">
        <v>14</v>
      </c>
      <c r="E99">
        <v>17</v>
      </c>
      <c r="F99">
        <v>2</v>
      </c>
      <c r="G99">
        <v>8</v>
      </c>
      <c r="H99">
        <v>16</v>
      </c>
      <c r="J99" cm="1">
        <f t="array" ref="J99">SUM(IFERROR(7-MATCH(C99:H99,'BASE VOEUX'!C100:H100,0),0))/21</f>
        <v>0.7142857142857143</v>
      </c>
      <c r="K99">
        <v>0.80952380952380953</v>
      </c>
      <c r="L99">
        <v>1</v>
      </c>
      <c r="M99">
        <v>0.52380952380952384</v>
      </c>
      <c r="R99">
        <f t="shared" si="6"/>
        <v>16</v>
      </c>
      <c r="S99">
        <f t="shared" si="7"/>
        <v>8</v>
      </c>
      <c r="T99">
        <f t="shared" si="8"/>
        <v>2</v>
      </c>
      <c r="U99">
        <f t="shared" si="9"/>
        <v>17</v>
      </c>
      <c r="V99">
        <f t="shared" si="10"/>
        <v>14</v>
      </c>
      <c r="W99">
        <f t="shared" si="11"/>
        <v>13</v>
      </c>
    </row>
    <row r="100" spans="1:23" x14ac:dyDescent="0.25">
      <c r="A100">
        <v>99</v>
      </c>
      <c r="B100" s="5" t="s">
        <v>91</v>
      </c>
      <c r="C100">
        <v>10</v>
      </c>
      <c r="D100">
        <v>24</v>
      </c>
      <c r="E100">
        <v>13</v>
      </c>
      <c r="F100">
        <v>25</v>
      </c>
      <c r="G100">
        <v>3</v>
      </c>
      <c r="H100">
        <v>21</v>
      </c>
      <c r="J100" cm="1">
        <f t="array" ref="J100">SUM(IFERROR(7-MATCH(C100:H100,'BASE VOEUX'!C101:H101,0),0))/21</f>
        <v>0</v>
      </c>
      <c r="K100">
        <v>1</v>
      </c>
      <c r="L100">
        <v>1</v>
      </c>
      <c r="M100">
        <v>0.7142857142857143</v>
      </c>
      <c r="R100">
        <f t="shared" si="6"/>
        <v>21</v>
      </c>
      <c r="S100">
        <f t="shared" si="7"/>
        <v>3</v>
      </c>
      <c r="T100">
        <f t="shared" si="8"/>
        <v>25</v>
      </c>
      <c r="U100">
        <f t="shared" si="9"/>
        <v>13</v>
      </c>
      <c r="V100">
        <f t="shared" si="10"/>
        <v>24</v>
      </c>
      <c r="W100">
        <f t="shared" si="11"/>
        <v>10</v>
      </c>
    </row>
    <row r="101" spans="1:23" x14ac:dyDescent="0.25">
      <c r="A101">
        <v>100</v>
      </c>
      <c r="B101" s="5" t="s">
        <v>92</v>
      </c>
      <c r="C101">
        <v>25</v>
      </c>
      <c r="D101">
        <v>23</v>
      </c>
      <c r="E101">
        <v>12</v>
      </c>
      <c r="F101">
        <v>16</v>
      </c>
      <c r="G101">
        <v>9</v>
      </c>
      <c r="H101">
        <v>6</v>
      </c>
      <c r="J101" cm="1">
        <f t="array" ref="J101">SUM(IFERROR(7-MATCH(C101:H101,'BASE VOEUX'!C102:H102,0),0))/21</f>
        <v>0.52380952380952384</v>
      </c>
      <c r="K101">
        <v>1</v>
      </c>
      <c r="L101">
        <v>1</v>
      </c>
      <c r="M101">
        <v>1</v>
      </c>
      <c r="R101">
        <f t="shared" si="6"/>
        <v>6</v>
      </c>
      <c r="S101">
        <f t="shared" si="7"/>
        <v>9</v>
      </c>
      <c r="T101">
        <f t="shared" si="8"/>
        <v>16</v>
      </c>
      <c r="U101">
        <f t="shared" si="9"/>
        <v>12</v>
      </c>
      <c r="V101">
        <f t="shared" si="10"/>
        <v>23</v>
      </c>
      <c r="W101">
        <f t="shared" si="11"/>
        <v>25</v>
      </c>
    </row>
    <row r="102" spans="1:23" x14ac:dyDescent="0.25">
      <c r="A102">
        <v>101</v>
      </c>
      <c r="B102" s="5" t="s">
        <v>93</v>
      </c>
      <c r="C102">
        <v>21</v>
      </c>
      <c r="D102">
        <v>25</v>
      </c>
      <c r="E102">
        <v>0</v>
      </c>
      <c r="F102">
        <v>10</v>
      </c>
      <c r="G102">
        <v>28</v>
      </c>
      <c r="H102">
        <v>7</v>
      </c>
      <c r="J102" cm="1">
        <f t="array" ref="J102">SUM(IFERROR(7-MATCH(C102:H102,'BASE VOEUX'!C103:H103,0),0))/21</f>
        <v>0.42857142857142855</v>
      </c>
      <c r="K102">
        <v>1</v>
      </c>
      <c r="L102">
        <v>1</v>
      </c>
      <c r="M102">
        <v>1</v>
      </c>
      <c r="R102">
        <f t="shared" si="6"/>
        <v>7</v>
      </c>
      <c r="S102">
        <f t="shared" si="7"/>
        <v>28</v>
      </c>
      <c r="T102">
        <f t="shared" si="8"/>
        <v>10</v>
      </c>
      <c r="U102">
        <f t="shared" si="9"/>
        <v>0</v>
      </c>
      <c r="V102">
        <f t="shared" si="10"/>
        <v>25</v>
      </c>
      <c r="W102">
        <f t="shared" si="11"/>
        <v>21</v>
      </c>
    </row>
    <row r="103" spans="1:23" x14ac:dyDescent="0.25">
      <c r="A103">
        <v>102</v>
      </c>
      <c r="B103" s="5" t="s">
        <v>94</v>
      </c>
      <c r="C103">
        <v>16</v>
      </c>
      <c r="D103">
        <v>8</v>
      </c>
      <c r="E103">
        <v>25</v>
      </c>
      <c r="F103">
        <v>28</v>
      </c>
      <c r="G103">
        <v>10</v>
      </c>
      <c r="H103">
        <v>7</v>
      </c>
      <c r="J103" cm="1">
        <f t="array" ref="J103">SUM(IFERROR(7-MATCH(C103:H103,'BASE VOEUX'!C104:H104,0),0))/21</f>
        <v>0.38095238095238093</v>
      </c>
      <c r="K103">
        <v>1</v>
      </c>
      <c r="L103">
        <v>1</v>
      </c>
      <c r="M103">
        <v>1</v>
      </c>
      <c r="R103">
        <f t="shared" si="6"/>
        <v>7</v>
      </c>
      <c r="S103">
        <f t="shared" si="7"/>
        <v>10</v>
      </c>
      <c r="T103">
        <f t="shared" si="8"/>
        <v>28</v>
      </c>
      <c r="U103">
        <f t="shared" si="9"/>
        <v>25</v>
      </c>
      <c r="V103">
        <f t="shared" si="10"/>
        <v>8</v>
      </c>
      <c r="W103">
        <f t="shared" si="11"/>
        <v>16</v>
      </c>
    </row>
    <row r="104" spans="1:23" x14ac:dyDescent="0.25">
      <c r="A104">
        <v>103</v>
      </c>
      <c r="B104" s="5" t="s">
        <v>95</v>
      </c>
      <c r="C104">
        <v>28</v>
      </c>
      <c r="D104">
        <v>20</v>
      </c>
      <c r="E104">
        <v>9</v>
      </c>
      <c r="F104">
        <v>8</v>
      </c>
      <c r="G104">
        <v>0</v>
      </c>
      <c r="H104">
        <v>14</v>
      </c>
      <c r="J104" cm="1">
        <f t="array" ref="J104">SUM(IFERROR(7-MATCH(C104:H104,'BASE VOEUX'!C105:H105,0),0))/21</f>
        <v>0</v>
      </c>
      <c r="K104">
        <v>1</v>
      </c>
      <c r="L104">
        <v>1</v>
      </c>
      <c r="M104">
        <v>1</v>
      </c>
      <c r="R104">
        <f t="shared" si="6"/>
        <v>14</v>
      </c>
      <c r="S104">
        <f t="shared" si="7"/>
        <v>0</v>
      </c>
      <c r="T104">
        <f t="shared" si="8"/>
        <v>8</v>
      </c>
      <c r="U104">
        <f t="shared" si="9"/>
        <v>9</v>
      </c>
      <c r="V104">
        <f t="shared" si="10"/>
        <v>20</v>
      </c>
      <c r="W104">
        <f t="shared" si="11"/>
        <v>28</v>
      </c>
    </row>
    <row r="105" spans="1:23" x14ac:dyDescent="0.25">
      <c r="A105">
        <v>104</v>
      </c>
      <c r="B105" s="5" t="s">
        <v>96</v>
      </c>
      <c r="C105">
        <v>23</v>
      </c>
      <c r="D105">
        <v>13</v>
      </c>
      <c r="E105">
        <v>12</v>
      </c>
      <c r="F105">
        <v>10</v>
      </c>
      <c r="G105">
        <v>21</v>
      </c>
      <c r="H105">
        <v>16</v>
      </c>
      <c r="J105" cm="1">
        <f t="array" ref="J105">SUM(IFERROR(7-MATCH(C105:H105,'BASE VOEUX'!C106:H106,0),0))/21</f>
        <v>0.19047619047619047</v>
      </c>
      <c r="K105">
        <v>1</v>
      </c>
      <c r="L105">
        <v>1</v>
      </c>
      <c r="M105">
        <v>1</v>
      </c>
      <c r="R105">
        <f t="shared" si="6"/>
        <v>16</v>
      </c>
      <c r="S105">
        <f t="shared" si="7"/>
        <v>21</v>
      </c>
      <c r="T105">
        <f t="shared" si="8"/>
        <v>10</v>
      </c>
      <c r="U105">
        <f t="shared" si="9"/>
        <v>12</v>
      </c>
      <c r="V105">
        <f t="shared" si="10"/>
        <v>13</v>
      </c>
      <c r="W105">
        <f t="shared" si="11"/>
        <v>23</v>
      </c>
    </row>
    <row r="106" spans="1:23" x14ac:dyDescent="0.25">
      <c r="A106">
        <v>105</v>
      </c>
      <c r="B106" s="5" t="s">
        <v>97</v>
      </c>
      <c r="C106">
        <v>16</v>
      </c>
      <c r="D106">
        <v>24</v>
      </c>
      <c r="E106">
        <v>20</v>
      </c>
      <c r="F106">
        <v>23</v>
      </c>
      <c r="G106">
        <v>19</v>
      </c>
      <c r="H106">
        <v>0</v>
      </c>
      <c r="J106" cm="1">
        <f t="array" ref="J106">SUM(IFERROR(7-MATCH(C106:H106,'BASE VOEUX'!C107:H107,0),0))/21</f>
        <v>0.2857142857142857</v>
      </c>
      <c r="K106">
        <v>1</v>
      </c>
      <c r="L106">
        <v>1</v>
      </c>
      <c r="M106">
        <v>1</v>
      </c>
      <c r="R106">
        <f t="shared" si="6"/>
        <v>0</v>
      </c>
      <c r="S106">
        <f t="shared" si="7"/>
        <v>19</v>
      </c>
      <c r="T106">
        <f t="shared" si="8"/>
        <v>23</v>
      </c>
      <c r="U106">
        <f t="shared" si="9"/>
        <v>20</v>
      </c>
      <c r="V106">
        <f t="shared" si="10"/>
        <v>24</v>
      </c>
      <c r="W106">
        <f t="shared" si="11"/>
        <v>16</v>
      </c>
    </row>
    <row r="107" spans="1:23" x14ac:dyDescent="0.25">
      <c r="A107">
        <v>106</v>
      </c>
      <c r="B107" s="5" t="s">
        <v>98</v>
      </c>
      <c r="C107">
        <v>5</v>
      </c>
      <c r="D107">
        <v>26</v>
      </c>
      <c r="E107">
        <v>16</v>
      </c>
      <c r="F107">
        <v>25</v>
      </c>
      <c r="G107">
        <v>11</v>
      </c>
      <c r="H107">
        <v>17</v>
      </c>
      <c r="J107" cm="1">
        <f t="array" ref="J107">SUM(IFERROR(7-MATCH(C107:H107,'BASE VOEUX'!C108:H108,0),0))/21</f>
        <v>0.19047619047619047</v>
      </c>
      <c r="K107">
        <v>1</v>
      </c>
      <c r="L107">
        <v>1</v>
      </c>
      <c r="M107">
        <v>1</v>
      </c>
      <c r="R107">
        <f t="shared" si="6"/>
        <v>17</v>
      </c>
      <c r="S107">
        <f t="shared" si="7"/>
        <v>11</v>
      </c>
      <c r="T107">
        <f t="shared" si="8"/>
        <v>25</v>
      </c>
      <c r="U107">
        <f t="shared" si="9"/>
        <v>16</v>
      </c>
      <c r="V107">
        <f t="shared" si="10"/>
        <v>26</v>
      </c>
      <c r="W107">
        <f t="shared" si="11"/>
        <v>5</v>
      </c>
    </row>
    <row r="108" spans="1:23" x14ac:dyDescent="0.25">
      <c r="A108">
        <v>107</v>
      </c>
      <c r="B108" s="5" t="s">
        <v>99</v>
      </c>
      <c r="C108">
        <v>14</v>
      </c>
      <c r="D108">
        <v>21</v>
      </c>
      <c r="E108">
        <v>22</v>
      </c>
      <c r="F108">
        <v>13</v>
      </c>
      <c r="G108">
        <v>10</v>
      </c>
      <c r="H108">
        <v>9</v>
      </c>
      <c r="J108" cm="1">
        <f t="array" ref="J108">SUM(IFERROR(7-MATCH(C108:H108,'BASE VOEUX'!C109:H109,0),0))/21</f>
        <v>0.2857142857142857</v>
      </c>
      <c r="K108">
        <v>1</v>
      </c>
      <c r="L108">
        <v>1</v>
      </c>
      <c r="M108">
        <v>1</v>
      </c>
      <c r="R108">
        <f t="shared" si="6"/>
        <v>9</v>
      </c>
      <c r="S108">
        <f t="shared" si="7"/>
        <v>10</v>
      </c>
      <c r="T108">
        <f t="shared" si="8"/>
        <v>13</v>
      </c>
      <c r="U108">
        <f t="shared" si="9"/>
        <v>22</v>
      </c>
      <c r="V108">
        <f t="shared" si="10"/>
        <v>21</v>
      </c>
      <c r="W108">
        <f t="shared" si="11"/>
        <v>14</v>
      </c>
    </row>
    <row r="109" spans="1:23" x14ac:dyDescent="0.25">
      <c r="A109">
        <v>108</v>
      </c>
      <c r="B109" s="5" t="s">
        <v>100</v>
      </c>
      <c r="C109">
        <v>16</v>
      </c>
      <c r="D109">
        <v>2</v>
      </c>
      <c r="E109">
        <v>25</v>
      </c>
      <c r="F109">
        <v>3</v>
      </c>
      <c r="G109">
        <v>28</v>
      </c>
      <c r="H109">
        <v>26</v>
      </c>
      <c r="J109" cm="1">
        <f t="array" ref="J109">SUM(IFERROR(7-MATCH(C109:H109,'BASE VOEUX'!C110:H110,0),0))/21</f>
        <v>0.14285714285714285</v>
      </c>
      <c r="K109">
        <v>1</v>
      </c>
      <c r="L109">
        <v>1</v>
      </c>
      <c r="M109">
        <v>1</v>
      </c>
      <c r="R109">
        <f t="shared" si="6"/>
        <v>26</v>
      </c>
      <c r="S109">
        <f t="shared" si="7"/>
        <v>28</v>
      </c>
      <c r="T109">
        <f t="shared" si="8"/>
        <v>3</v>
      </c>
      <c r="U109">
        <f t="shared" si="9"/>
        <v>25</v>
      </c>
      <c r="V109">
        <f t="shared" si="10"/>
        <v>2</v>
      </c>
      <c r="W109">
        <f t="shared" si="11"/>
        <v>16</v>
      </c>
    </row>
    <row r="110" spans="1:23" x14ac:dyDescent="0.25">
      <c r="A110">
        <v>109</v>
      </c>
      <c r="B110" s="5" t="s">
        <v>101</v>
      </c>
      <c r="C110">
        <v>7</v>
      </c>
      <c r="D110">
        <v>8</v>
      </c>
      <c r="E110">
        <v>20</v>
      </c>
      <c r="F110">
        <v>12</v>
      </c>
      <c r="G110">
        <v>23</v>
      </c>
      <c r="H110">
        <v>14</v>
      </c>
      <c r="J110" cm="1">
        <f t="array" ref="J110">SUM(IFERROR(7-MATCH(C110:H110,'BASE VOEUX'!C111:H111,0),0))/21</f>
        <v>0.2857142857142857</v>
      </c>
      <c r="K110">
        <v>1</v>
      </c>
      <c r="L110">
        <v>1</v>
      </c>
      <c r="M110">
        <v>1</v>
      </c>
      <c r="R110">
        <f t="shared" si="6"/>
        <v>14</v>
      </c>
      <c r="S110">
        <f t="shared" si="7"/>
        <v>23</v>
      </c>
      <c r="T110">
        <f t="shared" si="8"/>
        <v>12</v>
      </c>
      <c r="U110">
        <f t="shared" si="9"/>
        <v>20</v>
      </c>
      <c r="V110">
        <f t="shared" si="10"/>
        <v>8</v>
      </c>
      <c r="W110">
        <f t="shared" si="11"/>
        <v>7</v>
      </c>
    </row>
    <row r="111" spans="1:23" x14ac:dyDescent="0.25">
      <c r="A111">
        <v>110</v>
      </c>
      <c r="B111" s="5" t="s">
        <v>102</v>
      </c>
      <c r="C111">
        <v>23</v>
      </c>
      <c r="D111">
        <v>19</v>
      </c>
      <c r="E111">
        <v>16</v>
      </c>
      <c r="F111">
        <v>24</v>
      </c>
      <c r="G111">
        <v>20</v>
      </c>
      <c r="H111">
        <v>5</v>
      </c>
      <c r="J111" cm="1">
        <f t="array" ref="J111">SUM(IFERROR(7-MATCH(C111:H111,'BASE VOEUX'!C112:H112,0),0))/21</f>
        <v>9.5238095238095233E-2</v>
      </c>
      <c r="K111">
        <v>1</v>
      </c>
      <c r="L111">
        <v>1</v>
      </c>
      <c r="M111">
        <v>1</v>
      </c>
      <c r="R111">
        <f t="shared" si="6"/>
        <v>5</v>
      </c>
      <c r="S111">
        <f t="shared" si="7"/>
        <v>20</v>
      </c>
      <c r="T111">
        <f t="shared" si="8"/>
        <v>24</v>
      </c>
      <c r="U111">
        <f t="shared" si="9"/>
        <v>16</v>
      </c>
      <c r="V111">
        <f t="shared" si="10"/>
        <v>19</v>
      </c>
      <c r="W111">
        <f t="shared" si="11"/>
        <v>23</v>
      </c>
    </row>
    <row r="112" spans="1:23" x14ac:dyDescent="0.25">
      <c r="A112">
        <v>111</v>
      </c>
      <c r="B112" s="5" t="s">
        <v>103</v>
      </c>
      <c r="C112">
        <v>0</v>
      </c>
      <c r="D112">
        <v>23</v>
      </c>
      <c r="E112">
        <v>6</v>
      </c>
      <c r="F112">
        <v>15</v>
      </c>
      <c r="G112">
        <v>10</v>
      </c>
      <c r="H112">
        <v>11</v>
      </c>
      <c r="J112" cm="1">
        <f t="array" ref="J112">SUM(IFERROR(7-MATCH(C112:H112,'BASE VOEUX'!C113:H113,0),0))/21</f>
        <v>9.5238095238095233E-2</v>
      </c>
      <c r="K112">
        <v>1</v>
      </c>
      <c r="L112">
        <v>1</v>
      </c>
      <c r="M112">
        <v>1</v>
      </c>
      <c r="R112">
        <f t="shared" si="6"/>
        <v>11</v>
      </c>
      <c r="S112">
        <f t="shared" si="7"/>
        <v>10</v>
      </c>
      <c r="T112">
        <f t="shared" si="8"/>
        <v>15</v>
      </c>
      <c r="U112">
        <f t="shared" si="9"/>
        <v>6</v>
      </c>
      <c r="V112">
        <f t="shared" si="10"/>
        <v>23</v>
      </c>
      <c r="W112">
        <f t="shared" si="11"/>
        <v>0</v>
      </c>
    </row>
    <row r="113" spans="1:23" x14ac:dyDescent="0.25">
      <c r="A113">
        <v>112</v>
      </c>
      <c r="B113" s="5" t="s">
        <v>104</v>
      </c>
      <c r="C113">
        <v>22</v>
      </c>
      <c r="D113">
        <v>16</v>
      </c>
      <c r="E113">
        <v>26</v>
      </c>
      <c r="F113">
        <v>14</v>
      </c>
      <c r="G113">
        <v>19</v>
      </c>
      <c r="H113">
        <v>13</v>
      </c>
      <c r="J113" cm="1">
        <f t="array" ref="J113">SUM(IFERROR(7-MATCH(C113:H113,'BASE VOEUX'!C114:H114,0),0))/21</f>
        <v>0.42857142857142855</v>
      </c>
      <c r="K113">
        <v>0.76190476190476186</v>
      </c>
      <c r="L113">
        <v>0.76190476190476186</v>
      </c>
      <c r="M113">
        <v>0.76190476190476186</v>
      </c>
      <c r="R113">
        <f t="shared" si="6"/>
        <v>13</v>
      </c>
      <c r="S113">
        <f t="shared" si="7"/>
        <v>19</v>
      </c>
      <c r="T113">
        <f t="shared" si="8"/>
        <v>14</v>
      </c>
      <c r="U113">
        <f t="shared" si="9"/>
        <v>26</v>
      </c>
      <c r="V113">
        <f t="shared" si="10"/>
        <v>16</v>
      </c>
      <c r="W113">
        <f t="shared" si="11"/>
        <v>22</v>
      </c>
    </row>
    <row r="114" spans="1:23" x14ac:dyDescent="0.25">
      <c r="A114">
        <v>113</v>
      </c>
      <c r="B114" s="5" t="s">
        <v>105</v>
      </c>
      <c r="C114">
        <v>25</v>
      </c>
      <c r="D114">
        <v>23</v>
      </c>
      <c r="E114">
        <v>9</v>
      </c>
      <c r="F114">
        <v>13</v>
      </c>
      <c r="G114">
        <v>13</v>
      </c>
      <c r="H114">
        <v>20</v>
      </c>
      <c r="J114" cm="1">
        <f t="array" ref="J114">SUM(IFERROR(7-MATCH(C114:H114,'BASE VOEUX'!C115:H115,0),0))/21</f>
        <v>0.33333333333333331</v>
      </c>
      <c r="K114">
        <v>0.7142857142857143</v>
      </c>
      <c r="L114">
        <v>0.7142857142857143</v>
      </c>
      <c r="M114">
        <v>1</v>
      </c>
      <c r="R114">
        <f t="shared" si="6"/>
        <v>20</v>
      </c>
      <c r="S114">
        <f t="shared" si="7"/>
        <v>13</v>
      </c>
      <c r="T114">
        <f t="shared" si="8"/>
        <v>13</v>
      </c>
      <c r="U114">
        <f t="shared" si="9"/>
        <v>9</v>
      </c>
      <c r="V114">
        <f t="shared" si="10"/>
        <v>23</v>
      </c>
      <c r="W114">
        <f t="shared" si="11"/>
        <v>25</v>
      </c>
    </row>
    <row r="115" spans="1:23" x14ac:dyDescent="0.25">
      <c r="A115">
        <v>114</v>
      </c>
      <c r="B115" s="5" t="s">
        <v>106</v>
      </c>
      <c r="C115">
        <v>21</v>
      </c>
      <c r="D115">
        <v>0</v>
      </c>
      <c r="E115">
        <v>16</v>
      </c>
      <c r="F115">
        <v>23</v>
      </c>
      <c r="G115">
        <v>7</v>
      </c>
      <c r="H115">
        <v>12</v>
      </c>
      <c r="J115" cm="1">
        <f t="array" ref="J115">SUM(IFERROR(7-MATCH(C115:H115,'BASE VOEUX'!C116:H116,0),0))/21</f>
        <v>9.5238095238095233E-2</v>
      </c>
      <c r="K115">
        <v>1</v>
      </c>
      <c r="L115">
        <v>1</v>
      </c>
      <c r="M115">
        <v>1</v>
      </c>
      <c r="R115">
        <f t="shared" si="6"/>
        <v>12</v>
      </c>
      <c r="S115">
        <f t="shared" si="7"/>
        <v>7</v>
      </c>
      <c r="T115">
        <f t="shared" si="8"/>
        <v>23</v>
      </c>
      <c r="U115">
        <f t="shared" si="9"/>
        <v>16</v>
      </c>
      <c r="V115">
        <f t="shared" si="10"/>
        <v>0</v>
      </c>
      <c r="W115">
        <f t="shared" si="11"/>
        <v>21</v>
      </c>
    </row>
    <row r="116" spans="1:23" x14ac:dyDescent="0.25">
      <c r="A116">
        <v>115</v>
      </c>
      <c r="B116" s="5" t="s">
        <v>107</v>
      </c>
      <c r="C116">
        <v>7</v>
      </c>
      <c r="D116">
        <v>6</v>
      </c>
      <c r="E116">
        <v>13</v>
      </c>
      <c r="F116">
        <v>26</v>
      </c>
      <c r="G116">
        <v>15</v>
      </c>
      <c r="H116">
        <v>9</v>
      </c>
      <c r="J116" cm="1">
        <f t="array" ref="J116">SUM(IFERROR(7-MATCH(C116:H116,'BASE VOEUX'!C117:H117,0),0))/21</f>
        <v>0.2857142857142857</v>
      </c>
      <c r="K116">
        <v>0.7142857142857143</v>
      </c>
      <c r="L116">
        <v>0.7142857142857143</v>
      </c>
      <c r="M116">
        <v>0.7142857142857143</v>
      </c>
      <c r="R116">
        <f t="shared" si="6"/>
        <v>9</v>
      </c>
      <c r="S116">
        <f t="shared" si="7"/>
        <v>15</v>
      </c>
      <c r="T116">
        <f t="shared" si="8"/>
        <v>26</v>
      </c>
      <c r="U116">
        <f t="shared" si="9"/>
        <v>13</v>
      </c>
      <c r="V116">
        <f t="shared" si="10"/>
        <v>6</v>
      </c>
      <c r="W116">
        <f t="shared" si="11"/>
        <v>7</v>
      </c>
    </row>
    <row r="117" spans="1:23" x14ac:dyDescent="0.25">
      <c r="A117">
        <v>116</v>
      </c>
      <c r="B117" s="5" t="s">
        <v>108</v>
      </c>
      <c r="C117">
        <v>14</v>
      </c>
      <c r="D117">
        <v>12</v>
      </c>
      <c r="E117">
        <v>6</v>
      </c>
      <c r="F117">
        <v>19</v>
      </c>
      <c r="G117">
        <v>25</v>
      </c>
      <c r="H117">
        <v>13</v>
      </c>
      <c r="J117" cm="1">
        <f t="array" ref="J117">SUM(IFERROR(7-MATCH(C117:H117,'BASE VOEUX'!C118:H118,0),0))/21</f>
        <v>0.52380952380952384</v>
      </c>
      <c r="K117">
        <v>1</v>
      </c>
      <c r="L117">
        <v>1</v>
      </c>
      <c r="M117">
        <v>1</v>
      </c>
      <c r="R117">
        <f t="shared" si="6"/>
        <v>13</v>
      </c>
      <c r="S117">
        <f t="shared" si="7"/>
        <v>25</v>
      </c>
      <c r="T117">
        <f t="shared" si="8"/>
        <v>19</v>
      </c>
      <c r="U117">
        <f t="shared" si="9"/>
        <v>6</v>
      </c>
      <c r="V117">
        <f t="shared" si="10"/>
        <v>12</v>
      </c>
      <c r="W117">
        <f t="shared" si="11"/>
        <v>14</v>
      </c>
    </row>
    <row r="118" spans="1:23" x14ac:dyDescent="0.25">
      <c r="A118">
        <v>117</v>
      </c>
      <c r="B118" s="5" t="s">
        <v>109</v>
      </c>
      <c r="C118">
        <v>26</v>
      </c>
      <c r="D118">
        <v>11</v>
      </c>
      <c r="E118">
        <v>26</v>
      </c>
      <c r="F118">
        <v>6</v>
      </c>
      <c r="G118">
        <v>26</v>
      </c>
      <c r="H118">
        <v>19</v>
      </c>
      <c r="J118" cm="1">
        <f t="array" ref="J118">SUM(IFERROR(7-MATCH(C118:H118,'BASE VOEUX'!C119:H119,0),0))/21</f>
        <v>0</v>
      </c>
      <c r="K118">
        <v>1</v>
      </c>
      <c r="L118">
        <v>1</v>
      </c>
      <c r="M118">
        <v>1</v>
      </c>
      <c r="R118">
        <f t="shared" si="6"/>
        <v>19</v>
      </c>
      <c r="S118">
        <f t="shared" si="7"/>
        <v>26</v>
      </c>
      <c r="T118">
        <f t="shared" si="8"/>
        <v>6</v>
      </c>
      <c r="U118">
        <f t="shared" si="9"/>
        <v>26</v>
      </c>
      <c r="V118">
        <f t="shared" si="10"/>
        <v>11</v>
      </c>
      <c r="W118">
        <f t="shared" si="11"/>
        <v>26</v>
      </c>
    </row>
    <row r="119" spans="1:23" x14ac:dyDescent="0.25">
      <c r="A119">
        <v>118</v>
      </c>
      <c r="B119" s="5" t="s">
        <v>110</v>
      </c>
      <c r="C119">
        <v>8</v>
      </c>
      <c r="D119">
        <v>14</v>
      </c>
      <c r="E119">
        <v>26</v>
      </c>
      <c r="F119">
        <v>16</v>
      </c>
      <c r="G119">
        <v>17</v>
      </c>
      <c r="H119">
        <v>25</v>
      </c>
      <c r="J119" cm="1">
        <f t="array" ref="J119">SUM(IFERROR(7-MATCH(C119:H119,'BASE VOEUX'!C120:H120,0),0))/21</f>
        <v>0.5714285714285714</v>
      </c>
      <c r="K119">
        <v>0.80952380952380953</v>
      </c>
      <c r="L119">
        <v>1</v>
      </c>
      <c r="M119">
        <v>1</v>
      </c>
      <c r="R119">
        <f t="shared" si="6"/>
        <v>25</v>
      </c>
      <c r="S119">
        <f t="shared" si="7"/>
        <v>17</v>
      </c>
      <c r="T119">
        <f t="shared" si="8"/>
        <v>16</v>
      </c>
      <c r="U119">
        <f t="shared" si="9"/>
        <v>26</v>
      </c>
      <c r="V119">
        <f t="shared" si="10"/>
        <v>14</v>
      </c>
      <c r="W119">
        <f t="shared" si="11"/>
        <v>8</v>
      </c>
    </row>
    <row r="120" spans="1:23" x14ac:dyDescent="0.25">
      <c r="A120">
        <v>119</v>
      </c>
      <c r="B120" s="5" t="s">
        <v>57</v>
      </c>
      <c r="C120">
        <v>2</v>
      </c>
      <c r="D120">
        <v>15</v>
      </c>
      <c r="E120">
        <v>8</v>
      </c>
      <c r="F120">
        <v>13</v>
      </c>
      <c r="G120">
        <v>16</v>
      </c>
      <c r="H120">
        <v>0</v>
      </c>
      <c r="J120" cm="1">
        <f t="array" ref="J120">SUM(IFERROR(7-MATCH(C120:H120,'BASE VOEUX'!C121:H121,0),0))/21</f>
        <v>0.52380952380952384</v>
      </c>
      <c r="K120">
        <v>0.7142857142857143</v>
      </c>
      <c r="L120">
        <v>0.7142857142857143</v>
      </c>
      <c r="M120">
        <v>0.7142857142857143</v>
      </c>
      <c r="R120">
        <f t="shared" si="6"/>
        <v>0</v>
      </c>
      <c r="S120">
        <f t="shared" si="7"/>
        <v>16</v>
      </c>
      <c r="T120">
        <f t="shared" si="8"/>
        <v>13</v>
      </c>
      <c r="U120">
        <f t="shared" si="9"/>
        <v>8</v>
      </c>
      <c r="V120">
        <f t="shared" si="10"/>
        <v>15</v>
      </c>
      <c r="W120">
        <f t="shared" si="11"/>
        <v>2</v>
      </c>
    </row>
    <row r="121" spans="1:23" x14ac:dyDescent="0.25">
      <c r="A121">
        <v>120</v>
      </c>
      <c r="B121" s="5" t="s">
        <v>111</v>
      </c>
      <c r="J121" cm="1">
        <f t="array" ref="J121">SUM(IFERROR(7-MATCH(C121:H121,'BASE VOEUX'!C122:H122,0),0))/21</f>
        <v>0</v>
      </c>
      <c r="K121">
        <v>0</v>
      </c>
      <c r="L121">
        <v>0</v>
      </c>
      <c r="M121">
        <v>0</v>
      </c>
      <c r="R121">
        <f t="shared" si="6"/>
        <v>0</v>
      </c>
      <c r="S121">
        <f t="shared" si="7"/>
        <v>0</v>
      </c>
      <c r="T121">
        <f t="shared" si="8"/>
        <v>0</v>
      </c>
      <c r="U121">
        <f t="shared" si="9"/>
        <v>0</v>
      </c>
      <c r="V121">
        <f t="shared" si="10"/>
        <v>0</v>
      </c>
      <c r="W121">
        <f t="shared" si="11"/>
        <v>0</v>
      </c>
    </row>
    <row r="122" spans="1:23" x14ac:dyDescent="0.25">
      <c r="A122">
        <v>121</v>
      </c>
      <c r="B122" s="5" t="s">
        <v>112</v>
      </c>
      <c r="C122">
        <v>22</v>
      </c>
      <c r="D122">
        <v>26</v>
      </c>
      <c r="E122">
        <v>17</v>
      </c>
      <c r="F122">
        <v>24</v>
      </c>
      <c r="G122">
        <v>19</v>
      </c>
      <c r="H122">
        <v>16</v>
      </c>
      <c r="J122" cm="1">
        <f t="array" ref="J122">SUM(IFERROR(7-MATCH(C122:H122,'BASE VOEUX'!C123:H123,0),0))/21</f>
        <v>0.19047619047619047</v>
      </c>
      <c r="K122">
        <v>1</v>
      </c>
      <c r="L122">
        <v>1</v>
      </c>
      <c r="M122">
        <v>1</v>
      </c>
      <c r="R122">
        <f t="shared" si="6"/>
        <v>16</v>
      </c>
      <c r="S122">
        <f t="shared" si="7"/>
        <v>19</v>
      </c>
      <c r="T122">
        <f t="shared" si="8"/>
        <v>24</v>
      </c>
      <c r="U122">
        <f t="shared" si="9"/>
        <v>17</v>
      </c>
      <c r="V122">
        <f t="shared" si="10"/>
        <v>26</v>
      </c>
      <c r="W122">
        <f t="shared" si="11"/>
        <v>22</v>
      </c>
    </row>
    <row r="123" spans="1:23" x14ac:dyDescent="0.25">
      <c r="A123">
        <v>122</v>
      </c>
      <c r="B123" s="5" t="s">
        <v>113</v>
      </c>
      <c r="C123">
        <v>2</v>
      </c>
      <c r="D123">
        <v>21</v>
      </c>
      <c r="E123">
        <v>26</v>
      </c>
      <c r="F123">
        <v>14</v>
      </c>
      <c r="G123">
        <v>16</v>
      </c>
      <c r="H123">
        <v>5</v>
      </c>
      <c r="J123" cm="1">
        <f t="array" ref="J123">SUM(IFERROR(7-MATCH(C123:H123,'BASE VOEUX'!C124:H124,0),0))/21</f>
        <v>0.47619047619047616</v>
      </c>
      <c r="K123">
        <v>0.80952380952380953</v>
      </c>
      <c r="L123">
        <v>1</v>
      </c>
      <c r="M123">
        <v>1</v>
      </c>
      <c r="R123">
        <f t="shared" si="6"/>
        <v>5</v>
      </c>
      <c r="S123">
        <f t="shared" si="7"/>
        <v>16</v>
      </c>
      <c r="T123">
        <f t="shared" si="8"/>
        <v>14</v>
      </c>
      <c r="U123">
        <f t="shared" si="9"/>
        <v>26</v>
      </c>
      <c r="V123">
        <f t="shared" si="10"/>
        <v>21</v>
      </c>
      <c r="W123">
        <f t="shared" si="11"/>
        <v>2</v>
      </c>
    </row>
    <row r="124" spans="1:23" x14ac:dyDescent="0.25">
      <c r="A124">
        <v>123</v>
      </c>
      <c r="B124" s="5" t="s">
        <v>114</v>
      </c>
      <c r="C124">
        <v>14</v>
      </c>
      <c r="D124">
        <v>15</v>
      </c>
      <c r="E124">
        <v>20</v>
      </c>
      <c r="F124">
        <v>13</v>
      </c>
      <c r="G124">
        <v>26</v>
      </c>
      <c r="H124">
        <v>8</v>
      </c>
      <c r="J124" cm="1">
        <f t="array" ref="J124">SUM(IFERROR(7-MATCH(C124:H124,'BASE VOEUX'!C125:H125,0),0))/21</f>
        <v>0.61904761904761907</v>
      </c>
      <c r="K124">
        <v>0.80952380952380953</v>
      </c>
      <c r="L124">
        <v>1</v>
      </c>
      <c r="M124">
        <v>1</v>
      </c>
      <c r="R124">
        <f t="shared" si="6"/>
        <v>8</v>
      </c>
      <c r="S124">
        <f t="shared" si="7"/>
        <v>26</v>
      </c>
      <c r="T124">
        <f t="shared" si="8"/>
        <v>13</v>
      </c>
      <c r="U124">
        <f t="shared" si="9"/>
        <v>20</v>
      </c>
      <c r="V124">
        <f t="shared" si="10"/>
        <v>15</v>
      </c>
      <c r="W124">
        <f t="shared" si="11"/>
        <v>14</v>
      </c>
    </row>
    <row r="125" spans="1:23" x14ac:dyDescent="0.25">
      <c r="A125">
        <v>124</v>
      </c>
      <c r="B125" s="5" t="s">
        <v>115</v>
      </c>
      <c r="C125">
        <v>6</v>
      </c>
      <c r="D125">
        <v>13</v>
      </c>
      <c r="E125">
        <v>14</v>
      </c>
      <c r="F125">
        <v>15</v>
      </c>
      <c r="G125">
        <v>16</v>
      </c>
      <c r="H125">
        <v>19</v>
      </c>
      <c r="J125" cm="1">
        <f t="array" ref="J125">SUM(IFERROR(7-MATCH(C125:H125,'BASE VOEUX'!C126:H126,0),0))/21</f>
        <v>0.2857142857142857</v>
      </c>
      <c r="K125">
        <v>0.80952380952380953</v>
      </c>
      <c r="L125">
        <v>0.80952380952380953</v>
      </c>
      <c r="M125">
        <v>1</v>
      </c>
      <c r="R125">
        <f t="shared" si="6"/>
        <v>19</v>
      </c>
      <c r="S125">
        <f t="shared" si="7"/>
        <v>16</v>
      </c>
      <c r="T125">
        <f t="shared" si="8"/>
        <v>15</v>
      </c>
      <c r="U125">
        <f t="shared" si="9"/>
        <v>14</v>
      </c>
      <c r="V125">
        <f t="shared" si="10"/>
        <v>13</v>
      </c>
      <c r="W125">
        <f t="shared" si="11"/>
        <v>6</v>
      </c>
    </row>
    <row r="126" spans="1:23" x14ac:dyDescent="0.25">
      <c r="A126">
        <v>125</v>
      </c>
      <c r="B126" s="5" t="s">
        <v>116</v>
      </c>
      <c r="C126">
        <v>7</v>
      </c>
      <c r="D126">
        <v>16</v>
      </c>
      <c r="E126">
        <v>5</v>
      </c>
      <c r="F126">
        <v>13</v>
      </c>
      <c r="G126">
        <v>6</v>
      </c>
      <c r="H126">
        <v>14</v>
      </c>
      <c r="J126" cm="1">
        <f t="array" ref="J126">SUM(IFERROR(7-MATCH(C126:H126,'BASE VOEUX'!C127:H127,0),0))/21</f>
        <v>0.2857142857142857</v>
      </c>
      <c r="K126">
        <v>1</v>
      </c>
      <c r="L126">
        <v>0.7142857142857143</v>
      </c>
      <c r="M126">
        <v>1</v>
      </c>
      <c r="R126">
        <f t="shared" si="6"/>
        <v>14</v>
      </c>
      <c r="S126">
        <f t="shared" si="7"/>
        <v>6</v>
      </c>
      <c r="T126">
        <f t="shared" si="8"/>
        <v>13</v>
      </c>
      <c r="U126">
        <f t="shared" si="9"/>
        <v>5</v>
      </c>
      <c r="V126">
        <f t="shared" si="10"/>
        <v>16</v>
      </c>
      <c r="W126">
        <f t="shared" si="11"/>
        <v>7</v>
      </c>
    </row>
    <row r="127" spans="1:23" x14ac:dyDescent="0.25">
      <c r="A127">
        <v>126</v>
      </c>
      <c r="B127" s="5" t="s">
        <v>117</v>
      </c>
      <c r="C127">
        <v>14</v>
      </c>
      <c r="D127">
        <v>11</v>
      </c>
      <c r="E127">
        <v>13</v>
      </c>
      <c r="F127">
        <v>6</v>
      </c>
      <c r="G127">
        <v>6</v>
      </c>
      <c r="H127">
        <v>15</v>
      </c>
      <c r="J127" cm="1">
        <f t="array" ref="J127">SUM(IFERROR(7-MATCH(C127:H127,'BASE VOEUX'!C128:H128,0),0))/21</f>
        <v>0</v>
      </c>
      <c r="K127">
        <v>0.52380952380952384</v>
      </c>
      <c r="L127">
        <v>0.52380952380952384</v>
      </c>
      <c r="M127">
        <v>0.52380952380952384</v>
      </c>
      <c r="R127">
        <f t="shared" si="6"/>
        <v>15</v>
      </c>
      <c r="S127">
        <f t="shared" si="7"/>
        <v>6</v>
      </c>
      <c r="T127">
        <f t="shared" si="8"/>
        <v>6</v>
      </c>
      <c r="U127">
        <f t="shared" si="9"/>
        <v>13</v>
      </c>
      <c r="V127">
        <f t="shared" si="10"/>
        <v>11</v>
      </c>
      <c r="W127">
        <f t="shared" si="11"/>
        <v>14</v>
      </c>
    </row>
    <row r="128" spans="1:23" x14ac:dyDescent="0.25">
      <c r="A128">
        <v>127</v>
      </c>
      <c r="B128" s="5" t="s">
        <v>118</v>
      </c>
      <c r="C128">
        <v>10</v>
      </c>
      <c r="D128">
        <v>13</v>
      </c>
      <c r="E128">
        <v>19</v>
      </c>
      <c r="F128">
        <v>15</v>
      </c>
      <c r="G128">
        <v>16</v>
      </c>
      <c r="H128">
        <v>24</v>
      </c>
      <c r="J128" cm="1">
        <f t="array" ref="J128">SUM(IFERROR(7-MATCH(C128:H128,'BASE VOEUX'!C129:H129,0),0))/21</f>
        <v>0</v>
      </c>
      <c r="K128">
        <v>1</v>
      </c>
      <c r="L128">
        <v>1</v>
      </c>
      <c r="M128">
        <v>1</v>
      </c>
      <c r="R128">
        <f t="shared" si="6"/>
        <v>24</v>
      </c>
      <c r="S128">
        <f t="shared" si="7"/>
        <v>16</v>
      </c>
      <c r="T128">
        <f t="shared" si="8"/>
        <v>15</v>
      </c>
      <c r="U128">
        <f t="shared" si="9"/>
        <v>19</v>
      </c>
      <c r="V128">
        <f t="shared" si="10"/>
        <v>13</v>
      </c>
      <c r="W128">
        <f t="shared" si="11"/>
        <v>10</v>
      </c>
    </row>
    <row r="129" spans="1:23" x14ac:dyDescent="0.25">
      <c r="A129">
        <v>128</v>
      </c>
      <c r="B129" s="5" t="s">
        <v>119</v>
      </c>
      <c r="C129">
        <v>13</v>
      </c>
      <c r="D129">
        <v>5</v>
      </c>
      <c r="E129">
        <v>25</v>
      </c>
      <c r="F129">
        <v>21</v>
      </c>
      <c r="G129">
        <v>13</v>
      </c>
      <c r="H129">
        <v>13</v>
      </c>
      <c r="J129" cm="1">
        <f t="array" ref="J129">SUM(IFERROR(7-MATCH(C129:H129,'BASE VOEUX'!C130:H130,0),0))/21</f>
        <v>1.0476190476190477</v>
      </c>
      <c r="K129">
        <v>1</v>
      </c>
      <c r="L129">
        <v>1</v>
      </c>
      <c r="M129">
        <v>1</v>
      </c>
      <c r="R129">
        <f t="shared" si="6"/>
        <v>13</v>
      </c>
      <c r="S129">
        <f t="shared" si="7"/>
        <v>13</v>
      </c>
      <c r="T129">
        <f t="shared" si="8"/>
        <v>21</v>
      </c>
      <c r="U129">
        <f t="shared" si="9"/>
        <v>25</v>
      </c>
      <c r="V129">
        <f t="shared" si="10"/>
        <v>5</v>
      </c>
      <c r="W129">
        <f t="shared" si="11"/>
        <v>13</v>
      </c>
    </row>
    <row r="130" spans="1:23" x14ac:dyDescent="0.25">
      <c r="A130">
        <v>129</v>
      </c>
      <c r="B130" s="5" t="s">
        <v>120</v>
      </c>
      <c r="C130">
        <v>6</v>
      </c>
      <c r="D130">
        <v>0</v>
      </c>
      <c r="E130">
        <v>15</v>
      </c>
      <c r="F130">
        <v>11</v>
      </c>
      <c r="G130">
        <v>13</v>
      </c>
      <c r="H130">
        <v>14</v>
      </c>
      <c r="J130" cm="1">
        <f t="array" ref="J130">SUM(IFERROR(7-MATCH(C130:H130,'BASE VOEUX'!C131:H131,0),0))/21</f>
        <v>0.2857142857142857</v>
      </c>
      <c r="K130">
        <v>0.52380952380952384</v>
      </c>
      <c r="L130">
        <v>0.52380952380952384</v>
      </c>
      <c r="M130">
        <v>0.52380952380952384</v>
      </c>
      <c r="R130">
        <f t="shared" si="6"/>
        <v>14</v>
      </c>
      <c r="S130">
        <f t="shared" si="7"/>
        <v>13</v>
      </c>
      <c r="T130">
        <f t="shared" si="8"/>
        <v>11</v>
      </c>
      <c r="U130">
        <f t="shared" si="9"/>
        <v>15</v>
      </c>
      <c r="V130">
        <f t="shared" si="10"/>
        <v>0</v>
      </c>
      <c r="W130">
        <f t="shared" si="11"/>
        <v>6</v>
      </c>
    </row>
    <row r="131" spans="1:23" x14ac:dyDescent="0.25">
      <c r="A131">
        <v>130</v>
      </c>
      <c r="B131" s="5" t="s">
        <v>121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J131" cm="1">
        <f t="array" ref="J131">SUM(IFERROR(7-MATCH(C131:H131,'BASE VOEUX'!C132:H132,0),0))/21</f>
        <v>0</v>
      </c>
      <c r="K131">
        <v>0</v>
      </c>
      <c r="L131">
        <v>0</v>
      </c>
      <c r="M131">
        <v>0</v>
      </c>
      <c r="R131">
        <f t="shared" ref="R131:R146" si="12">+H131</f>
        <v>0</v>
      </c>
      <c r="S131">
        <f t="shared" ref="S131:S146" si="13">+G131</f>
        <v>0</v>
      </c>
      <c r="T131">
        <f t="shared" ref="T131:T146" si="14">+F131</f>
        <v>0</v>
      </c>
      <c r="U131">
        <f t="shared" ref="U131:U146" si="15">+E131</f>
        <v>0</v>
      </c>
      <c r="V131">
        <f t="shared" ref="V131:V146" si="16">+D131</f>
        <v>0</v>
      </c>
      <c r="W131">
        <f t="shared" ref="W131:W146" si="17">+C131</f>
        <v>0</v>
      </c>
    </row>
    <row r="132" spans="1:23" x14ac:dyDescent="0.25">
      <c r="A132">
        <v>131</v>
      </c>
      <c r="B132" s="5" t="s">
        <v>122</v>
      </c>
      <c r="C132">
        <v>0</v>
      </c>
      <c r="D132">
        <v>19</v>
      </c>
      <c r="E132">
        <v>6</v>
      </c>
      <c r="F132">
        <v>0</v>
      </c>
      <c r="G132">
        <v>7</v>
      </c>
      <c r="H132">
        <v>25</v>
      </c>
      <c r="J132" cm="1">
        <f t="array" ref="J132">SUM(IFERROR(7-MATCH(C132:H132,'BASE VOEUX'!C133:H133,0),0))/21</f>
        <v>0.14285714285714285</v>
      </c>
      <c r="K132">
        <v>1</v>
      </c>
      <c r="L132">
        <v>1</v>
      </c>
      <c r="M132">
        <v>1</v>
      </c>
      <c r="R132">
        <f t="shared" si="12"/>
        <v>25</v>
      </c>
      <c r="S132">
        <f t="shared" si="13"/>
        <v>7</v>
      </c>
      <c r="T132">
        <f t="shared" si="14"/>
        <v>0</v>
      </c>
      <c r="U132">
        <f t="shared" si="15"/>
        <v>6</v>
      </c>
      <c r="V132">
        <f t="shared" si="16"/>
        <v>19</v>
      </c>
      <c r="W132">
        <f t="shared" si="17"/>
        <v>0</v>
      </c>
    </row>
    <row r="133" spans="1:23" x14ac:dyDescent="0.25">
      <c r="A133">
        <v>132</v>
      </c>
      <c r="B133" s="5" t="s">
        <v>123</v>
      </c>
      <c r="C133">
        <v>16</v>
      </c>
      <c r="D133">
        <v>6</v>
      </c>
      <c r="E133">
        <v>5</v>
      </c>
      <c r="F133">
        <v>25</v>
      </c>
      <c r="G133">
        <v>14</v>
      </c>
      <c r="H133">
        <v>7</v>
      </c>
      <c r="J133" cm="1">
        <f t="array" ref="J133">SUM(IFERROR(7-MATCH(C133:H133,'BASE VOEUX'!C134:H134,0),0))/21</f>
        <v>0.33333333333333331</v>
      </c>
      <c r="K133">
        <v>1</v>
      </c>
      <c r="L133">
        <v>1</v>
      </c>
      <c r="M133">
        <v>1</v>
      </c>
      <c r="R133">
        <f t="shared" si="12"/>
        <v>7</v>
      </c>
      <c r="S133">
        <f t="shared" si="13"/>
        <v>14</v>
      </c>
      <c r="T133">
        <f t="shared" si="14"/>
        <v>25</v>
      </c>
      <c r="U133">
        <f t="shared" si="15"/>
        <v>5</v>
      </c>
      <c r="V133">
        <f t="shared" si="16"/>
        <v>6</v>
      </c>
      <c r="W133">
        <f t="shared" si="17"/>
        <v>16</v>
      </c>
    </row>
    <row r="134" spans="1:23" x14ac:dyDescent="0.25">
      <c r="A134">
        <v>133</v>
      </c>
      <c r="B134" s="5" t="s">
        <v>124</v>
      </c>
      <c r="C134">
        <v>6</v>
      </c>
      <c r="D134">
        <v>15</v>
      </c>
      <c r="E134">
        <v>5</v>
      </c>
      <c r="F134">
        <v>14</v>
      </c>
      <c r="G134">
        <v>13</v>
      </c>
      <c r="H134">
        <v>27</v>
      </c>
      <c r="J134" cm="1">
        <f t="array" ref="J134">SUM(IFERROR(7-MATCH(C134:H134,'BASE VOEUX'!C135:H135,0),0))/21</f>
        <v>0.5714285714285714</v>
      </c>
      <c r="K134">
        <v>1</v>
      </c>
      <c r="L134">
        <v>1</v>
      </c>
      <c r="M134">
        <v>0.80952380952380953</v>
      </c>
      <c r="R134">
        <f t="shared" si="12"/>
        <v>27</v>
      </c>
      <c r="S134">
        <f t="shared" si="13"/>
        <v>13</v>
      </c>
      <c r="T134">
        <f t="shared" si="14"/>
        <v>14</v>
      </c>
      <c r="U134">
        <f t="shared" si="15"/>
        <v>5</v>
      </c>
      <c r="V134">
        <f t="shared" si="16"/>
        <v>15</v>
      </c>
      <c r="W134">
        <f t="shared" si="17"/>
        <v>6</v>
      </c>
    </row>
    <row r="135" spans="1:23" x14ac:dyDescent="0.25">
      <c r="A135">
        <v>134</v>
      </c>
      <c r="B135" s="5" t="s">
        <v>125</v>
      </c>
      <c r="C135">
        <v>22</v>
      </c>
      <c r="D135">
        <v>20</v>
      </c>
      <c r="E135">
        <v>14</v>
      </c>
      <c r="F135">
        <v>24</v>
      </c>
      <c r="G135">
        <v>19</v>
      </c>
      <c r="H135">
        <v>16</v>
      </c>
      <c r="J135" cm="1">
        <f t="array" ref="J135">SUM(IFERROR(7-MATCH(C135:H135,'BASE VOEUX'!C136:H136,0),0))/21</f>
        <v>0.33333333333333331</v>
      </c>
      <c r="K135">
        <v>0.7142857142857143</v>
      </c>
      <c r="L135">
        <v>0.7142857142857143</v>
      </c>
      <c r="M135">
        <v>0.7142857142857143</v>
      </c>
      <c r="R135">
        <f t="shared" si="12"/>
        <v>16</v>
      </c>
      <c r="S135">
        <f t="shared" si="13"/>
        <v>19</v>
      </c>
      <c r="T135">
        <f t="shared" si="14"/>
        <v>24</v>
      </c>
      <c r="U135">
        <f t="shared" si="15"/>
        <v>14</v>
      </c>
      <c r="V135">
        <f t="shared" si="16"/>
        <v>20</v>
      </c>
      <c r="W135">
        <f t="shared" si="17"/>
        <v>22</v>
      </c>
    </row>
    <row r="136" spans="1:23" x14ac:dyDescent="0.25">
      <c r="A136">
        <v>135</v>
      </c>
      <c r="B136" s="5" t="s">
        <v>126</v>
      </c>
      <c r="C136">
        <v>27</v>
      </c>
      <c r="D136">
        <v>21</v>
      </c>
      <c r="E136">
        <v>16</v>
      </c>
      <c r="F136">
        <v>8</v>
      </c>
      <c r="H136">
        <v>14</v>
      </c>
      <c r="J136" cm="1">
        <f t="array" ref="J136">SUM(IFERROR(7-MATCH(C136:H136,'BASE VOEUX'!C137:H137,0),0))/21</f>
        <v>0.23809523809523808</v>
      </c>
      <c r="K136">
        <v>0.47619047619047616</v>
      </c>
      <c r="L136">
        <v>0.47619047619047616</v>
      </c>
      <c r="M136">
        <v>0.47619047619047616</v>
      </c>
      <c r="R136">
        <f t="shared" si="12"/>
        <v>14</v>
      </c>
      <c r="S136">
        <f t="shared" si="13"/>
        <v>0</v>
      </c>
      <c r="T136">
        <f t="shared" si="14"/>
        <v>8</v>
      </c>
      <c r="U136">
        <f t="shared" si="15"/>
        <v>16</v>
      </c>
      <c r="V136">
        <f t="shared" si="16"/>
        <v>21</v>
      </c>
      <c r="W136">
        <f t="shared" si="17"/>
        <v>27</v>
      </c>
    </row>
    <row r="137" spans="1:23" x14ac:dyDescent="0.25">
      <c r="A137">
        <v>136</v>
      </c>
      <c r="B137" s="5" t="s">
        <v>88</v>
      </c>
      <c r="C137">
        <v>6</v>
      </c>
      <c r="D137">
        <v>20</v>
      </c>
      <c r="E137">
        <v>16</v>
      </c>
      <c r="F137">
        <v>0</v>
      </c>
      <c r="G137">
        <v>15</v>
      </c>
      <c r="H137">
        <v>24</v>
      </c>
      <c r="J137" cm="1">
        <f t="array" ref="J137">SUM(IFERROR(7-MATCH(C137:H137,'BASE VOEUX'!C138:H138,0),0))/21</f>
        <v>0.42857142857142855</v>
      </c>
      <c r="K137">
        <v>1</v>
      </c>
      <c r="L137">
        <v>1</v>
      </c>
      <c r="M137">
        <v>1</v>
      </c>
      <c r="R137">
        <f t="shared" si="12"/>
        <v>24</v>
      </c>
      <c r="S137">
        <f t="shared" si="13"/>
        <v>15</v>
      </c>
      <c r="T137">
        <f t="shared" si="14"/>
        <v>0</v>
      </c>
      <c r="U137">
        <f t="shared" si="15"/>
        <v>16</v>
      </c>
      <c r="V137">
        <f t="shared" si="16"/>
        <v>20</v>
      </c>
      <c r="W137">
        <f t="shared" si="17"/>
        <v>6</v>
      </c>
    </row>
    <row r="138" spans="1:23" x14ac:dyDescent="0.25">
      <c r="A138">
        <v>137</v>
      </c>
      <c r="B138" s="5" t="s">
        <v>127</v>
      </c>
      <c r="C138">
        <v>26</v>
      </c>
      <c r="D138">
        <v>15</v>
      </c>
      <c r="E138">
        <v>20</v>
      </c>
      <c r="F138">
        <v>13</v>
      </c>
      <c r="G138">
        <v>14</v>
      </c>
      <c r="H138">
        <v>0</v>
      </c>
      <c r="J138" cm="1">
        <f t="array" ref="J138">SUM(IFERROR(7-MATCH(C138:H138,'BASE VOEUX'!C139:H139,0),0))/21</f>
        <v>0.14285714285714285</v>
      </c>
      <c r="K138">
        <v>1</v>
      </c>
      <c r="L138">
        <v>0.80952380952380953</v>
      </c>
      <c r="M138">
        <v>0.52380952380952384</v>
      </c>
      <c r="R138">
        <f t="shared" si="12"/>
        <v>0</v>
      </c>
      <c r="S138">
        <f t="shared" si="13"/>
        <v>14</v>
      </c>
      <c r="T138">
        <f t="shared" si="14"/>
        <v>13</v>
      </c>
      <c r="U138">
        <f t="shared" si="15"/>
        <v>20</v>
      </c>
      <c r="V138">
        <f t="shared" si="16"/>
        <v>15</v>
      </c>
      <c r="W138">
        <f t="shared" si="17"/>
        <v>26</v>
      </c>
    </row>
    <row r="139" spans="1:23" x14ac:dyDescent="0.25">
      <c r="A139">
        <v>138</v>
      </c>
      <c r="B139" s="5" t="s">
        <v>22</v>
      </c>
      <c r="C139">
        <v>23</v>
      </c>
      <c r="D139">
        <v>15</v>
      </c>
      <c r="E139">
        <v>8</v>
      </c>
      <c r="F139">
        <v>20</v>
      </c>
      <c r="G139">
        <v>2</v>
      </c>
      <c r="H139">
        <v>25</v>
      </c>
      <c r="J139" cm="1">
        <f t="array" ref="J139">SUM(IFERROR(7-MATCH(C139:H139,'BASE VOEUX'!C140:H140,0),0))/21</f>
        <v>0.14285714285714285</v>
      </c>
      <c r="K139">
        <v>1</v>
      </c>
      <c r="L139">
        <v>1</v>
      </c>
      <c r="M139">
        <v>1</v>
      </c>
      <c r="R139">
        <f t="shared" si="12"/>
        <v>25</v>
      </c>
      <c r="S139">
        <f t="shared" si="13"/>
        <v>2</v>
      </c>
      <c r="T139">
        <f t="shared" si="14"/>
        <v>20</v>
      </c>
      <c r="U139">
        <f t="shared" si="15"/>
        <v>8</v>
      </c>
      <c r="V139">
        <f t="shared" si="16"/>
        <v>15</v>
      </c>
      <c r="W139">
        <f t="shared" si="17"/>
        <v>23</v>
      </c>
    </row>
    <row r="140" spans="1:23" x14ac:dyDescent="0.25">
      <c r="A140">
        <v>139</v>
      </c>
      <c r="B140" s="5" t="s">
        <v>128</v>
      </c>
      <c r="C140">
        <v>21</v>
      </c>
      <c r="D140">
        <v>5</v>
      </c>
      <c r="E140">
        <v>23</v>
      </c>
      <c r="F140">
        <v>26</v>
      </c>
      <c r="G140">
        <v>0</v>
      </c>
      <c r="H140">
        <v>8</v>
      </c>
      <c r="J140" cm="1">
        <f t="array" ref="J140">SUM(IFERROR(7-MATCH(C140:H140,'BASE VOEUX'!C141:H141,0),0))/21</f>
        <v>0.2857142857142857</v>
      </c>
      <c r="K140">
        <v>1</v>
      </c>
      <c r="L140">
        <v>1</v>
      </c>
      <c r="M140">
        <v>1</v>
      </c>
      <c r="R140">
        <f t="shared" si="12"/>
        <v>8</v>
      </c>
      <c r="S140">
        <f t="shared" si="13"/>
        <v>0</v>
      </c>
      <c r="T140">
        <f t="shared" si="14"/>
        <v>26</v>
      </c>
      <c r="U140">
        <f t="shared" si="15"/>
        <v>23</v>
      </c>
      <c r="V140">
        <f t="shared" si="16"/>
        <v>5</v>
      </c>
      <c r="W140">
        <f t="shared" si="17"/>
        <v>21</v>
      </c>
    </row>
    <row r="141" spans="1:23" x14ac:dyDescent="0.25">
      <c r="A141">
        <v>140</v>
      </c>
      <c r="B141" s="5" t="s">
        <v>129</v>
      </c>
      <c r="C141">
        <v>0</v>
      </c>
      <c r="D141">
        <v>15</v>
      </c>
      <c r="E141">
        <v>13</v>
      </c>
      <c r="F141">
        <v>11</v>
      </c>
      <c r="G141">
        <v>6</v>
      </c>
      <c r="H141">
        <v>5</v>
      </c>
      <c r="J141" cm="1">
        <f t="array" ref="J141">SUM(IFERROR(7-MATCH(C141:H141,'BASE VOEUX'!C142:H142,0),0))/21</f>
        <v>0.33333333333333331</v>
      </c>
      <c r="K141">
        <v>0.7142857142857143</v>
      </c>
      <c r="L141">
        <v>1</v>
      </c>
      <c r="M141">
        <v>1</v>
      </c>
      <c r="R141">
        <f t="shared" si="12"/>
        <v>5</v>
      </c>
      <c r="S141">
        <f t="shared" si="13"/>
        <v>6</v>
      </c>
      <c r="T141">
        <f t="shared" si="14"/>
        <v>11</v>
      </c>
      <c r="U141">
        <f t="shared" si="15"/>
        <v>13</v>
      </c>
      <c r="V141">
        <f t="shared" si="16"/>
        <v>15</v>
      </c>
      <c r="W141">
        <f t="shared" si="17"/>
        <v>0</v>
      </c>
    </row>
    <row r="142" spans="1:23" x14ac:dyDescent="0.25">
      <c r="A142">
        <v>141</v>
      </c>
      <c r="B142" s="5" t="s">
        <v>130</v>
      </c>
      <c r="C142">
        <v>2</v>
      </c>
      <c r="D142">
        <v>20</v>
      </c>
      <c r="E142">
        <v>8</v>
      </c>
      <c r="F142">
        <v>0</v>
      </c>
      <c r="G142">
        <v>26</v>
      </c>
      <c r="H142">
        <v>17</v>
      </c>
      <c r="J142" cm="1">
        <f t="array" ref="J142">SUM(IFERROR(7-MATCH(C142:H142,'BASE VOEUX'!C143:H143,0),0))/21</f>
        <v>0.14285714285714285</v>
      </c>
      <c r="K142">
        <v>1</v>
      </c>
      <c r="L142">
        <v>1</v>
      </c>
      <c r="M142">
        <v>1</v>
      </c>
      <c r="R142">
        <f t="shared" si="12"/>
        <v>17</v>
      </c>
      <c r="S142">
        <f t="shared" si="13"/>
        <v>26</v>
      </c>
      <c r="T142">
        <f t="shared" si="14"/>
        <v>0</v>
      </c>
      <c r="U142">
        <f t="shared" si="15"/>
        <v>8</v>
      </c>
      <c r="V142">
        <f t="shared" si="16"/>
        <v>20</v>
      </c>
      <c r="W142">
        <f t="shared" si="17"/>
        <v>2</v>
      </c>
    </row>
    <row r="143" spans="1:23" x14ac:dyDescent="0.25">
      <c r="A143">
        <v>142</v>
      </c>
      <c r="B143" s="5" t="s">
        <v>131</v>
      </c>
      <c r="J143" cm="1">
        <f t="array" ref="J143">SUM(IFERROR(7-MATCH(C143:H143,'BASE VOEUX'!C144:H144,0),0))/21</f>
        <v>0</v>
      </c>
      <c r="K143">
        <v>0</v>
      </c>
      <c r="L143">
        <v>0</v>
      </c>
      <c r="M143">
        <v>0</v>
      </c>
      <c r="R143">
        <f t="shared" si="12"/>
        <v>0</v>
      </c>
      <c r="S143">
        <f t="shared" si="13"/>
        <v>0</v>
      </c>
      <c r="T143">
        <f t="shared" si="14"/>
        <v>0</v>
      </c>
      <c r="U143">
        <f t="shared" si="15"/>
        <v>0</v>
      </c>
      <c r="V143">
        <f t="shared" si="16"/>
        <v>0</v>
      </c>
      <c r="W143">
        <f t="shared" si="17"/>
        <v>0</v>
      </c>
    </row>
    <row r="144" spans="1:23" x14ac:dyDescent="0.25">
      <c r="A144">
        <v>143</v>
      </c>
      <c r="B144" s="5" t="s">
        <v>132</v>
      </c>
      <c r="J144" cm="1">
        <f t="array" ref="J144">SUM(IFERROR(7-MATCH(C144:H144,'BASE VOEUX'!C145:H145,0),0))/21</f>
        <v>0</v>
      </c>
      <c r="K144">
        <v>0</v>
      </c>
      <c r="L144">
        <v>0</v>
      </c>
      <c r="M144">
        <v>0</v>
      </c>
      <c r="R144">
        <f t="shared" si="12"/>
        <v>0</v>
      </c>
      <c r="S144">
        <f t="shared" si="13"/>
        <v>0</v>
      </c>
      <c r="T144">
        <f t="shared" si="14"/>
        <v>0</v>
      </c>
      <c r="U144">
        <f t="shared" si="15"/>
        <v>0</v>
      </c>
      <c r="V144">
        <f t="shared" si="16"/>
        <v>0</v>
      </c>
      <c r="W144">
        <f t="shared" si="17"/>
        <v>0</v>
      </c>
    </row>
    <row r="145" spans="1:23" x14ac:dyDescent="0.25">
      <c r="A145">
        <v>144</v>
      </c>
      <c r="B145" s="5" t="s">
        <v>133</v>
      </c>
      <c r="J145" cm="1">
        <f t="array" ref="J145">SUM(IFERROR(7-MATCH(C145:H145,'BASE VOEUX'!C146:H146,0),0))/21</f>
        <v>0</v>
      </c>
      <c r="K145">
        <v>0</v>
      </c>
      <c r="L145">
        <v>0</v>
      </c>
      <c r="M145">
        <v>0</v>
      </c>
      <c r="R145">
        <f t="shared" si="12"/>
        <v>0</v>
      </c>
      <c r="S145">
        <f t="shared" si="13"/>
        <v>0</v>
      </c>
      <c r="T145">
        <f t="shared" si="14"/>
        <v>0</v>
      </c>
      <c r="U145">
        <f t="shared" si="15"/>
        <v>0</v>
      </c>
      <c r="V145">
        <f t="shared" si="16"/>
        <v>0</v>
      </c>
      <c r="W145">
        <f t="shared" si="17"/>
        <v>0</v>
      </c>
    </row>
    <row r="146" spans="1:23" x14ac:dyDescent="0.25">
      <c r="A146">
        <v>145</v>
      </c>
      <c r="B146" s="5" t="s">
        <v>134</v>
      </c>
      <c r="C146">
        <v>9</v>
      </c>
      <c r="D146">
        <v>0</v>
      </c>
      <c r="E146">
        <v>17</v>
      </c>
      <c r="F146">
        <v>11</v>
      </c>
      <c r="G146">
        <v>12</v>
      </c>
      <c r="H146">
        <v>6</v>
      </c>
      <c r="J146" cm="1">
        <f t="array" ref="J146">SUM(IFERROR(7-MATCH(C146:H146,'BASE VOEUX'!C147:H147,0),0))/21</f>
        <v>0.7142857142857143</v>
      </c>
      <c r="K146">
        <v>1</v>
      </c>
      <c r="L146">
        <v>1</v>
      </c>
      <c r="M146">
        <v>1</v>
      </c>
      <c r="R146">
        <f t="shared" si="12"/>
        <v>6</v>
      </c>
      <c r="S146">
        <f t="shared" si="13"/>
        <v>12</v>
      </c>
      <c r="T146">
        <f t="shared" si="14"/>
        <v>11</v>
      </c>
      <c r="U146">
        <f t="shared" si="15"/>
        <v>17</v>
      </c>
      <c r="V146">
        <f t="shared" si="16"/>
        <v>0</v>
      </c>
      <c r="W146">
        <f t="shared" si="17"/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6</vt:i4>
      </vt:variant>
    </vt:vector>
  </HeadingPairs>
  <TitlesOfParts>
    <vt:vector size="12" baseType="lpstr">
      <vt:lpstr>BASE VOEUX</vt:lpstr>
      <vt:lpstr>BASE METIER</vt:lpstr>
      <vt:lpstr>GROUPE</vt:lpstr>
      <vt:lpstr>ROTATION</vt:lpstr>
      <vt:lpstr>Output</vt:lpstr>
      <vt:lpstr>OutputSimple</vt:lpstr>
      <vt:lpstr>Pen_Ateliers</vt:lpstr>
      <vt:lpstr>Points</vt:lpstr>
      <vt:lpstr>Pourcentage</vt:lpstr>
      <vt:lpstr>Solution</vt:lpstr>
      <vt:lpstr>Total_</vt:lpstr>
      <vt:lpstr>VOEUX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2024-12-11T11:35:13Z</dcterms:modified>
</cp:coreProperties>
</file>