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6F709C4-B88D-4E7F-BD39-232951EAF084}" xr6:coauthVersionLast="47" xr6:coauthVersionMax="47" xr10:uidLastSave="{00000000-0000-0000-0000-000000000000}"/>
  <bookViews>
    <workbookView xWindow="-120" yWindow="-120" windowWidth="29040" windowHeight="15990" activeTab="1" xr2:uid="{A8142971-2930-4485-895B-9B2284A166D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2" l="1" a="1"/>
  <c r="N3" i="2" s="1"/>
  <c r="N4" i="2" a="1"/>
  <c r="N4" i="2" s="1"/>
  <c r="N5" i="2" a="1"/>
  <c r="N5" i="2" s="1"/>
  <c r="K4" i="2"/>
  <c r="K5" i="2" s="1"/>
  <c r="I3" i="2"/>
  <c r="I4" i="2"/>
  <c r="I5" i="2"/>
  <c r="I6" i="2"/>
  <c r="I7" i="2"/>
  <c r="H3" i="2"/>
  <c r="H4" i="2"/>
  <c r="H5" i="2"/>
  <c r="H6" i="2"/>
  <c r="H7" i="2"/>
  <c r="G3" i="2"/>
  <c r="G4" i="2"/>
  <c r="G5" i="2"/>
  <c r="G6" i="2"/>
  <c r="G7" i="2"/>
  <c r="F3" i="2"/>
  <c r="F4" i="2"/>
  <c r="F5" i="2"/>
  <c r="F6" i="2"/>
  <c r="F7" i="2"/>
  <c r="J3" i="1"/>
  <c r="J4" i="1"/>
  <c r="J5" i="1"/>
  <c r="K3" i="1"/>
  <c r="J9" i="1"/>
  <c r="M5" i="2" l="1"/>
  <c r="M4" i="2"/>
  <c r="M3" i="2"/>
  <c r="I4" i="1" a="1"/>
  <c r="I4" i="1" s="1"/>
  <c r="I3" i="1" a="1"/>
  <c r="I3" i="1" s="1"/>
  <c r="I5" i="1" a="1"/>
  <c r="I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<sst xmlns="http://schemas.openxmlformats.org/spreadsheetml/2006/main" count="34" uniqueCount="22">
  <si>
    <t>Début</t>
  </si>
  <si>
    <t>Fin</t>
  </si>
  <si>
    <t>nom</t>
  </si>
  <si>
    <t>T1</t>
  </si>
  <si>
    <t>T2</t>
  </si>
  <si>
    <t>T3</t>
  </si>
  <si>
    <t>T4</t>
  </si>
  <si>
    <t>DbtPériode</t>
  </si>
  <si>
    <t>Charge</t>
  </si>
  <si>
    <t>charge / JO</t>
  </si>
  <si>
    <t>T7</t>
  </si>
  <si>
    <t>nbsi</t>
  </si>
  <si>
    <t>=NB.SI.ENS(Tableau1[Début];"&lt;"&amp;I4)</t>
  </si>
  <si>
    <t>=NB.SI.ENS(Tableau1[Fin];"&gt;="&amp;AUJOURDHUI())</t>
  </si>
  <si>
    <t>août</t>
  </si>
  <si>
    <t>septembre</t>
  </si>
  <si>
    <t>octobre</t>
  </si>
  <si>
    <t>novembre</t>
  </si>
  <si>
    <t>mois</t>
  </si>
  <si>
    <t>charge restante</t>
  </si>
  <si>
    <t>date</t>
  </si>
  <si>
    <t>formule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</si>
</sst>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/mm/yy;@"/>
  </numFmts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166" fontId="0" fillId="0" borderId="0" xfId="0" applyNumberFormat="1"/>
    <xf numFmtId="2" fontId="0" fillId="0" borderId="0" xfId="0" applyNumberFormat="1"/>
    <xf numFmtId="0" fontId="2" fillId="5" borderId="0" xfId="0" applyFont="1" applyFill="1" applyAlignment="1">
      <alignment horizontal="center"/>
    </xf>
  </cellXfs>
  <cellStyles count="1">
    <cellStyle name="Standaard" xfId="0" builtinId="0"/>
  </cellStyles>
  <dxfs count="15">
    <dxf>
      <font>
        <b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numFmt numFmtId="166" formatCode="d/mm/yy;@"/>
      <fill>
        <patternFill patternType="none">
          <fgColor indexed="64"/>
          <bgColor auto="1"/>
        </patternFill>
      </fill>
    </dxf>
    <dxf>
      <numFmt numFmtId="2" formatCode="0.00"/>
      <fill>
        <patternFill patternType="none">
          <fgColor indexed="64"/>
          <bgColor auto="1"/>
        </patternFill>
      </fill>
    </dxf>
    <dxf>
      <numFmt numFmtId="166" formatCode="d/mm/yy;@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164" formatCode="dd/mm/yyyy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8A47-4549-43BC-8428-7231F3DA9E7E}" name="taches" displayName="taches" ref="B2:E7" totalsRowShown="0">
  <autoFilter ref="B2:E7" xr:uid="{DB5A8A47-4549-43BC-8428-7231F3DA9E7E}">
    <filterColumn colId="0" hiddenButton="1"/>
    <filterColumn colId="1" hiddenButton="1"/>
    <filterColumn colId="2" hiddenButton="1"/>
    <filterColumn colId="3" hiddenButton="1"/>
  </autoFilter>
  <tableColumns count="4">
    <tableColumn id="1" xr3:uid="{7ED7BFEA-9404-4F5F-BBBF-4396C9FCC4FF}" name="Début" dataDxfId="14"/>
    <tableColumn id="2" xr3:uid="{AEC21292-F4EE-4918-95ED-89307F065B33}" name="Fin" dataDxfId="13"/>
    <tableColumn id="3" xr3:uid="{8C6ECDA1-CF7D-4253-BE36-7818F9F0DB4E}" name="nom" dataDxfId="12"/>
    <tableColumn id="4" xr3:uid="{3F693F40-7EFB-4274-91F9-B351C925DF58}" name="charge / JO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5ED60B-E4BF-44C8-A883-984386185E18}" name="Tableau2" displayName="Tableau2" ref="H2:J5" totalsRowShown="0">
  <autoFilter ref="H2:J5" xr:uid="{935ED60B-E4BF-44C8-A883-984386185E18}">
    <filterColumn colId="0" hiddenButton="1"/>
    <filterColumn colId="1" hiddenButton="1"/>
    <filterColumn colId="2" hiddenButton="1"/>
  </autoFilter>
  <tableColumns count="3">
    <tableColumn id="1" xr3:uid="{0CEC22F4-0C39-481C-B0D5-0BE715C1C351}" name="DbtPériode" dataDxfId="11"/>
    <tableColumn id="2" xr3:uid="{048BC2C1-4BAF-48C2-B1F1-F635C13DC043}" name="Charge" dataDxfId="10">
      <calculatedColumnFormula array="1">SUMPRODUCT(
--(taches[Début]&lt;H4),
--(taches[Fin]&gt;=#REF!),
--(taches[Fin]&gt;=Tableau2[[#This Row],[DbtPériode]]),
NETWORKDAYS(
taches[Début]+0,
MIN(taches[Fin]+0,EDATE(Tableau2[[#This Row],[DbtPériode]]+0,1)-1)+0
)
)</calculatedColumnFormula>
    </tableColumn>
    <tableColumn id="3" xr3:uid="{091EFB00-B9FF-4E95-8839-489793D45879}" name="nbsi" dataDxfId="9">
      <calculatedColumnFormula>COUNTIFS(taches[Début],"&lt;"&amp;H4,taches[Fin],"&gt;="&amp;TODAY(),taches[Fin],"&gt;="&amp;Tableau2[[#This Row],[DbtPériode]])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82E6F8F-34A1-417F-B28F-A0D14F2783C3}" name="taches5" displayName="taches5" ref="B2:I7" totalsRowShown="0">
  <tableColumns count="8">
    <tableColumn id="1" xr3:uid="{C8CA6D79-CBB9-40D7-B0AC-AFB21E3AA573}" name="Début" dataDxfId="1"/>
    <tableColumn id="2" xr3:uid="{E1B1E147-883D-414E-8A35-E18CAB235331}" name="Fin" dataDxfId="2"/>
    <tableColumn id="3" xr3:uid="{3BA5A664-39F6-4876-A934-855654160FAA}" name="nom" dataDxfId="8"/>
    <tableColumn id="4" xr3:uid="{1AC7E780-BDB6-4C58-AAA5-25836558343D}" name="charge / JO"/>
    <tableColumn id="5" xr3:uid="{C34E76EE-3990-4808-829B-9B22C3A8BD57}" name="août" dataDxfId="7">
      <calculatedColumnFormula>IF(TODAY()&lt;taches5[[#This Row],[Fin]],NETWORKDAYS(MAX(TODAY(),taches5[[#This Row],[Début]],DATE(2024,8,1)),MIN(taches5[[#This Row],[Fin]],DATE(2024,8,31)))*taches5[[#This Row],[charge / JO]],"")</calculatedColumnFormula>
    </tableColumn>
    <tableColumn id="6" xr3:uid="{92C125B0-5518-4C21-9ED0-B29935899A4F}" name="septembre" dataDxfId="6">
      <calculatedColumnFormula>IF(TODAY()&lt;taches5[[#This Row],[Fin]],NETWORKDAYS(MAX(TODAY(),taches5[[#This Row],[Début]],DATE(2024,9,1)),MIN(taches5[[#This Row],[Fin]],DATE(2024,9,30)))*taches5[[#This Row],[charge / JO]],"")</calculatedColumnFormula>
    </tableColumn>
    <tableColumn id="7" xr3:uid="{C7942732-C73A-4EA9-AD25-5D8BD8369B42}" name="octobre" dataDxfId="5">
      <calculatedColumnFormula>IF(AND(TODAY()&lt;taches5[[#This Row],[Fin]],taches5[[#This Row],[Début]]&gt;DATE(2024,10,1)),NETWORKDAYS(MAX(TODAY(),taches5[[#This Row],[Début]],DATE(2024,10,1)),MIN(taches5[[#This Row],[Fin]],DATE(2024,10,31)))*taches5[[#This Row],[charge / JO]],"")</calculatedColumnFormula>
    </tableColumn>
    <tableColumn id="8" xr3:uid="{BBA8AFF7-149E-4AD3-B011-24CE974A789F}" name="novembre" dataDxfId="4">
      <calculatedColumnFormula>IF(AND(TODAY()&lt;taches5[[#This Row],[Fin]],taches5[[#This Row],[Début]]&gt;DATE(2024,11,1)),NETWORKDAYS(MAX(TODAY(),taches5[[#This Row],[Début]],DATE(2024,11,1)),MIN(taches5[[#This Row],[Fin]],DATE(2024,11,30)))*taches5[[#This Row],[charge / JO]],"")</calculatedColumnFormula>
    </tableColumn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98EB22C-2F51-4DC6-A12E-5E4B11BDD2DC}" name="Tableau5" displayName="Tableau5" ref="K2:N5" totalsRowShown="0">
  <tableColumns count="4">
    <tableColumn id="3" xr3:uid="{1D4E3D0C-D3B0-40BC-BB5F-78E0860C9DF9}" name="date" dataDxfId="3">
      <calculatedColumnFormula>EDATE(K2,1)</calculatedColumnFormula>
    </tableColumn>
    <tableColumn id="1" xr3:uid="{12837580-4E5E-4673-BE0A-50C5AAA4E442}" name="mois"/>
    <tableColumn id="2" xr3:uid="{E14DA16B-ED12-4A0B-AF36-51E032E5EB45}" name="charge restante">
      <calculatedColumnFormula>SUM(taches5[août])</calculatedColumnFormula>
    </tableColumn>
    <tableColumn id="4" xr3:uid="{CF022224-811F-4BC1-9D15-C0CF878E13B7}" name="formule 365" dataDxfId="0">
      <calculatedColumnFormula array="1">SUM(_xlfn.MAP(taches5[Début],taches5[Fin],taches5[charge / JO],_xlfn.LAMBDA(_xlpm.debut,_xlpm.fin,_xlpm.charge,_xlpm.charge*MAX(0,NETWORKDAYS(MAX(TODAY(),_xlpm.debut,Tableau5[[#This Row],[date]]),MIN(_xlpm.fin,EOMONTH(Tableau5[[#This Row],[date]],0)))))))</calculatedColumnFormula>
    </tableColumn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422AC-6333-4BFC-AAA9-B80491A5E2B6}">
  <dimension ref="B2:L9"/>
  <sheetViews>
    <sheetView workbookViewId="0">
      <selection activeCell="F8" sqref="A1:F8"/>
    </sheetView>
  </sheetViews>
  <sheetFormatPr defaultColWidth="11.42578125" defaultRowHeight="15" x14ac:dyDescent="0.25"/>
  <cols>
    <col min="8" max="8" width="12.28515625" customWidth="1"/>
  </cols>
  <sheetData>
    <row r="2" spans="2:12" x14ac:dyDescent="0.25">
      <c r="B2" t="s">
        <v>0</v>
      </c>
      <c r="C2" t="s">
        <v>1</v>
      </c>
      <c r="D2" t="s">
        <v>2</v>
      </c>
      <c r="E2" t="s">
        <v>9</v>
      </c>
      <c r="H2" t="s">
        <v>7</v>
      </c>
      <c r="I2" t="s">
        <v>8</v>
      </c>
      <c r="J2" t="s">
        <v>11</v>
      </c>
      <c r="L2" s="2" t="s">
        <v>13</v>
      </c>
    </row>
    <row r="3" spans="2:12" x14ac:dyDescent="0.25">
      <c r="B3" s="1">
        <v>45505</v>
      </c>
      <c r="C3" s="1">
        <v>45518</v>
      </c>
      <c r="D3" t="s">
        <v>3</v>
      </c>
      <c r="E3">
        <v>5</v>
      </c>
      <c r="H3" s="1">
        <v>45505</v>
      </c>
      <c r="I3" t="e" cm="1">
        <f t="array" ref="I3">SUMPRODUCT(
--(taches[Début]&lt;H4),
--(taches[Fin]&gt;=#REF!),
--(taches[Fin]&gt;=Tableau2[[#This Row],[DbtPériode]]),
NETWORKDAYS(
taches[Début]+0,
MIN(taches[Fin]+0,EDATE(Tableau2[[#This Row],[DbtPériode]]+0,1)-1)+0
)
)</f>
        <v>#REF!</v>
      </c>
      <c r="J3" s="4">
        <f ca="1">COUNTIFS(taches[Début],"&lt;"&amp;H4,taches[Fin],"&gt;="&amp;TODAY(),taches[Fin],"&gt;="&amp;Tableau2[[#This Row],[DbtPériode]])</f>
        <v>3</v>
      </c>
      <c r="K3">
        <f ca="1">NETWORKDAYS(TODAY(),DATE(2024,8,31))*2</f>
        <v>8</v>
      </c>
      <c r="L3" s="3" t="s">
        <v>12</v>
      </c>
    </row>
    <row r="4" spans="2:12" x14ac:dyDescent="0.25">
      <c r="B4" s="1">
        <v>45505</v>
      </c>
      <c r="C4" s="1">
        <v>45535</v>
      </c>
      <c r="D4" t="s">
        <v>4</v>
      </c>
      <c r="E4">
        <v>3</v>
      </c>
      <c r="H4" s="1">
        <v>45536</v>
      </c>
      <c r="I4" t="e" cm="1">
        <f t="array" ref="I4">SUMPRODUCT(
--(taches[Début]&lt;H5),
--(taches[Fin]&gt;=#REF!),
--(taches[Fin]&gt;=Tableau2[[#This Row],[DbtPériode]]),
NETWORKDAYS(
taches[Début]+0,
MIN(taches[Fin]+0,EDATE(Tableau2[[#This Row],[DbtPériode]]+0,1)-1)+0
)
)</f>
        <v>#REF!</v>
      </c>
      <c r="J4">
        <f ca="1">COUNTIFS(taches[Début],"&lt;"&amp;H5,taches[Fin],"&gt;="&amp;TODAY(),taches[Fin],"&gt;="&amp;Tableau2[[#This Row],[DbtPériode]])</f>
        <v>3</v>
      </c>
    </row>
    <row r="5" spans="2:12" x14ac:dyDescent="0.25">
      <c r="B5" s="1">
        <v>45505</v>
      </c>
      <c r="C5" s="1">
        <v>45565</v>
      </c>
      <c r="D5" t="s">
        <v>5</v>
      </c>
      <c r="E5">
        <v>7</v>
      </c>
      <c r="H5" s="1">
        <v>45566</v>
      </c>
      <c r="I5" t="e" cm="1">
        <f t="array" ref="I5">SUMPRODUCT(
--(taches[Début]&lt;H6),
--(taches[Fin]&gt;=#REF!),
--(taches[Fin]&gt;=Tableau2[[#This Row],[DbtPériode]]),
NETWORKDAYS(
taches[Début]+0,
MIN(taches[Fin]+0,EDATE(Tableau2[[#This Row],[DbtPériode]]+0,1)-1)+0
)
)</f>
        <v>#REF!</v>
      </c>
      <c r="J5">
        <f ca="1">COUNTIFS(taches[Début],"&lt;"&amp;H6,taches[Fin],"&gt;="&amp;TODAY(),taches[Fin],"&gt;="&amp;Tableau2[[#This Row],[DbtPériode]])</f>
        <v>0</v>
      </c>
    </row>
    <row r="6" spans="2:12" x14ac:dyDescent="0.25">
      <c r="B6" s="1">
        <v>45534</v>
      </c>
      <c r="C6" s="1">
        <v>45565</v>
      </c>
      <c r="D6" t="s">
        <v>6</v>
      </c>
      <c r="E6">
        <v>2</v>
      </c>
    </row>
    <row r="7" spans="2:12" x14ac:dyDescent="0.25">
      <c r="B7" s="1">
        <v>45536</v>
      </c>
      <c r="C7" s="1">
        <v>45565</v>
      </c>
      <c r="D7" t="s">
        <v>10</v>
      </c>
      <c r="E7">
        <v>3</v>
      </c>
    </row>
    <row r="8" spans="2:12" x14ac:dyDescent="0.25">
      <c r="B8" s="1"/>
    </row>
    <row r="9" spans="2:12" x14ac:dyDescent="0.25">
      <c r="B9" s="1"/>
      <c r="J9" t="str">
        <f ca="1">_xlfn.FORMULATEXT(I3)</f>
        <v>=SOMPRODUCT(
--(taches[Début]&lt;H4);
--(taches[Fin]&gt;=#VERW!);
--(taches[Fin]&gt;=[@DbtPériode]);
NETTO.WERKDAGEN(
taches[Début]+0;
MIN(taches[Fin]+0;ZELFDE.DAG([@DbtPériode]+0;1)-1)+0
)
)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0A44D-C445-4340-903D-0475CD3D0207}">
  <dimension ref="B1:N23"/>
  <sheetViews>
    <sheetView tabSelected="1" workbookViewId="0">
      <selection activeCell="N3" sqref="N3"/>
    </sheetView>
  </sheetViews>
  <sheetFormatPr defaultColWidth="11.42578125" defaultRowHeight="15" x14ac:dyDescent="0.25"/>
  <cols>
    <col min="2" max="2" width="11.42578125" style="5"/>
    <col min="3" max="3" width="11.42578125" style="6"/>
    <col min="11" max="11" width="11.42578125" style="5"/>
    <col min="13" max="13" width="15.42578125" customWidth="1"/>
  </cols>
  <sheetData>
    <row r="1" spans="2:14" s="5" customFormat="1" x14ac:dyDescent="0.25">
      <c r="C1" s="6"/>
    </row>
    <row r="2" spans="2:14" x14ac:dyDescent="0.25">
      <c r="B2" s="5" t="s">
        <v>0</v>
      </c>
      <c r="C2" s="6" t="s">
        <v>1</v>
      </c>
      <c r="D2" t="s">
        <v>2</v>
      </c>
      <c r="E2" t="s">
        <v>9</v>
      </c>
      <c r="F2" t="s">
        <v>14</v>
      </c>
      <c r="G2" t="s">
        <v>15</v>
      </c>
      <c r="H2" t="s">
        <v>16</v>
      </c>
      <c r="I2" t="s">
        <v>17</v>
      </c>
      <c r="K2" s="5" t="s">
        <v>20</v>
      </c>
      <c r="L2" t="s">
        <v>18</v>
      </c>
      <c r="M2" t="s">
        <v>19</v>
      </c>
      <c r="N2" t="s">
        <v>21</v>
      </c>
    </row>
    <row r="3" spans="2:14" x14ac:dyDescent="0.25">
      <c r="B3" s="5">
        <v>45505</v>
      </c>
      <c r="C3" s="6">
        <v>45518</v>
      </c>
      <c r="D3" t="s">
        <v>3</v>
      </c>
      <c r="E3">
        <v>5</v>
      </c>
      <c r="F3" t="str">
        <f ca="1">IF(TODAY()&lt;taches5[[#This Row],[Fin]],NETWORKDAYS(MAX(TODAY(),taches5[[#This Row],[Début]],DATE(2024,8,1)),MIN(taches5[[#This Row],[Fin]],DATE(2024,8,31)))*taches5[[#This Row],[charge / JO]],"")</f>
        <v/>
      </c>
      <c r="G3" t="str">
        <f ca="1">IF(TODAY()&lt;taches5[[#This Row],[Fin]],NETWORKDAYS(MAX(TODAY(),taches5[[#This Row],[Début]],DATE(2024,9,1)),MIN(taches5[[#This Row],[Fin]],DATE(2024,9,30)))*taches5[[#This Row],[charge / JO]],"")</f>
        <v/>
      </c>
      <c r="H3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3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K3" s="5">
        <v>45505</v>
      </c>
      <c r="L3" t="s">
        <v>14</v>
      </c>
      <c r="M3">
        <f ca="1">SUM(taches5[août])</f>
        <v>42</v>
      </c>
      <c r="N3" s="7" cm="1">
        <f t="array" aca="1" ref="N3" ca="1">SUM(_xlfn.MAP(taches5[Début],taches5[Fin],taches5[charge / JO],_xlfn.LAMBDA(_xlpm.debut,_xlpm.fin,_xlpm.charge,_xlpm.charge*MAX(0,NETWORKDAYS(MAX(TODAY(),_xlpm.debut,Tableau5[[#This Row],[date]]),MIN(_xlpm.fin,EOMONTH(Tableau5[[#This Row],[date]],0)))))))</f>
        <v>42</v>
      </c>
    </row>
    <row r="4" spans="2:14" x14ac:dyDescent="0.25">
      <c r="B4" s="5">
        <v>45505</v>
      </c>
      <c r="C4" s="6">
        <v>45535</v>
      </c>
      <c r="D4" t="s">
        <v>4</v>
      </c>
      <c r="E4">
        <v>3</v>
      </c>
      <c r="F4">
        <f ca="1">IF(TODAY()&lt;taches5[[#This Row],[Fin]],NETWORKDAYS(MAX(TODAY(),taches5[[#This Row],[Début]],DATE(2024,8,1)),MIN(taches5[[#This Row],[Fin]],DATE(2024,8,31)))*taches5[[#This Row],[charge / JO]],"")</f>
        <v>12</v>
      </c>
      <c r="G4">
        <f ca="1">IF(TODAY()&lt;taches5[[#This Row],[Fin]],NETWORKDAYS(MAX(TODAY(),taches5[[#This Row],[Début]],DATE(2024,9,1)),MIN(taches5[[#This Row],[Fin]],DATE(2024,9,30)))*taches5[[#This Row],[charge / JO]],"")</f>
        <v>0</v>
      </c>
      <c r="H4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4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K4" s="5">
        <f>EDATE(K3,1)</f>
        <v>45536</v>
      </c>
      <c r="L4" t="s">
        <v>15</v>
      </c>
      <c r="M4">
        <f ca="1">SUM(taches5[septembre])</f>
        <v>252</v>
      </c>
      <c r="N4" s="7" cm="1">
        <f t="array" aca="1" ref="N4" ca="1">SUM(_xlfn.MAP(taches5[Début],taches5[Fin],taches5[charge / JO],_xlfn.LAMBDA(_xlpm.debut,_xlpm.fin,_xlpm.charge,_xlpm.charge*MAX(0,NETWORKDAYS(MAX(TODAY(),_xlpm.debut,Tableau5[[#This Row],[date]]),MIN(_xlpm.fin,EOMONTH(Tableau5[[#This Row],[date]],0)))))))</f>
        <v>252</v>
      </c>
    </row>
    <row r="5" spans="2:14" x14ac:dyDescent="0.25">
      <c r="B5" s="5">
        <v>45505</v>
      </c>
      <c r="C5" s="6">
        <v>45565</v>
      </c>
      <c r="D5" t="s">
        <v>5</v>
      </c>
      <c r="E5">
        <v>7</v>
      </c>
      <c r="F5">
        <f ca="1">IF(TODAY()&lt;taches5[[#This Row],[Fin]],NETWORKDAYS(MAX(TODAY(),taches5[[#This Row],[Début]],DATE(2024,8,1)),MIN(taches5[[#This Row],[Fin]],DATE(2024,8,31)))*taches5[[#This Row],[charge / JO]],"")</f>
        <v>28</v>
      </c>
      <c r="G5">
        <f ca="1">IF(TODAY()&lt;taches5[[#This Row],[Fin]],NETWORKDAYS(MAX(TODAY(),taches5[[#This Row],[Début]],DATE(2024,9,1)),MIN(taches5[[#This Row],[Fin]],DATE(2024,9,30)))*taches5[[#This Row],[charge / JO]],"")</f>
        <v>147</v>
      </c>
      <c r="H5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5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K5" s="5">
        <f>EDATE(K4,1)</f>
        <v>45566</v>
      </c>
      <c r="L5" t="s">
        <v>16</v>
      </c>
      <c r="M5">
        <f ca="1">SUM(taches5[octobre])</f>
        <v>0</v>
      </c>
      <c r="N5" s="7" cm="1">
        <f t="array" aca="1" ref="N5" ca="1">SUM(_xlfn.MAP(taches5[Début],taches5[Fin],taches5[charge / JO],_xlfn.LAMBDA(_xlpm.debut,_xlpm.fin,_xlpm.charge,_xlpm.charge*MAX(0,NETWORKDAYS(MAX(TODAY(),_xlpm.debut,Tableau5[[#This Row],[date]]),MIN(_xlpm.fin,EOMONTH(Tableau5[[#This Row],[date]],0)))))))</f>
        <v>0</v>
      </c>
    </row>
    <row r="6" spans="2:14" x14ac:dyDescent="0.25">
      <c r="B6" s="5">
        <v>45534</v>
      </c>
      <c r="C6" s="6">
        <v>45565</v>
      </c>
      <c r="D6" t="s">
        <v>6</v>
      </c>
      <c r="E6">
        <v>2</v>
      </c>
      <c r="F6">
        <f ca="1">IF(TODAY()&lt;taches5[[#This Row],[Fin]],NETWORKDAYS(MAX(TODAY(),taches5[[#This Row],[Début]],DATE(2024,8,1)),MIN(taches5[[#This Row],[Fin]],DATE(2024,8,31)))*taches5[[#This Row],[charge / JO]],"")</f>
        <v>2</v>
      </c>
      <c r="G6">
        <f ca="1">IF(TODAY()&lt;taches5[[#This Row],[Fin]],NETWORKDAYS(MAX(TODAY(),taches5[[#This Row],[Début]],DATE(2024,9,1)),MIN(taches5[[#This Row],[Fin]],DATE(2024,9,30)))*taches5[[#This Row],[charge / JO]],"")</f>
        <v>42</v>
      </c>
      <c r="H6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6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</row>
    <row r="7" spans="2:14" x14ac:dyDescent="0.25">
      <c r="B7" s="5">
        <v>45536</v>
      </c>
      <c r="C7" s="6">
        <v>45565</v>
      </c>
      <c r="D7" t="s">
        <v>10</v>
      </c>
      <c r="E7">
        <v>3</v>
      </c>
      <c r="F7">
        <f ca="1">IF(TODAY()&lt;taches5[[#This Row],[Fin]],NETWORKDAYS(MAX(TODAY(),taches5[[#This Row],[Début]],DATE(2024,8,1)),MIN(taches5[[#This Row],[Fin]],DATE(2024,8,31)))*taches5[[#This Row],[charge / JO]],"")</f>
        <v>0</v>
      </c>
      <c r="G7">
        <f ca="1">IF(TODAY()&lt;taches5[[#This Row],[Fin]],NETWORKDAYS(MAX(TODAY(),taches5[[#This Row],[Début]],DATE(2024,9,1)),MIN(taches5[[#This Row],[Fin]],DATE(2024,9,30)))*taches5[[#This Row],[charge / JO]],"")</f>
        <v>63</v>
      </c>
      <c r="H7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7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K7"/>
    </row>
    <row r="8" spans="2:14" x14ac:dyDescent="0.25">
      <c r="K8"/>
    </row>
    <row r="9" spans="2:14" x14ac:dyDescent="0.25">
      <c r="K9"/>
    </row>
    <row r="10" spans="2:14" x14ac:dyDescent="0.25">
      <c r="K10"/>
    </row>
    <row r="11" spans="2:14" x14ac:dyDescent="0.25">
      <c r="K11"/>
    </row>
    <row r="12" spans="2:14" x14ac:dyDescent="0.25">
      <c r="K12"/>
    </row>
    <row r="13" spans="2:14" x14ac:dyDescent="0.25">
      <c r="K13"/>
    </row>
    <row r="14" spans="2:14" x14ac:dyDescent="0.25">
      <c r="K14"/>
    </row>
    <row r="15" spans="2:14" x14ac:dyDescent="0.25">
      <c r="K15"/>
    </row>
    <row r="16" spans="2:14" x14ac:dyDescent="0.25">
      <c r="K16"/>
    </row>
    <row r="17" spans="11:11" x14ac:dyDescent="0.25">
      <c r="K17"/>
    </row>
    <row r="18" spans="11:11" x14ac:dyDescent="0.25">
      <c r="K18"/>
    </row>
    <row r="19" spans="11:11" x14ac:dyDescent="0.25">
      <c r="K19"/>
    </row>
    <row r="20" spans="11:11" x14ac:dyDescent="0.25">
      <c r="K20"/>
    </row>
    <row r="21" spans="11:11" x14ac:dyDescent="0.25">
      <c r="K21"/>
    </row>
    <row r="22" spans="11:11" x14ac:dyDescent="0.25">
      <c r="K22"/>
    </row>
    <row r="23" spans="11:11" x14ac:dyDescent="0.25">
      <c r="K23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Metadata/LabelInfo.xml><?xml version="1.0" encoding="utf-8"?>
<clbl:labelList xmlns:clbl="http://schemas.microsoft.com/office/2020/mipLabelMetadata">
  <clbl:label id="{d9290083-bd2f-48a2-8ac5-09a524b17d15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TABARY, Fabien</dc:creator>
  <cp:lastModifiedBy>Bart Strubbe</cp:lastModifiedBy>
  <dcterms:created xsi:type="dcterms:W3CDTF">2024-08-26T14:15:00Z</dcterms:created>
  <dcterms:modified xsi:type="dcterms:W3CDTF">2024-08-27T07:42:38Z</dcterms:modified>
</cp:coreProperties>
</file>