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FEDB765-22A9-4658-9A06-1CD18CFBFB64}" xr6:coauthVersionLast="47" xr6:coauthVersionMax="47" xr10:uidLastSave="{00000000-0000-0000-0000-000000000000}"/>
  <bookViews>
    <workbookView xWindow="-120" yWindow="-120" windowWidth="29040" windowHeight="15990" firstSheet="1" activeTab="1" xr2:uid="{00000000-000D-0000-FFFF-FFFF00000000}"/>
  </bookViews>
  <sheets>
    <sheet name="Berger" sheetId="2" state="hidden" r:id="rId1"/>
    <sheet name="Tirage" sheetId="1" r:id="rId2"/>
  </sheets>
  <functionGroups builtInGroupCount="19"/>
  <externalReferences>
    <externalReference r:id="rId3"/>
  </externalReferences>
  <definedNames>
    <definedName name="Away">TBL_Compétition[Away]</definedName>
    <definedName name="Berger">Berger!$B$2</definedName>
    <definedName name="equipe1">TBL_Etapes[equipe1]</definedName>
    <definedName name="Equipe2">TBL_Etapes[equipe2]</definedName>
    <definedName name="errors">Tirage!$AH$2</definedName>
    <definedName name="etape">TBL_Compétition[etape]</definedName>
    <definedName name="Home">TBL_Compétition[Home]</definedName>
    <definedName name="MesComp">Tirage!$E$3:$F$62</definedName>
    <definedName name="MesEtapes">Tirage!$Z$3:$AE$17</definedName>
    <definedName name="penalités">Tirage!$AH$3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23" i="1"/>
  <c r="I43" i="1"/>
  <c r="I4" i="1"/>
  <c r="I24" i="1"/>
  <c r="I44" i="1"/>
  <c r="I5" i="1"/>
  <c r="I25" i="1"/>
  <c r="I45" i="1"/>
  <c r="I6" i="1"/>
  <c r="I26" i="1"/>
  <c r="I46" i="1"/>
  <c r="I7" i="1"/>
  <c r="I27" i="1"/>
  <c r="I47" i="1"/>
  <c r="I8" i="1"/>
  <c r="I28" i="1"/>
  <c r="I48" i="1"/>
  <c r="I9" i="1"/>
  <c r="I29" i="1"/>
  <c r="I49" i="1"/>
  <c r="I10" i="1"/>
  <c r="I30" i="1"/>
  <c r="I50" i="1"/>
  <c r="I11" i="1"/>
  <c r="I31" i="1"/>
  <c r="I51" i="1"/>
  <c r="I12" i="1"/>
  <c r="I32" i="1"/>
  <c r="I52" i="1"/>
  <c r="I13" i="1"/>
  <c r="I33" i="1"/>
  <c r="I53" i="1"/>
  <c r="I14" i="1"/>
  <c r="I34" i="1"/>
  <c r="I54" i="1"/>
  <c r="I15" i="1"/>
  <c r="I35" i="1"/>
  <c r="I55" i="1"/>
  <c r="I16" i="1"/>
  <c r="I36" i="1"/>
  <c r="I56" i="1"/>
  <c r="I17" i="1"/>
  <c r="I37" i="1"/>
  <c r="I57" i="1"/>
  <c r="I18" i="1"/>
  <c r="I38" i="1"/>
  <c r="I58" i="1"/>
  <c r="I19" i="1"/>
  <c r="I39" i="1"/>
  <c r="I59" i="1"/>
  <c r="I20" i="1"/>
  <c r="I40" i="1"/>
  <c r="I60" i="1"/>
  <c r="I21" i="1"/>
  <c r="I41" i="1"/>
  <c r="I61" i="1"/>
  <c r="I22" i="1"/>
  <c r="I42" i="1"/>
  <c r="I62" i="1"/>
  <c r="AE3" i="1" a="1"/>
  <c r="AE3" i="1" s="1"/>
  <c r="AE4" i="1" a="1"/>
  <c r="AE4" i="1" s="1"/>
  <c r="AE5" i="1" a="1"/>
  <c r="AE5" i="1" s="1"/>
  <c r="AE6" i="1" a="1"/>
  <c r="AE6" i="1" s="1"/>
  <c r="AE7" i="1" a="1"/>
  <c r="AE7" i="1" s="1"/>
  <c r="AE8" i="1" a="1"/>
  <c r="AE8" i="1" s="1"/>
  <c r="AE9" i="1" a="1"/>
  <c r="AE9" i="1" s="1"/>
  <c r="AE10" i="1" a="1"/>
  <c r="AE10" i="1" s="1"/>
  <c r="AE11" i="1" a="1"/>
  <c r="AE11" i="1" s="1"/>
  <c r="AE12" i="1" a="1"/>
  <c r="AE12" i="1" s="1"/>
  <c r="AE13" i="1" a="1"/>
  <c r="AE13" i="1" s="1"/>
  <c r="AE14" i="1" a="1"/>
  <c r="AE14" i="1" s="1"/>
  <c r="AE15" i="1" a="1"/>
  <c r="AE15" i="1" s="1"/>
  <c r="AE16" i="1" a="1"/>
  <c r="AE16" i="1" s="1"/>
  <c r="AE17" i="1" a="1"/>
  <c r="AE17" i="1" s="1"/>
  <c r="AA3" i="1" a="1"/>
  <c r="AA3" i="1" s="1"/>
  <c r="AB3" i="1" a="1"/>
  <c r="AB3" i="1" s="1"/>
  <c r="AC3" i="1" a="1"/>
  <c r="AC3" i="1" s="1"/>
  <c r="AD3" i="1" a="1"/>
  <c r="AD3" i="1" s="1"/>
  <c r="AA4" i="1" a="1"/>
  <c r="AA4" i="1" s="1"/>
  <c r="AB4" i="1" a="1"/>
  <c r="AB4" i="1" s="1"/>
  <c r="AC4" i="1" a="1"/>
  <c r="AC4" i="1" s="1"/>
  <c r="AD4" i="1" a="1"/>
  <c r="AD4" i="1" s="1"/>
  <c r="AA5" i="1" a="1"/>
  <c r="AA5" i="1" s="1"/>
  <c r="AB5" i="1" a="1"/>
  <c r="AB5" i="1" s="1"/>
  <c r="AC5" i="1" a="1"/>
  <c r="AC5" i="1" s="1"/>
  <c r="AD5" i="1" a="1"/>
  <c r="AD5" i="1" s="1"/>
  <c r="AA6" i="1" a="1"/>
  <c r="AA6" i="1" s="1"/>
  <c r="AB6" i="1" a="1"/>
  <c r="AB6" i="1" s="1"/>
  <c r="AC6" i="1" a="1"/>
  <c r="AC6" i="1" s="1"/>
  <c r="AD6" i="1" a="1"/>
  <c r="AD6" i="1" s="1"/>
  <c r="AA7" i="1" a="1"/>
  <c r="AA7" i="1" s="1"/>
  <c r="AB7" i="1" a="1"/>
  <c r="AB7" i="1" s="1"/>
  <c r="AC7" i="1" a="1"/>
  <c r="AC7" i="1" s="1"/>
  <c r="AD7" i="1" a="1"/>
  <c r="AD7" i="1" s="1"/>
  <c r="AA8" i="1" a="1"/>
  <c r="AA8" i="1" s="1"/>
  <c r="AB8" i="1" a="1"/>
  <c r="AB8" i="1" s="1"/>
  <c r="AC8" i="1" a="1"/>
  <c r="AC8" i="1" s="1"/>
  <c r="AD8" i="1" a="1"/>
  <c r="AD8" i="1" s="1"/>
  <c r="AA9" i="1" a="1"/>
  <c r="AA9" i="1" s="1"/>
  <c r="AB9" i="1" a="1"/>
  <c r="AB9" i="1" s="1"/>
  <c r="AC9" i="1" a="1"/>
  <c r="AC9" i="1" s="1"/>
  <c r="AD9" i="1" a="1"/>
  <c r="AD9" i="1" s="1"/>
  <c r="AA10" i="1" a="1"/>
  <c r="AA10" i="1" s="1"/>
  <c r="AB10" i="1" a="1"/>
  <c r="AB10" i="1" s="1"/>
  <c r="AC10" i="1" a="1"/>
  <c r="AC10" i="1" s="1"/>
  <c r="AD10" i="1" a="1"/>
  <c r="AD10" i="1" s="1"/>
  <c r="AA11" i="1" a="1"/>
  <c r="AA11" i="1" s="1"/>
  <c r="AB11" i="1" a="1"/>
  <c r="AB11" i="1" s="1"/>
  <c r="AC11" i="1" a="1"/>
  <c r="AC11" i="1" s="1"/>
  <c r="AD11" i="1" a="1"/>
  <c r="AD11" i="1" s="1"/>
  <c r="AA12" i="1" a="1"/>
  <c r="AA12" i="1" s="1"/>
  <c r="AB12" i="1" a="1"/>
  <c r="AB12" i="1" s="1"/>
  <c r="AC12" i="1" a="1"/>
  <c r="AC12" i="1" s="1"/>
  <c r="AD12" i="1" a="1"/>
  <c r="AD12" i="1" s="1"/>
  <c r="AA13" i="1" a="1"/>
  <c r="AA13" i="1" s="1"/>
  <c r="AB13" i="1" a="1"/>
  <c r="AB13" i="1" s="1"/>
  <c r="AC13" i="1" a="1"/>
  <c r="AC13" i="1" s="1"/>
  <c r="AD13" i="1" a="1"/>
  <c r="AD13" i="1" s="1"/>
  <c r="AA14" i="1" a="1"/>
  <c r="AA14" i="1" s="1"/>
  <c r="AB14" i="1" a="1"/>
  <c r="AB14" i="1" s="1"/>
  <c r="AC14" i="1" a="1"/>
  <c r="AC14" i="1" s="1"/>
  <c r="AD14" i="1" a="1"/>
  <c r="AD14" i="1" s="1"/>
  <c r="AA15" i="1" a="1"/>
  <c r="AA15" i="1" s="1"/>
  <c r="AB15" i="1" a="1"/>
  <c r="AB15" i="1" s="1"/>
  <c r="AC15" i="1" a="1"/>
  <c r="AC15" i="1" s="1"/>
  <c r="AD15" i="1" a="1"/>
  <c r="AD15" i="1" s="1"/>
  <c r="AA16" i="1" a="1"/>
  <c r="AA16" i="1" s="1"/>
  <c r="AB16" i="1" a="1"/>
  <c r="AB16" i="1" s="1"/>
  <c r="AC16" i="1" a="1"/>
  <c r="AC16" i="1" s="1"/>
  <c r="AD16" i="1" a="1"/>
  <c r="AD16" i="1" s="1"/>
  <c r="AA17" i="1" a="1"/>
  <c r="AA17" i="1" s="1"/>
  <c r="AB17" i="1" a="1"/>
  <c r="AB17" i="1" s="1"/>
  <c r="AC17" i="1" a="1"/>
  <c r="AC17" i="1" s="1"/>
  <c r="AD17" i="1" a="1"/>
  <c r="AD17" i="1" s="1"/>
  <c r="Z3" i="1" a="1"/>
  <c r="Z3" i="1" s="1"/>
  <c r="Z4" i="1" a="1"/>
  <c r="Z4" i="1" s="1"/>
  <c r="Z5" i="1" a="1"/>
  <c r="Z5" i="1" s="1"/>
  <c r="Z6" i="1" a="1"/>
  <c r="Z6" i="1" s="1"/>
  <c r="Z7" i="1" a="1"/>
  <c r="Z7" i="1" s="1"/>
  <c r="Z8" i="1" a="1"/>
  <c r="Z8" i="1" s="1"/>
  <c r="Z9" i="1" a="1"/>
  <c r="Z9" i="1" s="1"/>
  <c r="Z10" i="1" a="1"/>
  <c r="Z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S7" i="1" l="1"/>
  <c r="S3" i="1"/>
  <c r="R4" i="1"/>
  <c r="S5" i="1"/>
  <c r="S4" i="1"/>
  <c r="S6" i="1"/>
  <c r="N5" i="1"/>
  <c r="R5" i="1"/>
  <c r="R8" i="1"/>
  <c r="S8" i="1"/>
  <c r="R6" i="1"/>
  <c r="R3" i="1"/>
  <c r="O7" i="1"/>
  <c r="R7" i="1"/>
  <c r="Q4" i="1"/>
  <c r="O3" i="1"/>
  <c r="N6" i="1"/>
  <c r="P5" i="1"/>
  <c r="N4" i="1"/>
  <c r="P8" i="1"/>
  <c r="Q7" i="1"/>
  <c r="N8" i="1"/>
  <c r="N7" i="1"/>
  <c r="O4" i="1"/>
  <c r="P6" i="1"/>
  <c r="P3" i="1"/>
  <c r="O8" i="1"/>
  <c r="O5" i="1"/>
  <c r="P7" i="1"/>
  <c r="Q8" i="1"/>
  <c r="Q5" i="1"/>
  <c r="O6" i="1"/>
  <c r="P4" i="1"/>
  <c r="Q6" i="1"/>
  <c r="Q3" i="1"/>
  <c r="N3" i="1"/>
  <c r="AE1" i="1"/>
  <c r="Y11" i="1"/>
  <c r="Y7" i="1"/>
  <c r="Y15" i="1"/>
  <c r="Y17" i="1"/>
  <c r="Y13" i="1"/>
  <c r="Y9" i="1"/>
  <c r="Y5" i="1"/>
  <c r="Y16" i="1"/>
  <c r="Y12" i="1"/>
  <c r="Y8" i="1"/>
  <c r="Y4" i="1"/>
  <c r="Y14" i="1"/>
  <c r="Y10" i="1"/>
  <c r="Y6" i="1"/>
  <c r="Z1" i="1"/>
  <c r="AD1" i="1"/>
  <c r="AA1" i="1"/>
  <c r="AC1" i="1"/>
  <c r="AB1" i="1"/>
  <c r="Y3" i="1"/>
  <c r="AH3" i="1"/>
  <c r="B1" i="1" s="1"/>
  <c r="AH2" i="1"/>
  <c r="A8" i="1"/>
  <c r="A7" i="1"/>
  <c r="A6" i="1"/>
  <c r="A5" i="1"/>
  <c r="A4" i="1"/>
  <c r="A3" i="1"/>
  <c r="M7" i="1" l="1"/>
  <c r="T3" i="1"/>
  <c r="T7" i="1"/>
  <c r="T6" i="1"/>
  <c r="T5" i="1"/>
  <c r="T4" i="1"/>
  <c r="T8" i="1"/>
  <c r="M3" i="1"/>
  <c r="M8" i="1"/>
  <c r="M6" i="1"/>
  <c r="M5" i="1"/>
  <c r="M4" i="1"/>
  <c r="U7" i="1" l="1"/>
  <c r="U3" i="1"/>
  <c r="U6" i="1"/>
  <c r="U8" i="1"/>
  <c r="U4" i="1"/>
  <c r="U5" i="1"/>
  <c r="L8" i="1" l="1"/>
  <c r="L5" i="1"/>
  <c r="L3" i="1"/>
  <c r="L6" i="1"/>
  <c r="L4" i="1"/>
  <c r="L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<sst xmlns="http://schemas.openxmlformats.org/spreadsheetml/2006/main" count="191" uniqueCount="41">
  <si>
    <t>Equipes</t>
  </si>
  <si>
    <t>http://www.excel-downloads.com/forum/181004-macro-pour-etablir-un-tableau-de-berger.html?s=ddf1093695a4b3f29d3fd369fd646f47</t>
  </si>
  <si>
    <t>Table de Johann Nepomuk BERGER (1845-1933)</t>
  </si>
  <si>
    <t>http://fr.wikipedia.org/wiki/Johann_Berger</t>
  </si>
  <si>
    <t>http://fr.wikipedia.org/wiki/Table_de_Berger</t>
  </si>
  <si>
    <t>UB Caen</t>
  </si>
  <si>
    <t>Bosroumois</t>
  </si>
  <si>
    <t>Lillebonne</t>
  </si>
  <si>
    <t>Falaise</t>
  </si>
  <si>
    <t>Pont-Audemer</t>
  </si>
  <si>
    <t>Dives</t>
  </si>
  <si>
    <t>Home</t>
  </si>
  <si>
    <t>Away</t>
  </si>
  <si>
    <t>pts1</t>
  </si>
  <si>
    <t>pts2</t>
  </si>
  <si>
    <t>match</t>
  </si>
  <si>
    <t>etape</t>
  </si>
  <si>
    <t>equipe1</t>
  </si>
  <si>
    <t>equipe2</t>
  </si>
  <si>
    <t>etape 1</t>
  </si>
  <si>
    <t>etape 2</t>
  </si>
  <si>
    <t>etape 3</t>
  </si>
  <si>
    <t>etape 4</t>
  </si>
  <si>
    <t>etape 5</t>
  </si>
  <si>
    <t>etape 6</t>
  </si>
  <si>
    <t>errors</t>
  </si>
  <si>
    <t>penalités</t>
  </si>
  <si>
    <t>nombre</t>
  </si>
  <si>
    <t>matchs</t>
  </si>
  <si>
    <t>gagné</t>
  </si>
  <si>
    <t>perdu</t>
  </si>
  <si>
    <t>joué</t>
  </si>
  <si>
    <t>equipes</t>
  </si>
  <si>
    <t>egalité</t>
  </si>
  <si>
    <t>points</t>
  </si>
  <si>
    <t>but contre</t>
  </si>
  <si>
    <t>buts marqués</t>
  </si>
  <si>
    <t>delta</t>
  </si>
  <si>
    <t>pointage</t>
  </si>
  <si>
    <t>rank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</si>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</sst>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Red][&gt;1]0;[Blue][=1]0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9"/>
      <color theme="1"/>
      <name val="Courier New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12"/>
      <color indexed="17"/>
      <name val="Calibri"/>
      <family val="2"/>
    </font>
    <font>
      <sz val="16"/>
      <color theme="9" tint="-0.249977111117893"/>
      <name val="Calibri"/>
      <family val="2"/>
    </font>
    <font>
      <b/>
      <sz val="11"/>
      <color theme="9" tint="-0.499984740745262"/>
      <name val="Calibri"/>
      <family val="2"/>
    </font>
    <font>
      <sz val="11"/>
      <color theme="4" tint="-0.499984740745262"/>
      <name val="Calibri"/>
      <family val="2"/>
    </font>
    <font>
      <u/>
      <sz val="9"/>
      <color theme="10"/>
      <name val="Courier New"/>
      <family val="2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7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theme="7" tint="-0.24994659260841701"/>
      </top>
      <bottom style="hair">
        <color auto="1"/>
      </bottom>
      <diagonal/>
    </border>
    <border>
      <left style="thin">
        <color auto="1"/>
      </left>
      <right style="hair">
        <color theme="9" tint="0.39994506668294322"/>
      </right>
      <top style="thin">
        <color theme="7" tint="-0.24994659260841701"/>
      </top>
      <bottom style="hair">
        <color auto="1"/>
      </bottom>
      <diagonal/>
    </border>
    <border>
      <left style="hair">
        <color theme="9" tint="0.39994506668294322"/>
      </left>
      <right style="thin">
        <color auto="1"/>
      </right>
      <top style="thin">
        <color theme="7" tint="-0.2499465926084170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9" tint="0.39994506668294322"/>
      </right>
      <top style="hair">
        <color auto="1"/>
      </top>
      <bottom style="hair">
        <color auto="1"/>
      </bottom>
      <diagonal/>
    </border>
    <border>
      <left style="hair">
        <color theme="9" tint="0.39994506668294322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7" tint="-0.24994659260841701"/>
      </bottom>
      <diagonal/>
    </border>
    <border>
      <left style="thin">
        <color auto="1"/>
      </left>
      <right style="hair">
        <color theme="9" tint="0.39994506668294322"/>
      </right>
      <top style="hair">
        <color auto="1"/>
      </top>
      <bottom style="thin">
        <color theme="7" tint="-0.24994659260841701"/>
      </bottom>
      <diagonal/>
    </border>
    <border>
      <left style="hair">
        <color theme="9" tint="0.39994506668294322"/>
      </left>
      <right style="thin">
        <color auto="1"/>
      </right>
      <top style="hair">
        <color auto="1"/>
      </top>
      <bottom style="thin">
        <color theme="7" tint="-0.24994659260841701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30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/>
    <xf numFmtId="0" fontId="6" fillId="2" borderId="3" xfId="1" applyFont="1" applyFill="1" applyBorder="1" applyAlignment="1">
      <alignment horizontal="center" vertical="center" shrinkToFit="1"/>
    </xf>
    <xf numFmtId="0" fontId="7" fillId="3" borderId="0" xfId="1" applyFont="1" applyFill="1" applyAlignment="1">
      <alignment horizontal="centerContinuous" vertical="center"/>
    </xf>
    <xf numFmtId="0" fontId="4" fillId="3" borderId="0" xfId="1" applyFont="1" applyFill="1" applyAlignment="1">
      <alignment horizontal="centerContinuous" vertical="center"/>
    </xf>
    <xf numFmtId="0" fontId="4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9" fillId="0" borderId="6" xfId="1" applyFont="1" applyBorder="1" applyAlignment="1">
      <alignment horizontal="right" vertical="center" shrinkToFit="1"/>
    </xf>
    <xf numFmtId="0" fontId="9" fillId="0" borderId="7" xfId="1" applyFont="1" applyBorder="1" applyAlignment="1">
      <alignment horizontal="left" vertical="center" shrinkToFit="1"/>
    </xf>
    <xf numFmtId="0" fontId="4" fillId="0" borderId="4" xfId="1" applyFont="1" applyBorder="1"/>
    <xf numFmtId="0" fontId="8" fillId="0" borderId="8" xfId="1" applyFont="1" applyBorder="1" applyAlignment="1">
      <alignment vertical="center"/>
    </xf>
    <xf numFmtId="0" fontId="9" fillId="0" borderId="9" xfId="1" applyFont="1" applyBorder="1" applyAlignment="1">
      <alignment horizontal="right" vertical="center" shrinkToFit="1"/>
    </xf>
    <xf numFmtId="0" fontId="9" fillId="0" borderId="10" xfId="1" applyFont="1" applyBorder="1" applyAlignment="1">
      <alignment horizontal="left" vertical="center" shrinkToFit="1"/>
    </xf>
    <xf numFmtId="0" fontId="4" fillId="0" borderId="11" xfId="1" applyFont="1" applyBorder="1" applyAlignment="1">
      <alignment vertical="center"/>
    </xf>
    <xf numFmtId="0" fontId="8" fillId="0" borderId="12" xfId="1" applyFont="1" applyBorder="1" applyAlignment="1">
      <alignment vertical="center"/>
    </xf>
    <xf numFmtId="0" fontId="9" fillId="0" borderId="13" xfId="1" applyFont="1" applyBorder="1" applyAlignment="1">
      <alignment horizontal="right" vertical="center" shrinkToFit="1"/>
    </xf>
    <xf numFmtId="0" fontId="9" fillId="0" borderId="14" xfId="1" applyFont="1" applyBorder="1" applyAlignment="1">
      <alignment horizontal="left" vertical="center" shrinkToFit="1"/>
    </xf>
    <xf numFmtId="0" fontId="4" fillId="0" borderId="11" xfId="1" applyFont="1" applyBorder="1"/>
    <xf numFmtId="0" fontId="10" fillId="0" borderId="0" xfId="2" applyAlignment="1">
      <alignment vertical="center"/>
    </xf>
    <xf numFmtId="0" fontId="0" fillId="0" borderId="2" xfId="0" applyBorder="1"/>
    <xf numFmtId="0" fontId="1" fillId="0" borderId="15" xfId="0" applyFont="1" applyBorder="1"/>
    <xf numFmtId="0" fontId="0" fillId="0" borderId="1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2" fillId="4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</cellXfs>
  <cellStyles count="3">
    <cellStyle name="Hyperlink 2" xfId="2" xr:uid="{279B4684-5AF1-4D5D-B73D-75B9622CB22F}"/>
    <cellStyle name="Standaard" xfId="0" builtinId="0"/>
    <cellStyle name="Standaard 2" xfId="1" xr:uid="{428DF7D9-3ED1-4DF5-BD9F-4571B2C1A907}"/>
  </cellStyles>
  <dxfs count="41"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border>
        <top/>
        <bottom style="thin">
          <color auto="1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Red][&gt;1]0;[Blue][=1]0;"/>
      <alignment horizontal="center" vertical="bottom" textRotation="0" wrapText="0" indent="0" justifyLastLine="0" shrinkToFit="0" readingOrder="0"/>
    </dxf>
    <dxf>
      <numFmt numFmtId="164" formatCode="[Red][&gt;1]0;[Blue][=1]0;"/>
      <alignment horizontal="center" vertical="bottom" textRotation="0" wrapText="0" indent="0" justifyLastLine="0" shrinkToFit="0" readingOrder="0"/>
    </dxf>
    <dxf>
      <numFmt numFmtId="164" formatCode="[Red][&gt;1]0;[Blue][=1]0;"/>
      <alignment horizontal="center" vertical="bottom" textRotation="0" wrapText="0" indent="0" justifyLastLine="0" shrinkToFit="0" readingOrder="0"/>
    </dxf>
    <dxf>
      <numFmt numFmtId="164" formatCode="[Red][&gt;1]0;[Blue][=1]0;"/>
      <alignment horizontal="center" vertical="bottom" textRotation="0" wrapText="0" indent="0" justifyLastLine="0" shrinkToFit="0" readingOrder="0"/>
    </dxf>
    <dxf>
      <numFmt numFmtId="164" formatCode="[Red][&gt;1]0;[Blue][=1]0;"/>
      <alignment horizontal="center" vertical="bottom" textRotation="0" wrapText="0" indent="0" justifyLastLine="0" shrinkToFit="0" readingOrder="0"/>
    </dxf>
    <dxf>
      <numFmt numFmtId="164" formatCode="[Red][&gt;1]0;[Blue][=1]0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28575</xdr:rowOff>
        </xdr:from>
        <xdr:to>
          <xdr:col>0</xdr:col>
          <xdr:colOff>885825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port%20boules\CBD76\Fichiers%20excel\Ligue%20M3%206%20&#233;qui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iques"/>
      <sheetName val="1E"/>
      <sheetName val="C1"/>
      <sheetName val="2E"/>
      <sheetName val="C2"/>
      <sheetName val="3E"/>
      <sheetName val="C3"/>
      <sheetName val="4E"/>
      <sheetName val="C4"/>
      <sheetName val="5E"/>
      <sheetName val="C5"/>
      <sheetName val="Classement général"/>
      <sheetName val="Tirage"/>
      <sheetName val="MDP"/>
    </sheetNames>
    <sheetDataSet>
      <sheetData sheetId="0" refreshError="1"/>
      <sheetData sheetId="1" refreshError="1">
        <row r="4">
          <cell r="B4" t="str">
            <v>Falaise</v>
          </cell>
        </row>
        <row r="6">
          <cell r="B6" t="str">
            <v>UB Caen</v>
          </cell>
        </row>
        <row r="8">
          <cell r="B8" t="str">
            <v>Bosroumois</v>
          </cell>
        </row>
        <row r="10">
          <cell r="B10" t="str">
            <v>Dives</v>
          </cell>
        </row>
        <row r="12">
          <cell r="B12" t="str">
            <v>Lillebonne</v>
          </cell>
        </row>
        <row r="14">
          <cell r="B14" t="str">
            <v>Pont-Audemer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E377C3-302E-4D42-BC88-88BB5EB54134}" name="Tabel1" displayName="Tabel1" ref="A2:A8" totalsRowShown="0" headerRowDxfId="40" headerRowBorderDxfId="39" tableBorderDxfId="38" totalsRowBorderDxfId="37">
  <autoFilter ref="A2:A8" xr:uid="{1EE377C3-302E-4D42-BC88-88BB5EB54134}"/>
  <tableColumns count="1">
    <tableColumn id="1" xr3:uid="{5E252A9F-0B81-4F92-BDA4-0150BFF1D13D}" name="Equipes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9E28EA-13D1-4485-936C-FB13D11C6567}" name="TBL_Compétition" displayName="TBL_Compétition" ref="C2:I62" totalsRowShown="0" headerRowDxfId="35" dataDxfId="34">
  <autoFilter ref="C2:I62" xr:uid="{429E28EA-13D1-4485-936C-FB13D11C6567}"/>
  <tableColumns count="7">
    <tableColumn id="1" xr3:uid="{6A25BA45-5C38-48D7-A099-2A59AF26043B}" name="etape" dataDxfId="33"/>
    <tableColumn id="6" xr3:uid="{D31FC495-03F0-4CA0-A9ED-B19E0D2FCF80}" name="match" dataDxfId="32"/>
    <tableColumn id="2" xr3:uid="{49995A6A-7AF7-4353-9C7A-FD974BD79796}" name="Home" dataDxfId="31"/>
    <tableColumn id="3" xr3:uid="{8CB2AB3B-9ED1-4EC9-B71D-2519DA8977CA}" name="Away" dataDxfId="30"/>
    <tableColumn id="4" xr3:uid="{7679F983-FF10-4D44-969A-31D0EB85F1A5}" name="pts1" dataDxfId="29"/>
    <tableColumn id="5" xr3:uid="{E1ED0FC9-6F2C-484C-AA06-AA5938DBEC60}" name="pts2" dataDxfId="28"/>
    <tableColumn id="7" xr3:uid="{C8779C2D-0242-4B48-873D-433B3502F25B}" name="joué" dataDxfId="16">
      <calculatedColumnFormula>IF(COUNT(TBL_Compétition[[#This Row],[pts1]:[pts2]])&lt;2,"-",SIGN(TBL_Compétition[[#This Row],[pts1]]-TBL_Compétition[[#This Row],[pts2]]))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FF171F-C2C6-4718-B05A-C5FA3E29BC8A}" name="TBL_Etapes" displayName="TBL_Etapes" ref="W2:AE17" totalsRowShown="0" headerRowDxfId="19" dataDxfId="18">
  <autoFilter ref="W2:AE17" xr:uid="{2AFF171F-C2C6-4718-B05A-C5FA3E29BC8A}"/>
  <tableColumns count="9">
    <tableColumn id="1" xr3:uid="{230F1CF3-A258-4E5F-AC64-1C0EB36C2E3E}" name="equipe1" dataDxfId="27"/>
    <tableColumn id="2" xr3:uid="{A5FD3D23-D9FB-49B3-ADD8-ADE93E48D729}" name="equipe2" dataDxfId="26"/>
    <tableColumn id="9" xr3:uid="{963B1FC1-6461-4A26-B2CE-F49DA29778A4}" name="nombre" dataDxfId="17">
      <calculatedColumnFormula>SUM(TBL_Etapes[[#This Row],[etape 1]:[etape 6]])</calculatedColumnFormula>
    </tableColumn>
    <tableColumn id="3" xr3:uid="{91BEFE00-2926-420E-955B-354B6EB6FA99}" name="etape 1" dataDxfId="25">
      <calculatedColumnFormula array="1">COUNTIFS(etape,RIGHT(TBL_Etapes[[#Headers],[etape 1]],1),Home,$W3,Away,$X3)+COUNTIFS(etape,RIGHT(TBL_Etapes[[#Headers],[etape 1]],1),Home,$X3,Away,$W3)</calculatedColumnFormula>
    </tableColumn>
    <tableColumn id="4" xr3:uid="{0B3474E2-9E5F-4E82-8201-16E5CF74B5D7}" name="etape 2" dataDxfId="24">
      <calculatedColumnFormula array="1">COUNTIFS(etape,RIGHT(TBL_Etapes[[#Headers],[etape 2]],1),Home,$W3,Away,$X3)+COUNTIFS(etape,RIGHT(TBL_Etapes[[#Headers],[etape 2]],1),Home,$X3,Away,$W3)</calculatedColumnFormula>
    </tableColumn>
    <tableColumn id="5" xr3:uid="{109A8E4F-E46B-4D8B-94F9-AEC32A47CE70}" name="etape 3" dataDxfId="23">
      <calculatedColumnFormula array="1">COUNTIFS(etape,RIGHT(TBL_Etapes[[#Headers],[etape 3]],1),Home,$W3,Away,$X3)+COUNTIFS(etape,RIGHT(TBL_Etapes[[#Headers],[etape 3]],1),Home,$X3,Away,$W3)</calculatedColumnFormula>
    </tableColumn>
    <tableColumn id="6" xr3:uid="{B9EB58C1-8702-4B21-85A2-A9522E4F4DE3}" name="etape 4" dataDxfId="22">
      <calculatedColumnFormula array="1">COUNTIFS(etape,RIGHT(TBL_Etapes[[#Headers],[etape 4]],1),Home,$W3,Away,$X3)+COUNTIFS(etape,RIGHT(TBL_Etapes[[#Headers],[etape 4]],1),Home,$X3,Away,$W3)</calculatedColumnFormula>
    </tableColumn>
    <tableColumn id="7" xr3:uid="{8F7F16CD-90D0-4D18-ACF5-3101D3ADA477}" name="etape 5" dataDxfId="21">
      <calculatedColumnFormula array="1">COUNTIFS(etape,RIGHT(TBL_Etapes[[#Headers],[etape 5]],1),Home,$W3,Away,$X3)+COUNTIFS(etape,RIGHT(TBL_Etapes[[#Headers],[etape 5]],1),Home,$X3,Away,$W3)</calculatedColumnFormula>
    </tableColumn>
    <tableColumn id="8" xr3:uid="{0912F21D-F171-4010-AB5F-54F66E59C84A}" name="etape 6" dataDxfId="20">
      <calculatedColumnFormula array="1">COUNTIFS(etape,RIGHT(TBL_Etapes[[#Headers],[etape 6]],1),Home,$W3,Away,$X3)+COUNTIFS(etape,RIGHT(TBL_Etapes[[#Headers],[etape 6]],1),Home,$X3,Away,$W3)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D6ED36C-F26F-448F-9919-BBE64B1E9485}" name="TBL_Classement" displayName="TBL_Classement" ref="K2:U8" totalsRowShown="0" headerRowDxfId="7" dataDxfId="6">
  <autoFilter ref="K2:U8" xr:uid="{3D6ED36C-F26F-448F-9919-BBE64B1E9485}"/>
  <tableColumns count="11">
    <tableColumn id="1" xr3:uid="{E1EA8061-6A24-4C44-914A-B54BE5977C31}" name="equipes" dataDxfId="15"/>
    <tableColumn id="11" xr3:uid="{A3917C2A-CFF8-49D3-AC67-14F3AE5493FA}" name="rank" dataDxfId="0">
      <calculatedColumnFormula>COUNTIF(TBL_Classement[pointage],"&gt;"&amp;TBL_Classement[[#This Row],[pointage]])+1</calculatedColumnFormula>
    </tableColumn>
    <tableColumn id="12" xr3:uid="{0A4C9D79-71BC-471A-B1E2-B2C16889608F}" name="points" dataDxfId="5">
      <calculatedColumnFormula>3*TBL_Classement[[#This Row],[gagné]]+TBL_Classement[[#This Row],[egalité]]</calculatedColumnFormula>
    </tableColumn>
    <tableColumn id="2" xr3:uid="{8AF146F8-5D59-4387-81D3-CAE0C490D0D8}" name="matchs" dataDxfId="14">
      <calculatedColumnFormula>COUNTIFS(TBL_Compétition[Home],TBL_Classement[[#This Row],[equipes]],TBL_Compétition[joué],"&lt;&gt;-")+COUNTIFS(TBL_Compétition[Away],TBL_Classement[[#This Row],[equipes]],TBL_Compétition[joué],"&lt;&gt;-")</calculatedColumnFormula>
    </tableColumn>
    <tableColumn id="3" xr3:uid="{2B35912F-7BF1-4029-A835-D34F23603E11}" name="gagné" dataDxfId="13">
      <calculatedColumnFormula>COUNTIFS(TBL_Compétition[Home],TBL_Classement[[#This Row],[equipes]],TBL_Compétition[joué],1)+COUNTIFS(TBL_Compétition[Away],TBL_Classement[[#This Row],[equipes]],TBL_Compétition[joué],-1)</calculatedColumnFormula>
    </tableColumn>
    <tableColumn id="5" xr3:uid="{09666081-AB7E-482F-8C59-001005678801}" name="egalité" dataDxfId="12">
      <calculatedColumnFormula>COUNTIFS(TBL_Compétition[Home],TBL_Classement[[#This Row],[equipes]],TBL_Compétition[joué],0)+COUNTIFS(TBL_Compétition[Away],TBL_Classement[[#This Row],[equipes]],TBL_Compétition[joué],0)</calculatedColumnFormula>
    </tableColumn>
    <tableColumn id="4" xr3:uid="{D55D7B29-8104-40F6-B743-3A5384F9FA53}" name="perdu" dataDxfId="11">
      <calculatedColumnFormula>COUNTIFS(TBL_Compétition[Home],TBL_Classement[[#This Row],[equipes]],TBL_Compétition[joué],-1)+COUNTIFS(TBL_Compétition[Away],TBL_Classement[[#This Row],[equipes]],TBL_Compétition[joué],1)</calculatedColumnFormula>
    </tableColumn>
    <tableColumn id="7" xr3:uid="{9417B5B0-A5F4-42BF-B2B9-6CB470EB03BF}" name="buts marqués" dataDxfId="10">
      <calculatedColumnFormula>SUMIFS(TBL_Compétition[pts1],TBL_Compétition[Home],TBL_Classement[[#This Row],[equipes]],TBL_Compétition[joué],"&lt;&gt;-")+SUMIFS(TBL_Compétition[pts2],TBL_Compétition[Away],TBL_Classement[[#This Row],[equipes]],TBL_Compétition[joué],"&lt;&gt;-")</calculatedColumnFormula>
    </tableColumn>
    <tableColumn id="8" xr3:uid="{27C13AEB-4E60-4593-94C3-1A1C4F39AC0B}" name="but contre" dataDxfId="9">
      <calculatedColumnFormula>SUMIFS(TBL_Compétition[pts2],TBL_Compétition[Home],TBL_Classement[[#This Row],[equipes]],TBL_Compétition[joué],"&lt;&gt;-")+SUMIFS(TBL_Compétition[pts1],TBL_Compétition[Away],TBL_Classement[[#This Row],[equipes]],TBL_Compétition[joué],"&lt;&gt;-")</calculatedColumnFormula>
    </tableColumn>
    <tableColumn id="9" xr3:uid="{B518540D-0909-4566-A09A-8D503FD4C5AE}" name="delta" dataDxfId="8">
      <calculatedColumnFormula>500+TBL_Classement[[#This Row],[buts marqués]]-TBL_Classement[[#This Row],[but contre]]</calculatedColumnFormula>
    </tableColumn>
    <tableColumn id="10" xr3:uid="{F650377A-C675-4403-9BD3-4B176786A6A9}" name="pointage" dataDxfId="4">
      <calculatedColumnFormula>+TEXT(TBL_Classement[[#This Row],[points]],"000\|")&amp;TEXT(TBL_Classement[[#This Row],[gagné]],"000\|")&amp;TEXT(TBL_Classement[[#This Row],[delta]],"000\|")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r.wikipedia.org/wiki/Table_de_Berger" TargetMode="External"/><Relationship Id="rId1" Type="http://schemas.openxmlformats.org/officeDocument/2006/relationships/hyperlink" Target="http://fr.wikipedia.org/wiki/Johann_Berge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ECEF8-A94E-4699-A1F1-163CCE34DEBB}">
  <sheetPr codeName="Feuil0">
    <tabColor theme="7" tint="0.39997558519241921"/>
  </sheetPr>
  <dimension ref="A1:AJ34"/>
  <sheetViews>
    <sheetView showGridLines="0" workbookViewId="0">
      <selection activeCell="B2" sqref="B2"/>
    </sheetView>
  </sheetViews>
  <sheetFormatPr defaultColWidth="2.7109375" defaultRowHeight="14.25" customHeight="1" x14ac:dyDescent="0.2"/>
  <cols>
    <col min="1" max="1" width="2.7109375" style="3"/>
    <col min="2" max="2" width="4" style="3" customWidth="1"/>
    <col min="3" max="49" width="2.7109375" style="3"/>
    <col min="50" max="50" width="10.5703125" style="3" customWidth="1"/>
    <col min="51" max="16384" width="2.7109375" style="3"/>
  </cols>
  <sheetData>
    <row r="1" spans="1:36" ht="14.25" customHeight="1" x14ac:dyDescent="0.2">
      <c r="A1" s="1"/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6" ht="21" x14ac:dyDescent="0.2">
      <c r="A2" s="1"/>
      <c r="B2" s="4">
        <v>6</v>
      </c>
      <c r="C2" s="5" t="s">
        <v>2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6" s="11" customFormat="1" ht="14.25" customHeight="1" x14ac:dyDescent="0.2">
      <c r="A3" s="7"/>
      <c r="B3" s="8">
        <v>1</v>
      </c>
      <c r="C3" s="9">
        <v>1</v>
      </c>
      <c r="D3" s="10">
        <v>6</v>
      </c>
      <c r="E3" s="9">
        <v>2</v>
      </c>
      <c r="F3" s="10">
        <v>5</v>
      </c>
      <c r="G3" s="9">
        <v>3</v>
      </c>
      <c r="H3" s="10">
        <v>4</v>
      </c>
      <c r="I3" s="9"/>
      <c r="J3" s="10"/>
      <c r="K3" s="9"/>
      <c r="L3" s="10"/>
      <c r="M3" s="9"/>
      <c r="N3" s="10"/>
      <c r="O3" s="9"/>
      <c r="P3" s="10"/>
      <c r="Q3" s="9"/>
      <c r="R3" s="10"/>
      <c r="S3" s="9"/>
      <c r="T3" s="10"/>
      <c r="U3" s="9"/>
      <c r="V3" s="10"/>
      <c r="W3" s="9"/>
      <c r="X3" s="10"/>
      <c r="Y3" s="9"/>
      <c r="Z3" s="10"/>
      <c r="AA3" s="9"/>
      <c r="AB3" s="10"/>
      <c r="AC3" s="9"/>
      <c r="AD3" s="10"/>
      <c r="AE3" s="9"/>
      <c r="AF3" s="10"/>
      <c r="AG3" s="9"/>
      <c r="AH3" s="10"/>
    </row>
    <row r="4" spans="1:36" ht="14.25" customHeight="1" x14ac:dyDescent="0.2">
      <c r="A4" s="1"/>
      <c r="B4" s="12">
        <v>2</v>
      </c>
      <c r="C4" s="13">
        <v>1</v>
      </c>
      <c r="D4" s="14">
        <v>2</v>
      </c>
      <c r="E4" s="13">
        <v>5</v>
      </c>
      <c r="F4" s="14">
        <v>3</v>
      </c>
      <c r="G4" s="13">
        <v>6</v>
      </c>
      <c r="H4" s="14">
        <v>4</v>
      </c>
      <c r="I4" s="13"/>
      <c r="J4" s="14"/>
      <c r="K4" s="13"/>
      <c r="L4" s="14"/>
      <c r="M4" s="13"/>
      <c r="N4" s="14"/>
      <c r="O4" s="13"/>
      <c r="P4" s="14"/>
      <c r="Q4" s="13"/>
      <c r="R4" s="14"/>
      <c r="S4" s="13"/>
      <c r="T4" s="14"/>
      <c r="U4" s="13"/>
      <c r="V4" s="14"/>
      <c r="W4" s="13"/>
      <c r="X4" s="14"/>
      <c r="Y4" s="13"/>
      <c r="Z4" s="14"/>
      <c r="AA4" s="13"/>
      <c r="AB4" s="14"/>
      <c r="AC4" s="13"/>
      <c r="AD4" s="14"/>
      <c r="AE4" s="13"/>
      <c r="AF4" s="14"/>
      <c r="AG4" s="13"/>
      <c r="AH4" s="14"/>
    </row>
    <row r="5" spans="1:36" ht="14.25" customHeight="1" x14ac:dyDescent="0.2">
      <c r="A5" s="1"/>
      <c r="B5" s="12">
        <v>3</v>
      </c>
      <c r="C5" s="13">
        <v>2</v>
      </c>
      <c r="D5" s="14">
        <v>6</v>
      </c>
      <c r="E5" s="13">
        <v>3</v>
      </c>
      <c r="F5" s="14">
        <v>1</v>
      </c>
      <c r="G5" s="13">
        <v>4</v>
      </c>
      <c r="H5" s="14">
        <v>5</v>
      </c>
      <c r="I5" s="13"/>
      <c r="J5" s="14"/>
      <c r="K5" s="13"/>
      <c r="L5" s="14"/>
      <c r="M5" s="13"/>
      <c r="N5" s="14"/>
      <c r="O5" s="13"/>
      <c r="P5" s="14"/>
      <c r="Q5" s="13"/>
      <c r="R5" s="14"/>
      <c r="S5" s="13"/>
      <c r="T5" s="14"/>
      <c r="U5" s="13"/>
      <c r="V5" s="14"/>
      <c r="W5" s="13"/>
      <c r="X5" s="14"/>
      <c r="Y5" s="13"/>
      <c r="Z5" s="14"/>
      <c r="AA5" s="13"/>
      <c r="AB5" s="14"/>
      <c r="AC5" s="13"/>
      <c r="AD5" s="14"/>
      <c r="AE5" s="13"/>
      <c r="AF5" s="14"/>
      <c r="AG5" s="13"/>
      <c r="AH5" s="14"/>
    </row>
    <row r="6" spans="1:36" ht="14.25" customHeight="1" x14ac:dyDescent="0.2">
      <c r="A6" s="1"/>
      <c r="B6" s="12">
        <v>4</v>
      </c>
      <c r="C6" s="13">
        <v>1</v>
      </c>
      <c r="D6" s="14">
        <v>4</v>
      </c>
      <c r="E6" s="13">
        <v>2</v>
      </c>
      <c r="F6" s="14">
        <v>3</v>
      </c>
      <c r="G6" s="13">
        <v>6</v>
      </c>
      <c r="H6" s="14">
        <v>5</v>
      </c>
      <c r="I6" s="13"/>
      <c r="J6" s="14"/>
      <c r="K6" s="13"/>
      <c r="L6" s="14"/>
      <c r="M6" s="13"/>
      <c r="N6" s="14"/>
      <c r="O6" s="13"/>
      <c r="P6" s="14"/>
      <c r="Q6" s="13"/>
      <c r="R6" s="14"/>
      <c r="S6" s="13"/>
      <c r="T6" s="14"/>
      <c r="U6" s="13"/>
      <c r="V6" s="14"/>
      <c r="W6" s="13"/>
      <c r="X6" s="14"/>
      <c r="Y6" s="13"/>
      <c r="Z6" s="14"/>
      <c r="AA6" s="13"/>
      <c r="AB6" s="14"/>
      <c r="AC6" s="13"/>
      <c r="AD6" s="14"/>
      <c r="AE6" s="13"/>
      <c r="AF6" s="14"/>
      <c r="AG6" s="13"/>
      <c r="AH6" s="14"/>
    </row>
    <row r="7" spans="1:36" ht="14.25" customHeight="1" x14ac:dyDescent="0.2">
      <c r="A7" s="1"/>
      <c r="B7" s="12">
        <v>5</v>
      </c>
      <c r="C7" s="13">
        <v>3</v>
      </c>
      <c r="D7" s="14">
        <v>6</v>
      </c>
      <c r="E7" s="13">
        <v>4</v>
      </c>
      <c r="F7" s="14">
        <v>2</v>
      </c>
      <c r="G7" s="13">
        <v>5</v>
      </c>
      <c r="H7" s="14">
        <v>1</v>
      </c>
      <c r="I7" s="13"/>
      <c r="J7" s="14"/>
      <c r="K7" s="13"/>
      <c r="L7" s="14"/>
      <c r="M7" s="13"/>
      <c r="N7" s="14"/>
      <c r="O7" s="13"/>
      <c r="P7" s="14"/>
      <c r="Q7" s="13"/>
      <c r="R7" s="14"/>
      <c r="S7" s="13"/>
      <c r="T7" s="14"/>
      <c r="U7" s="13"/>
      <c r="V7" s="14"/>
      <c r="W7" s="13"/>
      <c r="X7" s="14"/>
      <c r="Y7" s="13"/>
      <c r="Z7" s="14"/>
      <c r="AA7" s="13"/>
      <c r="AB7" s="14"/>
      <c r="AC7" s="13"/>
      <c r="AD7" s="14"/>
      <c r="AE7" s="13"/>
      <c r="AF7" s="14"/>
      <c r="AG7" s="13"/>
      <c r="AH7" s="14"/>
    </row>
    <row r="8" spans="1:36" ht="14.25" customHeight="1" x14ac:dyDescent="0.2">
      <c r="A8" s="1"/>
      <c r="B8" s="12"/>
      <c r="C8" s="13"/>
      <c r="D8" s="14"/>
      <c r="E8" s="13"/>
      <c r="F8" s="14"/>
      <c r="G8" s="13"/>
      <c r="H8" s="14"/>
      <c r="I8" s="13"/>
      <c r="J8" s="14"/>
      <c r="K8" s="13"/>
      <c r="L8" s="14"/>
      <c r="M8" s="13"/>
      <c r="N8" s="14"/>
      <c r="O8" s="13"/>
      <c r="P8" s="14"/>
      <c r="Q8" s="13"/>
      <c r="R8" s="14"/>
      <c r="S8" s="13"/>
      <c r="T8" s="14"/>
      <c r="U8" s="13"/>
      <c r="V8" s="14"/>
      <c r="W8" s="13"/>
      <c r="X8" s="14"/>
      <c r="Y8" s="13"/>
      <c r="Z8" s="14"/>
      <c r="AA8" s="13"/>
      <c r="AB8" s="14"/>
      <c r="AC8" s="13"/>
      <c r="AD8" s="14"/>
      <c r="AE8" s="13"/>
      <c r="AF8" s="14"/>
      <c r="AG8" s="13"/>
      <c r="AH8" s="14"/>
    </row>
    <row r="9" spans="1:36" ht="14.25" customHeight="1" x14ac:dyDescent="0.2">
      <c r="A9" s="1"/>
      <c r="B9" s="12"/>
      <c r="C9" s="13"/>
      <c r="D9" s="14"/>
      <c r="E9" s="13"/>
      <c r="F9" s="14"/>
      <c r="G9" s="13"/>
      <c r="H9" s="14"/>
      <c r="I9" s="13"/>
      <c r="J9" s="14"/>
      <c r="K9" s="13"/>
      <c r="L9" s="14"/>
      <c r="M9" s="13"/>
      <c r="N9" s="14"/>
      <c r="O9" s="13"/>
      <c r="P9" s="14"/>
      <c r="Q9" s="13"/>
      <c r="R9" s="14"/>
      <c r="S9" s="13"/>
      <c r="T9" s="14"/>
      <c r="U9" s="13"/>
      <c r="V9" s="14"/>
      <c r="W9" s="13"/>
      <c r="X9" s="14"/>
      <c r="Y9" s="13"/>
      <c r="Z9" s="14"/>
      <c r="AA9" s="13"/>
      <c r="AB9" s="14"/>
      <c r="AC9" s="13"/>
      <c r="AD9" s="14"/>
      <c r="AE9" s="13"/>
      <c r="AF9" s="14"/>
      <c r="AG9" s="13"/>
      <c r="AH9" s="14"/>
    </row>
    <row r="10" spans="1:36" ht="14.25" customHeight="1" x14ac:dyDescent="0.2">
      <c r="A10" s="1"/>
      <c r="B10" s="12"/>
      <c r="C10" s="13"/>
      <c r="D10" s="14"/>
      <c r="E10" s="13"/>
      <c r="F10" s="14"/>
      <c r="G10" s="13"/>
      <c r="H10" s="14"/>
      <c r="I10" s="13"/>
      <c r="J10" s="14"/>
      <c r="K10" s="13"/>
      <c r="L10" s="14"/>
      <c r="M10" s="13"/>
      <c r="N10" s="14"/>
      <c r="O10" s="13"/>
      <c r="P10" s="14"/>
      <c r="Q10" s="13"/>
      <c r="R10" s="14"/>
      <c r="S10" s="13"/>
      <c r="T10" s="14"/>
      <c r="U10" s="13"/>
      <c r="V10" s="14"/>
      <c r="W10" s="13"/>
      <c r="X10" s="14"/>
      <c r="Y10" s="13"/>
      <c r="Z10" s="14"/>
      <c r="AA10" s="13"/>
      <c r="AB10" s="14"/>
      <c r="AC10" s="13"/>
      <c r="AD10" s="14"/>
      <c r="AE10" s="13"/>
      <c r="AF10" s="14"/>
      <c r="AG10" s="13"/>
      <c r="AH10" s="14"/>
    </row>
    <row r="11" spans="1:36" ht="14.25" customHeight="1" x14ac:dyDescent="0.2">
      <c r="A11" s="1"/>
      <c r="B11" s="12"/>
      <c r="C11" s="13"/>
      <c r="D11" s="14"/>
      <c r="E11" s="13"/>
      <c r="F11" s="14"/>
      <c r="G11" s="13"/>
      <c r="H11" s="14"/>
      <c r="I11" s="13"/>
      <c r="J11" s="14"/>
      <c r="K11" s="13"/>
      <c r="L11" s="14"/>
      <c r="M11" s="13"/>
      <c r="N11" s="14"/>
      <c r="O11" s="13"/>
      <c r="P11" s="14"/>
      <c r="Q11" s="13"/>
      <c r="R11" s="14"/>
      <c r="S11" s="13"/>
      <c r="T11" s="14"/>
      <c r="U11" s="13"/>
      <c r="V11" s="14"/>
      <c r="W11" s="13"/>
      <c r="X11" s="14"/>
      <c r="Y11" s="13"/>
      <c r="Z11" s="14"/>
      <c r="AA11" s="13"/>
      <c r="AB11" s="14"/>
      <c r="AC11" s="13"/>
      <c r="AD11" s="14"/>
      <c r="AE11" s="13"/>
      <c r="AF11" s="14"/>
      <c r="AG11" s="13"/>
      <c r="AH11" s="14"/>
    </row>
    <row r="12" spans="1:36" ht="14.25" customHeight="1" x14ac:dyDescent="0.2">
      <c r="A12" s="1"/>
      <c r="B12" s="12"/>
      <c r="C12" s="13"/>
      <c r="D12" s="14"/>
      <c r="E12" s="13"/>
      <c r="F12" s="14"/>
      <c r="G12" s="13"/>
      <c r="H12" s="14"/>
      <c r="I12" s="13"/>
      <c r="J12" s="14"/>
      <c r="K12" s="13"/>
      <c r="L12" s="14"/>
      <c r="M12" s="13"/>
      <c r="N12" s="14"/>
      <c r="O12" s="13"/>
      <c r="P12" s="14"/>
      <c r="Q12" s="13"/>
      <c r="R12" s="14"/>
      <c r="S12" s="13"/>
      <c r="T12" s="14"/>
      <c r="U12" s="13"/>
      <c r="V12" s="14"/>
      <c r="W12" s="13"/>
      <c r="X12" s="14"/>
      <c r="Y12" s="13"/>
      <c r="Z12" s="14"/>
      <c r="AA12" s="13"/>
      <c r="AB12" s="14"/>
      <c r="AC12" s="13"/>
      <c r="AD12" s="14"/>
      <c r="AE12" s="13"/>
      <c r="AF12" s="14"/>
      <c r="AG12" s="13"/>
      <c r="AH12" s="14"/>
    </row>
    <row r="13" spans="1:36" ht="14.25" customHeight="1" x14ac:dyDescent="0.2">
      <c r="A13" s="1"/>
      <c r="B13" s="12"/>
      <c r="C13" s="13"/>
      <c r="D13" s="14"/>
      <c r="E13" s="13"/>
      <c r="F13" s="14"/>
      <c r="G13" s="13"/>
      <c r="H13" s="14"/>
      <c r="I13" s="13"/>
      <c r="J13" s="14"/>
      <c r="K13" s="13"/>
      <c r="L13" s="14"/>
      <c r="M13" s="13"/>
      <c r="N13" s="14"/>
      <c r="O13" s="13"/>
      <c r="P13" s="14"/>
      <c r="Q13" s="13"/>
      <c r="R13" s="14"/>
      <c r="S13" s="13"/>
      <c r="T13" s="14"/>
      <c r="U13" s="13"/>
      <c r="V13" s="14"/>
      <c r="W13" s="13"/>
      <c r="X13" s="14"/>
      <c r="Y13" s="13"/>
      <c r="Z13" s="14"/>
      <c r="AA13" s="13"/>
      <c r="AB13" s="14"/>
      <c r="AC13" s="13"/>
      <c r="AD13" s="14"/>
      <c r="AE13" s="13"/>
      <c r="AF13" s="14"/>
      <c r="AG13" s="13"/>
      <c r="AH13" s="14"/>
    </row>
    <row r="14" spans="1:36" ht="14.25" customHeight="1" x14ac:dyDescent="0.2">
      <c r="A14" s="1"/>
      <c r="B14" s="12"/>
      <c r="C14" s="13"/>
      <c r="D14" s="14"/>
      <c r="E14" s="13"/>
      <c r="F14" s="14"/>
      <c r="G14" s="13"/>
      <c r="H14" s="14"/>
      <c r="I14" s="13"/>
      <c r="J14" s="14"/>
      <c r="K14" s="13"/>
      <c r="L14" s="14"/>
      <c r="M14" s="13"/>
      <c r="N14" s="14"/>
      <c r="O14" s="13"/>
      <c r="P14" s="14"/>
      <c r="Q14" s="13"/>
      <c r="R14" s="14"/>
      <c r="S14" s="13"/>
      <c r="T14" s="14"/>
      <c r="U14" s="13"/>
      <c r="V14" s="14"/>
      <c r="W14" s="13"/>
      <c r="X14" s="14"/>
      <c r="Y14" s="13"/>
      <c r="Z14" s="14"/>
      <c r="AA14" s="13"/>
      <c r="AB14" s="14"/>
      <c r="AC14" s="13"/>
      <c r="AD14" s="14"/>
      <c r="AE14" s="13"/>
      <c r="AF14" s="14"/>
      <c r="AG14" s="13"/>
      <c r="AH14" s="14"/>
    </row>
    <row r="15" spans="1:36" ht="14.25" customHeight="1" x14ac:dyDescent="0.2">
      <c r="A15" s="1"/>
      <c r="B15" s="12"/>
      <c r="C15" s="13"/>
      <c r="D15" s="14"/>
      <c r="E15" s="13"/>
      <c r="F15" s="14"/>
      <c r="G15" s="13"/>
      <c r="H15" s="14"/>
      <c r="I15" s="13"/>
      <c r="J15" s="14"/>
      <c r="K15" s="13"/>
      <c r="L15" s="14"/>
      <c r="M15" s="13"/>
      <c r="N15" s="14"/>
      <c r="O15" s="13"/>
      <c r="P15" s="14"/>
      <c r="Q15" s="13"/>
      <c r="R15" s="14"/>
      <c r="S15" s="13"/>
      <c r="T15" s="14"/>
      <c r="U15" s="13"/>
      <c r="V15" s="14"/>
      <c r="W15" s="13"/>
      <c r="X15" s="14"/>
      <c r="Y15" s="13"/>
      <c r="Z15" s="14"/>
      <c r="AA15" s="13"/>
      <c r="AB15" s="14"/>
      <c r="AC15" s="13"/>
      <c r="AD15" s="14"/>
      <c r="AE15" s="13"/>
      <c r="AF15" s="14"/>
      <c r="AG15" s="13"/>
      <c r="AH15" s="14"/>
    </row>
    <row r="16" spans="1:36" ht="14.25" customHeight="1" x14ac:dyDescent="0.2">
      <c r="A16" s="1"/>
      <c r="B16" s="12"/>
      <c r="C16" s="13"/>
      <c r="D16" s="14"/>
      <c r="E16" s="13"/>
      <c r="F16" s="14"/>
      <c r="G16" s="13"/>
      <c r="H16" s="14"/>
      <c r="I16" s="13"/>
      <c r="J16" s="14"/>
      <c r="K16" s="13"/>
      <c r="L16" s="14"/>
      <c r="M16" s="13"/>
      <c r="N16" s="14"/>
      <c r="O16" s="13"/>
      <c r="P16" s="14"/>
      <c r="Q16" s="13"/>
      <c r="R16" s="14"/>
      <c r="S16" s="13"/>
      <c r="T16" s="14"/>
      <c r="U16" s="13"/>
      <c r="V16" s="14"/>
      <c r="W16" s="13"/>
      <c r="X16" s="14"/>
      <c r="Y16" s="13"/>
      <c r="Z16" s="14"/>
      <c r="AA16" s="13"/>
      <c r="AB16" s="14"/>
      <c r="AC16" s="13"/>
      <c r="AD16" s="14"/>
      <c r="AE16" s="13"/>
      <c r="AF16" s="14"/>
      <c r="AG16" s="13"/>
      <c r="AH16" s="14"/>
      <c r="AJ16" s="2" t="s">
        <v>3</v>
      </c>
    </row>
    <row r="17" spans="1:34" ht="14.25" customHeight="1" x14ac:dyDescent="0.2">
      <c r="A17" s="1"/>
      <c r="B17" s="12"/>
      <c r="C17" s="13"/>
      <c r="D17" s="14"/>
      <c r="E17" s="13"/>
      <c r="F17" s="14"/>
      <c r="G17" s="13"/>
      <c r="H17" s="14"/>
      <c r="I17" s="13"/>
      <c r="J17" s="14"/>
      <c r="K17" s="13"/>
      <c r="L17" s="14"/>
      <c r="M17" s="13"/>
      <c r="N17" s="14"/>
      <c r="O17" s="13"/>
      <c r="P17" s="14"/>
      <c r="Q17" s="13"/>
      <c r="R17" s="14"/>
      <c r="S17" s="13"/>
      <c r="T17" s="14"/>
      <c r="U17" s="13"/>
      <c r="V17" s="14"/>
      <c r="W17" s="13"/>
      <c r="X17" s="14"/>
      <c r="Y17" s="13"/>
      <c r="Z17" s="14"/>
      <c r="AA17" s="13"/>
      <c r="AB17" s="14"/>
      <c r="AC17" s="13"/>
      <c r="AD17" s="14"/>
      <c r="AE17" s="13"/>
      <c r="AF17" s="14"/>
      <c r="AG17" s="13"/>
      <c r="AH17" s="14"/>
    </row>
    <row r="18" spans="1:34" ht="14.25" customHeight="1" x14ac:dyDescent="0.2">
      <c r="A18" s="1"/>
      <c r="B18" s="12"/>
      <c r="C18" s="13"/>
      <c r="D18" s="14"/>
      <c r="E18" s="13"/>
      <c r="F18" s="14"/>
      <c r="G18" s="13"/>
      <c r="H18" s="14"/>
      <c r="I18" s="13"/>
      <c r="J18" s="14"/>
      <c r="K18" s="13"/>
      <c r="L18" s="14"/>
      <c r="M18" s="13"/>
      <c r="N18" s="14"/>
      <c r="O18" s="13"/>
      <c r="P18" s="14"/>
      <c r="Q18" s="13"/>
      <c r="R18" s="14"/>
      <c r="S18" s="13"/>
      <c r="T18" s="14"/>
      <c r="U18" s="13"/>
      <c r="V18" s="14"/>
      <c r="W18" s="13"/>
      <c r="X18" s="14"/>
      <c r="Y18" s="13"/>
      <c r="Z18" s="14"/>
      <c r="AA18" s="13"/>
      <c r="AB18" s="14"/>
      <c r="AC18" s="13"/>
      <c r="AD18" s="14"/>
      <c r="AE18" s="13"/>
      <c r="AF18" s="14"/>
      <c r="AG18" s="13"/>
      <c r="AH18" s="14"/>
    </row>
    <row r="19" spans="1:34" ht="14.25" customHeight="1" x14ac:dyDescent="0.2">
      <c r="A19" s="1"/>
      <c r="B19" s="12"/>
      <c r="C19" s="13"/>
      <c r="D19" s="14"/>
      <c r="E19" s="13"/>
      <c r="F19" s="14"/>
      <c r="G19" s="13"/>
      <c r="H19" s="14"/>
      <c r="I19" s="13"/>
      <c r="J19" s="14"/>
      <c r="K19" s="13"/>
      <c r="L19" s="14"/>
      <c r="M19" s="13"/>
      <c r="N19" s="14"/>
      <c r="O19" s="13"/>
      <c r="P19" s="14"/>
      <c r="Q19" s="13"/>
      <c r="R19" s="14"/>
      <c r="S19" s="13"/>
      <c r="T19" s="14"/>
      <c r="U19" s="13"/>
      <c r="V19" s="14"/>
      <c r="W19" s="13"/>
      <c r="X19" s="14"/>
      <c r="Y19" s="13"/>
      <c r="Z19" s="14"/>
      <c r="AA19" s="13"/>
      <c r="AB19" s="14"/>
      <c r="AC19" s="13"/>
      <c r="AD19" s="14"/>
      <c r="AE19" s="13"/>
      <c r="AF19" s="14"/>
      <c r="AG19" s="13"/>
      <c r="AH19" s="14"/>
    </row>
    <row r="20" spans="1:34" ht="14.25" customHeight="1" x14ac:dyDescent="0.2">
      <c r="A20" s="1"/>
      <c r="B20" s="12"/>
      <c r="C20" s="13"/>
      <c r="D20" s="14"/>
      <c r="E20" s="13"/>
      <c r="F20" s="14"/>
      <c r="G20" s="13"/>
      <c r="H20" s="14"/>
      <c r="I20" s="13"/>
      <c r="J20" s="14"/>
      <c r="K20" s="13"/>
      <c r="L20" s="14"/>
      <c r="M20" s="13"/>
      <c r="N20" s="14"/>
      <c r="O20" s="13"/>
      <c r="P20" s="14"/>
      <c r="Q20" s="13"/>
      <c r="R20" s="14"/>
      <c r="S20" s="13"/>
      <c r="T20" s="14"/>
      <c r="U20" s="13"/>
      <c r="V20" s="14"/>
      <c r="W20" s="13"/>
      <c r="X20" s="14"/>
      <c r="Y20" s="13"/>
      <c r="Z20" s="14"/>
      <c r="AA20" s="13"/>
      <c r="AB20" s="14"/>
      <c r="AC20" s="13"/>
      <c r="AD20" s="14"/>
      <c r="AE20" s="13"/>
      <c r="AF20" s="14"/>
      <c r="AG20" s="13"/>
      <c r="AH20" s="14"/>
    </row>
    <row r="21" spans="1:34" ht="14.25" customHeight="1" x14ac:dyDescent="0.2">
      <c r="A21" s="1"/>
      <c r="B21" s="12"/>
      <c r="C21" s="13"/>
      <c r="D21" s="14"/>
      <c r="E21" s="13"/>
      <c r="F21" s="14"/>
      <c r="G21" s="13"/>
      <c r="H21" s="14"/>
      <c r="I21" s="13"/>
      <c r="J21" s="14"/>
      <c r="K21" s="13"/>
      <c r="L21" s="14"/>
      <c r="M21" s="13"/>
      <c r="N21" s="14"/>
      <c r="O21" s="13"/>
      <c r="P21" s="14"/>
      <c r="Q21" s="13"/>
      <c r="R21" s="14"/>
      <c r="S21" s="13"/>
      <c r="T21" s="14"/>
      <c r="U21" s="13"/>
      <c r="V21" s="14"/>
      <c r="W21" s="13"/>
      <c r="X21" s="14"/>
      <c r="Y21" s="13"/>
      <c r="Z21" s="14"/>
      <c r="AA21" s="13"/>
      <c r="AB21" s="14"/>
      <c r="AC21" s="13"/>
      <c r="AD21" s="14"/>
      <c r="AE21" s="13"/>
      <c r="AF21" s="14"/>
      <c r="AG21" s="13"/>
      <c r="AH21" s="14"/>
    </row>
    <row r="22" spans="1:34" ht="14.25" customHeight="1" x14ac:dyDescent="0.2">
      <c r="A22" s="1"/>
      <c r="B22" s="12"/>
      <c r="C22" s="13"/>
      <c r="D22" s="14"/>
      <c r="E22" s="13"/>
      <c r="F22" s="14"/>
      <c r="G22" s="13"/>
      <c r="H22" s="14"/>
      <c r="I22" s="13"/>
      <c r="J22" s="14"/>
      <c r="K22" s="13"/>
      <c r="L22" s="14"/>
      <c r="M22" s="13"/>
      <c r="N22" s="14"/>
      <c r="O22" s="13"/>
      <c r="P22" s="14"/>
      <c r="Q22" s="13"/>
      <c r="R22" s="14"/>
      <c r="S22" s="13"/>
      <c r="T22" s="14"/>
      <c r="U22" s="13"/>
      <c r="V22" s="14"/>
      <c r="W22" s="13"/>
      <c r="X22" s="14"/>
      <c r="Y22" s="13"/>
      <c r="Z22" s="14"/>
      <c r="AA22" s="13"/>
      <c r="AB22" s="14"/>
      <c r="AC22" s="13"/>
      <c r="AD22" s="14"/>
      <c r="AE22" s="13"/>
      <c r="AF22" s="14"/>
      <c r="AG22" s="13"/>
      <c r="AH22" s="14"/>
    </row>
    <row r="23" spans="1:34" ht="14.25" customHeight="1" x14ac:dyDescent="0.2">
      <c r="A23" s="1"/>
      <c r="B23" s="12"/>
      <c r="C23" s="13"/>
      <c r="D23" s="14"/>
      <c r="E23" s="13"/>
      <c r="F23" s="14"/>
      <c r="G23" s="13"/>
      <c r="H23" s="14"/>
      <c r="I23" s="13"/>
      <c r="J23" s="14"/>
      <c r="K23" s="13"/>
      <c r="L23" s="14"/>
      <c r="M23" s="13"/>
      <c r="N23" s="14"/>
      <c r="O23" s="13"/>
      <c r="P23" s="14"/>
      <c r="Q23" s="13"/>
      <c r="R23" s="14"/>
      <c r="S23" s="13"/>
      <c r="T23" s="14"/>
      <c r="U23" s="13"/>
      <c r="V23" s="14"/>
      <c r="W23" s="13"/>
      <c r="X23" s="14"/>
      <c r="Y23" s="13"/>
      <c r="Z23" s="14"/>
      <c r="AA23" s="13"/>
      <c r="AB23" s="14"/>
      <c r="AC23" s="13"/>
      <c r="AD23" s="14"/>
      <c r="AE23" s="13"/>
      <c r="AF23" s="14"/>
      <c r="AG23" s="13"/>
      <c r="AH23" s="14"/>
    </row>
    <row r="24" spans="1:34" ht="14.25" customHeight="1" x14ac:dyDescent="0.2">
      <c r="A24" s="1"/>
      <c r="B24" s="12"/>
      <c r="C24" s="13"/>
      <c r="D24" s="14"/>
      <c r="E24" s="13"/>
      <c r="F24" s="14"/>
      <c r="G24" s="13"/>
      <c r="H24" s="14"/>
      <c r="I24" s="13"/>
      <c r="J24" s="14"/>
      <c r="K24" s="13"/>
      <c r="L24" s="14"/>
      <c r="M24" s="13"/>
      <c r="N24" s="14"/>
      <c r="O24" s="13"/>
      <c r="P24" s="14"/>
      <c r="Q24" s="13"/>
      <c r="R24" s="14"/>
      <c r="S24" s="13"/>
      <c r="T24" s="14"/>
      <c r="U24" s="13"/>
      <c r="V24" s="14"/>
      <c r="W24" s="13"/>
      <c r="X24" s="14"/>
      <c r="Y24" s="13"/>
      <c r="Z24" s="14"/>
      <c r="AA24" s="13"/>
      <c r="AB24" s="14"/>
      <c r="AC24" s="13"/>
      <c r="AD24" s="14"/>
      <c r="AE24" s="13"/>
      <c r="AF24" s="14"/>
      <c r="AG24" s="13"/>
      <c r="AH24" s="14"/>
    </row>
    <row r="25" spans="1:34" ht="14.25" customHeight="1" x14ac:dyDescent="0.2">
      <c r="A25" s="1"/>
      <c r="B25" s="12"/>
      <c r="C25" s="13"/>
      <c r="D25" s="14"/>
      <c r="E25" s="13"/>
      <c r="F25" s="14"/>
      <c r="G25" s="13"/>
      <c r="H25" s="14"/>
      <c r="I25" s="13"/>
      <c r="J25" s="14"/>
      <c r="K25" s="13"/>
      <c r="L25" s="14"/>
      <c r="M25" s="13"/>
      <c r="N25" s="14"/>
      <c r="O25" s="13"/>
      <c r="P25" s="14"/>
      <c r="Q25" s="13"/>
      <c r="R25" s="14"/>
      <c r="S25" s="13"/>
      <c r="T25" s="14"/>
      <c r="U25" s="13"/>
      <c r="V25" s="14"/>
      <c r="W25" s="13"/>
      <c r="X25" s="14"/>
      <c r="Y25" s="13"/>
      <c r="Z25" s="14"/>
      <c r="AA25" s="13"/>
      <c r="AB25" s="14"/>
      <c r="AC25" s="13"/>
      <c r="AD25" s="14"/>
      <c r="AE25" s="13"/>
      <c r="AF25" s="14"/>
      <c r="AG25" s="13"/>
      <c r="AH25" s="14"/>
    </row>
    <row r="26" spans="1:34" ht="14.25" customHeight="1" x14ac:dyDescent="0.2">
      <c r="A26" s="1"/>
      <c r="B26" s="12"/>
      <c r="C26" s="13"/>
      <c r="D26" s="14"/>
      <c r="E26" s="13"/>
      <c r="F26" s="14"/>
      <c r="G26" s="13"/>
      <c r="H26" s="14"/>
      <c r="I26" s="13"/>
      <c r="J26" s="14"/>
      <c r="K26" s="13"/>
      <c r="L26" s="14"/>
      <c r="M26" s="13"/>
      <c r="N26" s="14"/>
      <c r="O26" s="13"/>
      <c r="P26" s="14"/>
      <c r="Q26" s="13"/>
      <c r="R26" s="14"/>
      <c r="S26" s="13"/>
      <c r="T26" s="14"/>
      <c r="U26" s="13"/>
      <c r="V26" s="14"/>
      <c r="W26" s="13"/>
      <c r="X26" s="14"/>
      <c r="Y26" s="13"/>
      <c r="Z26" s="14"/>
      <c r="AA26" s="13"/>
      <c r="AB26" s="14"/>
      <c r="AC26" s="13"/>
      <c r="AD26" s="14"/>
      <c r="AE26" s="13"/>
      <c r="AF26" s="14"/>
      <c r="AG26" s="13"/>
      <c r="AH26" s="14"/>
    </row>
    <row r="27" spans="1:34" ht="14.25" customHeight="1" x14ac:dyDescent="0.2">
      <c r="A27" s="1"/>
      <c r="B27" s="12"/>
      <c r="C27" s="13"/>
      <c r="D27" s="14"/>
      <c r="E27" s="13"/>
      <c r="F27" s="14"/>
      <c r="G27" s="13"/>
      <c r="H27" s="14"/>
      <c r="I27" s="13"/>
      <c r="J27" s="14"/>
      <c r="K27" s="13"/>
      <c r="L27" s="14"/>
      <c r="M27" s="13"/>
      <c r="N27" s="14"/>
      <c r="O27" s="13"/>
      <c r="P27" s="14"/>
      <c r="Q27" s="13"/>
      <c r="R27" s="14"/>
      <c r="S27" s="13"/>
      <c r="T27" s="14"/>
      <c r="U27" s="13"/>
      <c r="V27" s="14"/>
      <c r="W27" s="13"/>
      <c r="X27" s="14"/>
      <c r="Y27" s="13"/>
      <c r="Z27" s="14"/>
      <c r="AA27" s="13"/>
      <c r="AB27" s="14"/>
      <c r="AC27" s="13"/>
      <c r="AD27" s="14"/>
      <c r="AE27" s="13"/>
      <c r="AF27" s="14"/>
      <c r="AG27" s="13"/>
      <c r="AH27" s="14"/>
    </row>
    <row r="28" spans="1:34" ht="14.25" customHeight="1" x14ac:dyDescent="0.2">
      <c r="A28" s="1"/>
      <c r="B28" s="12"/>
      <c r="C28" s="13"/>
      <c r="D28" s="14"/>
      <c r="E28" s="13"/>
      <c r="F28" s="14"/>
      <c r="G28" s="13"/>
      <c r="H28" s="14"/>
      <c r="I28" s="13"/>
      <c r="J28" s="14"/>
      <c r="K28" s="13"/>
      <c r="L28" s="14"/>
      <c r="M28" s="13"/>
      <c r="N28" s="14"/>
      <c r="O28" s="13"/>
      <c r="P28" s="14"/>
      <c r="Q28" s="13"/>
      <c r="R28" s="14"/>
      <c r="S28" s="13"/>
      <c r="T28" s="14"/>
      <c r="U28" s="13"/>
      <c r="V28" s="14"/>
      <c r="W28" s="13"/>
      <c r="X28" s="14"/>
      <c r="Y28" s="13"/>
      <c r="Z28" s="14"/>
      <c r="AA28" s="13"/>
      <c r="AB28" s="14"/>
      <c r="AC28" s="13"/>
      <c r="AD28" s="14"/>
      <c r="AE28" s="13"/>
      <c r="AF28" s="14"/>
      <c r="AG28" s="13"/>
      <c r="AH28" s="14"/>
    </row>
    <row r="29" spans="1:34" ht="14.25" customHeight="1" x14ac:dyDescent="0.2">
      <c r="A29" s="1"/>
      <c r="B29" s="12"/>
      <c r="C29" s="13"/>
      <c r="D29" s="14"/>
      <c r="E29" s="13"/>
      <c r="F29" s="14"/>
      <c r="G29" s="13"/>
      <c r="H29" s="14"/>
      <c r="I29" s="13"/>
      <c r="J29" s="14"/>
      <c r="K29" s="13"/>
      <c r="L29" s="14"/>
      <c r="M29" s="13"/>
      <c r="N29" s="14"/>
      <c r="O29" s="13"/>
      <c r="P29" s="14"/>
      <c r="Q29" s="13"/>
      <c r="R29" s="14"/>
      <c r="S29" s="13"/>
      <c r="T29" s="14"/>
      <c r="U29" s="13"/>
      <c r="V29" s="14"/>
      <c r="W29" s="13"/>
      <c r="X29" s="14"/>
      <c r="Y29" s="13"/>
      <c r="Z29" s="14"/>
      <c r="AA29" s="13"/>
      <c r="AB29" s="14"/>
      <c r="AC29" s="13"/>
      <c r="AD29" s="14"/>
      <c r="AE29" s="13"/>
      <c r="AF29" s="14"/>
      <c r="AG29" s="13"/>
      <c r="AH29" s="14"/>
    </row>
    <row r="30" spans="1:34" ht="14.25" customHeight="1" x14ac:dyDescent="0.2">
      <c r="A30" s="1"/>
      <c r="B30" s="12"/>
      <c r="C30" s="13"/>
      <c r="D30" s="14"/>
      <c r="E30" s="13"/>
      <c r="F30" s="14"/>
      <c r="G30" s="13"/>
      <c r="H30" s="14"/>
      <c r="I30" s="13"/>
      <c r="J30" s="14"/>
      <c r="K30" s="13"/>
      <c r="L30" s="14"/>
      <c r="M30" s="13"/>
      <c r="N30" s="14"/>
      <c r="O30" s="13"/>
      <c r="P30" s="14"/>
      <c r="Q30" s="13"/>
      <c r="R30" s="14"/>
      <c r="S30" s="13"/>
      <c r="T30" s="14"/>
      <c r="U30" s="13"/>
      <c r="V30" s="14"/>
      <c r="W30" s="13"/>
      <c r="X30" s="14"/>
      <c r="Y30" s="13"/>
      <c r="Z30" s="14"/>
      <c r="AA30" s="13"/>
      <c r="AB30" s="14"/>
      <c r="AC30" s="13"/>
      <c r="AD30" s="14"/>
      <c r="AE30" s="13"/>
      <c r="AF30" s="14"/>
      <c r="AG30" s="13"/>
      <c r="AH30" s="14"/>
    </row>
    <row r="31" spans="1:34" ht="14.25" customHeight="1" x14ac:dyDescent="0.2">
      <c r="A31" s="1"/>
      <c r="B31" s="12"/>
      <c r="C31" s="13"/>
      <c r="D31" s="14"/>
      <c r="E31" s="13"/>
      <c r="F31" s="14"/>
      <c r="G31" s="13"/>
      <c r="H31" s="14"/>
      <c r="I31" s="13"/>
      <c r="J31" s="14"/>
      <c r="K31" s="13"/>
      <c r="L31" s="14"/>
      <c r="M31" s="13"/>
      <c r="N31" s="14"/>
      <c r="O31" s="13"/>
      <c r="P31" s="14"/>
      <c r="Q31" s="13"/>
      <c r="R31" s="14"/>
      <c r="S31" s="13"/>
      <c r="T31" s="14"/>
      <c r="U31" s="13"/>
      <c r="V31" s="14"/>
      <c r="W31" s="13"/>
      <c r="X31" s="14"/>
      <c r="Y31" s="13"/>
      <c r="Z31" s="14"/>
      <c r="AA31" s="13"/>
      <c r="AB31" s="14"/>
      <c r="AC31" s="13"/>
      <c r="AD31" s="14"/>
      <c r="AE31" s="13"/>
      <c r="AF31" s="14"/>
      <c r="AG31" s="13"/>
      <c r="AH31" s="14"/>
    </row>
    <row r="32" spans="1:34" ht="14.25" customHeight="1" x14ac:dyDescent="0.2">
      <c r="A32" s="1"/>
      <c r="B32" s="12"/>
      <c r="C32" s="13"/>
      <c r="D32" s="14"/>
      <c r="E32" s="13"/>
      <c r="F32" s="14"/>
      <c r="G32" s="13"/>
      <c r="H32" s="14"/>
      <c r="I32" s="13"/>
      <c r="J32" s="14"/>
      <c r="K32" s="13"/>
      <c r="L32" s="14"/>
      <c r="M32" s="13"/>
      <c r="N32" s="14"/>
      <c r="O32" s="13"/>
      <c r="P32" s="14"/>
      <c r="Q32" s="13"/>
      <c r="R32" s="14"/>
      <c r="S32" s="13"/>
      <c r="T32" s="14"/>
      <c r="U32" s="13"/>
      <c r="V32" s="14"/>
      <c r="W32" s="13"/>
      <c r="X32" s="14"/>
      <c r="Y32" s="13"/>
      <c r="Z32" s="14"/>
      <c r="AA32" s="13"/>
      <c r="AB32" s="14"/>
      <c r="AC32" s="13"/>
      <c r="AD32" s="14"/>
      <c r="AE32" s="13"/>
      <c r="AF32" s="14"/>
      <c r="AG32" s="13"/>
      <c r="AH32" s="14"/>
    </row>
    <row r="33" spans="1:34" s="19" customFormat="1" ht="14.25" customHeight="1" x14ac:dyDescent="0.2">
      <c r="A33" s="15"/>
      <c r="B33" s="16"/>
      <c r="C33" s="17"/>
      <c r="D33" s="18"/>
      <c r="E33" s="17"/>
      <c r="F33" s="18"/>
      <c r="G33" s="17"/>
      <c r="H33" s="18"/>
      <c r="I33" s="17"/>
      <c r="J33" s="18"/>
      <c r="K33" s="17"/>
      <c r="L33" s="18"/>
      <c r="M33" s="17"/>
      <c r="N33" s="18"/>
      <c r="O33" s="17"/>
      <c r="P33" s="18"/>
      <c r="Q33" s="17"/>
      <c r="R33" s="18"/>
      <c r="S33" s="17"/>
      <c r="T33" s="18"/>
      <c r="U33" s="17"/>
      <c r="V33" s="18"/>
      <c r="W33" s="17"/>
      <c r="X33" s="18"/>
      <c r="Y33" s="17"/>
      <c r="Z33" s="18"/>
      <c r="AA33" s="17"/>
      <c r="AB33" s="18"/>
      <c r="AC33" s="17"/>
      <c r="AD33" s="18"/>
      <c r="AE33" s="17"/>
      <c r="AF33" s="18"/>
      <c r="AG33" s="17"/>
      <c r="AH33" s="18"/>
    </row>
    <row r="34" spans="1:34" ht="14.25" customHeight="1" x14ac:dyDescent="0.2">
      <c r="B34" s="20" t="s">
        <v>4</v>
      </c>
    </row>
  </sheetData>
  <hyperlinks>
    <hyperlink ref="AJ16" r:id="rId1" xr:uid="{C1ABA6CC-E88E-4A33-96A4-815A6CE2304C}"/>
    <hyperlink ref="B34" r:id="rId2" xr:uid="{A9282A40-9F05-4129-8201-B2EA3DCD074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AI62"/>
  <sheetViews>
    <sheetView tabSelected="1" workbookViewId="0">
      <selection activeCell="H6" sqref="H6"/>
    </sheetView>
  </sheetViews>
  <sheetFormatPr defaultColWidth="11.42578125" defaultRowHeight="15" x14ac:dyDescent="0.25"/>
  <cols>
    <col min="1" max="1" width="14.140625" bestFit="1" customWidth="1"/>
    <col min="3" max="3" width="10.7109375" style="24" bestFit="1" customWidth="1"/>
    <col min="4" max="4" width="11" style="24" bestFit="1" customWidth="1"/>
    <col min="5" max="6" width="14.28515625" style="24" bestFit="1" customWidth="1"/>
    <col min="7" max="8" width="9.28515625" style="24" bestFit="1" customWidth="1"/>
    <col min="9" max="9" width="9.5703125" style="24" bestFit="1" customWidth="1"/>
    <col min="11" max="11" width="14.28515625" style="24" bestFit="1" customWidth="1"/>
    <col min="12" max="12" width="9.42578125" style="24" bestFit="1" customWidth="1"/>
    <col min="13" max="13" width="11.140625" style="24" bestFit="1" customWidth="1"/>
    <col min="14" max="14" width="11.85546875" style="24" bestFit="1" customWidth="1"/>
    <col min="15" max="15" width="10.85546875" style="24" bestFit="1" customWidth="1"/>
    <col min="16" max="16" width="11.7109375" style="24" bestFit="1" customWidth="1"/>
    <col min="17" max="17" width="10.85546875" style="24" bestFit="1" customWidth="1"/>
    <col min="18" max="18" width="17.7109375" style="24" bestFit="1" customWidth="1"/>
    <col min="19" max="19" width="14.7109375" style="24" bestFit="1" customWidth="1"/>
    <col min="20" max="20" width="10.140625" style="24" bestFit="1" customWidth="1"/>
    <col min="21" max="21" width="13.42578125" style="24" bestFit="1" customWidth="1"/>
    <col min="22" max="22" width="11.42578125" style="24"/>
    <col min="23" max="24" width="14.28515625" style="24" bestFit="1" customWidth="1"/>
    <col min="25" max="25" width="12.5703125" style="24" bestFit="1" customWidth="1"/>
    <col min="26" max="31" width="12.140625" style="25" bestFit="1" customWidth="1"/>
    <col min="32" max="35" width="11.42578125" style="24"/>
    <col min="36" max="36" width="16.140625" bestFit="1" customWidth="1"/>
    <col min="37" max="42" width="8.42578125" bestFit="1" customWidth="1"/>
    <col min="43" max="43" width="10" bestFit="1" customWidth="1"/>
  </cols>
  <sheetData>
    <row r="1" spans="1:34" ht="44.25" customHeight="1" x14ac:dyDescent="0.25">
      <c r="B1" s="28">
        <f>+penalités</f>
        <v>0</v>
      </c>
      <c r="K1" s="29" t="s">
        <v>40</v>
      </c>
      <c r="Z1" s="25">
        <f>SUM(TBL_Etapes[etape 1])</f>
        <v>12</v>
      </c>
      <c r="AA1" s="25">
        <f>SUM(TBL_Etapes[etape 2])</f>
        <v>12</v>
      </c>
      <c r="AB1" s="25">
        <f>SUM(TBL_Etapes[etape 3])</f>
        <v>12</v>
      </c>
      <c r="AC1" s="25">
        <f>SUM(TBL_Etapes[etape 4])</f>
        <v>12</v>
      </c>
      <c r="AD1" s="25">
        <f>SUM(TBL_Etapes[etape 5])</f>
        <v>12</v>
      </c>
      <c r="AE1" s="25">
        <f>SUM(TBL_Etapes[etape 6])</f>
        <v>0</v>
      </c>
    </row>
    <row r="2" spans="1:34" ht="15.75" x14ac:dyDescent="0.25">
      <c r="A2" s="22" t="s">
        <v>0</v>
      </c>
      <c r="C2" s="24" t="s">
        <v>16</v>
      </c>
      <c r="D2" s="24" t="s">
        <v>15</v>
      </c>
      <c r="E2" s="24" t="s">
        <v>11</v>
      </c>
      <c r="F2" s="24" t="s">
        <v>12</v>
      </c>
      <c r="G2" s="24" t="s">
        <v>13</v>
      </c>
      <c r="H2" s="24" t="s">
        <v>14</v>
      </c>
      <c r="I2" s="24" t="s">
        <v>31</v>
      </c>
      <c r="K2" s="24" t="s">
        <v>32</v>
      </c>
      <c r="L2" s="24" t="s">
        <v>39</v>
      </c>
      <c r="M2" s="24" t="s">
        <v>34</v>
      </c>
      <c r="N2" s="24" t="s">
        <v>28</v>
      </c>
      <c r="O2" s="24" t="s">
        <v>29</v>
      </c>
      <c r="P2" s="24" t="s">
        <v>33</v>
      </c>
      <c r="Q2" s="24" t="s">
        <v>30</v>
      </c>
      <c r="R2" s="24" t="s">
        <v>36</v>
      </c>
      <c r="S2" s="24" t="s">
        <v>35</v>
      </c>
      <c r="T2" s="24" t="s">
        <v>37</v>
      </c>
      <c r="U2" s="24" t="s">
        <v>38</v>
      </c>
      <c r="W2" s="24" t="s">
        <v>17</v>
      </c>
      <c r="X2" s="24" t="s">
        <v>18</v>
      </c>
      <c r="Y2" s="24" t="s">
        <v>27</v>
      </c>
      <c r="Z2" s="25" t="s">
        <v>19</v>
      </c>
      <c r="AA2" s="25" t="s">
        <v>20</v>
      </c>
      <c r="AB2" s="25" t="s">
        <v>21</v>
      </c>
      <c r="AC2" s="25" t="s">
        <v>22</v>
      </c>
      <c r="AD2" s="25" t="s">
        <v>23</v>
      </c>
      <c r="AE2" s="25" t="s">
        <v>24</v>
      </c>
      <c r="AG2" s="26" t="s">
        <v>25</v>
      </c>
      <c r="AH2" s="26">
        <f>COUNTIF(TBL_Etapes[[etape 1]:[etape 6]],"&gt;=2")</f>
        <v>0</v>
      </c>
    </row>
    <row r="3" spans="1:34" ht="15.75" x14ac:dyDescent="0.25">
      <c r="A3" s="21" t="str">
        <f>'[1]1E'!B4</f>
        <v>Falaise</v>
      </c>
      <c r="C3" s="24">
        <v>1</v>
      </c>
      <c r="D3" s="24">
        <v>1</v>
      </c>
      <c r="E3" s="24" t="s">
        <v>5</v>
      </c>
      <c r="F3" s="24" t="s">
        <v>9</v>
      </c>
      <c r="G3" s="24">
        <v>5</v>
      </c>
      <c r="H3" s="24">
        <v>9</v>
      </c>
      <c r="I3" s="24">
        <f>IF(COUNT(TBL_Compétition[[#This Row],[pts1]:[pts2]])&lt;2,"-",SIGN(TBL_Compétition[[#This Row],[pts1]]-TBL_Compétition[[#This Row],[pts2]]))</f>
        <v>-1</v>
      </c>
      <c r="K3" s="24" t="s">
        <v>6</v>
      </c>
      <c r="L3" s="24">
        <f>COUNTIF(TBL_Classement[pointage],"&gt;"&amp;TBL_Classement[[#This Row],[pointage]])+1</f>
        <v>1</v>
      </c>
      <c r="M3" s="27">
        <f>3*TBL_Classement[[#This Row],[gagné]]+TBL_Classement[[#This Row],[egalité]]</f>
        <v>3</v>
      </c>
      <c r="N3" s="24">
        <f>COUNTIFS(TBL_Compétition[Home],TBL_Classement[[#This Row],[equipes]],TBL_Compétition[joué],"&lt;&gt;-")+COUNTIFS(TBL_Compétition[Away],TBL_Classement[[#This Row],[equipes]],TBL_Compétition[joué],"&lt;&gt;-")</f>
        <v>1</v>
      </c>
      <c r="O3" s="24">
        <f>COUNTIFS(TBL_Compétition[Home],TBL_Classement[[#This Row],[equipes]],TBL_Compétition[joué],1)+COUNTIFS(TBL_Compétition[Away],TBL_Classement[[#This Row],[equipes]],TBL_Compétition[joué],-1)</f>
        <v>1</v>
      </c>
      <c r="P3" s="24">
        <f>COUNTIFS(TBL_Compétition[Home],TBL_Classement[[#This Row],[equipes]],TBL_Compétition[joué],0)+COUNTIFS(TBL_Compétition[Away],TBL_Classement[[#This Row],[equipes]],TBL_Compétition[joué],0)</f>
        <v>0</v>
      </c>
      <c r="Q3" s="24">
        <f>COUNTIFS(TBL_Compétition[Home],TBL_Classement[[#This Row],[equipes]],TBL_Compétition[joué],-1)+COUNTIFS(TBL_Compétition[Away],TBL_Classement[[#This Row],[equipes]],TBL_Compétition[joué],1)</f>
        <v>0</v>
      </c>
      <c r="R3" s="27">
        <f>SUMIFS(TBL_Compétition[pts1],TBL_Compétition[Home],TBL_Classement[[#This Row],[equipes]],TBL_Compétition[joué],"&lt;&gt;-")+SUMIFS(TBL_Compétition[pts2],TBL_Compétition[Away],TBL_Classement[[#This Row],[equipes]],TBL_Compétition[joué],"&lt;&gt;-")</f>
        <v>9</v>
      </c>
      <c r="S3" s="27">
        <f>SUMIFS(TBL_Compétition[pts2],TBL_Compétition[Home],TBL_Classement[[#This Row],[equipes]],TBL_Compétition[joué],"&lt;&gt;-")+SUMIFS(TBL_Compétition[pts1],TBL_Compétition[Away],TBL_Classement[[#This Row],[equipes]],TBL_Compétition[joué],"&lt;&gt;-")</f>
        <v>3</v>
      </c>
      <c r="T3" s="27">
        <f>500+TBL_Classement[[#This Row],[buts marqués]]-TBL_Classement[[#This Row],[but contre]]</f>
        <v>506</v>
      </c>
      <c r="U3" s="27" t="str">
        <f>+TEXT(TBL_Classement[[#This Row],[points]],"000\|")&amp;TEXT(TBL_Classement[[#This Row],[gagné]],"000\|")&amp;TEXT(TBL_Classement[[#This Row],[delta]],"000\|")</f>
        <v>003|001|506|</v>
      </c>
      <c r="W3" s="24" t="s">
        <v>6</v>
      </c>
      <c r="X3" s="24" t="s">
        <v>5</v>
      </c>
      <c r="Y3" s="24">
        <f>SUM(TBL_Etapes[[#This Row],[etape 1]:[etape 6]])</f>
        <v>4</v>
      </c>
      <c r="Z3" s="25" cm="1">
        <f t="array" ref="Z3">COUNTIFS(etape,RIGHT(TBL_Etapes[[#Headers],[etape 1]],1),Home,$W3,Away,$X3)+COUNTIFS(etape,RIGHT(TBL_Etapes[[#Headers],[etape 1]],1),Home,$X3,Away,$W3)</f>
        <v>1</v>
      </c>
      <c r="AA3" s="25" cm="1">
        <f t="array" ref="AA3">COUNTIFS(etape,RIGHT(TBL_Etapes[[#Headers],[etape 2]],1),Home,$W3,Away,$X3)+COUNTIFS(etape,RIGHT(TBL_Etapes[[#Headers],[etape 2]],1),Home,$X3,Away,$W3)</f>
        <v>1</v>
      </c>
      <c r="AB3" s="25" cm="1">
        <f t="array" ref="AB3">COUNTIFS(etape,RIGHT(TBL_Etapes[[#Headers],[etape 3]],1),Home,$W3,Away,$X3)+COUNTIFS(etape,RIGHT(TBL_Etapes[[#Headers],[etape 3]],1),Home,$X3,Away,$W3)</f>
        <v>1</v>
      </c>
      <c r="AC3" s="25" cm="1">
        <f t="array" ref="AC3">COUNTIFS(etape,RIGHT(TBL_Etapes[[#Headers],[etape 4]],1),Home,$W3,Away,$X3)+COUNTIFS(etape,RIGHT(TBL_Etapes[[#Headers],[etape 4]],1),Home,$X3,Away,$W3)</f>
        <v>1</v>
      </c>
      <c r="AD3" s="25" cm="1">
        <f t="array" ref="AD3">COUNTIFS(etape,RIGHT(TBL_Etapes[[#Headers],[etape 5]],1),Home,$W3,Away,$X3)+COUNTIFS(etape,RIGHT(TBL_Etapes[[#Headers],[etape 5]],1),Home,$X3,Away,$W3)</f>
        <v>0</v>
      </c>
      <c r="AE3" s="25" cm="1">
        <f t="array" ref="AE3">COUNTIFS(etape,RIGHT(TBL_Etapes[[#Headers],[etape 6]],1),Home,$W3,Away,$X3)+COUNTIFS(etape,RIGHT(TBL_Etapes[[#Headers],[etape 6]],1),Home,$X3,Away,$W3)</f>
        <v>0</v>
      </c>
      <c r="AG3" s="26" t="s">
        <v>26</v>
      </c>
      <c r="AH3" s="26">
        <f>SUMIF(TBL_Etapes[[etape 1]:[etape 6]],"&gt;=2",TBL_Etapes[[etape 1]:[etape 6]])</f>
        <v>0</v>
      </c>
    </row>
    <row r="4" spans="1:34" x14ac:dyDescent="0.25">
      <c r="A4" s="21" t="str">
        <f>'[1]1E'!B6</f>
        <v>UB Caen</v>
      </c>
      <c r="C4" s="24">
        <v>1</v>
      </c>
      <c r="D4" s="24">
        <v>2</v>
      </c>
      <c r="E4" s="24" t="s">
        <v>6</v>
      </c>
      <c r="F4" s="24" t="s">
        <v>8</v>
      </c>
      <c r="G4" s="24">
        <v>9</v>
      </c>
      <c r="H4" s="24">
        <v>3</v>
      </c>
      <c r="I4" s="24">
        <f>IF(COUNT(TBL_Compétition[[#This Row],[pts1]:[pts2]])&lt;2,"-",SIGN(TBL_Compétition[[#This Row],[pts1]]-TBL_Compétition[[#This Row],[pts2]]))</f>
        <v>1</v>
      </c>
      <c r="K4" s="24" t="s">
        <v>9</v>
      </c>
      <c r="L4" s="24">
        <f>COUNTIF(TBL_Classement[pointage],"&gt;"&amp;TBL_Classement[[#This Row],[pointage]])+1</f>
        <v>2</v>
      </c>
      <c r="M4" s="27">
        <f>3*TBL_Classement[[#This Row],[gagné]]+TBL_Classement[[#This Row],[egalité]]</f>
        <v>3</v>
      </c>
      <c r="N4" s="24">
        <f>COUNTIFS(TBL_Compétition[Home],TBL_Classement[[#This Row],[equipes]],TBL_Compétition[joué],"&lt;&gt;-")+COUNTIFS(TBL_Compétition[Away],TBL_Classement[[#This Row],[equipes]],TBL_Compétition[joué],"&lt;&gt;-")</f>
        <v>1</v>
      </c>
      <c r="O4" s="24">
        <f>COUNTIFS(TBL_Compétition[Home],TBL_Classement[[#This Row],[equipes]],TBL_Compétition[joué],1)+COUNTIFS(TBL_Compétition[Away],TBL_Classement[[#This Row],[equipes]],TBL_Compétition[joué],-1)</f>
        <v>1</v>
      </c>
      <c r="P4" s="24">
        <f>COUNTIFS(TBL_Compétition[Home],TBL_Classement[[#This Row],[equipes]],TBL_Compétition[joué],0)+COUNTIFS(TBL_Compétition[Away],TBL_Classement[[#This Row],[equipes]],TBL_Compétition[joué],0)</f>
        <v>0</v>
      </c>
      <c r="Q4" s="24">
        <f>COUNTIFS(TBL_Compétition[Home],TBL_Classement[[#This Row],[equipes]],TBL_Compétition[joué],-1)+COUNTIFS(TBL_Compétition[Away],TBL_Classement[[#This Row],[equipes]],TBL_Compétition[joué],1)</f>
        <v>0</v>
      </c>
      <c r="R4" s="27">
        <f>SUMIFS(TBL_Compétition[pts1],TBL_Compétition[Home],TBL_Classement[[#This Row],[equipes]],TBL_Compétition[joué],"&lt;&gt;-")+SUMIFS(TBL_Compétition[pts2],TBL_Compétition[Away],TBL_Classement[[#This Row],[equipes]],TBL_Compétition[joué],"&lt;&gt;-")</f>
        <v>9</v>
      </c>
      <c r="S4" s="27">
        <f>SUMIFS(TBL_Compétition[pts2],TBL_Compétition[Home],TBL_Classement[[#This Row],[equipes]],TBL_Compétition[joué],"&lt;&gt;-")+SUMIFS(TBL_Compétition[pts1],TBL_Compétition[Away],TBL_Classement[[#This Row],[equipes]],TBL_Compétition[joué],"&lt;&gt;-")</f>
        <v>5</v>
      </c>
      <c r="T4" s="27">
        <f>500+TBL_Classement[[#This Row],[buts marqués]]-TBL_Classement[[#This Row],[but contre]]</f>
        <v>504</v>
      </c>
      <c r="U4" s="27" t="str">
        <f>+TEXT(TBL_Classement[[#This Row],[points]],"000\|")&amp;TEXT(TBL_Classement[[#This Row],[gagné]],"000\|")&amp;TEXT(TBL_Classement[[#This Row],[delta]],"000\|")</f>
        <v>003|001|504|</v>
      </c>
      <c r="W4" s="24" t="s">
        <v>6</v>
      </c>
      <c r="X4" s="24" t="s">
        <v>9</v>
      </c>
      <c r="Y4" s="24">
        <f>SUM(TBL_Etapes[[#This Row],[etape 1]:[etape 6]])</f>
        <v>4</v>
      </c>
      <c r="Z4" s="25" cm="1">
        <f t="array" ref="Z4">COUNTIFS(etape,RIGHT(TBL_Etapes[[#Headers],[etape 1]],1),Home,$W4,Away,$X4)+COUNTIFS(etape,RIGHT(TBL_Etapes[[#Headers],[etape 1]],1),Home,$X4,Away,$W4)</f>
        <v>1</v>
      </c>
      <c r="AA4" s="25" cm="1">
        <f t="array" ref="AA4">COUNTIFS(etape,RIGHT(TBL_Etapes[[#Headers],[etape 2]],1),Home,$W4,Away,$X4)+COUNTIFS(etape,RIGHT(TBL_Etapes[[#Headers],[etape 2]],1),Home,$X4,Away,$W4)</f>
        <v>1</v>
      </c>
      <c r="AB4" s="25" cm="1">
        <f t="array" ref="AB4">COUNTIFS(etape,RIGHT(TBL_Etapes[[#Headers],[etape 3]],1),Home,$W4,Away,$X4)+COUNTIFS(etape,RIGHT(TBL_Etapes[[#Headers],[etape 3]],1),Home,$X4,Away,$W4)</f>
        <v>0</v>
      </c>
      <c r="AC4" s="25" cm="1">
        <f t="array" ref="AC4">COUNTIFS(etape,RIGHT(TBL_Etapes[[#Headers],[etape 4]],1),Home,$W4,Away,$X4)+COUNTIFS(etape,RIGHT(TBL_Etapes[[#Headers],[etape 4]],1),Home,$X4,Away,$W4)</f>
        <v>1</v>
      </c>
      <c r="AD4" s="25" cm="1">
        <f t="array" ref="AD4">COUNTIFS(etape,RIGHT(TBL_Etapes[[#Headers],[etape 5]],1),Home,$W4,Away,$X4)+COUNTIFS(etape,RIGHT(TBL_Etapes[[#Headers],[etape 5]],1),Home,$X4,Away,$W4)</f>
        <v>1</v>
      </c>
      <c r="AE4" s="25" cm="1">
        <f t="array" ref="AE4">COUNTIFS(etape,RIGHT(TBL_Etapes[[#Headers],[etape 6]],1),Home,$W4,Away,$X4)+COUNTIFS(etape,RIGHT(TBL_Etapes[[#Headers],[etape 6]],1),Home,$X4,Away,$W4)</f>
        <v>0</v>
      </c>
    </row>
    <row r="5" spans="1:34" x14ac:dyDescent="0.25">
      <c r="A5" s="21" t="str">
        <f>'[1]1E'!B8</f>
        <v>Bosroumois</v>
      </c>
      <c r="C5" s="24">
        <v>1</v>
      </c>
      <c r="D5" s="24">
        <v>3</v>
      </c>
      <c r="E5" s="24" t="s">
        <v>10</v>
      </c>
      <c r="F5" s="24" t="s">
        <v>7</v>
      </c>
      <c r="G5" s="24">
        <v>6</v>
      </c>
      <c r="H5" s="24">
        <v>3</v>
      </c>
      <c r="I5" s="24">
        <f>IF(COUNT(TBL_Compétition[[#This Row],[pts1]:[pts2]])&lt;2,"-",SIGN(TBL_Compétition[[#This Row],[pts1]]-TBL_Compétition[[#This Row],[pts2]]))</f>
        <v>1</v>
      </c>
      <c r="K5" s="24" t="s">
        <v>10</v>
      </c>
      <c r="L5" s="24">
        <f>COUNTIF(TBL_Classement[pointage],"&gt;"&amp;TBL_Classement[[#This Row],[pointage]])+1</f>
        <v>3</v>
      </c>
      <c r="M5" s="27">
        <f>3*TBL_Classement[[#This Row],[gagné]]+TBL_Classement[[#This Row],[egalité]]</f>
        <v>3</v>
      </c>
      <c r="N5" s="24">
        <f>COUNTIFS(TBL_Compétition[Home],TBL_Classement[[#This Row],[equipes]],TBL_Compétition[joué],"&lt;&gt;-")+COUNTIFS(TBL_Compétition[Away],TBL_Classement[[#This Row],[equipes]],TBL_Compétition[joué],"&lt;&gt;-")</f>
        <v>1</v>
      </c>
      <c r="O5" s="24">
        <f>COUNTIFS(TBL_Compétition[Home],TBL_Classement[[#This Row],[equipes]],TBL_Compétition[joué],1)+COUNTIFS(TBL_Compétition[Away],TBL_Classement[[#This Row],[equipes]],TBL_Compétition[joué],-1)</f>
        <v>1</v>
      </c>
      <c r="P5" s="24">
        <f>COUNTIFS(TBL_Compétition[Home],TBL_Classement[[#This Row],[equipes]],TBL_Compétition[joué],0)+COUNTIFS(TBL_Compétition[Away],TBL_Classement[[#This Row],[equipes]],TBL_Compétition[joué],0)</f>
        <v>0</v>
      </c>
      <c r="Q5" s="24">
        <f>COUNTIFS(TBL_Compétition[Home],TBL_Classement[[#This Row],[equipes]],TBL_Compétition[joué],-1)+COUNTIFS(TBL_Compétition[Away],TBL_Classement[[#This Row],[equipes]],TBL_Compétition[joué],1)</f>
        <v>0</v>
      </c>
      <c r="R5" s="27">
        <f>SUMIFS(TBL_Compétition[pts1],TBL_Compétition[Home],TBL_Classement[[#This Row],[equipes]],TBL_Compétition[joué],"&lt;&gt;-")+SUMIFS(TBL_Compétition[pts2],TBL_Compétition[Away],TBL_Classement[[#This Row],[equipes]],TBL_Compétition[joué],"&lt;&gt;-")</f>
        <v>6</v>
      </c>
      <c r="S5" s="27">
        <f>SUMIFS(TBL_Compétition[pts2],TBL_Compétition[Home],TBL_Classement[[#This Row],[equipes]],TBL_Compétition[joué],"&lt;&gt;-")+SUMIFS(TBL_Compétition[pts1],TBL_Compétition[Away],TBL_Classement[[#This Row],[equipes]],TBL_Compétition[joué],"&lt;&gt;-")</f>
        <v>3</v>
      </c>
      <c r="T5" s="27">
        <f>500+TBL_Classement[[#This Row],[buts marqués]]-TBL_Classement[[#This Row],[but contre]]</f>
        <v>503</v>
      </c>
      <c r="U5" s="27" t="str">
        <f>+TEXT(TBL_Classement[[#This Row],[points]],"000\|")&amp;TEXT(TBL_Classement[[#This Row],[gagné]],"000\|")&amp;TEXT(TBL_Classement[[#This Row],[delta]],"000\|")</f>
        <v>003|001|503|</v>
      </c>
      <c r="W5" s="24" t="s">
        <v>6</v>
      </c>
      <c r="X5" s="24" t="s">
        <v>10</v>
      </c>
      <c r="Y5" s="24">
        <f>SUM(TBL_Etapes[[#This Row],[etape 1]:[etape 6]])</f>
        <v>4</v>
      </c>
      <c r="Z5" s="25" cm="1">
        <f t="array" ref="Z5">COUNTIFS(etape,RIGHT(TBL_Etapes[[#Headers],[etape 1]],1),Home,$W5,Away,$X5)+COUNTIFS(etape,RIGHT(TBL_Etapes[[#Headers],[etape 1]],1),Home,$X5,Away,$W5)</f>
        <v>1</v>
      </c>
      <c r="AA5" s="25" cm="1">
        <f t="array" ref="AA5">COUNTIFS(etape,RIGHT(TBL_Etapes[[#Headers],[etape 2]],1),Home,$W5,Away,$X5)+COUNTIFS(etape,RIGHT(TBL_Etapes[[#Headers],[etape 2]],1),Home,$X5,Away,$W5)</f>
        <v>1</v>
      </c>
      <c r="AB5" s="25" cm="1">
        <f t="array" ref="AB5">COUNTIFS(etape,RIGHT(TBL_Etapes[[#Headers],[etape 3]],1),Home,$W5,Away,$X5)+COUNTIFS(etape,RIGHT(TBL_Etapes[[#Headers],[etape 3]],1),Home,$X5,Away,$W5)</f>
        <v>1</v>
      </c>
      <c r="AC5" s="25" cm="1">
        <f t="array" ref="AC5">COUNTIFS(etape,RIGHT(TBL_Etapes[[#Headers],[etape 4]],1),Home,$W5,Away,$X5)+COUNTIFS(etape,RIGHT(TBL_Etapes[[#Headers],[etape 4]],1),Home,$X5,Away,$W5)</f>
        <v>0</v>
      </c>
      <c r="AD5" s="25" cm="1">
        <f t="array" ref="AD5">COUNTIFS(etape,RIGHT(TBL_Etapes[[#Headers],[etape 5]],1),Home,$W5,Away,$X5)+COUNTIFS(etape,RIGHT(TBL_Etapes[[#Headers],[etape 5]],1),Home,$X5,Away,$W5)</f>
        <v>1</v>
      </c>
      <c r="AE5" s="25" cm="1">
        <f t="array" ref="AE5">COUNTIFS(etape,RIGHT(TBL_Etapes[[#Headers],[etape 6]],1),Home,$W5,Away,$X5)+COUNTIFS(etape,RIGHT(TBL_Etapes[[#Headers],[etape 6]],1),Home,$X5,Away,$W5)</f>
        <v>0</v>
      </c>
    </row>
    <row r="6" spans="1:34" x14ac:dyDescent="0.25">
      <c r="A6" s="21" t="str">
        <f>'[1]1E'!B10</f>
        <v>Dives</v>
      </c>
      <c r="C6" s="24">
        <v>1</v>
      </c>
      <c r="D6" s="24">
        <v>1</v>
      </c>
      <c r="E6" s="24" t="s">
        <v>5</v>
      </c>
      <c r="F6" s="24" t="s">
        <v>6</v>
      </c>
      <c r="I6" s="24" t="str">
        <f>IF(COUNT(TBL_Compétition[[#This Row],[pts1]:[pts2]])&lt;2,"-",SIGN(TBL_Compétition[[#This Row],[pts1]]-TBL_Compétition[[#This Row],[pts2]]))</f>
        <v>-</v>
      </c>
      <c r="K6" s="24" t="s">
        <v>7</v>
      </c>
      <c r="L6" s="24">
        <f>COUNTIF(TBL_Classement[pointage],"&gt;"&amp;TBL_Classement[[#This Row],[pointage]])+1</f>
        <v>4</v>
      </c>
      <c r="M6" s="27">
        <f>3*TBL_Classement[[#This Row],[gagné]]+TBL_Classement[[#This Row],[egalité]]</f>
        <v>0</v>
      </c>
      <c r="N6" s="24">
        <f>COUNTIFS(TBL_Compétition[Home],TBL_Classement[[#This Row],[equipes]],TBL_Compétition[joué],"&lt;&gt;-")+COUNTIFS(TBL_Compétition[Away],TBL_Classement[[#This Row],[equipes]],TBL_Compétition[joué],"&lt;&gt;-")</f>
        <v>1</v>
      </c>
      <c r="O6" s="24">
        <f>COUNTIFS(TBL_Compétition[Home],TBL_Classement[[#This Row],[equipes]],TBL_Compétition[joué],1)+COUNTIFS(TBL_Compétition[Away],TBL_Classement[[#This Row],[equipes]],TBL_Compétition[joué],-1)</f>
        <v>0</v>
      </c>
      <c r="P6" s="24">
        <f>COUNTIFS(TBL_Compétition[Home],TBL_Classement[[#This Row],[equipes]],TBL_Compétition[joué],0)+COUNTIFS(TBL_Compétition[Away],TBL_Classement[[#This Row],[equipes]],TBL_Compétition[joué],0)</f>
        <v>0</v>
      </c>
      <c r="Q6" s="24">
        <f>COUNTIFS(TBL_Compétition[Home],TBL_Classement[[#This Row],[equipes]],TBL_Compétition[joué],-1)+COUNTIFS(TBL_Compétition[Away],TBL_Classement[[#This Row],[equipes]],TBL_Compétition[joué],1)</f>
        <v>1</v>
      </c>
      <c r="R6" s="27">
        <f>SUMIFS(TBL_Compétition[pts1],TBL_Compétition[Home],TBL_Classement[[#This Row],[equipes]],TBL_Compétition[joué],"&lt;&gt;-")+SUMIFS(TBL_Compétition[pts2],TBL_Compétition[Away],TBL_Classement[[#This Row],[equipes]],TBL_Compétition[joué],"&lt;&gt;-")</f>
        <v>3</v>
      </c>
      <c r="S6" s="27">
        <f>SUMIFS(TBL_Compétition[pts2],TBL_Compétition[Home],TBL_Classement[[#This Row],[equipes]],TBL_Compétition[joué],"&lt;&gt;-")+SUMIFS(TBL_Compétition[pts1],TBL_Compétition[Away],TBL_Classement[[#This Row],[equipes]],TBL_Compétition[joué],"&lt;&gt;-")</f>
        <v>6</v>
      </c>
      <c r="T6" s="27">
        <f>500+TBL_Classement[[#This Row],[buts marqués]]-TBL_Classement[[#This Row],[but contre]]</f>
        <v>497</v>
      </c>
      <c r="U6" s="27" t="str">
        <f>+TEXT(TBL_Classement[[#This Row],[points]],"000\|")&amp;TEXT(TBL_Classement[[#This Row],[gagné]],"000\|")&amp;TEXT(TBL_Classement[[#This Row],[delta]],"000\|")</f>
        <v>000|000|497|</v>
      </c>
      <c r="W6" s="24" t="s">
        <v>6</v>
      </c>
      <c r="X6" s="24" t="s">
        <v>7</v>
      </c>
      <c r="Y6" s="24">
        <f>SUM(TBL_Etapes[[#This Row],[etape 1]:[etape 6]])</f>
        <v>4</v>
      </c>
      <c r="Z6" s="25" cm="1">
        <f t="array" ref="Z6">COUNTIFS(etape,RIGHT(TBL_Etapes[[#Headers],[etape 1]],1),Home,$W6,Away,$X6)+COUNTIFS(etape,RIGHT(TBL_Etapes[[#Headers],[etape 1]],1),Home,$X6,Away,$W6)</f>
        <v>0</v>
      </c>
      <c r="AA6" s="25" cm="1">
        <f t="array" ref="AA6">COUNTIFS(etape,RIGHT(TBL_Etapes[[#Headers],[etape 2]],1),Home,$W6,Away,$X6)+COUNTIFS(etape,RIGHT(TBL_Etapes[[#Headers],[etape 2]],1),Home,$X6,Away,$W6)</f>
        <v>1</v>
      </c>
      <c r="AB6" s="25" cm="1">
        <f t="array" ref="AB6">COUNTIFS(etape,RIGHT(TBL_Etapes[[#Headers],[etape 3]],1),Home,$W6,Away,$X6)+COUNTIFS(etape,RIGHT(TBL_Etapes[[#Headers],[etape 3]],1),Home,$X6,Away,$W6)</f>
        <v>1</v>
      </c>
      <c r="AC6" s="25" cm="1">
        <f t="array" ref="AC6">COUNTIFS(etape,RIGHT(TBL_Etapes[[#Headers],[etape 4]],1),Home,$W6,Away,$X6)+COUNTIFS(etape,RIGHT(TBL_Etapes[[#Headers],[etape 4]],1),Home,$X6,Away,$W6)</f>
        <v>1</v>
      </c>
      <c r="AD6" s="25" cm="1">
        <f t="array" ref="AD6">COUNTIFS(etape,RIGHT(TBL_Etapes[[#Headers],[etape 5]],1),Home,$W6,Away,$X6)+COUNTIFS(etape,RIGHT(TBL_Etapes[[#Headers],[etape 5]],1),Home,$X6,Away,$W6)</f>
        <v>1</v>
      </c>
      <c r="AE6" s="25" cm="1">
        <f t="array" ref="AE6">COUNTIFS(etape,RIGHT(TBL_Etapes[[#Headers],[etape 6]],1),Home,$W6,Away,$X6)+COUNTIFS(etape,RIGHT(TBL_Etapes[[#Headers],[etape 6]],1),Home,$X6,Away,$W6)</f>
        <v>0</v>
      </c>
    </row>
    <row r="7" spans="1:34" x14ac:dyDescent="0.25">
      <c r="A7" s="21" t="str">
        <f>'[1]1E'!B12</f>
        <v>Lillebonne</v>
      </c>
      <c r="C7" s="24">
        <v>1</v>
      </c>
      <c r="D7" s="24">
        <v>2</v>
      </c>
      <c r="E7" s="24" t="s">
        <v>8</v>
      </c>
      <c r="F7" s="24" t="s">
        <v>10</v>
      </c>
      <c r="I7" s="24" t="str">
        <f>IF(COUNT(TBL_Compétition[[#This Row],[pts1]:[pts2]])&lt;2,"-",SIGN(TBL_Compétition[[#This Row],[pts1]]-TBL_Compétition[[#This Row],[pts2]]))</f>
        <v>-</v>
      </c>
      <c r="K7" s="24" t="s">
        <v>5</v>
      </c>
      <c r="L7" s="24">
        <f>COUNTIF(TBL_Classement[pointage],"&gt;"&amp;TBL_Classement[[#This Row],[pointage]])+1</f>
        <v>5</v>
      </c>
      <c r="M7" s="27">
        <f>3*TBL_Classement[[#This Row],[gagné]]+TBL_Classement[[#This Row],[egalité]]</f>
        <v>0</v>
      </c>
      <c r="N7" s="24">
        <f>COUNTIFS(TBL_Compétition[Home],TBL_Classement[[#This Row],[equipes]],TBL_Compétition[joué],"&lt;&gt;-")+COUNTIFS(TBL_Compétition[Away],TBL_Classement[[#This Row],[equipes]],TBL_Compétition[joué],"&lt;&gt;-")</f>
        <v>1</v>
      </c>
      <c r="O7" s="24">
        <f>COUNTIFS(TBL_Compétition[Home],TBL_Classement[[#This Row],[equipes]],TBL_Compétition[joué],1)+COUNTIFS(TBL_Compétition[Away],TBL_Classement[[#This Row],[equipes]],TBL_Compétition[joué],-1)</f>
        <v>0</v>
      </c>
      <c r="P7" s="24">
        <f>COUNTIFS(TBL_Compétition[Home],TBL_Classement[[#This Row],[equipes]],TBL_Compétition[joué],0)+COUNTIFS(TBL_Compétition[Away],TBL_Classement[[#This Row],[equipes]],TBL_Compétition[joué],0)</f>
        <v>0</v>
      </c>
      <c r="Q7" s="24">
        <f>COUNTIFS(TBL_Compétition[Home],TBL_Classement[[#This Row],[equipes]],TBL_Compétition[joué],-1)+COUNTIFS(TBL_Compétition[Away],TBL_Classement[[#This Row],[equipes]],TBL_Compétition[joué],1)</f>
        <v>1</v>
      </c>
      <c r="R7" s="27">
        <f>SUMIFS(TBL_Compétition[pts1],TBL_Compétition[Home],TBL_Classement[[#This Row],[equipes]],TBL_Compétition[joué],"&lt;&gt;-")+SUMIFS(TBL_Compétition[pts2],TBL_Compétition[Away],TBL_Classement[[#This Row],[equipes]],TBL_Compétition[joué],"&lt;&gt;-")</f>
        <v>5</v>
      </c>
      <c r="S7" s="27">
        <f>SUMIFS(TBL_Compétition[pts2],TBL_Compétition[Home],TBL_Classement[[#This Row],[equipes]],TBL_Compétition[joué],"&lt;&gt;-")+SUMIFS(TBL_Compétition[pts1],TBL_Compétition[Away],TBL_Classement[[#This Row],[equipes]],TBL_Compétition[joué],"&lt;&gt;-")</f>
        <v>9</v>
      </c>
      <c r="T7" s="27">
        <f>500+TBL_Classement[[#This Row],[buts marqués]]-TBL_Classement[[#This Row],[but contre]]</f>
        <v>496</v>
      </c>
      <c r="U7" s="27" t="str">
        <f>+TEXT(TBL_Classement[[#This Row],[points]],"000\|")&amp;TEXT(TBL_Classement[[#This Row],[gagné]],"000\|")&amp;TEXT(TBL_Classement[[#This Row],[delta]],"000\|")</f>
        <v>000|000|496|</v>
      </c>
      <c r="W7" s="24" t="s">
        <v>6</v>
      </c>
      <c r="X7" s="24" t="s">
        <v>8</v>
      </c>
      <c r="Y7" s="24">
        <f>SUM(TBL_Etapes[[#This Row],[etape 1]:[etape 6]])</f>
        <v>4</v>
      </c>
      <c r="Z7" s="25" cm="1">
        <f t="array" ref="Z7">COUNTIFS(etape,RIGHT(TBL_Etapes[[#Headers],[etape 1]],1),Home,$W7,Away,$X7)+COUNTIFS(etape,RIGHT(TBL_Etapes[[#Headers],[etape 1]],1),Home,$X7,Away,$W7)</f>
        <v>1</v>
      </c>
      <c r="AA7" s="25" cm="1">
        <f t="array" ref="AA7">COUNTIFS(etape,RIGHT(TBL_Etapes[[#Headers],[etape 2]],1),Home,$W7,Away,$X7)+COUNTIFS(etape,RIGHT(TBL_Etapes[[#Headers],[etape 2]],1),Home,$X7,Away,$W7)</f>
        <v>0</v>
      </c>
      <c r="AB7" s="25" cm="1">
        <f t="array" ref="AB7">COUNTIFS(etape,RIGHT(TBL_Etapes[[#Headers],[etape 3]],1),Home,$W7,Away,$X7)+COUNTIFS(etape,RIGHT(TBL_Etapes[[#Headers],[etape 3]],1),Home,$X7,Away,$W7)</f>
        <v>1</v>
      </c>
      <c r="AC7" s="25" cm="1">
        <f t="array" ref="AC7">COUNTIFS(etape,RIGHT(TBL_Etapes[[#Headers],[etape 4]],1),Home,$W7,Away,$X7)+COUNTIFS(etape,RIGHT(TBL_Etapes[[#Headers],[etape 4]],1),Home,$X7,Away,$W7)</f>
        <v>1</v>
      </c>
      <c r="AD7" s="25" cm="1">
        <f t="array" ref="AD7">COUNTIFS(etape,RIGHT(TBL_Etapes[[#Headers],[etape 5]],1),Home,$W7,Away,$X7)+COUNTIFS(etape,RIGHT(TBL_Etapes[[#Headers],[etape 5]],1),Home,$X7,Away,$W7)</f>
        <v>1</v>
      </c>
      <c r="AE7" s="25" cm="1">
        <f t="array" ref="AE7">COUNTIFS(etape,RIGHT(TBL_Etapes[[#Headers],[etape 6]],1),Home,$W7,Away,$X7)+COUNTIFS(etape,RIGHT(TBL_Etapes[[#Headers],[etape 6]],1),Home,$X7,Away,$W7)</f>
        <v>0</v>
      </c>
    </row>
    <row r="8" spans="1:34" x14ac:dyDescent="0.25">
      <c r="A8" s="23" t="str">
        <f>'[1]1E'!B14</f>
        <v>Pont-Audemer</v>
      </c>
      <c r="C8" s="24">
        <v>1</v>
      </c>
      <c r="D8" s="24">
        <v>3</v>
      </c>
      <c r="E8" s="24" t="s">
        <v>9</v>
      </c>
      <c r="F8" s="24" t="s">
        <v>7</v>
      </c>
      <c r="I8" s="24" t="str">
        <f>IF(COUNT(TBL_Compétition[[#This Row],[pts1]:[pts2]])&lt;2,"-",SIGN(TBL_Compétition[[#This Row],[pts1]]-TBL_Compétition[[#This Row],[pts2]]))</f>
        <v>-</v>
      </c>
      <c r="K8" s="24" t="s">
        <v>8</v>
      </c>
      <c r="L8" s="24">
        <f>COUNTIF(TBL_Classement[pointage],"&gt;"&amp;TBL_Classement[[#This Row],[pointage]])+1</f>
        <v>6</v>
      </c>
      <c r="M8" s="27">
        <f>3*TBL_Classement[[#This Row],[gagné]]+TBL_Classement[[#This Row],[egalité]]</f>
        <v>0</v>
      </c>
      <c r="N8" s="24">
        <f>COUNTIFS(TBL_Compétition[Home],TBL_Classement[[#This Row],[equipes]],TBL_Compétition[joué],"&lt;&gt;-")+COUNTIFS(TBL_Compétition[Away],TBL_Classement[[#This Row],[equipes]],TBL_Compétition[joué],"&lt;&gt;-")</f>
        <v>1</v>
      </c>
      <c r="O8" s="24">
        <f>COUNTIFS(TBL_Compétition[Home],TBL_Classement[[#This Row],[equipes]],TBL_Compétition[joué],1)+COUNTIFS(TBL_Compétition[Away],TBL_Classement[[#This Row],[equipes]],TBL_Compétition[joué],-1)</f>
        <v>0</v>
      </c>
      <c r="P8" s="24">
        <f>COUNTIFS(TBL_Compétition[Home],TBL_Classement[[#This Row],[equipes]],TBL_Compétition[joué],0)+COUNTIFS(TBL_Compétition[Away],TBL_Classement[[#This Row],[equipes]],TBL_Compétition[joué],0)</f>
        <v>0</v>
      </c>
      <c r="Q8" s="24">
        <f>COUNTIFS(TBL_Compétition[Home],TBL_Classement[[#This Row],[equipes]],TBL_Compétition[joué],-1)+COUNTIFS(TBL_Compétition[Away],TBL_Classement[[#This Row],[equipes]],TBL_Compétition[joué],1)</f>
        <v>1</v>
      </c>
      <c r="R8" s="27">
        <f>SUMIFS(TBL_Compétition[pts1],TBL_Compétition[Home],TBL_Classement[[#This Row],[equipes]],TBL_Compétition[joué],"&lt;&gt;-")+SUMIFS(TBL_Compétition[pts2],TBL_Compétition[Away],TBL_Classement[[#This Row],[equipes]],TBL_Compétition[joué],"&lt;&gt;-")</f>
        <v>3</v>
      </c>
      <c r="S8" s="27">
        <f>SUMIFS(TBL_Compétition[pts2],TBL_Compétition[Home],TBL_Classement[[#This Row],[equipes]],TBL_Compétition[joué],"&lt;&gt;-")+SUMIFS(TBL_Compétition[pts1],TBL_Compétition[Away],TBL_Classement[[#This Row],[equipes]],TBL_Compétition[joué],"&lt;&gt;-")</f>
        <v>9</v>
      </c>
      <c r="T8" s="27">
        <f>500+TBL_Classement[[#This Row],[buts marqués]]-TBL_Classement[[#This Row],[but contre]]</f>
        <v>494</v>
      </c>
      <c r="U8" s="27" t="str">
        <f>+TEXT(TBL_Classement[[#This Row],[points]],"000\|")&amp;TEXT(TBL_Classement[[#This Row],[gagné]],"000\|")&amp;TEXT(TBL_Classement[[#This Row],[delta]],"000\|")</f>
        <v>000|000|494|</v>
      </c>
      <c r="W8" s="24" t="s">
        <v>5</v>
      </c>
      <c r="X8" s="24" t="s">
        <v>9</v>
      </c>
      <c r="Y8" s="24">
        <f>SUM(TBL_Etapes[[#This Row],[etape 1]:[etape 6]])</f>
        <v>4</v>
      </c>
      <c r="Z8" s="25" cm="1">
        <f t="array" ref="Z8">COUNTIFS(etape,RIGHT(TBL_Etapes[[#Headers],[etape 1]],1),Home,$W8,Away,$X8)+COUNTIFS(etape,RIGHT(TBL_Etapes[[#Headers],[etape 1]],1),Home,$X8,Away,$W8)</f>
        <v>1</v>
      </c>
      <c r="AA8" s="25" cm="1">
        <f t="array" ref="AA8">COUNTIFS(etape,RIGHT(TBL_Etapes[[#Headers],[etape 2]],1),Home,$W8,Away,$X8)+COUNTIFS(etape,RIGHT(TBL_Etapes[[#Headers],[etape 2]],1),Home,$X8,Away,$W8)</f>
        <v>0</v>
      </c>
      <c r="AB8" s="25" cm="1">
        <f t="array" ref="AB8">COUNTIFS(etape,RIGHT(TBL_Etapes[[#Headers],[etape 3]],1),Home,$W8,Away,$X8)+COUNTIFS(etape,RIGHT(TBL_Etapes[[#Headers],[etape 3]],1),Home,$X8,Away,$W8)</f>
        <v>1</v>
      </c>
      <c r="AC8" s="25" cm="1">
        <f t="array" ref="AC8">COUNTIFS(etape,RIGHT(TBL_Etapes[[#Headers],[etape 4]],1),Home,$W8,Away,$X8)+COUNTIFS(etape,RIGHT(TBL_Etapes[[#Headers],[etape 4]],1),Home,$X8,Away,$W8)</f>
        <v>1</v>
      </c>
      <c r="AD8" s="25" cm="1">
        <f t="array" ref="AD8">COUNTIFS(etape,RIGHT(TBL_Etapes[[#Headers],[etape 5]],1),Home,$W8,Away,$X8)+COUNTIFS(etape,RIGHT(TBL_Etapes[[#Headers],[etape 5]],1),Home,$X8,Away,$W8)</f>
        <v>1</v>
      </c>
      <c r="AE8" s="25" cm="1">
        <f t="array" ref="AE8">COUNTIFS(etape,RIGHT(TBL_Etapes[[#Headers],[etape 6]],1),Home,$W8,Away,$X8)+COUNTIFS(etape,RIGHT(TBL_Etapes[[#Headers],[etape 6]],1),Home,$X8,Away,$W8)</f>
        <v>0</v>
      </c>
    </row>
    <row r="9" spans="1:34" x14ac:dyDescent="0.25">
      <c r="C9" s="24">
        <v>1</v>
      </c>
      <c r="D9" s="24">
        <v>1</v>
      </c>
      <c r="E9" s="24" t="s">
        <v>6</v>
      </c>
      <c r="F9" s="24" t="s">
        <v>9</v>
      </c>
      <c r="I9" s="24" t="str">
        <f>IF(COUNT(TBL_Compétition[[#This Row],[pts1]:[pts2]])&lt;2,"-",SIGN(TBL_Compétition[[#This Row],[pts1]]-TBL_Compétition[[#This Row],[pts2]]))</f>
        <v>-</v>
      </c>
      <c r="W9" s="24" t="s">
        <v>5</v>
      </c>
      <c r="X9" s="24" t="s">
        <v>10</v>
      </c>
      <c r="Y9" s="24">
        <f>SUM(TBL_Etapes[[#This Row],[etape 1]:[etape 6]])</f>
        <v>4</v>
      </c>
      <c r="Z9" s="25" cm="1">
        <f t="array" ref="Z9">COUNTIFS(etape,RIGHT(TBL_Etapes[[#Headers],[etape 1]],1),Home,$W9,Away,$X9)+COUNTIFS(etape,RIGHT(TBL_Etapes[[#Headers],[etape 1]],1),Home,$X9,Away,$W9)</f>
        <v>1</v>
      </c>
      <c r="AA9" s="25" cm="1">
        <f t="array" ref="AA9">COUNTIFS(etape,RIGHT(TBL_Etapes[[#Headers],[etape 2]],1),Home,$W9,Away,$X9)+COUNTIFS(etape,RIGHT(TBL_Etapes[[#Headers],[etape 2]],1),Home,$X9,Away,$W9)</f>
        <v>1</v>
      </c>
      <c r="AB9" s="25" cm="1">
        <f t="array" ref="AB9">COUNTIFS(etape,RIGHT(TBL_Etapes[[#Headers],[etape 3]],1),Home,$W9,Away,$X9)+COUNTIFS(etape,RIGHT(TBL_Etapes[[#Headers],[etape 3]],1),Home,$X9,Away,$W9)</f>
        <v>0</v>
      </c>
      <c r="AC9" s="25" cm="1">
        <f t="array" ref="AC9">COUNTIFS(etape,RIGHT(TBL_Etapes[[#Headers],[etape 4]],1),Home,$W9,Away,$X9)+COUNTIFS(etape,RIGHT(TBL_Etapes[[#Headers],[etape 4]],1),Home,$X9,Away,$W9)</f>
        <v>1</v>
      </c>
      <c r="AD9" s="25" cm="1">
        <f t="array" ref="AD9">COUNTIFS(etape,RIGHT(TBL_Etapes[[#Headers],[etape 5]],1),Home,$W9,Away,$X9)+COUNTIFS(etape,RIGHT(TBL_Etapes[[#Headers],[etape 5]],1),Home,$X9,Away,$W9)</f>
        <v>1</v>
      </c>
      <c r="AE9" s="25" cm="1">
        <f t="array" ref="AE9">COUNTIFS(etape,RIGHT(TBL_Etapes[[#Headers],[etape 6]],1),Home,$W9,Away,$X9)+COUNTIFS(etape,RIGHT(TBL_Etapes[[#Headers],[etape 6]],1),Home,$X9,Away,$W9)</f>
        <v>0</v>
      </c>
    </row>
    <row r="10" spans="1:34" x14ac:dyDescent="0.25">
      <c r="C10" s="24">
        <v>1</v>
      </c>
      <c r="D10" s="24">
        <v>2</v>
      </c>
      <c r="E10" s="24" t="s">
        <v>10</v>
      </c>
      <c r="F10" s="24" t="s">
        <v>5</v>
      </c>
      <c r="I10" s="24" t="str">
        <f>IF(COUNT(TBL_Compétition[[#This Row],[pts1]:[pts2]])&lt;2,"-",SIGN(TBL_Compétition[[#This Row],[pts1]]-TBL_Compétition[[#This Row],[pts2]]))</f>
        <v>-</v>
      </c>
      <c r="W10" s="24" t="s">
        <v>5</v>
      </c>
      <c r="X10" s="24" t="s">
        <v>7</v>
      </c>
      <c r="Y10" s="24">
        <f>SUM(TBL_Etapes[[#This Row],[etape 1]:[etape 6]])</f>
        <v>4</v>
      </c>
      <c r="Z10" s="25" cm="1">
        <f t="array" ref="Z10">COUNTIFS(etape,RIGHT(TBL_Etapes[[#Headers],[etape 1]],1),Home,$W10,Away,$X10)+COUNTIFS(etape,RIGHT(TBL_Etapes[[#Headers],[etape 1]],1),Home,$X10,Away,$W10)</f>
        <v>1</v>
      </c>
      <c r="AA10" s="25" cm="1">
        <f t="array" ref="AA10">COUNTIFS(etape,RIGHT(TBL_Etapes[[#Headers],[etape 2]],1),Home,$W10,Away,$X10)+COUNTIFS(etape,RIGHT(TBL_Etapes[[#Headers],[etape 2]],1),Home,$X10,Away,$W10)</f>
        <v>1</v>
      </c>
      <c r="AB10" s="25" cm="1">
        <f t="array" ref="AB10">COUNTIFS(etape,RIGHT(TBL_Etapes[[#Headers],[etape 3]],1),Home,$W10,Away,$X10)+COUNTIFS(etape,RIGHT(TBL_Etapes[[#Headers],[etape 3]],1),Home,$X10,Away,$W10)</f>
        <v>1</v>
      </c>
      <c r="AC10" s="25" cm="1">
        <f t="array" ref="AC10">COUNTIFS(etape,RIGHT(TBL_Etapes[[#Headers],[etape 4]],1),Home,$W10,Away,$X10)+COUNTIFS(etape,RIGHT(TBL_Etapes[[#Headers],[etape 4]],1),Home,$X10,Away,$W10)</f>
        <v>0</v>
      </c>
      <c r="AD10" s="25" cm="1">
        <f t="array" ref="AD10">COUNTIFS(etape,RIGHT(TBL_Etapes[[#Headers],[etape 5]],1),Home,$W10,Away,$X10)+COUNTIFS(etape,RIGHT(TBL_Etapes[[#Headers],[etape 5]],1),Home,$X10,Away,$W10)</f>
        <v>1</v>
      </c>
      <c r="AE10" s="25" cm="1">
        <f t="array" ref="AE10">COUNTIFS(etape,RIGHT(TBL_Etapes[[#Headers],[etape 6]],1),Home,$W10,Away,$X10)+COUNTIFS(etape,RIGHT(TBL_Etapes[[#Headers],[etape 6]],1),Home,$X10,Away,$W10)</f>
        <v>0</v>
      </c>
    </row>
    <row r="11" spans="1:34" x14ac:dyDescent="0.25">
      <c r="C11" s="24">
        <v>1</v>
      </c>
      <c r="D11" s="24">
        <v>3</v>
      </c>
      <c r="E11" s="24" t="s">
        <v>7</v>
      </c>
      <c r="F11" s="24" t="s">
        <v>8</v>
      </c>
      <c r="I11" s="24" t="str">
        <f>IF(COUNT(TBL_Compétition[[#This Row],[pts1]:[pts2]])&lt;2,"-",SIGN(TBL_Compétition[[#This Row],[pts1]]-TBL_Compétition[[#This Row],[pts2]]))</f>
        <v>-</v>
      </c>
      <c r="W11" s="24" t="s">
        <v>5</v>
      </c>
      <c r="X11" s="24" t="s">
        <v>8</v>
      </c>
      <c r="Y11" s="24">
        <f>SUM(TBL_Etapes[[#This Row],[etape 1]:[etape 6]])</f>
        <v>4</v>
      </c>
      <c r="Z11" s="25" cm="1">
        <f t="array" ref="Z11">COUNTIFS(etape,RIGHT(TBL_Etapes[[#Headers],[etape 1]],1),Home,$W11,Away,$X11)+COUNTIFS(etape,RIGHT(TBL_Etapes[[#Headers],[etape 1]],1),Home,$X11,Away,$W11)</f>
        <v>0</v>
      </c>
      <c r="AA11" s="25" cm="1">
        <f t="array" ref="AA11">COUNTIFS(etape,RIGHT(TBL_Etapes[[#Headers],[etape 2]],1),Home,$W11,Away,$X11)+COUNTIFS(etape,RIGHT(TBL_Etapes[[#Headers],[etape 2]],1),Home,$X11,Away,$W11)</f>
        <v>1</v>
      </c>
      <c r="AB11" s="25" cm="1">
        <f t="array" ref="AB11">COUNTIFS(etape,RIGHT(TBL_Etapes[[#Headers],[etape 3]],1),Home,$W11,Away,$X11)+COUNTIFS(etape,RIGHT(TBL_Etapes[[#Headers],[etape 3]],1),Home,$X11,Away,$W11)</f>
        <v>1</v>
      </c>
      <c r="AC11" s="25" cm="1">
        <f t="array" ref="AC11">COUNTIFS(etape,RIGHT(TBL_Etapes[[#Headers],[etape 4]],1),Home,$W11,Away,$X11)+COUNTIFS(etape,RIGHT(TBL_Etapes[[#Headers],[etape 4]],1),Home,$X11,Away,$W11)</f>
        <v>1</v>
      </c>
      <c r="AD11" s="25" cm="1">
        <f t="array" ref="AD11">COUNTIFS(etape,RIGHT(TBL_Etapes[[#Headers],[etape 5]],1),Home,$W11,Away,$X11)+COUNTIFS(etape,RIGHT(TBL_Etapes[[#Headers],[etape 5]],1),Home,$X11,Away,$W11)</f>
        <v>1</v>
      </c>
      <c r="AE11" s="25" cm="1">
        <f t="array" ref="AE11">COUNTIFS(etape,RIGHT(TBL_Etapes[[#Headers],[etape 6]],1),Home,$W11,Away,$X11)+COUNTIFS(etape,RIGHT(TBL_Etapes[[#Headers],[etape 6]],1),Home,$X11,Away,$W11)</f>
        <v>0</v>
      </c>
    </row>
    <row r="12" spans="1:34" x14ac:dyDescent="0.25">
      <c r="C12" s="24">
        <v>1</v>
      </c>
      <c r="D12" s="24">
        <v>1</v>
      </c>
      <c r="E12" s="24" t="s">
        <v>5</v>
      </c>
      <c r="F12" s="24" t="s">
        <v>7</v>
      </c>
      <c r="I12" s="24" t="str">
        <f>IF(COUNT(TBL_Compétition[[#This Row],[pts1]:[pts2]])&lt;2,"-",SIGN(TBL_Compétition[[#This Row],[pts1]]-TBL_Compétition[[#This Row],[pts2]]))</f>
        <v>-</v>
      </c>
      <c r="W12" s="24" t="s">
        <v>9</v>
      </c>
      <c r="X12" s="24" t="s">
        <v>10</v>
      </c>
      <c r="Y12" s="24">
        <f>SUM(TBL_Etapes[[#This Row],[etape 1]:[etape 6]])</f>
        <v>4</v>
      </c>
      <c r="Z12" s="25" cm="1">
        <f t="array" ref="Z12">COUNTIFS(etape,RIGHT(TBL_Etapes[[#Headers],[etape 1]],1),Home,$W12,Away,$X12)+COUNTIFS(etape,RIGHT(TBL_Etapes[[#Headers],[etape 1]],1),Home,$X12,Away,$W12)</f>
        <v>0</v>
      </c>
      <c r="AA12" s="25" cm="1">
        <f t="array" ref="AA12">COUNTIFS(etape,RIGHT(TBL_Etapes[[#Headers],[etape 2]],1),Home,$W12,Away,$X12)+COUNTIFS(etape,RIGHT(TBL_Etapes[[#Headers],[etape 2]],1),Home,$X12,Away,$W12)</f>
        <v>1</v>
      </c>
      <c r="AB12" s="25" cm="1">
        <f t="array" ref="AB12">COUNTIFS(etape,RIGHT(TBL_Etapes[[#Headers],[etape 3]],1),Home,$W12,Away,$X12)+COUNTIFS(etape,RIGHT(TBL_Etapes[[#Headers],[etape 3]],1),Home,$X12,Away,$W12)</f>
        <v>1</v>
      </c>
      <c r="AC12" s="25" cm="1">
        <f t="array" ref="AC12">COUNTIFS(etape,RIGHT(TBL_Etapes[[#Headers],[etape 4]],1),Home,$W12,Away,$X12)+COUNTIFS(etape,RIGHT(TBL_Etapes[[#Headers],[etape 4]],1),Home,$X12,Away,$W12)</f>
        <v>1</v>
      </c>
      <c r="AD12" s="25" cm="1">
        <f t="array" ref="AD12">COUNTIFS(etape,RIGHT(TBL_Etapes[[#Headers],[etape 5]],1),Home,$W12,Away,$X12)+COUNTIFS(etape,RIGHT(TBL_Etapes[[#Headers],[etape 5]],1),Home,$X12,Away,$W12)</f>
        <v>1</v>
      </c>
      <c r="AE12" s="25" cm="1">
        <f t="array" ref="AE12">COUNTIFS(etape,RIGHT(TBL_Etapes[[#Headers],[etape 6]],1),Home,$W12,Away,$X12)+COUNTIFS(etape,RIGHT(TBL_Etapes[[#Headers],[etape 6]],1),Home,$X12,Away,$W12)</f>
        <v>0</v>
      </c>
    </row>
    <row r="13" spans="1:34" x14ac:dyDescent="0.25">
      <c r="C13" s="24">
        <v>1</v>
      </c>
      <c r="D13" s="24">
        <v>2</v>
      </c>
      <c r="E13" s="24" t="s">
        <v>6</v>
      </c>
      <c r="F13" s="24" t="s">
        <v>10</v>
      </c>
      <c r="I13" s="24" t="str">
        <f>IF(COUNT(TBL_Compétition[[#This Row],[pts1]:[pts2]])&lt;2,"-",SIGN(TBL_Compétition[[#This Row],[pts1]]-TBL_Compétition[[#This Row],[pts2]]))</f>
        <v>-</v>
      </c>
      <c r="W13" s="24" t="s">
        <v>9</v>
      </c>
      <c r="X13" s="24" t="s">
        <v>7</v>
      </c>
      <c r="Y13" s="24">
        <f>SUM(TBL_Etapes[[#This Row],[etape 1]:[etape 6]])</f>
        <v>4</v>
      </c>
      <c r="Z13" s="25" cm="1">
        <f t="array" ref="Z13">COUNTIFS(etape,RIGHT(TBL_Etapes[[#Headers],[etape 1]],1),Home,$W13,Away,$X13)+COUNTIFS(etape,RIGHT(TBL_Etapes[[#Headers],[etape 1]],1),Home,$X13,Away,$W13)</f>
        <v>1</v>
      </c>
      <c r="AA13" s="25" cm="1">
        <f t="array" ref="AA13">COUNTIFS(etape,RIGHT(TBL_Etapes[[#Headers],[etape 2]],1),Home,$W13,Away,$X13)+COUNTIFS(etape,RIGHT(TBL_Etapes[[#Headers],[etape 2]],1),Home,$X13,Away,$W13)</f>
        <v>1</v>
      </c>
      <c r="AB13" s="25" cm="1">
        <f t="array" ref="AB13">COUNTIFS(etape,RIGHT(TBL_Etapes[[#Headers],[etape 3]],1),Home,$W13,Away,$X13)+COUNTIFS(etape,RIGHT(TBL_Etapes[[#Headers],[etape 3]],1),Home,$X13,Away,$W13)</f>
        <v>1</v>
      </c>
      <c r="AC13" s="25" cm="1">
        <f t="array" ref="AC13">COUNTIFS(etape,RIGHT(TBL_Etapes[[#Headers],[etape 4]],1),Home,$W13,Away,$X13)+COUNTIFS(etape,RIGHT(TBL_Etapes[[#Headers],[etape 4]],1),Home,$X13,Away,$W13)</f>
        <v>1</v>
      </c>
      <c r="AD13" s="25" cm="1">
        <f t="array" ref="AD13">COUNTIFS(etape,RIGHT(TBL_Etapes[[#Headers],[etape 5]],1),Home,$W13,Away,$X13)+COUNTIFS(etape,RIGHT(TBL_Etapes[[#Headers],[etape 5]],1),Home,$X13,Away,$W13)</f>
        <v>0</v>
      </c>
      <c r="AE13" s="25" cm="1">
        <f t="array" ref="AE13">COUNTIFS(etape,RIGHT(TBL_Etapes[[#Headers],[etape 6]],1),Home,$W13,Away,$X13)+COUNTIFS(etape,RIGHT(TBL_Etapes[[#Headers],[etape 6]],1),Home,$X13,Away,$W13)</f>
        <v>0</v>
      </c>
    </row>
    <row r="14" spans="1:34" x14ac:dyDescent="0.25">
      <c r="C14" s="24">
        <v>1</v>
      </c>
      <c r="D14" s="24">
        <v>3</v>
      </c>
      <c r="E14" s="24" t="s">
        <v>9</v>
      </c>
      <c r="F14" s="24" t="s">
        <v>8</v>
      </c>
      <c r="I14" s="24" t="str">
        <f>IF(COUNT(TBL_Compétition[[#This Row],[pts1]:[pts2]])&lt;2,"-",SIGN(TBL_Compétition[[#This Row],[pts1]]-TBL_Compétition[[#This Row],[pts2]]))</f>
        <v>-</v>
      </c>
      <c r="W14" s="24" t="s">
        <v>9</v>
      </c>
      <c r="X14" s="24" t="s">
        <v>8</v>
      </c>
      <c r="Y14" s="24">
        <f>SUM(TBL_Etapes[[#This Row],[etape 1]:[etape 6]])</f>
        <v>4</v>
      </c>
      <c r="Z14" s="25" cm="1">
        <f t="array" ref="Z14">COUNTIFS(etape,RIGHT(TBL_Etapes[[#Headers],[etape 1]],1),Home,$W14,Away,$X14)+COUNTIFS(etape,RIGHT(TBL_Etapes[[#Headers],[etape 1]],1),Home,$X14,Away,$W14)</f>
        <v>1</v>
      </c>
      <c r="AA14" s="25" cm="1">
        <f t="array" ref="AA14">COUNTIFS(etape,RIGHT(TBL_Etapes[[#Headers],[etape 2]],1),Home,$W14,Away,$X14)+COUNTIFS(etape,RIGHT(TBL_Etapes[[#Headers],[etape 2]],1),Home,$X14,Away,$W14)</f>
        <v>1</v>
      </c>
      <c r="AB14" s="25" cm="1">
        <f t="array" ref="AB14">COUNTIFS(etape,RIGHT(TBL_Etapes[[#Headers],[etape 3]],1),Home,$W14,Away,$X14)+COUNTIFS(etape,RIGHT(TBL_Etapes[[#Headers],[etape 3]],1),Home,$X14,Away,$W14)</f>
        <v>1</v>
      </c>
      <c r="AC14" s="25" cm="1">
        <f t="array" ref="AC14">COUNTIFS(etape,RIGHT(TBL_Etapes[[#Headers],[etape 4]],1),Home,$W14,Away,$X14)+COUNTIFS(etape,RIGHT(TBL_Etapes[[#Headers],[etape 4]],1),Home,$X14,Away,$W14)</f>
        <v>0</v>
      </c>
      <c r="AD14" s="25" cm="1">
        <f t="array" ref="AD14">COUNTIFS(etape,RIGHT(TBL_Etapes[[#Headers],[etape 5]],1),Home,$W14,Away,$X14)+COUNTIFS(etape,RIGHT(TBL_Etapes[[#Headers],[etape 5]],1),Home,$X14,Away,$W14)</f>
        <v>1</v>
      </c>
      <c r="AE14" s="25" cm="1">
        <f t="array" ref="AE14">COUNTIFS(etape,RIGHT(TBL_Etapes[[#Headers],[etape 6]],1),Home,$W14,Away,$X14)+COUNTIFS(etape,RIGHT(TBL_Etapes[[#Headers],[etape 6]],1),Home,$X14,Away,$W14)</f>
        <v>0</v>
      </c>
    </row>
    <row r="15" spans="1:34" x14ac:dyDescent="0.25">
      <c r="C15" s="24">
        <v>2</v>
      </c>
      <c r="D15" s="24">
        <v>1</v>
      </c>
      <c r="E15" s="24" t="s">
        <v>10</v>
      </c>
      <c r="F15" s="24" t="s">
        <v>9</v>
      </c>
      <c r="I15" s="24" t="str">
        <f>IF(COUNT(TBL_Compétition[[#This Row],[pts1]:[pts2]])&lt;2,"-",SIGN(TBL_Compétition[[#This Row],[pts1]]-TBL_Compétition[[#This Row],[pts2]]))</f>
        <v>-</v>
      </c>
      <c r="W15" s="24" t="s">
        <v>10</v>
      </c>
      <c r="X15" s="24" t="s">
        <v>7</v>
      </c>
      <c r="Y15" s="24">
        <f>SUM(TBL_Etapes[[#This Row],[etape 1]:[etape 6]])</f>
        <v>4</v>
      </c>
      <c r="Z15" s="25" cm="1">
        <f t="array" ref="Z15">COUNTIFS(etape,RIGHT(TBL_Etapes[[#Headers],[etape 1]],1),Home,$W15,Away,$X15)+COUNTIFS(etape,RIGHT(TBL_Etapes[[#Headers],[etape 1]],1),Home,$X15,Away,$W15)</f>
        <v>1</v>
      </c>
      <c r="AA15" s="25" cm="1">
        <f t="array" ref="AA15">COUNTIFS(etape,RIGHT(TBL_Etapes[[#Headers],[etape 2]],1),Home,$W15,Away,$X15)+COUNTIFS(etape,RIGHT(TBL_Etapes[[#Headers],[etape 2]],1),Home,$X15,Away,$W15)</f>
        <v>0</v>
      </c>
      <c r="AB15" s="25" cm="1">
        <f t="array" ref="AB15">COUNTIFS(etape,RIGHT(TBL_Etapes[[#Headers],[etape 3]],1),Home,$W15,Away,$X15)+COUNTIFS(etape,RIGHT(TBL_Etapes[[#Headers],[etape 3]],1),Home,$X15,Away,$W15)</f>
        <v>1</v>
      </c>
      <c r="AC15" s="25" cm="1">
        <f t="array" ref="AC15">COUNTIFS(etape,RIGHT(TBL_Etapes[[#Headers],[etape 4]],1),Home,$W15,Away,$X15)+COUNTIFS(etape,RIGHT(TBL_Etapes[[#Headers],[etape 4]],1),Home,$X15,Away,$W15)</f>
        <v>1</v>
      </c>
      <c r="AD15" s="25" cm="1">
        <f t="array" ref="AD15">COUNTIFS(etape,RIGHT(TBL_Etapes[[#Headers],[etape 5]],1),Home,$W15,Away,$X15)+COUNTIFS(etape,RIGHT(TBL_Etapes[[#Headers],[etape 5]],1),Home,$X15,Away,$W15)</f>
        <v>1</v>
      </c>
      <c r="AE15" s="25" cm="1">
        <f t="array" ref="AE15">COUNTIFS(etape,RIGHT(TBL_Etapes[[#Headers],[etape 6]],1),Home,$W15,Away,$X15)+COUNTIFS(etape,RIGHT(TBL_Etapes[[#Headers],[etape 6]],1),Home,$X15,Away,$W15)</f>
        <v>0</v>
      </c>
    </row>
    <row r="16" spans="1:34" x14ac:dyDescent="0.25">
      <c r="C16" s="24">
        <v>2</v>
      </c>
      <c r="D16" s="24">
        <v>2</v>
      </c>
      <c r="E16" s="24" t="s">
        <v>7</v>
      </c>
      <c r="F16" s="24" t="s">
        <v>6</v>
      </c>
      <c r="I16" s="24" t="str">
        <f>IF(COUNT(TBL_Compétition[[#This Row],[pts1]:[pts2]])&lt;2,"-",SIGN(TBL_Compétition[[#This Row],[pts1]]-TBL_Compétition[[#This Row],[pts2]]))</f>
        <v>-</v>
      </c>
      <c r="W16" s="24" t="s">
        <v>10</v>
      </c>
      <c r="X16" s="24" t="s">
        <v>8</v>
      </c>
      <c r="Y16" s="24">
        <f>SUM(TBL_Etapes[[#This Row],[etape 1]:[etape 6]])</f>
        <v>4</v>
      </c>
      <c r="Z16" s="25" cm="1">
        <f t="array" ref="Z16">COUNTIFS(etape,RIGHT(TBL_Etapes[[#Headers],[etape 1]],1),Home,$W16,Away,$X16)+COUNTIFS(etape,RIGHT(TBL_Etapes[[#Headers],[etape 1]],1),Home,$X16,Away,$W16)</f>
        <v>1</v>
      </c>
      <c r="AA16" s="25" cm="1">
        <f t="array" ref="AA16">COUNTIFS(etape,RIGHT(TBL_Etapes[[#Headers],[etape 2]],1),Home,$W16,Away,$X16)+COUNTIFS(etape,RIGHT(TBL_Etapes[[#Headers],[etape 2]],1),Home,$X16,Away,$W16)</f>
        <v>1</v>
      </c>
      <c r="AB16" s="25" cm="1">
        <f t="array" ref="AB16">COUNTIFS(etape,RIGHT(TBL_Etapes[[#Headers],[etape 3]],1),Home,$W16,Away,$X16)+COUNTIFS(etape,RIGHT(TBL_Etapes[[#Headers],[etape 3]],1),Home,$X16,Away,$W16)</f>
        <v>1</v>
      </c>
      <c r="AC16" s="25" cm="1">
        <f t="array" ref="AC16">COUNTIFS(etape,RIGHT(TBL_Etapes[[#Headers],[etape 4]],1),Home,$W16,Away,$X16)+COUNTIFS(etape,RIGHT(TBL_Etapes[[#Headers],[etape 4]],1),Home,$X16,Away,$W16)</f>
        <v>1</v>
      </c>
      <c r="AD16" s="25" cm="1">
        <f t="array" ref="AD16">COUNTIFS(etape,RIGHT(TBL_Etapes[[#Headers],[etape 5]],1),Home,$W16,Away,$X16)+COUNTIFS(etape,RIGHT(TBL_Etapes[[#Headers],[etape 5]],1),Home,$X16,Away,$W16)</f>
        <v>0</v>
      </c>
      <c r="AE16" s="25" cm="1">
        <f t="array" ref="AE16">COUNTIFS(etape,RIGHT(TBL_Etapes[[#Headers],[etape 6]],1),Home,$W16,Away,$X16)+COUNTIFS(etape,RIGHT(TBL_Etapes[[#Headers],[etape 6]],1),Home,$X16,Away,$W16)</f>
        <v>0</v>
      </c>
    </row>
    <row r="17" spans="3:31" x14ac:dyDescent="0.25">
      <c r="C17" s="24">
        <v>2</v>
      </c>
      <c r="D17" s="24">
        <v>3</v>
      </c>
      <c r="E17" s="24" t="s">
        <v>8</v>
      </c>
      <c r="F17" s="24" t="s">
        <v>5</v>
      </c>
      <c r="I17" s="24" t="str">
        <f>IF(COUNT(TBL_Compétition[[#This Row],[pts1]:[pts2]])&lt;2,"-",SIGN(TBL_Compétition[[#This Row],[pts1]]-TBL_Compétition[[#This Row],[pts2]]))</f>
        <v>-</v>
      </c>
      <c r="W17" s="24" t="s">
        <v>7</v>
      </c>
      <c r="X17" s="24" t="s">
        <v>8</v>
      </c>
      <c r="Y17" s="24">
        <f>SUM(TBL_Etapes[[#This Row],[etape 1]:[etape 6]])</f>
        <v>4</v>
      </c>
      <c r="Z17" s="25" cm="1">
        <f t="array" ref="Z17">COUNTIFS(etape,RIGHT(TBL_Etapes[[#Headers],[etape 1]],1),Home,$W17,Away,$X17)+COUNTIFS(etape,RIGHT(TBL_Etapes[[#Headers],[etape 1]],1),Home,$X17,Away,$W17)</f>
        <v>1</v>
      </c>
      <c r="AA17" s="25" cm="1">
        <f t="array" ref="AA17">COUNTIFS(etape,RIGHT(TBL_Etapes[[#Headers],[etape 2]],1),Home,$W17,Away,$X17)+COUNTIFS(etape,RIGHT(TBL_Etapes[[#Headers],[etape 2]],1),Home,$X17,Away,$W17)</f>
        <v>1</v>
      </c>
      <c r="AB17" s="25" cm="1">
        <f t="array" ref="AB17">COUNTIFS(etape,RIGHT(TBL_Etapes[[#Headers],[etape 3]],1),Home,$W17,Away,$X17)+COUNTIFS(etape,RIGHT(TBL_Etapes[[#Headers],[etape 3]],1),Home,$X17,Away,$W17)</f>
        <v>0</v>
      </c>
      <c r="AC17" s="25" cm="1">
        <f t="array" ref="AC17">COUNTIFS(etape,RIGHT(TBL_Etapes[[#Headers],[etape 4]],1),Home,$W17,Away,$X17)+COUNTIFS(etape,RIGHT(TBL_Etapes[[#Headers],[etape 4]],1),Home,$X17,Away,$W17)</f>
        <v>1</v>
      </c>
      <c r="AD17" s="25" cm="1">
        <f t="array" ref="AD17">COUNTIFS(etape,RIGHT(TBL_Etapes[[#Headers],[etape 5]],1),Home,$W17,Away,$X17)+COUNTIFS(etape,RIGHT(TBL_Etapes[[#Headers],[etape 5]],1),Home,$X17,Away,$W17)</f>
        <v>1</v>
      </c>
      <c r="AE17" s="25" cm="1">
        <f t="array" ref="AE17">COUNTIFS(etape,RIGHT(TBL_Etapes[[#Headers],[etape 6]],1),Home,$W17,Away,$X17)+COUNTIFS(etape,RIGHT(TBL_Etapes[[#Headers],[etape 6]],1),Home,$X17,Away,$W17)</f>
        <v>0</v>
      </c>
    </row>
    <row r="18" spans="3:31" x14ac:dyDescent="0.25">
      <c r="C18" s="24">
        <v>2</v>
      </c>
      <c r="D18" s="24">
        <v>1</v>
      </c>
      <c r="E18" s="24" t="s">
        <v>6</v>
      </c>
      <c r="F18" s="24" t="s">
        <v>5</v>
      </c>
      <c r="I18" s="24" t="str">
        <f>IF(COUNT(TBL_Compétition[[#This Row],[pts1]:[pts2]])&lt;2,"-",SIGN(TBL_Compétition[[#This Row],[pts1]]-TBL_Compétition[[#This Row],[pts2]]))</f>
        <v>-</v>
      </c>
    </row>
    <row r="19" spans="3:31" x14ac:dyDescent="0.25">
      <c r="C19" s="24">
        <v>2</v>
      </c>
      <c r="D19" s="24">
        <v>2</v>
      </c>
      <c r="E19" s="24" t="s">
        <v>7</v>
      </c>
      <c r="F19" s="24" t="s">
        <v>9</v>
      </c>
      <c r="I19" s="24" t="str">
        <f>IF(COUNT(TBL_Compétition[[#This Row],[pts1]:[pts2]])&lt;2,"-",SIGN(TBL_Compétition[[#This Row],[pts1]]-TBL_Compétition[[#This Row],[pts2]]))</f>
        <v>-</v>
      </c>
    </row>
    <row r="20" spans="3:31" x14ac:dyDescent="0.25">
      <c r="C20" s="24">
        <v>2</v>
      </c>
      <c r="D20" s="24">
        <v>3</v>
      </c>
      <c r="E20" s="24" t="s">
        <v>8</v>
      </c>
      <c r="F20" s="24" t="s">
        <v>10</v>
      </c>
      <c r="I20" s="24" t="str">
        <f>IF(COUNT(TBL_Compétition[[#This Row],[pts1]:[pts2]])&lt;2,"-",SIGN(TBL_Compétition[[#This Row],[pts1]]-TBL_Compétition[[#This Row],[pts2]]))</f>
        <v>-</v>
      </c>
    </row>
    <row r="21" spans="3:31" x14ac:dyDescent="0.25">
      <c r="C21" s="24">
        <v>2</v>
      </c>
      <c r="D21" s="24">
        <v>1</v>
      </c>
      <c r="E21" s="24" t="s">
        <v>10</v>
      </c>
      <c r="F21" s="24" t="s">
        <v>6</v>
      </c>
      <c r="I21" s="24" t="str">
        <f>IF(COUNT(TBL_Compétition[[#This Row],[pts1]:[pts2]])&lt;2,"-",SIGN(TBL_Compétition[[#This Row],[pts1]]-TBL_Compétition[[#This Row],[pts2]]))</f>
        <v>-</v>
      </c>
    </row>
    <row r="22" spans="3:31" x14ac:dyDescent="0.25">
      <c r="C22" s="24">
        <v>2</v>
      </c>
      <c r="D22" s="24">
        <v>2</v>
      </c>
      <c r="E22" s="24" t="s">
        <v>7</v>
      </c>
      <c r="F22" s="24" t="s">
        <v>5</v>
      </c>
      <c r="I22" s="24" t="str">
        <f>IF(COUNT(TBL_Compétition[[#This Row],[pts1]:[pts2]])&lt;2,"-",SIGN(TBL_Compétition[[#This Row],[pts1]]-TBL_Compétition[[#This Row],[pts2]]))</f>
        <v>-</v>
      </c>
    </row>
    <row r="23" spans="3:31" x14ac:dyDescent="0.25">
      <c r="C23" s="24">
        <v>2</v>
      </c>
      <c r="D23" s="24">
        <v>3</v>
      </c>
      <c r="E23" s="24" t="s">
        <v>8</v>
      </c>
      <c r="F23" s="24" t="s">
        <v>9</v>
      </c>
      <c r="I23" s="24" t="str">
        <f>IF(COUNT(TBL_Compétition[[#This Row],[pts1]:[pts2]])&lt;2,"-",SIGN(TBL_Compétition[[#This Row],[pts1]]-TBL_Compétition[[#This Row],[pts2]]))</f>
        <v>-</v>
      </c>
    </row>
    <row r="24" spans="3:31" x14ac:dyDescent="0.25">
      <c r="C24" s="24">
        <v>2</v>
      </c>
      <c r="D24" s="24">
        <v>1</v>
      </c>
      <c r="E24" s="24" t="s">
        <v>5</v>
      </c>
      <c r="F24" s="24" t="s">
        <v>10</v>
      </c>
      <c r="I24" s="24" t="str">
        <f>IF(COUNT(TBL_Compétition[[#This Row],[pts1]:[pts2]])&lt;2,"-",SIGN(TBL_Compétition[[#This Row],[pts1]]-TBL_Compétition[[#This Row],[pts2]]))</f>
        <v>-</v>
      </c>
    </row>
    <row r="25" spans="3:31" x14ac:dyDescent="0.25">
      <c r="C25" s="24">
        <v>2</v>
      </c>
      <c r="D25" s="24">
        <v>2</v>
      </c>
      <c r="E25" s="24" t="s">
        <v>8</v>
      </c>
      <c r="F25" s="24" t="s">
        <v>7</v>
      </c>
      <c r="I25" s="24" t="str">
        <f>IF(COUNT(TBL_Compétition[[#This Row],[pts1]:[pts2]])&lt;2,"-",SIGN(TBL_Compétition[[#This Row],[pts1]]-TBL_Compétition[[#This Row],[pts2]]))</f>
        <v>-</v>
      </c>
    </row>
    <row r="26" spans="3:31" x14ac:dyDescent="0.25">
      <c r="C26" s="24">
        <v>2</v>
      </c>
      <c r="D26" s="24">
        <v>3</v>
      </c>
      <c r="E26" s="24" t="s">
        <v>9</v>
      </c>
      <c r="F26" s="24" t="s">
        <v>6</v>
      </c>
      <c r="I26" s="24" t="str">
        <f>IF(COUNT(TBL_Compétition[[#This Row],[pts1]:[pts2]])&lt;2,"-",SIGN(TBL_Compétition[[#This Row],[pts1]]-TBL_Compétition[[#This Row],[pts2]]))</f>
        <v>-</v>
      </c>
    </row>
    <row r="27" spans="3:31" x14ac:dyDescent="0.25">
      <c r="C27" s="24">
        <v>3</v>
      </c>
      <c r="D27" s="24">
        <v>1</v>
      </c>
      <c r="E27" s="24" t="s">
        <v>7</v>
      </c>
      <c r="F27" s="24" t="s">
        <v>9</v>
      </c>
      <c r="I27" s="24" t="str">
        <f>IF(COUNT(TBL_Compétition[[#This Row],[pts1]:[pts2]])&lt;2,"-",SIGN(TBL_Compétition[[#This Row],[pts1]]-TBL_Compétition[[#This Row],[pts2]]))</f>
        <v>-</v>
      </c>
    </row>
    <row r="28" spans="3:31" x14ac:dyDescent="0.25">
      <c r="C28" s="24">
        <v>3</v>
      </c>
      <c r="D28" s="24">
        <v>2</v>
      </c>
      <c r="E28" s="24" t="s">
        <v>5</v>
      </c>
      <c r="F28" s="24" t="s">
        <v>8</v>
      </c>
      <c r="I28" s="24" t="str">
        <f>IF(COUNT(TBL_Compétition[[#This Row],[pts1]:[pts2]])&lt;2,"-",SIGN(TBL_Compétition[[#This Row],[pts1]]-TBL_Compétition[[#This Row],[pts2]]))</f>
        <v>-</v>
      </c>
    </row>
    <row r="29" spans="3:31" x14ac:dyDescent="0.25">
      <c r="C29" s="24">
        <v>3</v>
      </c>
      <c r="D29" s="24">
        <v>3</v>
      </c>
      <c r="E29" s="24" t="s">
        <v>10</v>
      </c>
      <c r="F29" s="24" t="s">
        <v>6</v>
      </c>
      <c r="I29" s="24" t="str">
        <f>IF(COUNT(TBL_Compétition[[#This Row],[pts1]:[pts2]])&lt;2,"-",SIGN(TBL_Compétition[[#This Row],[pts1]]-TBL_Compétition[[#This Row],[pts2]]))</f>
        <v>-</v>
      </c>
    </row>
    <row r="30" spans="3:31" x14ac:dyDescent="0.25">
      <c r="C30" s="24">
        <v>3</v>
      </c>
      <c r="D30" s="24">
        <v>1</v>
      </c>
      <c r="E30" s="24" t="s">
        <v>8</v>
      </c>
      <c r="F30" s="24" t="s">
        <v>10</v>
      </c>
      <c r="I30" s="24" t="str">
        <f>IF(COUNT(TBL_Compétition[[#This Row],[pts1]:[pts2]])&lt;2,"-",SIGN(TBL_Compétition[[#This Row],[pts1]]-TBL_Compétition[[#This Row],[pts2]]))</f>
        <v>-</v>
      </c>
    </row>
    <row r="31" spans="3:31" x14ac:dyDescent="0.25">
      <c r="C31" s="24">
        <v>3</v>
      </c>
      <c r="D31" s="24">
        <v>2</v>
      </c>
      <c r="E31" s="24" t="s">
        <v>9</v>
      </c>
      <c r="F31" s="24" t="s">
        <v>5</v>
      </c>
      <c r="I31" s="24" t="str">
        <f>IF(COUNT(TBL_Compétition[[#This Row],[pts1]:[pts2]])&lt;2,"-",SIGN(TBL_Compétition[[#This Row],[pts1]]-TBL_Compétition[[#This Row],[pts2]]))</f>
        <v>-</v>
      </c>
    </row>
    <row r="32" spans="3:31" x14ac:dyDescent="0.25">
      <c r="C32" s="24">
        <v>3</v>
      </c>
      <c r="D32" s="24">
        <v>3</v>
      </c>
      <c r="E32" s="24" t="s">
        <v>6</v>
      </c>
      <c r="F32" s="24" t="s">
        <v>7</v>
      </c>
      <c r="I32" s="24" t="str">
        <f>IF(COUNT(TBL_Compétition[[#This Row],[pts1]:[pts2]])&lt;2,"-",SIGN(TBL_Compétition[[#This Row],[pts1]]-TBL_Compétition[[#This Row],[pts2]]))</f>
        <v>-</v>
      </c>
    </row>
    <row r="33" spans="3:9" x14ac:dyDescent="0.25">
      <c r="C33" s="24">
        <v>3</v>
      </c>
      <c r="D33" s="24">
        <v>1</v>
      </c>
      <c r="E33" s="24" t="s">
        <v>6</v>
      </c>
      <c r="F33" s="24" t="s">
        <v>8</v>
      </c>
      <c r="I33" s="24" t="str">
        <f>IF(COUNT(TBL_Compétition[[#This Row],[pts1]:[pts2]])&lt;2,"-",SIGN(TBL_Compétition[[#This Row],[pts1]]-TBL_Compétition[[#This Row],[pts2]]))</f>
        <v>-</v>
      </c>
    </row>
    <row r="34" spans="3:9" x14ac:dyDescent="0.25">
      <c r="C34" s="24">
        <v>3</v>
      </c>
      <c r="D34" s="24">
        <v>2</v>
      </c>
      <c r="E34" s="24" t="s">
        <v>5</v>
      </c>
      <c r="F34" s="24" t="s">
        <v>7</v>
      </c>
      <c r="I34" s="24" t="str">
        <f>IF(COUNT(TBL_Compétition[[#This Row],[pts1]:[pts2]])&lt;2,"-",SIGN(TBL_Compétition[[#This Row],[pts1]]-TBL_Compétition[[#This Row],[pts2]]))</f>
        <v>-</v>
      </c>
    </row>
    <row r="35" spans="3:9" x14ac:dyDescent="0.25">
      <c r="C35" s="24">
        <v>3</v>
      </c>
      <c r="D35" s="24">
        <v>3</v>
      </c>
      <c r="E35" s="24" t="s">
        <v>9</v>
      </c>
      <c r="F35" s="24" t="s">
        <v>10</v>
      </c>
      <c r="I35" s="24" t="str">
        <f>IF(COUNT(TBL_Compétition[[#This Row],[pts1]:[pts2]])&lt;2,"-",SIGN(TBL_Compétition[[#This Row],[pts1]]-TBL_Compétition[[#This Row],[pts2]]))</f>
        <v>-</v>
      </c>
    </row>
    <row r="36" spans="3:9" x14ac:dyDescent="0.25">
      <c r="C36" s="24">
        <v>3</v>
      </c>
      <c r="D36" s="24">
        <v>1</v>
      </c>
      <c r="E36" s="24" t="s">
        <v>7</v>
      </c>
      <c r="F36" s="24" t="s">
        <v>10</v>
      </c>
      <c r="I36" s="24" t="str">
        <f>IF(COUNT(TBL_Compétition[[#This Row],[pts1]:[pts2]])&lt;2,"-",SIGN(TBL_Compétition[[#This Row],[pts1]]-TBL_Compétition[[#This Row],[pts2]]))</f>
        <v>-</v>
      </c>
    </row>
    <row r="37" spans="3:9" x14ac:dyDescent="0.25">
      <c r="C37" s="24">
        <v>3</v>
      </c>
      <c r="D37" s="24">
        <v>2</v>
      </c>
      <c r="E37" s="24" t="s">
        <v>5</v>
      </c>
      <c r="F37" s="24" t="s">
        <v>6</v>
      </c>
      <c r="I37" s="24" t="str">
        <f>IF(COUNT(TBL_Compétition[[#This Row],[pts1]:[pts2]])&lt;2,"-",SIGN(TBL_Compétition[[#This Row],[pts1]]-TBL_Compétition[[#This Row],[pts2]]))</f>
        <v>-</v>
      </c>
    </row>
    <row r="38" spans="3:9" x14ac:dyDescent="0.25">
      <c r="C38" s="24">
        <v>3</v>
      </c>
      <c r="D38" s="24">
        <v>3</v>
      </c>
      <c r="E38" s="24" t="s">
        <v>8</v>
      </c>
      <c r="F38" s="24" t="s">
        <v>9</v>
      </c>
      <c r="I38" s="24" t="str">
        <f>IF(COUNT(TBL_Compétition[[#This Row],[pts1]:[pts2]])&lt;2,"-",SIGN(TBL_Compétition[[#This Row],[pts1]]-TBL_Compétition[[#This Row],[pts2]]))</f>
        <v>-</v>
      </c>
    </row>
    <row r="39" spans="3:9" x14ac:dyDescent="0.25">
      <c r="C39" s="24">
        <v>4</v>
      </c>
      <c r="D39" s="24">
        <v>1</v>
      </c>
      <c r="E39" s="24" t="s">
        <v>5</v>
      </c>
      <c r="F39" s="24" t="s">
        <v>10</v>
      </c>
      <c r="I39" s="24" t="str">
        <f>IF(COUNT(TBL_Compétition[[#This Row],[pts1]:[pts2]])&lt;2,"-",SIGN(TBL_Compétition[[#This Row],[pts1]]-TBL_Compétition[[#This Row],[pts2]]))</f>
        <v>-</v>
      </c>
    </row>
    <row r="40" spans="3:9" x14ac:dyDescent="0.25">
      <c r="C40" s="24">
        <v>4</v>
      </c>
      <c r="D40" s="24">
        <v>2</v>
      </c>
      <c r="E40" s="24" t="s">
        <v>9</v>
      </c>
      <c r="F40" s="24" t="s">
        <v>7</v>
      </c>
      <c r="I40" s="24" t="str">
        <f>IF(COUNT(TBL_Compétition[[#This Row],[pts1]:[pts2]])&lt;2,"-",SIGN(TBL_Compétition[[#This Row],[pts1]]-TBL_Compétition[[#This Row],[pts2]]))</f>
        <v>-</v>
      </c>
    </row>
    <row r="41" spans="3:9" x14ac:dyDescent="0.25">
      <c r="C41" s="24">
        <v>4</v>
      </c>
      <c r="D41" s="24">
        <v>3</v>
      </c>
      <c r="E41" s="24" t="s">
        <v>6</v>
      </c>
      <c r="F41" s="24" t="s">
        <v>8</v>
      </c>
      <c r="I41" s="24" t="str">
        <f>IF(COUNT(TBL_Compétition[[#This Row],[pts1]:[pts2]])&lt;2,"-",SIGN(TBL_Compétition[[#This Row],[pts1]]-TBL_Compétition[[#This Row],[pts2]]))</f>
        <v>-</v>
      </c>
    </row>
    <row r="42" spans="3:9" x14ac:dyDescent="0.25">
      <c r="C42" s="24">
        <v>4</v>
      </c>
      <c r="D42" s="24">
        <v>1</v>
      </c>
      <c r="E42" s="24" t="s">
        <v>5</v>
      </c>
      <c r="F42" s="24" t="s">
        <v>8</v>
      </c>
      <c r="I42" s="24" t="str">
        <f>IF(COUNT(TBL_Compétition[[#This Row],[pts1]:[pts2]])&lt;2,"-",SIGN(TBL_Compétition[[#This Row],[pts1]]-TBL_Compétition[[#This Row],[pts2]]))</f>
        <v>-</v>
      </c>
    </row>
    <row r="43" spans="3:9" x14ac:dyDescent="0.25">
      <c r="C43" s="24">
        <v>4</v>
      </c>
      <c r="D43" s="24">
        <v>2</v>
      </c>
      <c r="E43" s="24" t="s">
        <v>10</v>
      </c>
      <c r="F43" s="24" t="s">
        <v>7</v>
      </c>
      <c r="I43" s="24" t="str">
        <f>IF(COUNT(TBL_Compétition[[#This Row],[pts1]:[pts2]])&lt;2,"-",SIGN(TBL_Compétition[[#This Row],[pts1]]-TBL_Compétition[[#This Row],[pts2]]))</f>
        <v>-</v>
      </c>
    </row>
    <row r="44" spans="3:9" x14ac:dyDescent="0.25">
      <c r="C44" s="24">
        <v>4</v>
      </c>
      <c r="D44" s="24">
        <v>3</v>
      </c>
      <c r="E44" s="24" t="s">
        <v>6</v>
      </c>
      <c r="F44" s="24" t="s">
        <v>9</v>
      </c>
      <c r="I44" s="24" t="str">
        <f>IF(COUNT(TBL_Compétition[[#This Row],[pts1]:[pts2]])&lt;2,"-",SIGN(TBL_Compétition[[#This Row],[pts1]]-TBL_Compétition[[#This Row],[pts2]]))</f>
        <v>-</v>
      </c>
    </row>
    <row r="45" spans="3:9" x14ac:dyDescent="0.25">
      <c r="C45" s="24">
        <v>4</v>
      </c>
      <c r="D45" s="24">
        <v>1</v>
      </c>
      <c r="E45" s="24" t="s">
        <v>7</v>
      </c>
      <c r="F45" s="24" t="s">
        <v>6</v>
      </c>
      <c r="I45" s="24" t="str">
        <f>IF(COUNT(TBL_Compétition[[#This Row],[pts1]:[pts2]])&lt;2,"-",SIGN(TBL_Compétition[[#This Row],[pts1]]-TBL_Compétition[[#This Row],[pts2]]))</f>
        <v>-</v>
      </c>
    </row>
    <row r="46" spans="3:9" x14ac:dyDescent="0.25">
      <c r="C46" s="24">
        <v>4</v>
      </c>
      <c r="D46" s="24">
        <v>2</v>
      </c>
      <c r="E46" s="24" t="s">
        <v>8</v>
      </c>
      <c r="F46" s="24" t="s">
        <v>10</v>
      </c>
      <c r="I46" s="24" t="str">
        <f>IF(COUNT(TBL_Compétition[[#This Row],[pts1]:[pts2]])&lt;2,"-",SIGN(TBL_Compétition[[#This Row],[pts1]]-TBL_Compétition[[#This Row],[pts2]]))</f>
        <v>-</v>
      </c>
    </row>
    <row r="47" spans="3:9" x14ac:dyDescent="0.25">
      <c r="C47" s="24">
        <v>4</v>
      </c>
      <c r="D47" s="24">
        <v>3</v>
      </c>
      <c r="E47" s="24" t="s">
        <v>9</v>
      </c>
      <c r="F47" s="24" t="s">
        <v>5</v>
      </c>
      <c r="I47" s="24" t="str">
        <f>IF(COUNT(TBL_Compétition[[#This Row],[pts1]:[pts2]])&lt;2,"-",SIGN(TBL_Compétition[[#This Row],[pts1]]-TBL_Compétition[[#This Row],[pts2]]))</f>
        <v>-</v>
      </c>
    </row>
    <row r="48" spans="3:9" x14ac:dyDescent="0.25">
      <c r="C48" s="24">
        <v>4</v>
      </c>
      <c r="D48" s="24">
        <v>1</v>
      </c>
      <c r="E48" s="24" t="s">
        <v>5</v>
      </c>
      <c r="F48" s="24" t="s">
        <v>6</v>
      </c>
      <c r="I48" s="24" t="str">
        <f>IF(COUNT(TBL_Compétition[[#This Row],[pts1]:[pts2]])&lt;2,"-",SIGN(TBL_Compétition[[#This Row],[pts1]]-TBL_Compétition[[#This Row],[pts2]]))</f>
        <v>-</v>
      </c>
    </row>
    <row r="49" spans="3:9" x14ac:dyDescent="0.25">
      <c r="C49" s="24">
        <v>4</v>
      </c>
      <c r="D49" s="24">
        <v>2</v>
      </c>
      <c r="E49" s="24" t="s">
        <v>10</v>
      </c>
      <c r="F49" s="24" t="s">
        <v>9</v>
      </c>
      <c r="I49" s="24" t="str">
        <f>IF(COUNT(TBL_Compétition[[#This Row],[pts1]:[pts2]])&lt;2,"-",SIGN(TBL_Compétition[[#This Row],[pts1]]-TBL_Compétition[[#This Row],[pts2]]))</f>
        <v>-</v>
      </c>
    </row>
    <row r="50" spans="3:9" x14ac:dyDescent="0.25">
      <c r="C50" s="24">
        <v>4</v>
      </c>
      <c r="D50" s="24">
        <v>3</v>
      </c>
      <c r="E50" s="24" t="s">
        <v>7</v>
      </c>
      <c r="F50" s="24" t="s">
        <v>8</v>
      </c>
      <c r="I50" s="24" t="str">
        <f>IF(COUNT(TBL_Compétition[[#This Row],[pts1]:[pts2]])&lt;2,"-",SIGN(TBL_Compétition[[#This Row],[pts1]]-TBL_Compétition[[#This Row],[pts2]]))</f>
        <v>-</v>
      </c>
    </row>
    <row r="51" spans="3:9" x14ac:dyDescent="0.25">
      <c r="C51" s="24">
        <v>5</v>
      </c>
      <c r="D51" s="24">
        <v>1</v>
      </c>
      <c r="E51" s="24" t="s">
        <v>7</v>
      </c>
      <c r="F51" s="24" t="s">
        <v>5</v>
      </c>
      <c r="I51" s="24" t="str">
        <f>IF(COUNT(TBL_Compétition[[#This Row],[pts1]:[pts2]])&lt;2,"-",SIGN(TBL_Compétition[[#This Row],[pts1]]-TBL_Compétition[[#This Row],[pts2]]))</f>
        <v>-</v>
      </c>
    </row>
    <row r="52" spans="3:9" x14ac:dyDescent="0.25">
      <c r="C52" s="24">
        <v>5</v>
      </c>
      <c r="D52" s="24">
        <v>2</v>
      </c>
      <c r="E52" s="24" t="s">
        <v>6</v>
      </c>
      <c r="F52" s="24" t="s">
        <v>8</v>
      </c>
      <c r="I52" s="24" t="str">
        <f>IF(COUNT(TBL_Compétition[[#This Row],[pts1]:[pts2]])&lt;2,"-",SIGN(TBL_Compétition[[#This Row],[pts1]]-TBL_Compétition[[#This Row],[pts2]]))</f>
        <v>-</v>
      </c>
    </row>
    <row r="53" spans="3:9" x14ac:dyDescent="0.25">
      <c r="C53" s="24">
        <v>5</v>
      </c>
      <c r="D53" s="24">
        <v>3</v>
      </c>
      <c r="E53" s="24" t="s">
        <v>10</v>
      </c>
      <c r="F53" s="24" t="s">
        <v>9</v>
      </c>
      <c r="I53" s="24" t="str">
        <f>IF(COUNT(TBL_Compétition[[#This Row],[pts1]:[pts2]])&lt;2,"-",SIGN(TBL_Compétition[[#This Row],[pts1]]-TBL_Compétition[[#This Row],[pts2]]))</f>
        <v>-</v>
      </c>
    </row>
    <row r="54" spans="3:9" x14ac:dyDescent="0.25">
      <c r="C54" s="24">
        <v>5</v>
      </c>
      <c r="D54" s="24">
        <v>1</v>
      </c>
      <c r="E54" s="24" t="s">
        <v>5</v>
      </c>
      <c r="F54" s="24" t="s">
        <v>8</v>
      </c>
      <c r="I54" s="24" t="str">
        <f>IF(COUNT(TBL_Compétition[[#This Row],[pts1]:[pts2]])&lt;2,"-",SIGN(TBL_Compétition[[#This Row],[pts1]]-TBL_Compétition[[#This Row],[pts2]]))</f>
        <v>-</v>
      </c>
    </row>
    <row r="55" spans="3:9" x14ac:dyDescent="0.25">
      <c r="C55" s="24">
        <v>5</v>
      </c>
      <c r="D55" s="24">
        <v>2</v>
      </c>
      <c r="E55" s="24" t="s">
        <v>9</v>
      </c>
      <c r="F55" s="24" t="s">
        <v>6</v>
      </c>
      <c r="I55" s="24" t="str">
        <f>IF(COUNT(TBL_Compétition[[#This Row],[pts1]:[pts2]])&lt;2,"-",SIGN(TBL_Compétition[[#This Row],[pts1]]-TBL_Compétition[[#This Row],[pts2]]))</f>
        <v>-</v>
      </c>
    </row>
    <row r="56" spans="3:9" x14ac:dyDescent="0.25">
      <c r="C56" s="24">
        <v>5</v>
      </c>
      <c r="D56" s="24">
        <v>3</v>
      </c>
      <c r="E56" s="24" t="s">
        <v>10</v>
      </c>
      <c r="F56" s="24" t="s">
        <v>7</v>
      </c>
      <c r="I56" s="24" t="str">
        <f>IF(COUNT(TBL_Compétition[[#This Row],[pts1]:[pts2]])&lt;2,"-",SIGN(TBL_Compétition[[#This Row],[pts1]]-TBL_Compétition[[#This Row],[pts2]]))</f>
        <v>-</v>
      </c>
    </row>
    <row r="57" spans="3:9" x14ac:dyDescent="0.25">
      <c r="C57" s="24">
        <v>5</v>
      </c>
      <c r="D57" s="24">
        <v>1</v>
      </c>
      <c r="E57" s="24" t="s">
        <v>6</v>
      </c>
      <c r="F57" s="24" t="s">
        <v>10</v>
      </c>
      <c r="I57" s="24" t="str">
        <f>IF(COUNT(TBL_Compétition[[#This Row],[pts1]:[pts2]])&lt;2,"-",SIGN(TBL_Compétition[[#This Row],[pts1]]-TBL_Compétition[[#This Row],[pts2]]))</f>
        <v>-</v>
      </c>
    </row>
    <row r="58" spans="3:9" x14ac:dyDescent="0.25">
      <c r="C58" s="24">
        <v>5</v>
      </c>
      <c r="D58" s="24">
        <v>2</v>
      </c>
      <c r="E58" s="24" t="s">
        <v>5</v>
      </c>
      <c r="F58" s="24" t="s">
        <v>9</v>
      </c>
      <c r="I58" s="24" t="str">
        <f>IF(COUNT(TBL_Compétition[[#This Row],[pts1]:[pts2]])&lt;2,"-",SIGN(TBL_Compétition[[#This Row],[pts1]]-TBL_Compétition[[#This Row],[pts2]]))</f>
        <v>-</v>
      </c>
    </row>
    <row r="59" spans="3:9" x14ac:dyDescent="0.25">
      <c r="C59" s="24">
        <v>5</v>
      </c>
      <c r="D59" s="24">
        <v>3</v>
      </c>
      <c r="E59" s="24" t="s">
        <v>8</v>
      </c>
      <c r="F59" s="24" t="s">
        <v>7</v>
      </c>
      <c r="I59" s="24" t="str">
        <f>IF(COUNT(TBL_Compétition[[#This Row],[pts1]:[pts2]])&lt;2,"-",SIGN(TBL_Compétition[[#This Row],[pts1]]-TBL_Compétition[[#This Row],[pts2]]))</f>
        <v>-</v>
      </c>
    </row>
    <row r="60" spans="3:9" x14ac:dyDescent="0.25">
      <c r="C60" s="24">
        <v>5</v>
      </c>
      <c r="D60" s="24">
        <v>1</v>
      </c>
      <c r="E60" s="24" t="s">
        <v>9</v>
      </c>
      <c r="F60" s="24" t="s">
        <v>8</v>
      </c>
      <c r="I60" s="24" t="str">
        <f>IF(COUNT(TBL_Compétition[[#This Row],[pts1]:[pts2]])&lt;2,"-",SIGN(TBL_Compétition[[#This Row],[pts1]]-TBL_Compétition[[#This Row],[pts2]]))</f>
        <v>-</v>
      </c>
    </row>
    <row r="61" spans="3:9" x14ac:dyDescent="0.25">
      <c r="C61" s="24">
        <v>5</v>
      </c>
      <c r="D61" s="24">
        <v>2</v>
      </c>
      <c r="E61" s="24" t="s">
        <v>10</v>
      </c>
      <c r="F61" s="24" t="s">
        <v>5</v>
      </c>
      <c r="I61" s="24" t="str">
        <f>IF(COUNT(TBL_Compétition[[#This Row],[pts1]:[pts2]])&lt;2,"-",SIGN(TBL_Compétition[[#This Row],[pts1]]-TBL_Compétition[[#This Row],[pts2]]))</f>
        <v>-</v>
      </c>
    </row>
    <row r="62" spans="3:9" x14ac:dyDescent="0.25">
      <c r="C62" s="24">
        <v>5</v>
      </c>
      <c r="D62" s="24">
        <v>3</v>
      </c>
      <c r="E62" s="24" t="s">
        <v>7</v>
      </c>
      <c r="F62" s="24" t="s">
        <v>6</v>
      </c>
      <c r="I62" s="24" t="str">
        <f>IF(COUNT(TBL_Compétition[[#This Row],[pts1]:[pts2]])&lt;2,"-",SIGN(TBL_Compétition[[#This Row],[pts1]]-TBL_Compétition[[#This Row],[pts2]]))</f>
        <v>-</v>
      </c>
    </row>
  </sheetData>
  <sortState xmlns:xlrd2="http://schemas.microsoft.com/office/spreadsheetml/2017/richdata2" ref="K3:U8">
    <sortCondition ref="L2"/>
  </sortState>
  <phoneticPr fontId="11" type="noConversion"/>
  <conditionalFormatting sqref="C2:I62">
    <cfRule type="expression" dxfId="3" priority="2" stopIfTrue="1">
      <formula>$C2&lt;&gt;OFFSET($C2,1,)</formula>
    </cfRule>
    <cfRule type="expression" dxfId="2" priority="3">
      <formula>$D2=3</formula>
    </cfRule>
  </conditionalFormatting>
  <conditionalFormatting sqref="B1">
    <cfRule type="expression" dxfId="1" priority="1">
      <formula>$B$1=0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vec_Berger">
                <anchor moveWithCells="1" sizeWithCells="1">
                  <from>
                    <xdr:col>0</xdr:col>
                    <xdr:colOff>19050</xdr:colOff>
                    <xdr:row>0</xdr:row>
                    <xdr:rowOff>28575</xdr:rowOff>
                  </from>
                  <to>
                    <xdr:col>0</xdr:col>
                    <xdr:colOff>885825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10</vt:i4>
      </vt:variant>
    </vt:vector>
  </HeadingPairs>
  <TitlesOfParts>
    <vt:vector size="12" baseType="lpstr">
      <vt:lpstr>Berger</vt:lpstr>
      <vt:lpstr>Tirage</vt:lpstr>
      <vt:lpstr>Away</vt:lpstr>
      <vt:lpstr>Berger</vt:lpstr>
      <vt:lpstr>equipe1</vt:lpstr>
      <vt:lpstr>Equipe2</vt:lpstr>
      <vt:lpstr>errors</vt:lpstr>
      <vt:lpstr>etape</vt:lpstr>
      <vt:lpstr>Home</vt:lpstr>
      <vt:lpstr>MesComp</vt:lpstr>
      <vt:lpstr>MesEtapes</vt:lpstr>
      <vt:lpstr>penalités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Bart Strubbe</cp:lastModifiedBy>
  <dcterms:created xsi:type="dcterms:W3CDTF">2024-08-20T14:48:31Z</dcterms:created>
  <dcterms:modified xsi:type="dcterms:W3CDTF">2024-08-25T17:25:20Z</dcterms:modified>
</cp:coreProperties>
</file>