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7C739AF-BA70-47DF-B9D9-170E61DFC7AE}" xr6:coauthVersionLast="47" xr6:coauthVersionMax="47" xr10:uidLastSave="{00000000-0000-0000-0000-000000000000}"/>
  <bookViews>
    <workbookView xWindow="-120" yWindow="-120" windowWidth="29040" windowHeight="15990" firstSheet="1" activeTab="3" xr2:uid="{FEF3134F-FE64-4665-9944-27FFB619FA42}"/>
  </bookViews>
  <sheets>
    <sheet name="Matchs (2)" sheetId="5" state="hidden" r:id="rId1"/>
    <sheet name="Matchs" sheetId="2" r:id="rId2"/>
    <sheet name="Brouillon" sheetId="6" r:id="rId3"/>
    <sheet name="Dates" sheetId="1" r:id="rId4"/>
  </sheets>
  <functionGroups builtInGroupCount="19"/>
  <definedNames>
    <definedName name="_xlnm._FilterDatabase" localSheetId="1" hidden="1">Matchs!$A$1:$D$78</definedName>
    <definedName name="EquipeA">Tabel2[Equipe A]</definedName>
    <definedName name="MesDates">Tabel2[Date]</definedName>
    <definedName name="Nombre">Brouillon!$W$28</definedName>
    <definedName name="Penalites">Brouillon!$W$34</definedName>
    <definedName name="Plage1">Brouillon!$C$2:$M$12</definedName>
    <definedName name="Plage2">Brouillon!$C$15:$M$25</definedName>
    <definedName name="Plage3">Brouillon!$C$28:$R$38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B46" i="6"/>
  <c r="C27" i="6" a="1"/>
  <c r="B2" i="6" a="1"/>
  <c r="B2" i="6" s="1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  <c r="B15" i="6" l="1" a="1"/>
  <c r="B15" i="6" s="1"/>
  <c r="C1" i="6" a="1"/>
  <c r="C27" i="6"/>
  <c r="B28" i="6" l="1" a="1"/>
  <c r="D13" i="2"/>
  <c r="E13" i="2" s="1" a="1"/>
  <c r="E13" i="2" s="1"/>
  <c r="D29" i="2"/>
  <c r="E29" i="2" s="1" a="1"/>
  <c r="E29" i="2" s="1"/>
  <c r="D45" i="2"/>
  <c r="E45" i="2" s="1" a="1"/>
  <c r="E45" i="2" s="1"/>
  <c r="D61" i="2"/>
  <c r="E61" i="2" s="1" a="1"/>
  <c r="E61" i="2" s="1"/>
  <c r="D77" i="2"/>
  <c r="E77" i="2" s="1" a="1"/>
  <c r="E77" i="2" s="1"/>
  <c r="D14" i="2"/>
  <c r="E14" i="2" s="1" a="1"/>
  <c r="E14" i="2" s="1"/>
  <c r="D30" i="2"/>
  <c r="E30" i="2" s="1" a="1"/>
  <c r="E30" i="2" s="1"/>
  <c r="D46" i="2"/>
  <c r="E46" i="2" s="1" a="1"/>
  <c r="E46" i="2" s="1"/>
  <c r="D62" i="2"/>
  <c r="E62" i="2" s="1" a="1"/>
  <c r="E62" i="2" s="1"/>
  <c r="D78" i="2"/>
  <c r="E78" i="2" s="1" a="1"/>
  <c r="E78" i="2" s="1"/>
  <c r="D15" i="2"/>
  <c r="E15" i="2" s="1" a="1"/>
  <c r="E15" i="2" s="1"/>
  <c r="D31" i="2"/>
  <c r="E31" i="2" s="1" a="1"/>
  <c r="E31" i="2" s="1"/>
  <c r="D47" i="2"/>
  <c r="E47" i="2" s="1" a="1"/>
  <c r="E47" i="2" s="1"/>
  <c r="D63" i="2"/>
  <c r="E63" i="2" s="1" a="1"/>
  <c r="E63" i="2" s="1"/>
  <c r="D16" i="2"/>
  <c r="E16" i="2" s="1" a="1"/>
  <c r="E16" i="2" s="1"/>
  <c r="D24" i="2"/>
  <c r="E24" i="2" s="1" a="1"/>
  <c r="E24" i="2" s="1"/>
  <c r="D36" i="2"/>
  <c r="E36" i="2" s="1" a="1"/>
  <c r="E36" i="2" s="1"/>
  <c r="D40" i="2"/>
  <c r="E40" i="2" s="1" a="1"/>
  <c r="E40" i="2" s="1"/>
  <c r="D44" i="2"/>
  <c r="E44" i="2" s="1" a="1"/>
  <c r="E44" i="2" s="1"/>
  <c r="K11" i="6"/>
  <c r="G11" i="6"/>
  <c r="J10" i="6"/>
  <c r="F10" i="6"/>
  <c r="M9" i="6"/>
  <c r="I9" i="6"/>
  <c r="E9" i="6"/>
  <c r="L8" i="6"/>
  <c r="H8" i="6"/>
  <c r="D8" i="6"/>
  <c r="K7" i="6"/>
  <c r="G7" i="6"/>
  <c r="J6" i="6"/>
  <c r="F6" i="6"/>
  <c r="M5" i="6"/>
  <c r="I5" i="6"/>
  <c r="E5" i="6"/>
  <c r="L4" i="6"/>
  <c r="H4" i="6"/>
  <c r="D4" i="6"/>
  <c r="K3" i="6"/>
  <c r="G3" i="6"/>
  <c r="J2" i="6"/>
  <c r="F2" i="6"/>
  <c r="J11" i="6"/>
  <c r="F11" i="6"/>
  <c r="M10" i="6"/>
  <c r="I10" i="6"/>
  <c r="E10" i="6"/>
  <c r="L9" i="6"/>
  <c r="H9" i="6"/>
  <c r="D9" i="6"/>
  <c r="K8" i="6"/>
  <c r="G8" i="6"/>
  <c r="J7" i="6"/>
  <c r="F7" i="6"/>
  <c r="M6" i="6"/>
  <c r="I6" i="6"/>
  <c r="E6" i="6"/>
  <c r="L5" i="6"/>
  <c r="H5" i="6"/>
  <c r="D5" i="6"/>
  <c r="K4" i="6"/>
  <c r="G4" i="6"/>
  <c r="J3" i="6"/>
  <c r="F3" i="6"/>
  <c r="M2" i="6"/>
  <c r="I2" i="6"/>
  <c r="E2" i="6"/>
  <c r="M11" i="6"/>
  <c r="I11" i="6"/>
  <c r="E11" i="6"/>
  <c r="L10" i="6"/>
  <c r="H10" i="6"/>
  <c r="D10" i="6"/>
  <c r="K9" i="6"/>
  <c r="G9" i="6"/>
  <c r="J8" i="6"/>
  <c r="F8" i="6"/>
  <c r="M7" i="6"/>
  <c r="I7" i="6"/>
  <c r="E7" i="6"/>
  <c r="L6" i="6"/>
  <c r="H6" i="6"/>
  <c r="D6" i="6"/>
  <c r="K5" i="6"/>
  <c r="G5" i="6"/>
  <c r="J4" i="6"/>
  <c r="F4" i="6"/>
  <c r="M3" i="6"/>
  <c r="I3" i="6"/>
  <c r="E3" i="6"/>
  <c r="L2" i="6"/>
  <c r="H2" i="6"/>
  <c r="D2" i="6"/>
  <c r="G6" i="6"/>
  <c r="J5" i="6"/>
  <c r="L11" i="6"/>
  <c r="H11" i="6"/>
  <c r="D11" i="6"/>
  <c r="K10" i="6"/>
  <c r="G10" i="6"/>
  <c r="J9" i="6"/>
  <c r="F9" i="6"/>
  <c r="M8" i="6"/>
  <c r="I8" i="6"/>
  <c r="E8" i="6"/>
  <c r="L7" i="6"/>
  <c r="H7" i="6"/>
  <c r="D7" i="6"/>
  <c r="K6" i="6"/>
  <c r="I4" i="6"/>
  <c r="D3" i="6"/>
  <c r="H3" i="6"/>
  <c r="E4" i="6"/>
  <c r="K2" i="6"/>
  <c r="C1" i="6"/>
  <c r="D17" i="2" s="1"/>
  <c r="E17" i="2" s="1" a="1"/>
  <c r="E17" i="2" s="1"/>
  <c r="F5" i="6"/>
  <c r="L3" i="6"/>
  <c r="G2" i="6"/>
  <c r="M4" i="6"/>
  <c r="A37" i="6"/>
  <c r="A34" i="6"/>
  <c r="A32" i="6"/>
  <c r="A30" i="6"/>
  <c r="A36" i="6"/>
  <c r="B28" i="6"/>
  <c r="A35" i="6"/>
  <c r="A33" i="6"/>
  <c r="A31" i="6"/>
  <c r="A29" i="6"/>
  <c r="A38" i="6"/>
  <c r="D28" i="2" l="1"/>
  <c r="E28" i="2" s="1" a="1"/>
  <c r="E28" i="2" s="1"/>
  <c r="D8" i="2"/>
  <c r="E8" i="2" s="1" a="1"/>
  <c r="E8" i="2" s="1"/>
  <c r="D20" i="2"/>
  <c r="E20" i="2" s="1" a="1"/>
  <c r="E20" i="2" s="1"/>
  <c r="D64" i="2"/>
  <c r="E64" i="2" s="1" a="1"/>
  <c r="E64" i="2" s="1"/>
  <c r="D75" i="2"/>
  <c r="E75" i="2" s="1" a="1"/>
  <c r="E75" i="2" s="1"/>
  <c r="D59" i="2"/>
  <c r="E59" i="2" s="1" a="1"/>
  <c r="E59" i="2" s="1"/>
  <c r="D43" i="2"/>
  <c r="E43" i="2" s="1" a="1"/>
  <c r="E43" i="2" s="1"/>
  <c r="D27" i="2"/>
  <c r="E27" i="2" s="1" a="1"/>
  <c r="E27" i="2" s="1"/>
  <c r="D11" i="2"/>
  <c r="E11" i="2" s="1" a="1"/>
  <c r="E11" i="2" s="1"/>
  <c r="D74" i="2"/>
  <c r="E74" i="2" s="1" a="1"/>
  <c r="E74" i="2" s="1"/>
  <c r="D58" i="2"/>
  <c r="E58" i="2" s="1" a="1"/>
  <c r="E58" i="2" s="1"/>
  <c r="D42" i="2"/>
  <c r="E42" i="2" s="1" a="1"/>
  <c r="E42" i="2" s="1"/>
  <c r="D26" i="2"/>
  <c r="E26" i="2" s="1" a="1"/>
  <c r="E26" i="2" s="1"/>
  <c r="D10" i="2"/>
  <c r="E10" i="2" s="1" a="1"/>
  <c r="E10" i="2" s="1"/>
  <c r="D73" i="2"/>
  <c r="E73" i="2" s="1" a="1"/>
  <c r="E73" i="2" s="1"/>
  <c r="D57" i="2"/>
  <c r="E57" i="2" s="1" a="1"/>
  <c r="E57" i="2" s="1"/>
  <c r="D41" i="2"/>
  <c r="E41" i="2" s="1" a="1"/>
  <c r="E41" i="2" s="1"/>
  <c r="D25" i="2"/>
  <c r="E25" i="2" s="1" a="1"/>
  <c r="E25" i="2" s="1"/>
  <c r="D9" i="2"/>
  <c r="E9" i="2" s="1" a="1"/>
  <c r="E9" i="2" s="1"/>
  <c r="D76" i="2"/>
  <c r="E76" i="2" s="1" a="1"/>
  <c r="E76" i="2" s="1"/>
  <c r="D12" i="2"/>
  <c r="E12" i="2" s="1" a="1"/>
  <c r="E12" i="2" s="1"/>
  <c r="D68" i="2"/>
  <c r="E68" i="2" s="1" a="1"/>
  <c r="E68" i="2" s="1"/>
  <c r="D4" i="2"/>
  <c r="E4" i="2" s="1" a="1"/>
  <c r="E4" i="2" s="1"/>
  <c r="D48" i="2"/>
  <c r="E48" i="2" s="1" a="1"/>
  <c r="E48" i="2" s="1"/>
  <c r="D71" i="2"/>
  <c r="E71" i="2" s="1" a="1"/>
  <c r="E71" i="2" s="1"/>
  <c r="D55" i="2"/>
  <c r="E55" i="2" s="1" a="1"/>
  <c r="E55" i="2" s="1"/>
  <c r="D39" i="2"/>
  <c r="E39" i="2" s="1" a="1"/>
  <c r="E39" i="2" s="1"/>
  <c r="D23" i="2"/>
  <c r="E23" i="2" s="1" a="1"/>
  <c r="E23" i="2" s="1"/>
  <c r="D7" i="2"/>
  <c r="E7" i="2" s="1" a="1"/>
  <c r="E7" i="2" s="1"/>
  <c r="D70" i="2"/>
  <c r="E70" i="2" s="1" a="1"/>
  <c r="E70" i="2" s="1"/>
  <c r="D54" i="2"/>
  <c r="E54" i="2" s="1" a="1"/>
  <c r="E54" i="2" s="1"/>
  <c r="D38" i="2"/>
  <c r="E38" i="2" s="1" a="1"/>
  <c r="E38" i="2" s="1"/>
  <c r="D22" i="2"/>
  <c r="E22" i="2" s="1" a="1"/>
  <c r="E22" i="2" s="1"/>
  <c r="D6" i="2"/>
  <c r="E6" i="2" s="1" a="1"/>
  <c r="E6" i="2" s="1"/>
  <c r="D69" i="2"/>
  <c r="E69" i="2" s="1" a="1"/>
  <c r="E69" i="2" s="1"/>
  <c r="D53" i="2"/>
  <c r="E53" i="2" s="1" a="1"/>
  <c r="E53" i="2" s="1"/>
  <c r="D37" i="2"/>
  <c r="E37" i="2" s="1" a="1"/>
  <c r="E37" i="2" s="1"/>
  <c r="D21" i="2"/>
  <c r="E21" i="2" s="1" a="1"/>
  <c r="E21" i="2" s="1"/>
  <c r="D5" i="2"/>
  <c r="E5" i="2" s="1" a="1"/>
  <c r="E5" i="2" s="1"/>
  <c r="D60" i="2"/>
  <c r="E60" i="2" s="1" a="1"/>
  <c r="E60" i="2" s="1"/>
  <c r="D72" i="2"/>
  <c r="E72" i="2" s="1" a="1"/>
  <c r="E72" i="2" s="1"/>
  <c r="D52" i="2"/>
  <c r="E52" i="2" s="1" a="1"/>
  <c r="E52" i="2" s="1"/>
  <c r="D56" i="2"/>
  <c r="E56" i="2" s="1" a="1"/>
  <c r="E56" i="2" s="1"/>
  <c r="D32" i="2"/>
  <c r="E32" i="2" s="1" a="1"/>
  <c r="E32" i="2" s="1"/>
  <c r="D67" i="2"/>
  <c r="E67" i="2" s="1" a="1"/>
  <c r="E67" i="2" s="1"/>
  <c r="D51" i="2"/>
  <c r="E51" i="2" s="1" a="1"/>
  <c r="E51" i="2" s="1"/>
  <c r="D35" i="2"/>
  <c r="E35" i="2" s="1" a="1"/>
  <c r="E35" i="2" s="1"/>
  <c r="D19" i="2"/>
  <c r="E19" i="2" s="1" a="1"/>
  <c r="E19" i="2" s="1"/>
  <c r="D3" i="2"/>
  <c r="E3" i="2" s="1" a="1"/>
  <c r="E3" i="2" s="1"/>
  <c r="D66" i="2"/>
  <c r="E66" i="2" s="1" a="1"/>
  <c r="E66" i="2" s="1"/>
  <c r="D50" i="2"/>
  <c r="E50" i="2" s="1" a="1"/>
  <c r="E50" i="2" s="1"/>
  <c r="D34" i="2"/>
  <c r="E34" i="2" s="1" a="1"/>
  <c r="E34" i="2" s="1"/>
  <c r="D18" i="2"/>
  <c r="E18" i="2" s="1" a="1"/>
  <c r="E18" i="2" s="1"/>
  <c r="D2" i="2"/>
  <c r="D65" i="2"/>
  <c r="E65" i="2" s="1" a="1"/>
  <c r="E65" i="2" s="1"/>
  <c r="D49" i="2"/>
  <c r="E49" i="2" s="1" a="1"/>
  <c r="E49" i="2" s="1"/>
  <c r="D33" i="2"/>
  <c r="E33" i="2" s="1" a="1"/>
  <c r="E33" i="2" s="1"/>
  <c r="C11" i="6"/>
  <c r="C7" i="6"/>
  <c r="C3" i="6"/>
  <c r="C8" i="6"/>
  <c r="C4" i="6"/>
  <c r="C9" i="6"/>
  <c r="C5" i="6"/>
  <c r="C6" i="6"/>
  <c r="C10" i="6"/>
  <c r="C2" i="6"/>
  <c r="A28" i="6"/>
  <c r="A39" i="6" s="1"/>
  <c r="E2" i="2" l="1" a="1"/>
  <c r="E2" i="2" s="1"/>
  <c r="Q28" i="6"/>
  <c r="N28" i="6"/>
  <c r="H28" i="6"/>
  <c r="J28" i="6"/>
  <c r="E28" i="6"/>
  <c r="D28" i="6"/>
  <c r="E31" i="6"/>
  <c r="G32" i="6"/>
  <c r="M35" i="6"/>
  <c r="R38" i="6"/>
  <c r="R33" i="6"/>
  <c r="R35" i="6"/>
  <c r="P37" i="6"/>
  <c r="G29" i="6"/>
  <c r="K31" i="6"/>
  <c r="O33" i="6"/>
  <c r="F36" i="6"/>
  <c r="D38" i="6"/>
  <c r="R30" i="6"/>
  <c r="R32" i="6"/>
  <c r="R34" i="6"/>
  <c r="F37" i="6"/>
  <c r="G36" i="6"/>
  <c r="I29" i="6"/>
  <c r="E35" i="6"/>
  <c r="J38" i="6"/>
  <c r="J31" i="6"/>
  <c r="H34" i="6"/>
  <c r="H37" i="6"/>
  <c r="Q30" i="6"/>
  <c r="I34" i="6"/>
  <c r="M37" i="6"/>
  <c r="H29" i="6"/>
  <c r="H31" i="6"/>
  <c r="J34" i="6"/>
  <c r="N37" i="6"/>
  <c r="Q29" i="6"/>
  <c r="I33" i="6"/>
  <c r="K34" i="6"/>
  <c r="L36" i="6"/>
  <c r="O37" i="6"/>
  <c r="R29" i="6"/>
  <c r="P30" i="6"/>
  <c r="R31" i="6"/>
  <c r="P32" i="6"/>
  <c r="P34" i="6"/>
  <c r="Q36" i="6"/>
  <c r="I30" i="6"/>
  <c r="M32" i="6"/>
  <c r="Q34" i="6"/>
  <c r="E37" i="6"/>
  <c r="P29" i="6"/>
  <c r="P31" i="6"/>
  <c r="P33" i="6"/>
  <c r="P35" i="6"/>
  <c r="E38" i="6"/>
  <c r="J37" i="6"/>
  <c r="M31" i="6"/>
  <c r="Q33" i="6"/>
  <c r="G37" i="6"/>
  <c r="J29" i="6"/>
  <c r="J33" i="6"/>
  <c r="I36" i="6"/>
  <c r="O29" i="6"/>
  <c r="G33" i="6"/>
  <c r="N36" i="6"/>
  <c r="J30" i="6"/>
  <c r="H33" i="6"/>
  <c r="K36" i="6"/>
  <c r="F29" i="6"/>
  <c r="D30" i="6"/>
  <c r="F31" i="6"/>
  <c r="D32" i="6"/>
  <c r="F33" i="6"/>
  <c r="D34" i="6"/>
  <c r="F35" i="6"/>
  <c r="E36" i="6"/>
  <c r="D37" i="6"/>
  <c r="G38" i="6"/>
  <c r="K29" i="6"/>
  <c r="M30" i="6"/>
  <c r="O31" i="6"/>
  <c r="Q32" i="6"/>
  <c r="E34" i="6"/>
  <c r="G35" i="6"/>
  <c r="J36" i="6"/>
  <c r="I37" i="6"/>
  <c r="H38" i="6"/>
  <c r="D29" i="6"/>
  <c r="F30" i="6"/>
  <c r="D31" i="6"/>
  <c r="F32" i="6"/>
  <c r="D33" i="6"/>
  <c r="F34" i="6"/>
  <c r="D35" i="6"/>
  <c r="I38" i="6"/>
  <c r="K30" i="6"/>
  <c r="O32" i="6"/>
  <c r="D36" i="6"/>
  <c r="H30" i="6"/>
  <c r="H32" i="6"/>
  <c r="J35" i="6"/>
  <c r="K38" i="6"/>
  <c r="E32" i="6"/>
  <c r="K35" i="6"/>
  <c r="L38" i="6"/>
  <c r="J32" i="6"/>
  <c r="H35" i="6"/>
  <c r="M38" i="6"/>
  <c r="E29" i="6"/>
  <c r="O34" i="6"/>
  <c r="G30" i="6"/>
  <c r="C36" i="6"/>
  <c r="C31" i="6"/>
  <c r="C34" i="6"/>
  <c r="O36" i="6"/>
  <c r="N32" i="6"/>
  <c r="P38" i="6"/>
  <c r="M34" i="6"/>
  <c r="E30" i="6"/>
  <c r="N35" i="6"/>
  <c r="N31" i="6"/>
  <c r="K37" i="6"/>
  <c r="E33" i="6"/>
  <c r="Q38" i="6"/>
  <c r="R37" i="6"/>
  <c r="L33" i="6"/>
  <c r="L29" i="6"/>
  <c r="O35" i="6"/>
  <c r="G31" i="6"/>
  <c r="M36" i="6"/>
  <c r="L32" i="6"/>
  <c r="N38" i="6"/>
  <c r="G34" i="6"/>
  <c r="M29" i="6"/>
  <c r="F38" i="6"/>
  <c r="M33" i="6"/>
  <c r="C39" i="6"/>
  <c r="C29" i="6"/>
  <c r="C32" i="6"/>
  <c r="L35" i="6"/>
  <c r="L31" i="6"/>
  <c r="Q37" i="6"/>
  <c r="K33" i="6"/>
  <c r="O38" i="6"/>
  <c r="L34" i="6"/>
  <c r="L30" i="6"/>
  <c r="H36" i="6"/>
  <c r="Q31" i="6"/>
  <c r="C33" i="6"/>
  <c r="C37" i="6"/>
  <c r="C28" i="6"/>
  <c r="P36" i="6"/>
  <c r="K32" i="6"/>
  <c r="C35" i="6"/>
  <c r="C38" i="6"/>
  <c r="C30" i="6"/>
  <c r="N34" i="6"/>
  <c r="N30" i="6"/>
  <c r="R36" i="6"/>
  <c r="I32" i="6"/>
  <c r="L37" i="6"/>
  <c r="N33" i="6"/>
  <c r="N29" i="6"/>
  <c r="I35" i="6"/>
  <c r="O30" i="6"/>
  <c r="Q35" i="6"/>
  <c r="I31" i="6"/>
  <c r="F28" i="6"/>
  <c r="M28" i="6"/>
  <c r="P28" i="6"/>
  <c r="L28" i="6"/>
  <c r="R28" i="6"/>
  <c r="I28" i="6"/>
  <c r="G28" i="6"/>
  <c r="O28" i="6"/>
  <c r="K28" i="6"/>
  <c r="B17" i="1" l="1"/>
  <c r="B2" i="1"/>
  <c r="B4" i="1"/>
  <c r="B15" i="1"/>
  <c r="B10" i="1"/>
  <c r="M12" i="6"/>
  <c r="B5" i="1"/>
  <c r="B3" i="1"/>
  <c r="E12" i="6"/>
  <c r="B16" i="1"/>
  <c r="B14" i="1"/>
  <c r="I12" i="6"/>
  <c r="G12" i="6"/>
  <c r="F12" i="6"/>
  <c r="C12" i="6"/>
  <c r="B13" i="1"/>
  <c r="B12" i="1"/>
  <c r="B11" i="1"/>
  <c r="J12" i="6"/>
  <c r="D12" i="6"/>
  <c r="H12" i="6"/>
  <c r="L12" i="6"/>
  <c r="K12" i="6"/>
  <c r="B9" i="1"/>
  <c r="B8" i="1"/>
  <c r="B7" i="1"/>
  <c r="B6" i="1"/>
  <c r="W33" i="6"/>
  <c r="W31" i="6"/>
  <c r="W29" i="6"/>
  <c r="W32" i="6"/>
  <c r="W30" i="6"/>
  <c r="W28" i="6"/>
  <c r="B1" i="6" l="1"/>
  <c r="W34" i="6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<sst xmlns="http://schemas.openxmlformats.org/spreadsheetml/2006/main" count="510" uniqueCount="111">
  <si>
    <t>Week</t>
  </si>
  <si>
    <t>Date</t>
  </si>
  <si>
    <t>Distance</t>
  </si>
  <si>
    <t>Epinal</t>
  </si>
  <si>
    <t>BesanconDijon</t>
  </si>
  <si>
    <t>LuxembourgReims</t>
  </si>
  <si>
    <t>FrancaisVolantsNeuilly</t>
  </si>
  <si>
    <t>EvryViry</t>
  </si>
  <si>
    <t>Courbevoie</t>
  </si>
  <si>
    <t>Amiens</t>
  </si>
  <si>
    <t>Equipe B</t>
  </si>
  <si>
    <t>DATES</t>
  </si>
  <si>
    <t>Equipe A</t>
  </si>
  <si>
    <t>CompiegneValenciennesAsnieres</t>
  </si>
  <si>
    <t>DunkerqueWasquehal</t>
  </si>
  <si>
    <t>Caen</t>
  </si>
  <si>
    <t>Rouen2</t>
  </si>
  <si>
    <t>CompiegneValenciennesAsnieres vs Epinal</t>
  </si>
  <si>
    <t>BesanconDijon vs Amiens</t>
  </si>
  <si>
    <t>DunkerqueWasquehal vs Caen</t>
  </si>
  <si>
    <t>LuxembourgReims vs FrancaisVolantsNeuilly</t>
  </si>
  <si>
    <t>Rouen2 vs Courbevoie</t>
  </si>
  <si>
    <t>Epinal vs CompiegneValenciennesAsnieres</t>
  </si>
  <si>
    <t>Amiens vs BesanconDijon</t>
  </si>
  <si>
    <t>DunkerqueWasquehal vs FrancaisVolantsNeuilly</t>
  </si>
  <si>
    <t>LuxembourgReims vs EvryViry</t>
  </si>
  <si>
    <t>Caen vs Rouen2</t>
  </si>
  <si>
    <t>Epinal vs BesanconDijon</t>
  </si>
  <si>
    <t>DunkerqueWasquehal vs CompiegneValenciennesAsnieres</t>
  </si>
  <si>
    <t>LuxembourgReims vs Courbevoie</t>
  </si>
  <si>
    <t>Caen vs FrancaisVolantsNeuilly</t>
  </si>
  <si>
    <t>Rouen2 vs Amiens</t>
  </si>
  <si>
    <t>Epinal vs LuxembourgReims</t>
  </si>
  <si>
    <t>BesanconDijon vs EvryViry</t>
  </si>
  <si>
    <t>DunkerqueWasquehal vs Amiens</t>
  </si>
  <si>
    <t>Caen vs Courbevoie</t>
  </si>
  <si>
    <t>Rouen2 vs FrancaisVolantsNeuilly</t>
  </si>
  <si>
    <t>Epinal vs EvryViry</t>
  </si>
  <si>
    <t>BesanconDijon vs FrancaisVolantsNeuilly</t>
  </si>
  <si>
    <t>DunkerqueWasquehal vs LuxembourgReims</t>
  </si>
  <si>
    <t>Caen vs Amiens</t>
  </si>
  <si>
    <t>Rouen2 vs CompiegneValenciennesAsnieres</t>
  </si>
  <si>
    <t>Epinal vs FrancaisVolantsNeuilly</t>
  </si>
  <si>
    <t>BesanconDijon vs Courbevoie</t>
  </si>
  <si>
    <t>DunkerqueWasquehal vs Rouen2</t>
  </si>
  <si>
    <t>LuxembourgReims vs CompiegneValenciennesAsnieres</t>
  </si>
  <si>
    <t>Caen vs EvryViry</t>
  </si>
  <si>
    <t>Epinal vs Courbevoie</t>
  </si>
  <si>
    <t>BesanconDijon vs LuxembourgReims</t>
  </si>
  <si>
    <t>DunkerqueWasquehal vs EvryViry</t>
  </si>
  <si>
    <t>Caen vs CompiegneValenciennesAsnieres</t>
  </si>
  <si>
    <t>Amiens vs Rouen2</t>
  </si>
  <si>
    <t>Epinal vs Amiens</t>
  </si>
  <si>
    <t>BesanconDijon vs CompiegneValenciennesAsnieres</t>
  </si>
  <si>
    <t>Caen vs DunkerqueWasquehal</t>
  </si>
  <si>
    <t>FrancaisVolantsNeuilly vs LuxembourgReims</t>
  </si>
  <si>
    <t>Rouen2 vs EvryViry</t>
  </si>
  <si>
    <t>BesanconDijon vs Epinal</t>
  </si>
  <si>
    <t>CompiegneValenciennesAsnieres vs DunkerqueWasquehal</t>
  </si>
  <si>
    <t>Amiens vs LuxembourgReims</t>
  </si>
  <si>
    <t>Rouen2 vs Caen</t>
  </si>
  <si>
    <t>FrancaisVolantsNeuilly vs EvryViry</t>
  </si>
  <si>
    <t>LuxembourgReims vs Epinal</t>
  </si>
  <si>
    <t>EvryViry vs BesanconDijon</t>
  </si>
  <si>
    <t>Amiens vs DunkerqueWasquehal</t>
  </si>
  <si>
    <t>Courbevoie vs Caen</t>
  </si>
  <si>
    <t>FrancaisVolantsNeuilly vs Rouen2</t>
  </si>
  <si>
    <t>EvryViry vs Epinal</t>
  </si>
  <si>
    <t>FrancaisVolantsNeuilly vs BesanconDijon</t>
  </si>
  <si>
    <t>LuxembourgReims vs DunkerqueWasquehal</t>
  </si>
  <si>
    <t>Amiens vs Caen</t>
  </si>
  <si>
    <t>Courbevoie vs Rouen2</t>
  </si>
  <si>
    <t>FrancaisVolantsNeuilly vs Epinal</t>
  </si>
  <si>
    <t>Courbevoie vs BesanconDijon</t>
  </si>
  <si>
    <t>Rouen2 vs DunkerqueWasquehal</t>
  </si>
  <si>
    <t>EvryViry vs LuxembourgReims</t>
  </si>
  <si>
    <t>CompiegneValenciennesAsnieres vs Caen</t>
  </si>
  <si>
    <t>Courbevoie vs Epinal</t>
  </si>
  <si>
    <t>LuxembourgReims vs BesanconDijon</t>
  </si>
  <si>
    <t>FrancaisVolantsNeuilly vs DunkerqueWasquehal</t>
  </si>
  <si>
    <t>EvryViry vs Caen</t>
  </si>
  <si>
    <t>CompiegneValenciennesAsnieres vs Rouen2</t>
  </si>
  <si>
    <t>Amiens vs Epinal</t>
  </si>
  <si>
    <t>CompiegneValenciennesAsnieres vs BesanconDijon</t>
  </si>
  <si>
    <t>EvryViry vs DunkerqueWasquehal</t>
  </si>
  <si>
    <t>Courbevoie vs LuxembourgReims</t>
  </si>
  <si>
    <t>FrancaisVolantsNeuilly vs Caen</t>
  </si>
  <si>
    <t>EvryViry vs Rouen2</t>
  </si>
  <si>
    <t>Amiens vs Courbevoie</t>
  </si>
  <si>
    <t>CompiegneValenciennesAsnieres vs Amiens</t>
  </si>
  <si>
    <t>EvryViry vs FrancaisVolantsNeuilly</t>
  </si>
  <si>
    <t>N°</t>
  </si>
  <si>
    <t>nombre</t>
  </si>
  <si>
    <t>match 1</t>
  </si>
  <si>
    <t>match 2</t>
  </si>
  <si>
    <t>match 3</t>
  </si>
  <si>
    <t>match 4</t>
  </si>
  <si>
    <t>match 5</t>
  </si>
  <si>
    <t>match 6</t>
  </si>
  <si>
    <t>match 7</t>
  </si>
  <si>
    <t>match 8</t>
  </si>
  <si>
    <t>match 9</t>
  </si>
  <si>
    <t>match 10</t>
  </si>
  <si>
    <t>match 11</t>
  </si>
  <si>
    <t>equipes</t>
  </si>
  <si>
    <t>-</t>
  </si>
  <si>
    <t>CompiegneValenciennesAsnieres vs Courbevoie</t>
  </si>
  <si>
    <t>Courbevoie vs Amiens</t>
  </si>
  <si>
    <t>Courbevoie vs CompiegneValenciennesAsnieres</t>
  </si>
  <si>
    <t>X-table</t>
  </si>
  <si>
    <t>N° match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</si>
</sst>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;;"/>
    <numFmt numFmtId="166" formatCode="ddd\ dd\-mm\-yy"/>
  </numFmts>
  <fonts count="8" x14ac:knownFonts="1">
    <font>
      <sz val="11"/>
      <color theme="1"/>
      <name val="Aptos Narrow"/>
      <family val="2"/>
      <scheme val="minor"/>
    </font>
    <font>
      <b/>
      <sz val="11"/>
      <name val="Calibri"/>
      <family val="2"/>
    </font>
    <font>
      <b/>
      <sz val="11"/>
      <name val="Calibri"/>
      <family val="2"/>
    </font>
    <font>
      <b/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22"/>
      <color rgb="FFFF0000"/>
      <name val="Aptos Narrow"/>
      <family val="2"/>
      <scheme val="minor"/>
    </font>
    <font>
      <sz val="8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0" fillId="0" borderId="0" xfId="0" applyAlignment="1">
      <alignment horizontal="center"/>
    </xf>
    <xf numFmtId="165" fontId="0" fillId="0" borderId="0" xfId="0" applyNumberFormat="1"/>
    <xf numFmtId="166" fontId="1" fillId="0" borderId="2" xfId="0" applyNumberFormat="1" applyFont="1" applyFill="1" applyBorder="1" applyAlignment="1">
      <alignment horizontal="center" vertical="top"/>
    </xf>
    <xf numFmtId="166" fontId="0" fillId="0" borderId="0" xfId="0" applyNumberFormat="1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 textRotation="90" wrapText="1"/>
    </xf>
    <xf numFmtId="0" fontId="4" fillId="0" borderId="0" xfId="0" applyFont="1" applyAlignment="1">
      <alignment horizontal="center" vertical="center" wrapText="1"/>
    </xf>
    <xf numFmtId="165" fontId="0" fillId="0" borderId="4" xfId="0" applyNumberFormat="1" applyFill="1" applyBorder="1" applyAlignment="1">
      <alignment horizontal="center" vertical="center"/>
    </xf>
    <xf numFmtId="165" fontId="0" fillId="0" borderId="5" xfId="0" applyNumberFormat="1" applyFill="1" applyBorder="1" applyAlignment="1">
      <alignment horizontal="center" vertical="center"/>
    </xf>
    <xf numFmtId="165" fontId="0" fillId="0" borderId="6" xfId="0" applyNumberFormat="1" applyFill="1" applyBorder="1" applyAlignment="1">
      <alignment horizontal="center" vertical="center"/>
    </xf>
    <xf numFmtId="165" fontId="0" fillId="0" borderId="3" xfId="0" applyNumberForma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5" fontId="0" fillId="0" borderId="7" xfId="0" applyNumberFormat="1" applyFill="1" applyBorder="1" applyAlignment="1">
      <alignment horizontal="center" vertical="center"/>
    </xf>
    <xf numFmtId="165" fontId="0" fillId="0" borderId="8" xfId="0" applyNumberFormat="1" applyFill="1" applyBorder="1" applyAlignment="1">
      <alignment horizontal="center" vertical="center"/>
    </xf>
    <xf numFmtId="165" fontId="0" fillId="0" borderId="9" xfId="0" applyNumberFormat="1" applyFill="1" applyBorder="1" applyAlignment="1">
      <alignment horizontal="center" vertical="center"/>
    </xf>
    <xf numFmtId="165" fontId="0" fillId="0" borderId="10" xfId="0" applyNumberFormat="1" applyFill="1" applyBorder="1" applyAlignment="1">
      <alignment horizontal="center" vertical="center"/>
    </xf>
    <xf numFmtId="165" fontId="0" fillId="2" borderId="4" xfId="0" applyNumberFormat="1" applyFill="1" applyBorder="1" applyAlignment="1">
      <alignment horizontal="center" vertical="center"/>
    </xf>
    <xf numFmtId="165" fontId="0" fillId="2" borderId="5" xfId="0" applyNumberFormat="1" applyFill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165" fontId="0" fillId="2" borderId="3" xfId="0" applyNumberFormat="1" applyFill="1" applyBorder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165" fontId="0" fillId="2" borderId="8" xfId="0" applyNumberFormat="1" applyFill="1" applyBorder="1" applyAlignment="1">
      <alignment horizontal="center" vertical="center"/>
    </xf>
    <xf numFmtId="165" fontId="0" fillId="2" borderId="9" xfId="0" applyNumberFormat="1" applyFill="1" applyBorder="1" applyAlignment="1">
      <alignment horizontal="center" vertical="center"/>
    </xf>
    <xf numFmtId="165" fontId="0" fillId="2" borderId="10" xfId="0" applyNumberForma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1" fillId="0" borderId="2" xfId="0" applyFont="1" applyBorder="1" applyAlignment="1">
      <alignment horizontal="center" vertical="top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7" fillId="0" borderId="0" xfId="0" applyFont="1" applyAlignment="1">
      <alignment horizontal="center" vertical="center"/>
    </xf>
  </cellXfs>
  <cellStyles count="1">
    <cellStyle name="Standaard" xfId="0" builtinId="0"/>
  </cellStyles>
  <dxfs count="23">
    <dxf>
      <fill>
        <patternFill>
          <bgColor theme="0" tint="-0.14996795556505021"/>
        </patternFill>
      </fill>
    </dxf>
    <dxf>
      <fill>
        <patternFill>
          <bgColor rgb="FFFF0066"/>
        </patternFill>
      </fill>
    </dxf>
    <dxf>
      <fill>
        <patternFill>
          <bgColor rgb="FFFF66FF"/>
        </patternFill>
      </fill>
    </dxf>
    <dxf>
      <fill>
        <patternFill>
          <bgColor theme="0" tint="-0.1499679555650502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6" formatCode="ddd\ dd\-mm\-yy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alignment horizontal="center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FF0066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178595</xdr:rowOff>
    </xdr:from>
    <xdr:to>
      <xdr:col>8</xdr:col>
      <xdr:colOff>1881188</xdr:colOff>
      <xdr:row>6</xdr:row>
      <xdr:rowOff>107157</xdr:rowOff>
    </xdr:to>
    <xdr:sp macro="[0]!alea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1029E718-F3DF-54AA-B922-44D98233DBAA}"/>
            </a:ext>
          </a:extLst>
        </xdr:cNvPr>
        <xdr:cNvSpPr/>
      </xdr:nvSpPr>
      <xdr:spPr>
        <a:xfrm>
          <a:off x="13727906" y="369095"/>
          <a:ext cx="1881188" cy="881062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40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361292</xdr:colOff>
      <xdr:row>0</xdr:row>
      <xdr:rowOff>1105776</xdr:rowOff>
    </xdr:from>
    <xdr:to>
      <xdr:col>19</xdr:col>
      <xdr:colOff>383189</xdr:colOff>
      <xdr:row>4</xdr:row>
      <xdr:rowOff>10948</xdr:rowOff>
    </xdr:to>
    <xdr:sp macro="[0]!alea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A3A19550-7ADE-700C-368E-79AE1399DBFE}"/>
            </a:ext>
          </a:extLst>
        </xdr:cNvPr>
        <xdr:cNvSpPr/>
      </xdr:nvSpPr>
      <xdr:spPr>
        <a:xfrm>
          <a:off x="11627068" y="1105776"/>
          <a:ext cx="1861207" cy="766379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6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2FF57D-F478-4C1E-AF1C-195C891BA111}" name="Tabel2" displayName="Tabel2" ref="A1:F78" totalsRowShown="0" headerRowDxfId="22">
  <autoFilter ref="A1:F78" xr:uid="{0E2FF57D-F478-4C1E-AF1C-195C891BA111}"/>
  <tableColumns count="6">
    <tableColumn id="1" xr3:uid="{4FB36F15-B249-4596-9B66-C78F3F9C9F58}" name="Equipe A"/>
    <tableColumn id="2" xr3:uid="{7860CFB1-F1E5-4B76-8A82-2274533615AD}" name="Equipe B"/>
    <tableColumn id="3" xr3:uid="{D666C7C1-4834-43A8-B75A-CE55218E35A0}" name="Week">
      <calculatedColumnFormula>"|"&amp;A2&amp;"|"&amp;B2&amp;"|"</calculatedColumnFormula>
    </tableColumn>
    <tableColumn id="4" xr3:uid="{01358013-34B0-4A25-9E36-7C6A16A8725E}" name="N°" dataDxfId="21">
      <calculatedColumnFormula>INDEX(Brouillon!$C$15:$M$25,MATCH(B2,Brouillon!$B$15:$B$25,0),MATCH(A2,Brouillon!$C$1:$M$1,0))</calculatedColumnFormula>
    </tableColumn>
    <tableColumn id="5" xr3:uid="{CF4FD20D-568C-4613-AD7E-6F04A27B7A83}" name="Date" dataDxfId="20">
      <calculatedColumnFormula array="1">INDEX(TBL_Dates[],Tabel2[[#This Row],[N°]],1)</calculatedColumnFormula>
    </tableColumn>
    <tableColumn id="6" xr3:uid="{19C1B324-0B80-4445-848E-C8C1ECE445C7}" name="equipes" dataDxfId="19">
      <calculatedColumnFormula>Tabel2[[#This Row],[Equipe A]]&amp; " vs " &amp; Tabel2[[#This Row],[Equipe B]]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08371E-599F-4F8D-87DC-AAF0466D7FC5}" name="TBL_Dates" displayName="TBL_Dates" ref="A1:M17" totalsRowShown="0" headerRowDxfId="5" dataDxfId="4">
  <autoFilter ref="A1:M17" xr:uid="{6508371E-599F-4F8D-87DC-AAF0466D7FC5}"/>
  <tableColumns count="13">
    <tableColumn id="1" xr3:uid="{A49CA317-60F0-4B23-9D3E-FEEB39F967A5}" name="DATES" dataDxfId="18"/>
    <tableColumn id="2" xr3:uid="{5C724367-4595-420E-9769-37063DB4C0A8}" name="nombre" dataDxfId="17">
      <calculatedColumnFormula>COUNTIF(Tabel2[Date],TBL_Dates[[#This Row],[DATES]])</calculatedColumnFormula>
    </tableColumn>
    <tableColumn id="3" xr3:uid="{03F65FE5-1A38-4989-B2EF-259BAF73F1EE}" name="match 1" dataDxfId="16"/>
    <tableColumn id="4" xr3:uid="{2F6B98E2-EF25-4013-AC06-2A7D64F91E57}" name="match 2" dataDxfId="15"/>
    <tableColumn id="5" xr3:uid="{B0597FD8-3AF3-48E9-9C47-7CE28F6603D1}" name="match 3" dataDxfId="14"/>
    <tableColumn id="6" xr3:uid="{87032F70-E101-4484-B2B1-274629F020FD}" name="match 4" dataDxfId="13"/>
    <tableColumn id="7" xr3:uid="{E42E285B-6106-4B61-BF30-09B89D5C8072}" name="match 5" dataDxfId="12"/>
    <tableColumn id="8" xr3:uid="{9F8B1DF9-8041-43AC-BFCD-E7AF86DBE0AB}" name="match 6" dataDxfId="11"/>
    <tableColumn id="9" xr3:uid="{B8CA7BC7-FF0A-4092-8403-C40371217BD8}" name="match 7" dataDxfId="10"/>
    <tableColumn id="10" xr3:uid="{596BC614-07B6-49DE-ADA5-BD535F15FC94}" name="match 8" dataDxfId="9"/>
    <tableColumn id="11" xr3:uid="{663246B3-D9C6-4820-802D-6793D281402B}" name="match 9" dataDxfId="8"/>
    <tableColumn id="12" xr3:uid="{E8DCD1F0-FFBB-4637-90C8-10DE35B3E8BA}" name="match 10" dataDxfId="7"/>
    <tableColumn id="13" xr3:uid="{E299710C-3F6B-45D8-9EAB-4BB3FBF56EB6}" name="match 11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F47DC-FC48-4321-A549-34D3FC57EB22}">
  <sheetPr codeName="Feuil4"/>
  <dimension ref="A1:E78"/>
  <sheetViews>
    <sheetView zoomScale="80" zoomScaleNormal="80" workbookViewId="0">
      <selection activeCell="A2" sqref="A2:B78"/>
    </sheetView>
  </sheetViews>
  <sheetFormatPr defaultColWidth="9.140625" defaultRowHeight="15" x14ac:dyDescent="0.25"/>
  <cols>
    <col min="1" max="1" width="29.85546875" bestFit="1" customWidth="1"/>
    <col min="2" max="2" width="29.7109375" bestFit="1" customWidth="1"/>
    <col min="3" max="3" width="5" bestFit="1" customWidth="1"/>
    <col min="4" max="4" width="8.140625" bestFit="1" customWidth="1"/>
  </cols>
  <sheetData>
    <row r="1" spans="1:5" x14ac:dyDescent="0.25">
      <c r="A1" s="2" t="s">
        <v>12</v>
      </c>
      <c r="B1" s="1" t="s">
        <v>10</v>
      </c>
      <c r="C1" s="1" t="s">
        <v>0</v>
      </c>
      <c r="D1" s="1" t="s">
        <v>1</v>
      </c>
      <c r="E1" s="1" t="s">
        <v>2</v>
      </c>
    </row>
    <row r="2" spans="1:5" x14ac:dyDescent="0.25">
      <c r="A2" t="s">
        <v>4</v>
      </c>
      <c r="B2" t="s">
        <v>9</v>
      </c>
    </row>
    <row r="3" spans="1:5" x14ac:dyDescent="0.25">
      <c r="A3" t="s">
        <v>3</v>
      </c>
      <c r="B3" t="s">
        <v>9</v>
      </c>
    </row>
    <row r="4" spans="1:5" x14ac:dyDescent="0.25">
      <c r="A4" t="s">
        <v>14</v>
      </c>
      <c r="B4" t="s">
        <v>9</v>
      </c>
    </row>
    <row r="5" spans="1:5" x14ac:dyDescent="0.25">
      <c r="A5" t="s">
        <v>15</v>
      </c>
      <c r="B5" t="s">
        <v>9</v>
      </c>
    </row>
    <row r="6" spans="1:5" x14ac:dyDescent="0.25">
      <c r="A6" t="s">
        <v>16</v>
      </c>
      <c r="B6" t="s">
        <v>9</v>
      </c>
    </row>
    <row r="7" spans="1:5" x14ac:dyDescent="0.25">
      <c r="A7" t="s">
        <v>13</v>
      </c>
      <c r="B7" t="s">
        <v>9</v>
      </c>
    </row>
    <row r="8" spans="1:5" x14ac:dyDescent="0.25">
      <c r="A8" t="s">
        <v>8</v>
      </c>
      <c r="B8" t="s">
        <v>9</v>
      </c>
    </row>
    <row r="9" spans="1:5" x14ac:dyDescent="0.25">
      <c r="A9" t="s">
        <v>9</v>
      </c>
      <c r="B9" t="s">
        <v>4</v>
      </c>
    </row>
    <row r="10" spans="1:5" x14ac:dyDescent="0.25">
      <c r="A10" t="s">
        <v>3</v>
      </c>
      <c r="B10" t="s">
        <v>4</v>
      </c>
    </row>
    <row r="11" spans="1:5" x14ac:dyDescent="0.25">
      <c r="A11" t="s">
        <v>7</v>
      </c>
      <c r="B11" t="s">
        <v>4</v>
      </c>
    </row>
    <row r="12" spans="1:5" x14ac:dyDescent="0.25">
      <c r="A12" t="s">
        <v>6</v>
      </c>
      <c r="B12" t="s">
        <v>4</v>
      </c>
    </row>
    <row r="13" spans="1:5" x14ac:dyDescent="0.25">
      <c r="A13" t="s">
        <v>8</v>
      </c>
      <c r="B13" t="s">
        <v>4</v>
      </c>
    </row>
    <row r="14" spans="1:5" x14ac:dyDescent="0.25">
      <c r="A14" t="s">
        <v>5</v>
      </c>
      <c r="B14" t="s">
        <v>4</v>
      </c>
    </row>
    <row r="15" spans="1:5" x14ac:dyDescent="0.25">
      <c r="A15" t="s">
        <v>13</v>
      </c>
      <c r="B15" t="s">
        <v>4</v>
      </c>
    </row>
    <row r="16" spans="1:5" x14ac:dyDescent="0.25">
      <c r="A16" t="s">
        <v>14</v>
      </c>
      <c r="B16" t="s">
        <v>15</v>
      </c>
    </row>
    <row r="17" spans="1:2" x14ac:dyDescent="0.25">
      <c r="A17" t="s">
        <v>16</v>
      </c>
      <c r="B17" t="s">
        <v>15</v>
      </c>
    </row>
    <row r="18" spans="1:2" x14ac:dyDescent="0.25">
      <c r="A18" t="s">
        <v>8</v>
      </c>
      <c r="B18" t="s">
        <v>15</v>
      </c>
    </row>
    <row r="19" spans="1:2" x14ac:dyDescent="0.25">
      <c r="A19" t="s">
        <v>6</v>
      </c>
      <c r="B19" t="s">
        <v>15</v>
      </c>
    </row>
    <row r="20" spans="1:2" x14ac:dyDescent="0.25">
      <c r="A20" t="s">
        <v>9</v>
      </c>
      <c r="B20" t="s">
        <v>15</v>
      </c>
    </row>
    <row r="21" spans="1:2" x14ac:dyDescent="0.25">
      <c r="A21" t="s">
        <v>7</v>
      </c>
      <c r="B21" t="s">
        <v>15</v>
      </c>
    </row>
    <row r="22" spans="1:2" x14ac:dyDescent="0.25">
      <c r="A22" t="s">
        <v>13</v>
      </c>
      <c r="B22" t="s">
        <v>15</v>
      </c>
    </row>
    <row r="23" spans="1:2" x14ac:dyDescent="0.25">
      <c r="A23" t="s">
        <v>3</v>
      </c>
      <c r="B23" t="s">
        <v>13</v>
      </c>
    </row>
    <row r="24" spans="1:2" x14ac:dyDescent="0.25">
      <c r="A24" t="s">
        <v>4</v>
      </c>
      <c r="B24" t="s">
        <v>13</v>
      </c>
    </row>
    <row r="25" spans="1:2" x14ac:dyDescent="0.25">
      <c r="A25" t="s">
        <v>14</v>
      </c>
      <c r="B25" t="s">
        <v>13</v>
      </c>
    </row>
    <row r="26" spans="1:2" x14ac:dyDescent="0.25">
      <c r="A26" t="s">
        <v>5</v>
      </c>
      <c r="B26" t="s">
        <v>13</v>
      </c>
    </row>
    <row r="27" spans="1:2" x14ac:dyDescent="0.25">
      <c r="A27" t="s">
        <v>15</v>
      </c>
      <c r="B27" t="s">
        <v>13</v>
      </c>
    </row>
    <row r="28" spans="1:2" x14ac:dyDescent="0.25">
      <c r="A28" t="s">
        <v>16</v>
      </c>
      <c r="B28" t="s">
        <v>13</v>
      </c>
    </row>
    <row r="29" spans="1:2" x14ac:dyDescent="0.25">
      <c r="A29" t="s">
        <v>8</v>
      </c>
      <c r="B29" t="s">
        <v>13</v>
      </c>
    </row>
    <row r="30" spans="1:2" x14ac:dyDescent="0.25">
      <c r="A30" t="s">
        <v>3</v>
      </c>
      <c r="B30" t="s">
        <v>8</v>
      </c>
    </row>
    <row r="31" spans="1:2" x14ac:dyDescent="0.25">
      <c r="A31" t="s">
        <v>4</v>
      </c>
      <c r="B31" t="s">
        <v>8</v>
      </c>
    </row>
    <row r="32" spans="1:2" x14ac:dyDescent="0.25">
      <c r="A32" t="s">
        <v>5</v>
      </c>
      <c r="B32" t="s">
        <v>8</v>
      </c>
    </row>
    <row r="33" spans="1:2" x14ac:dyDescent="0.25">
      <c r="A33" t="s">
        <v>15</v>
      </c>
      <c r="B33" t="s">
        <v>8</v>
      </c>
    </row>
    <row r="34" spans="1:2" x14ac:dyDescent="0.25">
      <c r="A34" t="s">
        <v>16</v>
      </c>
      <c r="B34" t="s">
        <v>8</v>
      </c>
    </row>
    <row r="35" spans="1:2" x14ac:dyDescent="0.25">
      <c r="A35" t="s">
        <v>9</v>
      </c>
      <c r="B35" t="s">
        <v>8</v>
      </c>
    </row>
    <row r="36" spans="1:2" x14ac:dyDescent="0.25">
      <c r="A36" t="s">
        <v>13</v>
      </c>
      <c r="B36" t="s">
        <v>8</v>
      </c>
    </row>
    <row r="37" spans="1:2" x14ac:dyDescent="0.25">
      <c r="A37" t="s">
        <v>13</v>
      </c>
      <c r="B37" t="s">
        <v>14</v>
      </c>
    </row>
    <row r="38" spans="1:2" x14ac:dyDescent="0.25">
      <c r="A38" t="s">
        <v>9</v>
      </c>
      <c r="B38" t="s">
        <v>14</v>
      </c>
    </row>
    <row r="39" spans="1:2" x14ac:dyDescent="0.25">
      <c r="A39" t="s">
        <v>15</v>
      </c>
      <c r="B39" t="s">
        <v>14</v>
      </c>
    </row>
    <row r="40" spans="1:2" x14ac:dyDescent="0.25">
      <c r="A40" t="s">
        <v>6</v>
      </c>
      <c r="B40" t="s">
        <v>14</v>
      </c>
    </row>
    <row r="41" spans="1:2" x14ac:dyDescent="0.25">
      <c r="A41" t="s">
        <v>5</v>
      </c>
      <c r="B41" t="s">
        <v>14</v>
      </c>
    </row>
    <row r="42" spans="1:2" x14ac:dyDescent="0.25">
      <c r="A42" t="s">
        <v>16</v>
      </c>
      <c r="B42" t="s">
        <v>14</v>
      </c>
    </row>
    <row r="43" spans="1:2" x14ac:dyDescent="0.25">
      <c r="A43" t="s">
        <v>7</v>
      </c>
      <c r="B43" t="s">
        <v>14</v>
      </c>
    </row>
    <row r="44" spans="1:2" x14ac:dyDescent="0.25">
      <c r="A44" t="s">
        <v>13</v>
      </c>
      <c r="B44" t="s">
        <v>3</v>
      </c>
    </row>
    <row r="45" spans="1:2" x14ac:dyDescent="0.25">
      <c r="A45" t="s">
        <v>4</v>
      </c>
      <c r="B45" t="s">
        <v>3</v>
      </c>
    </row>
    <row r="46" spans="1:2" x14ac:dyDescent="0.25">
      <c r="A46" t="s">
        <v>5</v>
      </c>
      <c r="B46" t="s">
        <v>3</v>
      </c>
    </row>
    <row r="47" spans="1:2" x14ac:dyDescent="0.25">
      <c r="A47" t="s">
        <v>7</v>
      </c>
      <c r="B47" t="s">
        <v>3</v>
      </c>
    </row>
    <row r="48" spans="1:2" x14ac:dyDescent="0.25">
      <c r="A48" t="s">
        <v>6</v>
      </c>
      <c r="B48" t="s">
        <v>3</v>
      </c>
    </row>
    <row r="49" spans="1:2" x14ac:dyDescent="0.25">
      <c r="A49" t="s">
        <v>8</v>
      </c>
      <c r="B49" t="s">
        <v>3</v>
      </c>
    </row>
    <row r="50" spans="1:2" x14ac:dyDescent="0.25">
      <c r="A50" t="s">
        <v>9</v>
      </c>
      <c r="B50" t="s">
        <v>3</v>
      </c>
    </row>
    <row r="51" spans="1:2" x14ac:dyDescent="0.25">
      <c r="A51" t="s">
        <v>3</v>
      </c>
      <c r="B51" t="s">
        <v>7</v>
      </c>
    </row>
    <row r="52" spans="1:2" x14ac:dyDescent="0.25">
      <c r="A52" t="s">
        <v>4</v>
      </c>
      <c r="B52" t="s">
        <v>7</v>
      </c>
    </row>
    <row r="53" spans="1:2" x14ac:dyDescent="0.25">
      <c r="A53" t="s">
        <v>14</v>
      </c>
      <c r="B53" t="s">
        <v>7</v>
      </c>
    </row>
    <row r="54" spans="1:2" x14ac:dyDescent="0.25">
      <c r="A54" t="s">
        <v>5</v>
      </c>
      <c r="B54" t="s">
        <v>7</v>
      </c>
    </row>
    <row r="55" spans="1:2" x14ac:dyDescent="0.25">
      <c r="A55" t="s">
        <v>15</v>
      </c>
      <c r="B55" t="s">
        <v>7</v>
      </c>
    </row>
    <row r="56" spans="1:2" x14ac:dyDescent="0.25">
      <c r="A56" t="s">
        <v>16</v>
      </c>
      <c r="B56" t="s">
        <v>7</v>
      </c>
    </row>
    <row r="57" spans="1:2" x14ac:dyDescent="0.25">
      <c r="A57" t="s">
        <v>6</v>
      </c>
      <c r="B57" t="s">
        <v>7</v>
      </c>
    </row>
    <row r="58" spans="1:2" x14ac:dyDescent="0.25">
      <c r="A58" t="s">
        <v>3</v>
      </c>
      <c r="B58" t="s">
        <v>6</v>
      </c>
    </row>
    <row r="59" spans="1:2" x14ac:dyDescent="0.25">
      <c r="A59" t="s">
        <v>4</v>
      </c>
      <c r="B59" t="s">
        <v>6</v>
      </c>
    </row>
    <row r="60" spans="1:2" x14ac:dyDescent="0.25">
      <c r="A60" t="s">
        <v>14</v>
      </c>
      <c r="B60" t="s">
        <v>6</v>
      </c>
    </row>
    <row r="61" spans="1:2" x14ac:dyDescent="0.25">
      <c r="A61" t="s">
        <v>5</v>
      </c>
      <c r="B61" t="s">
        <v>6</v>
      </c>
    </row>
    <row r="62" spans="1:2" x14ac:dyDescent="0.25">
      <c r="A62" t="s">
        <v>15</v>
      </c>
      <c r="B62" t="s">
        <v>6</v>
      </c>
    </row>
    <row r="63" spans="1:2" x14ac:dyDescent="0.25">
      <c r="A63" t="s">
        <v>16</v>
      </c>
      <c r="B63" t="s">
        <v>6</v>
      </c>
    </row>
    <row r="64" spans="1:2" x14ac:dyDescent="0.25">
      <c r="A64" t="s">
        <v>7</v>
      </c>
      <c r="B64" t="s">
        <v>6</v>
      </c>
    </row>
    <row r="65" spans="1:2" x14ac:dyDescent="0.25">
      <c r="A65" t="s">
        <v>3</v>
      </c>
      <c r="B65" t="s">
        <v>5</v>
      </c>
    </row>
    <row r="66" spans="1:2" x14ac:dyDescent="0.25">
      <c r="A66" t="s">
        <v>4</v>
      </c>
      <c r="B66" t="s">
        <v>5</v>
      </c>
    </row>
    <row r="67" spans="1:2" x14ac:dyDescent="0.25">
      <c r="A67" t="s">
        <v>14</v>
      </c>
      <c r="B67" t="s">
        <v>5</v>
      </c>
    </row>
    <row r="68" spans="1:2" x14ac:dyDescent="0.25">
      <c r="A68" t="s">
        <v>6</v>
      </c>
      <c r="B68" t="s">
        <v>5</v>
      </c>
    </row>
    <row r="69" spans="1:2" x14ac:dyDescent="0.25">
      <c r="A69" t="s">
        <v>9</v>
      </c>
      <c r="B69" t="s">
        <v>5</v>
      </c>
    </row>
    <row r="70" spans="1:2" x14ac:dyDescent="0.25">
      <c r="A70" t="s">
        <v>7</v>
      </c>
      <c r="B70" t="s">
        <v>5</v>
      </c>
    </row>
    <row r="71" spans="1:2" x14ac:dyDescent="0.25">
      <c r="A71" t="s">
        <v>8</v>
      </c>
      <c r="B71" t="s">
        <v>5</v>
      </c>
    </row>
    <row r="72" spans="1:2" x14ac:dyDescent="0.25">
      <c r="A72" t="s">
        <v>14</v>
      </c>
      <c r="B72" t="s">
        <v>16</v>
      </c>
    </row>
    <row r="73" spans="1:2" x14ac:dyDescent="0.25">
      <c r="A73" t="s">
        <v>15</v>
      </c>
      <c r="B73" t="s">
        <v>16</v>
      </c>
    </row>
    <row r="74" spans="1:2" x14ac:dyDescent="0.25">
      <c r="A74" t="s">
        <v>9</v>
      </c>
      <c r="B74" t="s">
        <v>16</v>
      </c>
    </row>
    <row r="75" spans="1:2" x14ac:dyDescent="0.25">
      <c r="A75" t="s">
        <v>6</v>
      </c>
      <c r="B75" t="s">
        <v>16</v>
      </c>
    </row>
    <row r="76" spans="1:2" x14ac:dyDescent="0.25">
      <c r="A76" t="s">
        <v>13</v>
      </c>
      <c r="B76" t="s">
        <v>16</v>
      </c>
    </row>
    <row r="77" spans="1:2" x14ac:dyDescent="0.25">
      <c r="A77" t="s">
        <v>7</v>
      </c>
      <c r="B77" t="s">
        <v>16</v>
      </c>
    </row>
    <row r="78" spans="1:2" x14ac:dyDescent="0.25">
      <c r="A78" t="s">
        <v>8</v>
      </c>
      <c r="B78" t="s">
        <v>16</v>
      </c>
    </row>
  </sheetData>
  <sortState xmlns:xlrd2="http://schemas.microsoft.com/office/spreadsheetml/2017/richdata2" ref="A2:B78">
    <sortCondition ref="B2:B78"/>
  </sortState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CA5A36-0930-4027-8301-88080A1D3F6F}">
  <sheetPr codeName="Feuil1"/>
  <dimension ref="A1:T78"/>
  <sheetViews>
    <sheetView zoomScale="80" zoomScaleNormal="80" workbookViewId="0">
      <selection activeCell="I30" sqref="I30"/>
    </sheetView>
  </sheetViews>
  <sheetFormatPr defaultColWidth="9.140625" defaultRowHeight="15" x14ac:dyDescent="0.25"/>
  <cols>
    <col min="1" max="1" width="29.85546875" bestFit="1" customWidth="1"/>
    <col min="2" max="2" width="29.7109375" bestFit="1" customWidth="1"/>
    <col min="3" max="3" width="52.28515625" bestFit="1" customWidth="1"/>
    <col min="4" max="4" width="8.140625" bestFit="1" customWidth="1"/>
    <col min="5" max="5" width="13.7109375" style="6" bestFit="1" customWidth="1"/>
    <col min="6" max="6" width="54" bestFit="1" customWidth="1"/>
    <col min="9" max="9" width="31" bestFit="1" customWidth="1"/>
    <col min="10" max="20" width="4.5703125" style="4" bestFit="1" customWidth="1"/>
    <col min="21" max="25" width="3.42578125" bestFit="1" customWidth="1"/>
  </cols>
  <sheetData>
    <row r="1" spans="1:6" x14ac:dyDescent="0.25">
      <c r="A1" s="2" t="s">
        <v>12</v>
      </c>
      <c r="B1" s="1" t="s">
        <v>10</v>
      </c>
      <c r="C1" s="1" t="s">
        <v>0</v>
      </c>
      <c r="D1" s="1" t="s">
        <v>91</v>
      </c>
      <c r="E1" s="5" t="s">
        <v>1</v>
      </c>
      <c r="F1" s="41" t="s">
        <v>104</v>
      </c>
    </row>
    <row r="2" spans="1:6" x14ac:dyDescent="0.25">
      <c r="A2" t="s">
        <v>13</v>
      </c>
      <c r="B2" t="s">
        <v>3</v>
      </c>
      <c r="C2" t="str">
        <f>"|"&amp;A2&amp;"|"&amp;B2&amp;"|"</f>
        <v>|CompiegneValenciennesAsnieres|Epinal|</v>
      </c>
      <c r="D2">
        <f>INDEX(Brouillon!$C$15:$M$25,MATCH(B2,Brouillon!$B$15:$B$25,0),MATCH(A2,Brouillon!$C$1:$M$1,0))</f>
        <v>5</v>
      </c>
      <c r="E2" s="6" cm="1">
        <f t="array" ref="E2">INDEX(TBL_Dates[],Tabel2[[#This Row],[N°]],1)</f>
        <v>45578</v>
      </c>
      <c r="F2" t="str">
        <f>Tabel2[[#This Row],[Equipe A]]&amp; " vs " &amp; Tabel2[[#This Row],[Equipe B]]</f>
        <v>CompiegneValenciennesAsnieres vs Epinal</v>
      </c>
    </row>
    <row r="3" spans="1:6" x14ac:dyDescent="0.25">
      <c r="A3" t="s">
        <v>3</v>
      </c>
      <c r="B3" t="s">
        <v>13</v>
      </c>
      <c r="C3" t="str">
        <f>"|"&amp;A3&amp;"|"&amp;B3&amp;"|"</f>
        <v>|Epinal|CompiegneValenciennesAsnieres|</v>
      </c>
      <c r="D3">
        <f>INDEX(Brouillon!$C$15:$M$25,MATCH(B3,Brouillon!$B$15:$B$25,0),MATCH(A3,Brouillon!$C$1:$M$1,0))</f>
        <v>7</v>
      </c>
      <c r="E3" s="6" cm="1">
        <f t="array" ref="E3">INDEX(TBL_Dates[],Tabel2[[#This Row],[N°]],1)</f>
        <v>45605</v>
      </c>
      <c r="F3" t="str">
        <f>Tabel2[[#This Row],[Equipe A]]&amp; " vs " &amp; Tabel2[[#This Row],[Equipe B]]</f>
        <v>Epinal vs CompiegneValenciennesAsnieres</v>
      </c>
    </row>
    <row r="4" spans="1:6" x14ac:dyDescent="0.25">
      <c r="A4" t="s">
        <v>4</v>
      </c>
      <c r="B4" t="s">
        <v>9</v>
      </c>
      <c r="C4" t="str">
        <f>"|"&amp;A4&amp;"|"&amp;B4&amp;"|"</f>
        <v>|BesanconDijon|Amiens|</v>
      </c>
      <c r="D4">
        <f>INDEX(Brouillon!$C$15:$M$25,MATCH(B4,Brouillon!$B$15:$B$25,0),MATCH(A4,Brouillon!$C$1:$M$1,0))</f>
        <v>13</v>
      </c>
      <c r="E4" s="6" cm="1">
        <f t="array" ref="E4">INDEX(TBL_Dates[],Tabel2[[#This Row],[N°]],1)</f>
        <v>45669</v>
      </c>
      <c r="F4" t="str">
        <f>Tabel2[[#This Row],[Equipe A]]&amp; " vs " &amp; Tabel2[[#This Row],[Equipe B]]</f>
        <v>BesanconDijon vs Amiens</v>
      </c>
    </row>
    <row r="5" spans="1:6" x14ac:dyDescent="0.25">
      <c r="A5" t="s">
        <v>9</v>
      </c>
      <c r="B5" t="s">
        <v>4</v>
      </c>
      <c r="C5" t="str">
        <f>"|"&amp;A5&amp;"|"&amp;B5&amp;"|"</f>
        <v>|Amiens|BesanconDijon|</v>
      </c>
      <c r="D5">
        <f>INDEX(Brouillon!$C$15:$M$25,MATCH(B5,Brouillon!$B$15:$B$25,0),MATCH(A5,Brouillon!$C$1:$M$1,0))</f>
        <v>5</v>
      </c>
      <c r="E5" s="6" cm="1">
        <f t="array" ref="E5">INDEX(TBL_Dates[],Tabel2[[#This Row],[N°]],1)</f>
        <v>45578</v>
      </c>
      <c r="F5" t="str">
        <f>Tabel2[[#This Row],[Equipe A]]&amp; " vs " &amp; Tabel2[[#This Row],[Equipe B]]</f>
        <v>Amiens vs BesanconDijon</v>
      </c>
    </row>
    <row r="6" spans="1:6" x14ac:dyDescent="0.25">
      <c r="A6" t="s">
        <v>3</v>
      </c>
      <c r="B6" t="s">
        <v>4</v>
      </c>
      <c r="C6" t="str">
        <f>"|"&amp;A6&amp;"|"&amp;B6&amp;"|"</f>
        <v>|Epinal|BesanconDijon|</v>
      </c>
      <c r="D6">
        <f>INDEX(Brouillon!$C$15:$M$25,MATCH(B6,Brouillon!$B$15:$B$25,0),MATCH(A6,Brouillon!$C$1:$M$1,0))</f>
        <v>12</v>
      </c>
      <c r="E6" s="6" cm="1">
        <f t="array" ref="E6">INDEX(TBL_Dates[],Tabel2[[#This Row],[N°]],1)</f>
        <v>45641</v>
      </c>
      <c r="F6" t="str">
        <f>Tabel2[[#This Row],[Equipe A]]&amp; " vs " &amp; Tabel2[[#This Row],[Equipe B]]</f>
        <v>Epinal vs BesanconDijon</v>
      </c>
    </row>
    <row r="7" spans="1:6" x14ac:dyDescent="0.25">
      <c r="A7" t="s">
        <v>3</v>
      </c>
      <c r="B7" t="s">
        <v>5</v>
      </c>
      <c r="C7" t="str">
        <f>"|"&amp;A7&amp;"|"&amp;B7&amp;"|"</f>
        <v>|Epinal|LuxembourgReims|</v>
      </c>
      <c r="D7">
        <f>INDEX(Brouillon!$C$15:$M$25,MATCH(B7,Brouillon!$B$15:$B$25,0),MATCH(A7,Brouillon!$C$1:$M$1,0))</f>
        <v>15</v>
      </c>
      <c r="E7" s="6" cm="1">
        <f t="array" ref="E7">INDEX(TBL_Dates[],Tabel2[[#This Row],[N°]],1)</f>
        <v>45683</v>
      </c>
      <c r="F7" t="str">
        <f>Tabel2[[#This Row],[Equipe A]]&amp; " vs " &amp; Tabel2[[#This Row],[Equipe B]]</f>
        <v>Epinal vs LuxembourgReims</v>
      </c>
    </row>
    <row r="8" spans="1:6" x14ac:dyDescent="0.25">
      <c r="A8" t="s">
        <v>3</v>
      </c>
      <c r="B8" t="s">
        <v>7</v>
      </c>
      <c r="C8" t="str">
        <f>"|"&amp;A8&amp;"|"&amp;B8&amp;"|"</f>
        <v>|Epinal|EvryViry|</v>
      </c>
      <c r="D8">
        <f>INDEX(Brouillon!$C$15:$M$25,MATCH(B8,Brouillon!$B$15:$B$25,0),MATCH(A8,Brouillon!$C$1:$M$1,0))</f>
        <v>13</v>
      </c>
      <c r="E8" s="6" cm="1">
        <f t="array" ref="E8">INDEX(TBL_Dates[],Tabel2[[#This Row],[N°]],1)</f>
        <v>45669</v>
      </c>
      <c r="F8" t="str">
        <f>Tabel2[[#This Row],[Equipe A]]&amp; " vs " &amp; Tabel2[[#This Row],[Equipe B]]</f>
        <v>Epinal vs EvryViry</v>
      </c>
    </row>
    <row r="9" spans="1:6" x14ac:dyDescent="0.25">
      <c r="A9" t="s">
        <v>3</v>
      </c>
      <c r="B9" t="s">
        <v>6</v>
      </c>
      <c r="C9" t="str">
        <f>"|"&amp;A9&amp;"|"&amp;B9&amp;"|"</f>
        <v>|Epinal|FrancaisVolantsNeuilly|</v>
      </c>
      <c r="D9">
        <f>INDEX(Brouillon!$C$15:$M$25,MATCH(B9,Brouillon!$B$15:$B$25,0),MATCH(A9,Brouillon!$C$1:$M$1,0))</f>
        <v>4</v>
      </c>
      <c r="E9" s="6" cm="1">
        <f t="array" ref="E9">INDEX(TBL_Dates[],Tabel2[[#This Row],[N°]],1)</f>
        <v>45571</v>
      </c>
      <c r="F9" t="str">
        <f>Tabel2[[#This Row],[Equipe A]]&amp; " vs " &amp; Tabel2[[#This Row],[Equipe B]]</f>
        <v>Epinal vs FrancaisVolantsNeuilly</v>
      </c>
    </row>
    <row r="10" spans="1:6" x14ac:dyDescent="0.25">
      <c r="A10" t="s">
        <v>3</v>
      </c>
      <c r="B10" t="s">
        <v>8</v>
      </c>
      <c r="C10" t="str">
        <f>"|"&amp;A10&amp;"|"&amp;B10&amp;"|"</f>
        <v>|Epinal|Courbevoie|</v>
      </c>
      <c r="D10">
        <f>INDEX(Brouillon!$C$15:$M$25,MATCH(B10,Brouillon!$B$15:$B$25,0),MATCH(A10,Brouillon!$C$1:$M$1,0))</f>
        <v>11</v>
      </c>
      <c r="E10" s="6" cm="1">
        <f t="array" ref="E10">INDEX(TBL_Dates[],Tabel2[[#This Row],[N°]],1)</f>
        <v>45634</v>
      </c>
      <c r="F10" t="str">
        <f>Tabel2[[#This Row],[Equipe A]]&amp; " vs " &amp; Tabel2[[#This Row],[Equipe B]]</f>
        <v>Epinal vs Courbevoie</v>
      </c>
    </row>
    <row r="11" spans="1:6" x14ac:dyDescent="0.25">
      <c r="A11" t="s">
        <v>3</v>
      </c>
      <c r="B11" t="s">
        <v>9</v>
      </c>
      <c r="C11" t="str">
        <f>"|"&amp;A11&amp;"|"&amp;B11&amp;"|"</f>
        <v>|Epinal|Amiens|</v>
      </c>
      <c r="D11">
        <f>INDEX(Brouillon!$C$15:$M$25,MATCH(B11,Brouillon!$B$15:$B$25,0),MATCH(A11,Brouillon!$C$1:$M$1,0))</f>
        <v>3</v>
      </c>
      <c r="E11" s="6" cm="1">
        <f t="array" ref="E11">INDEX(TBL_Dates[],Tabel2[[#This Row],[N°]],1)</f>
        <v>45564</v>
      </c>
      <c r="F11" t="str">
        <f>Tabel2[[#This Row],[Equipe A]]&amp; " vs " &amp; Tabel2[[#This Row],[Equipe B]]</f>
        <v>Epinal vs Amiens</v>
      </c>
    </row>
    <row r="12" spans="1:6" x14ac:dyDescent="0.25">
      <c r="A12" t="s">
        <v>4</v>
      </c>
      <c r="B12" t="s">
        <v>3</v>
      </c>
      <c r="C12" t="str">
        <f>"|"&amp;A12&amp;"|"&amp;B12&amp;"|"</f>
        <v>|BesanconDijon|Epinal|</v>
      </c>
      <c r="D12">
        <f>INDEX(Brouillon!$C$15:$M$25,MATCH(B12,Brouillon!$B$15:$B$25,0),MATCH(A12,Brouillon!$C$1:$M$1,0))</f>
        <v>2</v>
      </c>
      <c r="E12" s="6" cm="1">
        <f t="array" ref="E12">INDEX(TBL_Dates[],Tabel2[[#This Row],[N°]],1)</f>
        <v>45557</v>
      </c>
      <c r="F12" t="str">
        <f>Tabel2[[#This Row],[Equipe A]]&amp; " vs " &amp; Tabel2[[#This Row],[Equipe B]]</f>
        <v>BesanconDijon vs Epinal</v>
      </c>
    </row>
    <row r="13" spans="1:6" x14ac:dyDescent="0.25">
      <c r="A13" t="s">
        <v>5</v>
      </c>
      <c r="B13" t="s">
        <v>3</v>
      </c>
      <c r="C13" t="str">
        <f>"|"&amp;A13&amp;"|"&amp;B13&amp;"|"</f>
        <v>|LuxembourgReims|Epinal|</v>
      </c>
      <c r="D13">
        <f>INDEX(Brouillon!$C$15:$M$25,MATCH(B13,Brouillon!$B$15:$B$25,0),MATCH(A13,Brouillon!$C$1:$M$1,0))</f>
        <v>1</v>
      </c>
      <c r="E13" s="6" cm="1">
        <f t="array" ref="E13">INDEX(TBL_Dates[],Tabel2[[#This Row],[N°]],1)</f>
        <v>45550</v>
      </c>
      <c r="F13" t="str">
        <f>Tabel2[[#This Row],[Equipe A]]&amp; " vs " &amp; Tabel2[[#This Row],[Equipe B]]</f>
        <v>LuxembourgReims vs Epinal</v>
      </c>
    </row>
    <row r="14" spans="1:6" x14ac:dyDescent="0.25">
      <c r="A14" t="s">
        <v>7</v>
      </c>
      <c r="B14" t="s">
        <v>3</v>
      </c>
      <c r="C14" t="str">
        <f>"|"&amp;A14&amp;"|"&amp;B14&amp;"|"</f>
        <v>|EvryViry|Epinal|</v>
      </c>
      <c r="D14">
        <f>INDEX(Brouillon!$C$15:$M$25,MATCH(B14,Brouillon!$B$15:$B$25,0),MATCH(A14,Brouillon!$C$1:$M$1,0))</f>
        <v>14</v>
      </c>
      <c r="E14" s="6" cm="1">
        <f t="array" ref="E14">INDEX(TBL_Dates[],Tabel2[[#This Row],[N°]],1)</f>
        <v>45676</v>
      </c>
      <c r="F14" t="str">
        <f>Tabel2[[#This Row],[Equipe A]]&amp; " vs " &amp; Tabel2[[#This Row],[Equipe B]]</f>
        <v>EvryViry vs Epinal</v>
      </c>
    </row>
    <row r="15" spans="1:6" x14ac:dyDescent="0.25">
      <c r="A15" t="s">
        <v>6</v>
      </c>
      <c r="B15" t="s">
        <v>3</v>
      </c>
      <c r="C15" t="str">
        <f>"|"&amp;A15&amp;"|"&amp;B15&amp;"|"</f>
        <v>|FrancaisVolantsNeuilly|Epinal|</v>
      </c>
      <c r="D15">
        <f>INDEX(Brouillon!$C$15:$M$25,MATCH(B15,Brouillon!$B$15:$B$25,0),MATCH(A15,Brouillon!$C$1:$M$1,0))</f>
        <v>6</v>
      </c>
      <c r="E15" s="6" cm="1">
        <f t="array" ref="E15">INDEX(TBL_Dates[],Tabel2[[#This Row],[N°]],1)</f>
        <v>45584</v>
      </c>
      <c r="F15" t="str">
        <f>Tabel2[[#This Row],[Equipe A]]&amp; " vs " &amp; Tabel2[[#This Row],[Equipe B]]</f>
        <v>FrancaisVolantsNeuilly vs Epinal</v>
      </c>
    </row>
    <row r="16" spans="1:6" x14ac:dyDescent="0.25">
      <c r="A16" t="s">
        <v>8</v>
      </c>
      <c r="B16" t="s">
        <v>3</v>
      </c>
      <c r="C16" t="str">
        <f>"|"&amp;A16&amp;"|"&amp;B16&amp;"|"</f>
        <v>|Courbevoie|Epinal|</v>
      </c>
      <c r="D16">
        <f>INDEX(Brouillon!$C$15:$M$25,MATCH(B16,Brouillon!$B$15:$B$25,0),MATCH(A16,Brouillon!$C$1:$M$1,0))</f>
        <v>16</v>
      </c>
      <c r="E16" s="6" cm="1">
        <f t="array" ref="E16">INDEX(TBL_Dates[],Tabel2[[#This Row],[N°]],1)</f>
        <v>45690</v>
      </c>
      <c r="F16" t="str">
        <f>Tabel2[[#This Row],[Equipe A]]&amp; " vs " &amp; Tabel2[[#This Row],[Equipe B]]</f>
        <v>Courbevoie vs Epinal</v>
      </c>
    </row>
    <row r="17" spans="1:6" x14ac:dyDescent="0.25">
      <c r="A17" t="s">
        <v>9</v>
      </c>
      <c r="B17" t="s">
        <v>3</v>
      </c>
      <c r="C17" t="str">
        <f>"|"&amp;A17&amp;"|"&amp;B17&amp;"|"</f>
        <v>|Amiens|Epinal|</v>
      </c>
      <c r="D17">
        <f>INDEX(Brouillon!$C$15:$M$25,MATCH(B17,Brouillon!$B$15:$B$25,0),MATCH(A17,Brouillon!$C$1:$M$1,0))</f>
        <v>8</v>
      </c>
      <c r="E17" s="6" cm="1">
        <f t="array" ref="E17">INDEX(TBL_Dates[],Tabel2[[#This Row],[N°]],1)</f>
        <v>45613</v>
      </c>
      <c r="F17" t="str">
        <f>Tabel2[[#This Row],[Equipe A]]&amp; " vs " &amp; Tabel2[[#This Row],[Equipe B]]</f>
        <v>Amiens vs Epinal</v>
      </c>
    </row>
    <row r="18" spans="1:6" x14ac:dyDescent="0.25">
      <c r="A18" t="s">
        <v>4</v>
      </c>
      <c r="B18" t="s">
        <v>7</v>
      </c>
      <c r="C18" t="str">
        <f>"|"&amp;A18&amp;"|"&amp;B18&amp;"|"</f>
        <v>|BesanconDijon|EvryViry|</v>
      </c>
      <c r="D18">
        <f>INDEX(Brouillon!$C$15:$M$25,MATCH(B18,Brouillon!$B$15:$B$25,0),MATCH(A18,Brouillon!$C$1:$M$1,0))</f>
        <v>9</v>
      </c>
      <c r="E18" s="6" cm="1">
        <f t="array" ref="E18">INDEX(TBL_Dates[],Tabel2[[#This Row],[N°]],1)</f>
        <v>45620</v>
      </c>
      <c r="F18" t="str">
        <f>Tabel2[[#This Row],[Equipe A]]&amp; " vs " &amp; Tabel2[[#This Row],[Equipe B]]</f>
        <v>BesanconDijon vs EvryViry</v>
      </c>
    </row>
    <row r="19" spans="1:6" x14ac:dyDescent="0.25">
      <c r="A19" t="s">
        <v>4</v>
      </c>
      <c r="B19" t="s">
        <v>6</v>
      </c>
      <c r="C19" t="str">
        <f>"|"&amp;A19&amp;"|"&amp;B19&amp;"|"</f>
        <v>|BesanconDijon|FrancaisVolantsNeuilly|</v>
      </c>
      <c r="D19">
        <f>INDEX(Brouillon!$C$15:$M$25,MATCH(B19,Brouillon!$B$15:$B$25,0),MATCH(A19,Brouillon!$C$1:$M$1,0))</f>
        <v>3</v>
      </c>
      <c r="E19" s="6" cm="1">
        <f t="array" ref="E19">INDEX(TBL_Dates[],Tabel2[[#This Row],[N°]],1)</f>
        <v>45564</v>
      </c>
      <c r="F19" t="str">
        <f>Tabel2[[#This Row],[Equipe A]]&amp; " vs " &amp; Tabel2[[#This Row],[Equipe B]]</f>
        <v>BesanconDijon vs FrancaisVolantsNeuilly</v>
      </c>
    </row>
    <row r="20" spans="1:6" x14ac:dyDescent="0.25">
      <c r="A20" t="s">
        <v>4</v>
      </c>
      <c r="B20" t="s">
        <v>8</v>
      </c>
      <c r="C20" t="str">
        <f>"|"&amp;A20&amp;"|"&amp;B20&amp;"|"</f>
        <v>|BesanconDijon|Courbevoie|</v>
      </c>
      <c r="D20">
        <f>INDEX(Brouillon!$C$15:$M$25,MATCH(B20,Brouillon!$B$15:$B$25,0),MATCH(A20,Brouillon!$C$1:$M$1,0))</f>
        <v>14</v>
      </c>
      <c r="E20" s="6" cm="1">
        <f t="array" ref="E20">INDEX(TBL_Dates[],Tabel2[[#This Row],[N°]],1)</f>
        <v>45676</v>
      </c>
      <c r="F20" t="str">
        <f>Tabel2[[#This Row],[Equipe A]]&amp; " vs " &amp; Tabel2[[#This Row],[Equipe B]]</f>
        <v>BesanconDijon vs Courbevoie</v>
      </c>
    </row>
    <row r="21" spans="1:6" x14ac:dyDescent="0.25">
      <c r="A21" t="s">
        <v>4</v>
      </c>
      <c r="B21" t="s">
        <v>5</v>
      </c>
      <c r="C21" t="str">
        <f>"|"&amp;A21&amp;"|"&amp;B21&amp;"|"</f>
        <v>|BesanconDijon|LuxembourgReims|</v>
      </c>
      <c r="D21">
        <f>INDEX(Brouillon!$C$15:$M$25,MATCH(B21,Brouillon!$B$15:$B$25,0),MATCH(A21,Brouillon!$C$1:$M$1,0))</f>
        <v>6</v>
      </c>
      <c r="E21" s="6" cm="1">
        <f t="array" ref="E21">INDEX(TBL_Dates[],Tabel2[[#This Row],[N°]],1)</f>
        <v>45584</v>
      </c>
      <c r="F21" t="str">
        <f>Tabel2[[#This Row],[Equipe A]]&amp; " vs " &amp; Tabel2[[#This Row],[Equipe B]]</f>
        <v>BesanconDijon vs LuxembourgReims</v>
      </c>
    </row>
    <row r="22" spans="1:6" x14ac:dyDescent="0.25">
      <c r="A22" t="s">
        <v>4</v>
      </c>
      <c r="B22" t="s">
        <v>13</v>
      </c>
      <c r="C22" t="str">
        <f>"|"&amp;A22&amp;"|"&amp;B22&amp;"|"</f>
        <v>|BesanconDijon|CompiegneValenciennesAsnieres|</v>
      </c>
      <c r="D22">
        <f>INDEX(Brouillon!$C$15:$M$25,MATCH(B22,Brouillon!$B$15:$B$25,0),MATCH(A22,Brouillon!$C$1:$M$1,0))</f>
        <v>16</v>
      </c>
      <c r="E22" s="6" cm="1">
        <f t="array" ref="E22">INDEX(TBL_Dates[],Tabel2[[#This Row],[N°]],1)</f>
        <v>45690</v>
      </c>
      <c r="F22" t="str">
        <f>Tabel2[[#This Row],[Equipe A]]&amp; " vs " &amp; Tabel2[[#This Row],[Equipe B]]</f>
        <v>BesanconDijon vs CompiegneValenciennesAsnieres</v>
      </c>
    </row>
    <row r="23" spans="1:6" x14ac:dyDescent="0.25">
      <c r="A23" t="s">
        <v>7</v>
      </c>
      <c r="B23" t="s">
        <v>4</v>
      </c>
      <c r="C23" t="str">
        <f>"|"&amp;A23&amp;"|"&amp;B23&amp;"|"</f>
        <v>|EvryViry|BesanconDijon|</v>
      </c>
      <c r="D23">
        <f>INDEX(Brouillon!$C$15:$M$25,MATCH(B23,Brouillon!$B$15:$B$25,0),MATCH(A23,Brouillon!$C$1:$M$1,0))</f>
        <v>4</v>
      </c>
      <c r="E23" s="6" cm="1">
        <f t="array" ref="E23">INDEX(TBL_Dates[],Tabel2[[#This Row],[N°]],1)</f>
        <v>45571</v>
      </c>
      <c r="F23" t="str">
        <f>Tabel2[[#This Row],[Equipe A]]&amp; " vs " &amp; Tabel2[[#This Row],[Equipe B]]</f>
        <v>EvryViry vs BesanconDijon</v>
      </c>
    </row>
    <row r="24" spans="1:6" x14ac:dyDescent="0.25">
      <c r="A24" t="s">
        <v>6</v>
      </c>
      <c r="B24" t="s">
        <v>4</v>
      </c>
      <c r="C24" t="str">
        <f>"|"&amp;A24&amp;"|"&amp;B24&amp;"|"</f>
        <v>|FrancaisVolantsNeuilly|BesanconDijon|</v>
      </c>
      <c r="D24">
        <f>INDEX(Brouillon!$C$15:$M$25,MATCH(B24,Brouillon!$B$15:$B$25,0),MATCH(A24,Brouillon!$C$1:$M$1,0))</f>
        <v>11</v>
      </c>
      <c r="E24" s="6" cm="1">
        <f t="array" ref="E24">INDEX(TBL_Dates[],Tabel2[[#This Row],[N°]],1)</f>
        <v>45634</v>
      </c>
      <c r="F24" t="str">
        <f>Tabel2[[#This Row],[Equipe A]]&amp; " vs " &amp; Tabel2[[#This Row],[Equipe B]]</f>
        <v>FrancaisVolantsNeuilly vs BesanconDijon</v>
      </c>
    </row>
    <row r="25" spans="1:6" x14ac:dyDescent="0.25">
      <c r="A25" t="s">
        <v>8</v>
      </c>
      <c r="B25" t="s">
        <v>4</v>
      </c>
      <c r="C25" t="str">
        <f>"|"&amp;A25&amp;"|"&amp;B25&amp;"|"</f>
        <v>|Courbevoie|BesanconDijon|</v>
      </c>
      <c r="D25">
        <f>INDEX(Brouillon!$C$15:$M$25,MATCH(B25,Brouillon!$B$15:$B$25,0),MATCH(A25,Brouillon!$C$1:$M$1,0))</f>
        <v>10</v>
      </c>
      <c r="E25" s="6" cm="1">
        <f t="array" ref="E25">INDEX(TBL_Dates[],Tabel2[[#This Row],[N°]],1)</f>
        <v>45627</v>
      </c>
      <c r="F25" t="str">
        <f>Tabel2[[#This Row],[Equipe A]]&amp; " vs " &amp; Tabel2[[#This Row],[Equipe B]]</f>
        <v>Courbevoie vs BesanconDijon</v>
      </c>
    </row>
    <row r="26" spans="1:6" x14ac:dyDescent="0.25">
      <c r="A26" t="s">
        <v>5</v>
      </c>
      <c r="B26" t="s">
        <v>4</v>
      </c>
      <c r="C26" t="str">
        <f>"|"&amp;A26&amp;"|"&amp;B26&amp;"|"</f>
        <v>|LuxembourgReims|BesanconDijon|</v>
      </c>
      <c r="D26">
        <f>INDEX(Brouillon!$C$15:$M$25,MATCH(B26,Brouillon!$B$15:$B$25,0),MATCH(A26,Brouillon!$C$1:$M$1,0))</f>
        <v>7</v>
      </c>
      <c r="E26" s="6" cm="1">
        <f t="array" ref="E26">INDEX(TBL_Dates[],Tabel2[[#This Row],[N°]],1)</f>
        <v>45605</v>
      </c>
      <c r="F26" t="str">
        <f>Tabel2[[#This Row],[Equipe A]]&amp; " vs " &amp; Tabel2[[#This Row],[Equipe B]]</f>
        <v>LuxembourgReims vs BesanconDijon</v>
      </c>
    </row>
    <row r="27" spans="1:6" x14ac:dyDescent="0.25">
      <c r="A27" t="s">
        <v>13</v>
      </c>
      <c r="B27" t="s">
        <v>4</v>
      </c>
      <c r="C27" t="str">
        <f>"|"&amp;A27&amp;"|"&amp;B27&amp;"|"</f>
        <v>|CompiegneValenciennesAsnieres|BesanconDijon|</v>
      </c>
      <c r="D27">
        <f>INDEX(Brouillon!$C$15:$M$25,MATCH(B27,Brouillon!$B$15:$B$25,0),MATCH(A27,Brouillon!$C$1:$M$1,0))</f>
        <v>1</v>
      </c>
      <c r="E27" s="6" cm="1">
        <f t="array" ref="E27">INDEX(TBL_Dates[],Tabel2[[#This Row],[N°]],1)</f>
        <v>45550</v>
      </c>
      <c r="F27" t="str">
        <f>Tabel2[[#This Row],[Equipe A]]&amp; " vs " &amp; Tabel2[[#This Row],[Equipe B]]</f>
        <v>CompiegneValenciennesAsnieres vs BesanconDijon</v>
      </c>
    </row>
    <row r="28" spans="1:6" x14ac:dyDescent="0.25">
      <c r="A28" t="s">
        <v>14</v>
      </c>
      <c r="B28" t="s">
        <v>13</v>
      </c>
      <c r="C28" t="str">
        <f>"|"&amp;A28&amp;"|"&amp;B28&amp;"|"</f>
        <v>|DunkerqueWasquehal|CompiegneValenciennesAsnieres|</v>
      </c>
      <c r="D28">
        <f>INDEX(Brouillon!$C$15:$M$25,MATCH(B28,Brouillon!$B$15:$B$25,0),MATCH(A28,Brouillon!$C$1:$M$1,0))</f>
        <v>6</v>
      </c>
      <c r="E28" s="6" cm="1">
        <f t="array" ref="E28">INDEX(TBL_Dates[],Tabel2[[#This Row],[N°]],1)</f>
        <v>45584</v>
      </c>
      <c r="F28" t="str">
        <f>Tabel2[[#This Row],[Equipe A]]&amp; " vs " &amp; Tabel2[[#This Row],[Equipe B]]</f>
        <v>DunkerqueWasquehal vs CompiegneValenciennesAsnieres</v>
      </c>
    </row>
    <row r="29" spans="1:6" x14ac:dyDescent="0.25">
      <c r="A29" t="s">
        <v>14</v>
      </c>
      <c r="B29" t="s">
        <v>9</v>
      </c>
      <c r="C29" t="str">
        <f>"|"&amp;A29&amp;"|"&amp;B29&amp;"|"</f>
        <v>|DunkerqueWasquehal|Amiens|</v>
      </c>
      <c r="D29">
        <f>INDEX(Brouillon!$C$15:$M$25,MATCH(B29,Brouillon!$B$15:$B$25,0),MATCH(A29,Brouillon!$C$1:$M$1,0))</f>
        <v>10</v>
      </c>
      <c r="E29" s="6" cm="1">
        <f t="array" ref="E29">INDEX(TBL_Dates[],Tabel2[[#This Row],[N°]],1)</f>
        <v>45627</v>
      </c>
      <c r="F29" t="str">
        <f>Tabel2[[#This Row],[Equipe A]]&amp; " vs " &amp; Tabel2[[#This Row],[Equipe B]]</f>
        <v>DunkerqueWasquehal vs Amiens</v>
      </c>
    </row>
    <row r="30" spans="1:6" x14ac:dyDescent="0.25">
      <c r="A30" t="s">
        <v>14</v>
      </c>
      <c r="B30" t="s">
        <v>15</v>
      </c>
      <c r="C30" t="str">
        <f>"|"&amp;A30&amp;"|"&amp;B30&amp;"|"</f>
        <v>|DunkerqueWasquehal|Caen|</v>
      </c>
      <c r="D30">
        <f>INDEX(Brouillon!$C$15:$M$25,MATCH(B30,Brouillon!$B$15:$B$25,0),MATCH(A30,Brouillon!$C$1:$M$1,0))</f>
        <v>5</v>
      </c>
      <c r="E30" s="6" cm="1">
        <f t="array" ref="E30">INDEX(TBL_Dates[],Tabel2[[#This Row],[N°]],1)</f>
        <v>45578</v>
      </c>
      <c r="F30" t="str">
        <f>Tabel2[[#This Row],[Equipe A]]&amp; " vs " &amp; Tabel2[[#This Row],[Equipe B]]</f>
        <v>DunkerqueWasquehal vs Caen</v>
      </c>
    </row>
    <row r="31" spans="1:6" x14ac:dyDescent="0.25">
      <c r="A31" t="s">
        <v>14</v>
      </c>
      <c r="B31" t="s">
        <v>6</v>
      </c>
      <c r="C31" t="str">
        <f>"|"&amp;A31&amp;"|"&amp;B31&amp;"|"</f>
        <v>|DunkerqueWasquehal|FrancaisVolantsNeuilly|</v>
      </c>
      <c r="D31">
        <f>INDEX(Brouillon!$C$15:$M$25,MATCH(B31,Brouillon!$B$15:$B$25,0),MATCH(A31,Brouillon!$C$1:$M$1,0))</f>
        <v>9</v>
      </c>
      <c r="E31" s="6" cm="1">
        <f t="array" ref="E31">INDEX(TBL_Dates[],Tabel2[[#This Row],[N°]],1)</f>
        <v>45620</v>
      </c>
      <c r="F31" t="str">
        <f>Tabel2[[#This Row],[Equipe A]]&amp; " vs " &amp; Tabel2[[#This Row],[Equipe B]]</f>
        <v>DunkerqueWasquehal vs FrancaisVolantsNeuilly</v>
      </c>
    </row>
    <row r="32" spans="1:6" x14ac:dyDescent="0.25">
      <c r="A32" t="s">
        <v>14</v>
      </c>
      <c r="B32" t="s">
        <v>5</v>
      </c>
      <c r="C32" t="str">
        <f>"|"&amp;A32&amp;"|"&amp;B32&amp;"|"</f>
        <v>|DunkerqueWasquehal|LuxembourgReims|</v>
      </c>
      <c r="D32">
        <f>INDEX(Brouillon!$C$15:$M$25,MATCH(B32,Brouillon!$B$15:$B$25,0),MATCH(A32,Brouillon!$C$1:$M$1,0))</f>
        <v>8</v>
      </c>
      <c r="E32" s="6" cm="1">
        <f t="array" ref="E32">INDEX(TBL_Dates[],Tabel2[[#This Row],[N°]],1)</f>
        <v>45613</v>
      </c>
      <c r="F32" t="str">
        <f>Tabel2[[#This Row],[Equipe A]]&amp; " vs " &amp; Tabel2[[#This Row],[Equipe B]]</f>
        <v>DunkerqueWasquehal vs LuxembourgReims</v>
      </c>
    </row>
    <row r="33" spans="1:6" x14ac:dyDescent="0.25">
      <c r="A33" t="s">
        <v>14</v>
      </c>
      <c r="B33" t="s">
        <v>16</v>
      </c>
      <c r="C33" t="str">
        <f>"|"&amp;A33&amp;"|"&amp;B33&amp;"|"</f>
        <v>|DunkerqueWasquehal|Rouen2|</v>
      </c>
      <c r="D33">
        <f>INDEX(Brouillon!$C$15:$M$25,MATCH(B33,Brouillon!$B$15:$B$25,0),MATCH(A33,Brouillon!$C$1:$M$1,0))</f>
        <v>13</v>
      </c>
      <c r="E33" s="6" cm="1">
        <f t="array" ref="E33">INDEX(TBL_Dates[],Tabel2[[#This Row],[N°]],1)</f>
        <v>45669</v>
      </c>
      <c r="F33" t="str">
        <f>Tabel2[[#This Row],[Equipe A]]&amp; " vs " &amp; Tabel2[[#This Row],[Equipe B]]</f>
        <v>DunkerqueWasquehal vs Rouen2</v>
      </c>
    </row>
    <row r="34" spans="1:6" x14ac:dyDescent="0.25">
      <c r="A34" t="s">
        <v>14</v>
      </c>
      <c r="B34" t="s">
        <v>7</v>
      </c>
      <c r="C34" t="str">
        <f>"|"&amp;A34&amp;"|"&amp;B34&amp;"|"</f>
        <v>|DunkerqueWasquehal|EvryViry|</v>
      </c>
      <c r="D34">
        <f>INDEX(Brouillon!$C$15:$M$25,MATCH(B34,Brouillon!$B$15:$B$25,0),MATCH(A34,Brouillon!$C$1:$M$1,0))</f>
        <v>2</v>
      </c>
      <c r="E34" s="6" cm="1">
        <f t="array" ref="E34">INDEX(TBL_Dates[],Tabel2[[#This Row],[N°]],1)</f>
        <v>45557</v>
      </c>
      <c r="F34" t="str">
        <f>Tabel2[[#This Row],[Equipe A]]&amp; " vs " &amp; Tabel2[[#This Row],[Equipe B]]</f>
        <v>DunkerqueWasquehal vs EvryViry</v>
      </c>
    </row>
    <row r="35" spans="1:6" x14ac:dyDescent="0.25">
      <c r="A35" t="s">
        <v>13</v>
      </c>
      <c r="B35" t="s">
        <v>14</v>
      </c>
      <c r="C35" t="str">
        <f>"|"&amp;A35&amp;"|"&amp;B35&amp;"|"</f>
        <v>|CompiegneValenciennesAsnieres|DunkerqueWasquehal|</v>
      </c>
      <c r="D35">
        <f>INDEX(Brouillon!$C$15:$M$25,MATCH(B35,Brouillon!$B$15:$B$25,0),MATCH(A35,Brouillon!$C$1:$M$1,0))</f>
        <v>12</v>
      </c>
      <c r="E35" s="6" cm="1">
        <f t="array" ref="E35">INDEX(TBL_Dates[],Tabel2[[#This Row],[N°]],1)</f>
        <v>45641</v>
      </c>
      <c r="F35" t="str">
        <f>Tabel2[[#This Row],[Equipe A]]&amp; " vs " &amp; Tabel2[[#This Row],[Equipe B]]</f>
        <v>CompiegneValenciennesAsnieres vs DunkerqueWasquehal</v>
      </c>
    </row>
    <row r="36" spans="1:6" x14ac:dyDescent="0.25">
      <c r="A36" t="s">
        <v>9</v>
      </c>
      <c r="B36" t="s">
        <v>14</v>
      </c>
      <c r="C36" t="str">
        <f>"|"&amp;A36&amp;"|"&amp;B36&amp;"|"</f>
        <v>|Amiens|DunkerqueWasquehal|</v>
      </c>
      <c r="D36">
        <f>INDEX(Brouillon!$C$15:$M$25,MATCH(B36,Brouillon!$B$15:$B$25,0),MATCH(A36,Brouillon!$C$1:$M$1,0))</f>
        <v>1</v>
      </c>
      <c r="E36" s="6" cm="1">
        <f t="array" ref="E36">INDEX(TBL_Dates[],Tabel2[[#This Row],[N°]],1)</f>
        <v>45550</v>
      </c>
      <c r="F36" t="str">
        <f>Tabel2[[#This Row],[Equipe A]]&amp; " vs " &amp; Tabel2[[#This Row],[Equipe B]]</f>
        <v>Amiens vs DunkerqueWasquehal</v>
      </c>
    </row>
    <row r="37" spans="1:6" x14ac:dyDescent="0.25">
      <c r="A37" t="s">
        <v>15</v>
      </c>
      <c r="B37" t="s">
        <v>14</v>
      </c>
      <c r="C37" t="str">
        <f>"|"&amp;A37&amp;"|"&amp;B37&amp;"|"</f>
        <v>|Caen|DunkerqueWasquehal|</v>
      </c>
      <c r="D37">
        <f>INDEX(Brouillon!$C$15:$M$25,MATCH(B37,Brouillon!$B$15:$B$25,0),MATCH(A37,Brouillon!$C$1:$M$1,0))</f>
        <v>4</v>
      </c>
      <c r="E37" s="6" cm="1">
        <f t="array" ref="E37">INDEX(TBL_Dates[],Tabel2[[#This Row],[N°]],1)</f>
        <v>45571</v>
      </c>
      <c r="F37" t="str">
        <f>Tabel2[[#This Row],[Equipe A]]&amp; " vs " &amp; Tabel2[[#This Row],[Equipe B]]</f>
        <v>Caen vs DunkerqueWasquehal</v>
      </c>
    </row>
    <row r="38" spans="1:6" x14ac:dyDescent="0.25">
      <c r="A38" t="s">
        <v>6</v>
      </c>
      <c r="B38" t="s">
        <v>14</v>
      </c>
      <c r="C38" t="str">
        <f>"|"&amp;A38&amp;"|"&amp;B38&amp;"|"</f>
        <v>|FrancaisVolantsNeuilly|DunkerqueWasquehal|</v>
      </c>
      <c r="D38">
        <f>INDEX(Brouillon!$C$15:$M$25,MATCH(B38,Brouillon!$B$15:$B$25,0),MATCH(A38,Brouillon!$C$1:$M$1,0))</f>
        <v>15</v>
      </c>
      <c r="E38" s="6" cm="1">
        <f t="array" ref="E38">INDEX(TBL_Dates[],Tabel2[[#This Row],[N°]],1)</f>
        <v>45683</v>
      </c>
      <c r="F38" t="str">
        <f>Tabel2[[#This Row],[Equipe A]]&amp; " vs " &amp; Tabel2[[#This Row],[Equipe B]]</f>
        <v>FrancaisVolantsNeuilly vs DunkerqueWasquehal</v>
      </c>
    </row>
    <row r="39" spans="1:6" x14ac:dyDescent="0.25">
      <c r="A39" t="s">
        <v>5</v>
      </c>
      <c r="B39" t="s">
        <v>14</v>
      </c>
      <c r="C39" t="str">
        <f>"|"&amp;A39&amp;"|"&amp;B39&amp;"|"</f>
        <v>|LuxembourgReims|DunkerqueWasquehal|</v>
      </c>
      <c r="D39">
        <f>INDEX(Brouillon!$C$15:$M$25,MATCH(B39,Brouillon!$B$15:$B$25,0),MATCH(A39,Brouillon!$C$1:$M$1,0))</f>
        <v>11</v>
      </c>
      <c r="E39" s="6" cm="1">
        <f t="array" ref="E39">INDEX(TBL_Dates[],Tabel2[[#This Row],[N°]],1)</f>
        <v>45634</v>
      </c>
      <c r="F39" t="str">
        <f>Tabel2[[#This Row],[Equipe A]]&amp; " vs " &amp; Tabel2[[#This Row],[Equipe B]]</f>
        <v>LuxembourgReims vs DunkerqueWasquehal</v>
      </c>
    </row>
    <row r="40" spans="1:6" x14ac:dyDescent="0.25">
      <c r="A40" t="s">
        <v>16</v>
      </c>
      <c r="B40" t="s">
        <v>14</v>
      </c>
      <c r="C40" t="str">
        <f>"|"&amp;A40&amp;"|"&amp;B40&amp;"|"</f>
        <v>|Rouen2|DunkerqueWasquehal|</v>
      </c>
      <c r="D40">
        <f>INDEX(Brouillon!$C$15:$M$25,MATCH(B40,Brouillon!$B$15:$B$25,0),MATCH(A40,Brouillon!$C$1:$M$1,0))</f>
        <v>3</v>
      </c>
      <c r="E40" s="6" cm="1">
        <f t="array" ref="E40">INDEX(TBL_Dates[],Tabel2[[#This Row],[N°]],1)</f>
        <v>45564</v>
      </c>
      <c r="F40" t="str">
        <f>Tabel2[[#This Row],[Equipe A]]&amp; " vs " &amp; Tabel2[[#This Row],[Equipe B]]</f>
        <v>Rouen2 vs DunkerqueWasquehal</v>
      </c>
    </row>
    <row r="41" spans="1:6" x14ac:dyDescent="0.25">
      <c r="A41" t="s">
        <v>7</v>
      </c>
      <c r="B41" t="s">
        <v>14</v>
      </c>
      <c r="C41" t="str">
        <f>"|"&amp;A41&amp;"|"&amp;B41&amp;"|"</f>
        <v>|EvryViry|DunkerqueWasquehal|</v>
      </c>
      <c r="D41">
        <f>INDEX(Brouillon!$C$15:$M$25,MATCH(B41,Brouillon!$B$15:$B$25,0),MATCH(A41,Brouillon!$C$1:$M$1,0))</f>
        <v>16</v>
      </c>
      <c r="E41" s="6" cm="1">
        <f t="array" ref="E41">INDEX(TBL_Dates[],Tabel2[[#This Row],[N°]],1)</f>
        <v>45690</v>
      </c>
      <c r="F41" t="str">
        <f>Tabel2[[#This Row],[Equipe A]]&amp; " vs " &amp; Tabel2[[#This Row],[Equipe B]]</f>
        <v>EvryViry vs DunkerqueWasquehal</v>
      </c>
    </row>
    <row r="42" spans="1:6" x14ac:dyDescent="0.25">
      <c r="A42" t="s">
        <v>5</v>
      </c>
      <c r="B42" t="s">
        <v>6</v>
      </c>
      <c r="C42" t="str">
        <f>"|"&amp;A42&amp;"|"&amp;B42&amp;"|"</f>
        <v>|LuxembourgReims|FrancaisVolantsNeuilly|</v>
      </c>
      <c r="D42">
        <f>INDEX(Brouillon!$C$15:$M$25,MATCH(B42,Brouillon!$B$15:$B$25,0),MATCH(A42,Brouillon!$C$1:$M$1,0))</f>
        <v>2</v>
      </c>
      <c r="E42" s="6" cm="1">
        <f t="array" ref="E42">INDEX(TBL_Dates[],Tabel2[[#This Row],[N°]],1)</f>
        <v>45557</v>
      </c>
      <c r="F42" t="str">
        <f>Tabel2[[#This Row],[Equipe A]]&amp; " vs " &amp; Tabel2[[#This Row],[Equipe B]]</f>
        <v>LuxembourgReims vs FrancaisVolantsNeuilly</v>
      </c>
    </row>
    <row r="43" spans="1:6" x14ac:dyDescent="0.25">
      <c r="A43" t="s">
        <v>5</v>
      </c>
      <c r="B43" t="s">
        <v>13</v>
      </c>
      <c r="C43" t="str">
        <f>"|"&amp;A43&amp;"|"&amp;B43&amp;"|"</f>
        <v>|LuxembourgReims|CompiegneValenciennesAsnieres|</v>
      </c>
      <c r="D43">
        <f>INDEX(Brouillon!$C$15:$M$25,MATCH(B43,Brouillon!$B$15:$B$25,0),MATCH(A43,Brouillon!$C$1:$M$1,0))</f>
        <v>4</v>
      </c>
      <c r="E43" s="6" cm="1">
        <f t="array" ref="E43">INDEX(TBL_Dates[],Tabel2[[#This Row],[N°]],1)</f>
        <v>45571</v>
      </c>
      <c r="F43" t="str">
        <f>Tabel2[[#This Row],[Equipe A]]&amp; " vs " &amp; Tabel2[[#This Row],[Equipe B]]</f>
        <v>LuxembourgReims vs CompiegneValenciennesAsnieres</v>
      </c>
    </row>
    <row r="44" spans="1:6" x14ac:dyDescent="0.25">
      <c r="A44" t="s">
        <v>5</v>
      </c>
      <c r="B44" t="s">
        <v>7</v>
      </c>
      <c r="C44" t="str">
        <f>"|"&amp;A44&amp;"|"&amp;B44&amp;"|"</f>
        <v>|LuxembourgReims|EvryViry|</v>
      </c>
      <c r="D44">
        <f>INDEX(Brouillon!$C$15:$M$25,MATCH(B44,Brouillon!$B$15:$B$25,0),MATCH(A44,Brouillon!$C$1:$M$1,0))</f>
        <v>10</v>
      </c>
      <c r="E44" s="6" cm="1">
        <f t="array" ref="E44">INDEX(TBL_Dates[],Tabel2[[#This Row],[N°]],1)</f>
        <v>45627</v>
      </c>
      <c r="F44" t="str">
        <f>Tabel2[[#This Row],[Equipe A]]&amp; " vs " &amp; Tabel2[[#This Row],[Equipe B]]</f>
        <v>LuxembourgReims vs EvryViry</v>
      </c>
    </row>
    <row r="45" spans="1:6" x14ac:dyDescent="0.25">
      <c r="A45" t="s">
        <v>5</v>
      </c>
      <c r="B45" t="s">
        <v>8</v>
      </c>
      <c r="C45" t="str">
        <f>"|"&amp;A45&amp;"|"&amp;B45&amp;"|"</f>
        <v>|LuxembourgReims|Courbevoie|</v>
      </c>
      <c r="D45">
        <f>INDEX(Brouillon!$C$15:$M$25,MATCH(B45,Brouillon!$B$15:$B$25,0),MATCH(A45,Brouillon!$C$1:$M$1,0))</f>
        <v>3</v>
      </c>
      <c r="E45" s="6" cm="1">
        <f t="array" ref="E45">INDEX(TBL_Dates[],Tabel2[[#This Row],[N°]],1)</f>
        <v>45564</v>
      </c>
      <c r="F45" t="str">
        <f>Tabel2[[#This Row],[Equipe A]]&amp; " vs " &amp; Tabel2[[#This Row],[Equipe B]]</f>
        <v>LuxembourgReims vs Courbevoie</v>
      </c>
    </row>
    <row r="46" spans="1:6" x14ac:dyDescent="0.25">
      <c r="A46" t="s">
        <v>6</v>
      </c>
      <c r="B46" t="s">
        <v>5</v>
      </c>
      <c r="C46" t="str">
        <f>"|"&amp;A46&amp;"|"&amp;B46&amp;"|"</f>
        <v>|FrancaisVolantsNeuilly|LuxembourgReims|</v>
      </c>
      <c r="D46">
        <f>INDEX(Brouillon!$C$15:$M$25,MATCH(B46,Brouillon!$B$15:$B$25,0),MATCH(A46,Brouillon!$C$1:$M$1,0))</f>
        <v>16</v>
      </c>
      <c r="E46" s="6" cm="1">
        <f t="array" ref="E46">INDEX(TBL_Dates[],Tabel2[[#This Row],[N°]],1)</f>
        <v>45690</v>
      </c>
      <c r="F46" t="str">
        <f>Tabel2[[#This Row],[Equipe A]]&amp; " vs " &amp; Tabel2[[#This Row],[Equipe B]]</f>
        <v>FrancaisVolantsNeuilly vs LuxembourgReims</v>
      </c>
    </row>
    <row r="47" spans="1:6" x14ac:dyDescent="0.25">
      <c r="A47" t="s">
        <v>9</v>
      </c>
      <c r="B47" t="s">
        <v>5</v>
      </c>
      <c r="C47" t="str">
        <f>"|"&amp;A47&amp;"|"&amp;B47&amp;"|"</f>
        <v>|Amiens|LuxembourgReims|</v>
      </c>
      <c r="D47">
        <f>INDEX(Brouillon!$C$15:$M$25,MATCH(B47,Brouillon!$B$15:$B$25,0),MATCH(A47,Brouillon!$C$1:$M$1,0))</f>
        <v>9</v>
      </c>
      <c r="E47" s="6" cm="1">
        <f t="array" ref="E47">INDEX(TBL_Dates[],Tabel2[[#This Row],[N°]],1)</f>
        <v>45620</v>
      </c>
      <c r="F47" t="str">
        <f>Tabel2[[#This Row],[Equipe A]]&amp; " vs " &amp; Tabel2[[#This Row],[Equipe B]]</f>
        <v>Amiens vs LuxembourgReims</v>
      </c>
    </row>
    <row r="48" spans="1:6" x14ac:dyDescent="0.25">
      <c r="A48" t="s">
        <v>7</v>
      </c>
      <c r="B48" t="s">
        <v>5</v>
      </c>
      <c r="C48" t="str">
        <f>"|"&amp;A48&amp;"|"&amp;B48&amp;"|"</f>
        <v>|EvryViry|LuxembourgReims|</v>
      </c>
      <c r="D48">
        <f>INDEX(Brouillon!$C$15:$M$25,MATCH(B48,Brouillon!$B$15:$B$25,0),MATCH(A48,Brouillon!$C$1:$M$1,0))</f>
        <v>12</v>
      </c>
      <c r="E48" s="6" cm="1">
        <f t="array" ref="E48">INDEX(TBL_Dates[],Tabel2[[#This Row],[N°]],1)</f>
        <v>45641</v>
      </c>
      <c r="F48" t="str">
        <f>Tabel2[[#This Row],[Equipe A]]&amp; " vs " &amp; Tabel2[[#This Row],[Equipe B]]</f>
        <v>EvryViry vs LuxembourgReims</v>
      </c>
    </row>
    <row r="49" spans="1:6" x14ac:dyDescent="0.25">
      <c r="A49" t="s">
        <v>8</v>
      </c>
      <c r="B49" t="s">
        <v>5</v>
      </c>
      <c r="C49" t="str">
        <f>"|"&amp;A49&amp;"|"&amp;B49&amp;"|"</f>
        <v>|Courbevoie|LuxembourgReims|</v>
      </c>
      <c r="D49">
        <f>INDEX(Brouillon!$C$15:$M$25,MATCH(B49,Brouillon!$B$15:$B$25,0),MATCH(A49,Brouillon!$C$1:$M$1,0))</f>
        <v>13</v>
      </c>
      <c r="E49" s="6" cm="1">
        <f t="array" ref="E49">INDEX(TBL_Dates[],Tabel2[[#This Row],[N°]],1)</f>
        <v>45669</v>
      </c>
      <c r="F49" t="str">
        <f>Tabel2[[#This Row],[Equipe A]]&amp; " vs " &amp; Tabel2[[#This Row],[Equipe B]]</f>
        <v>Courbevoie vs LuxembourgReims</v>
      </c>
    </row>
    <row r="50" spans="1:6" x14ac:dyDescent="0.25">
      <c r="A50" t="s">
        <v>15</v>
      </c>
      <c r="B50" t="s">
        <v>16</v>
      </c>
      <c r="C50" t="str">
        <f>"|"&amp;A50&amp;"|"&amp;B50&amp;"|"</f>
        <v>|Caen|Rouen2|</v>
      </c>
      <c r="D50">
        <f>INDEX(Brouillon!$C$15:$M$25,MATCH(B50,Brouillon!$B$15:$B$25,0),MATCH(A50,Brouillon!$C$1:$M$1,0))</f>
        <v>12</v>
      </c>
      <c r="E50" s="6" cm="1">
        <f t="array" ref="E50">INDEX(TBL_Dates[],Tabel2[[#This Row],[N°]],1)</f>
        <v>45641</v>
      </c>
      <c r="F50" t="str">
        <f>Tabel2[[#This Row],[Equipe A]]&amp; " vs " &amp; Tabel2[[#This Row],[Equipe B]]</f>
        <v>Caen vs Rouen2</v>
      </c>
    </row>
    <row r="51" spans="1:6" x14ac:dyDescent="0.25">
      <c r="A51" t="s">
        <v>15</v>
      </c>
      <c r="B51" t="s">
        <v>8</v>
      </c>
      <c r="C51" t="str">
        <f>"|"&amp;A51&amp;"|"&amp;B51&amp;"|"</f>
        <v>|Caen|Courbevoie|</v>
      </c>
      <c r="D51">
        <f>INDEX(Brouillon!$C$15:$M$25,MATCH(B51,Brouillon!$B$15:$B$25,0),MATCH(A51,Brouillon!$C$1:$M$1,0))</f>
        <v>6</v>
      </c>
      <c r="E51" s="6" cm="1">
        <f t="array" ref="E51">INDEX(TBL_Dates[],Tabel2[[#This Row],[N°]],1)</f>
        <v>45584</v>
      </c>
      <c r="F51" t="str">
        <f>Tabel2[[#This Row],[Equipe A]]&amp; " vs " &amp; Tabel2[[#This Row],[Equipe B]]</f>
        <v>Caen vs Courbevoie</v>
      </c>
    </row>
    <row r="52" spans="1:6" x14ac:dyDescent="0.25">
      <c r="A52" t="s">
        <v>15</v>
      </c>
      <c r="B52" t="s">
        <v>6</v>
      </c>
      <c r="C52" t="str">
        <f>"|"&amp;A52&amp;"|"&amp;B52&amp;"|"</f>
        <v>|Caen|FrancaisVolantsNeuilly|</v>
      </c>
      <c r="D52">
        <f>INDEX(Brouillon!$C$15:$M$25,MATCH(B52,Brouillon!$B$15:$B$25,0),MATCH(A52,Brouillon!$C$1:$M$1,0))</f>
        <v>8</v>
      </c>
      <c r="E52" s="6" cm="1">
        <f t="array" ref="E52">INDEX(TBL_Dates[],Tabel2[[#This Row],[N°]],1)</f>
        <v>45613</v>
      </c>
      <c r="F52" t="str">
        <f>Tabel2[[#This Row],[Equipe A]]&amp; " vs " &amp; Tabel2[[#This Row],[Equipe B]]</f>
        <v>Caen vs FrancaisVolantsNeuilly</v>
      </c>
    </row>
    <row r="53" spans="1:6" x14ac:dyDescent="0.25">
      <c r="A53" t="s">
        <v>15</v>
      </c>
      <c r="B53" t="s">
        <v>9</v>
      </c>
      <c r="C53" t="str">
        <f>"|"&amp;A53&amp;"|"&amp;B53&amp;"|"</f>
        <v>|Caen|Amiens|</v>
      </c>
      <c r="D53">
        <f>INDEX(Brouillon!$C$15:$M$25,MATCH(B53,Brouillon!$B$15:$B$25,0),MATCH(A53,Brouillon!$C$1:$M$1,0))</f>
        <v>14</v>
      </c>
      <c r="E53" s="6" cm="1">
        <f t="array" ref="E53">INDEX(TBL_Dates[],Tabel2[[#This Row],[N°]],1)</f>
        <v>45676</v>
      </c>
      <c r="F53" t="str">
        <f>Tabel2[[#This Row],[Equipe A]]&amp; " vs " &amp; Tabel2[[#This Row],[Equipe B]]</f>
        <v>Caen vs Amiens</v>
      </c>
    </row>
    <row r="54" spans="1:6" x14ac:dyDescent="0.25">
      <c r="A54" t="s">
        <v>15</v>
      </c>
      <c r="B54" t="s">
        <v>7</v>
      </c>
      <c r="C54" t="str">
        <f>"|"&amp;A54&amp;"|"&amp;B54&amp;"|"</f>
        <v>|Caen|EvryViry|</v>
      </c>
      <c r="D54">
        <f>INDEX(Brouillon!$C$15:$M$25,MATCH(B54,Brouillon!$B$15:$B$25,0),MATCH(A54,Brouillon!$C$1:$M$1,0))</f>
        <v>1</v>
      </c>
      <c r="E54" s="6" cm="1">
        <f t="array" ref="E54">INDEX(TBL_Dates[],Tabel2[[#This Row],[N°]],1)</f>
        <v>45550</v>
      </c>
      <c r="F54" t="str">
        <f>Tabel2[[#This Row],[Equipe A]]&amp; " vs " &amp; Tabel2[[#This Row],[Equipe B]]</f>
        <v>Caen vs EvryViry</v>
      </c>
    </row>
    <row r="55" spans="1:6" x14ac:dyDescent="0.25">
      <c r="A55" t="s">
        <v>15</v>
      </c>
      <c r="B55" t="s">
        <v>13</v>
      </c>
      <c r="C55" t="str">
        <f>"|"&amp;A55&amp;"|"&amp;B55&amp;"|"</f>
        <v>|Caen|CompiegneValenciennesAsnieres|</v>
      </c>
      <c r="D55">
        <f>INDEX(Brouillon!$C$15:$M$25,MATCH(B55,Brouillon!$B$15:$B$25,0),MATCH(A55,Brouillon!$C$1:$M$1,0))</f>
        <v>13</v>
      </c>
      <c r="E55" s="6" cm="1">
        <f t="array" ref="E55">INDEX(TBL_Dates[],Tabel2[[#This Row],[N°]],1)</f>
        <v>45669</v>
      </c>
      <c r="F55" t="str">
        <f>Tabel2[[#This Row],[Equipe A]]&amp; " vs " &amp; Tabel2[[#This Row],[Equipe B]]</f>
        <v>Caen vs CompiegneValenciennesAsnieres</v>
      </c>
    </row>
    <row r="56" spans="1:6" x14ac:dyDescent="0.25">
      <c r="A56" t="s">
        <v>16</v>
      </c>
      <c r="B56" t="s">
        <v>15</v>
      </c>
      <c r="C56" t="str">
        <f>"|"&amp;A56&amp;"|"&amp;B56&amp;"|"</f>
        <v>|Rouen2|Caen|</v>
      </c>
      <c r="D56">
        <f>INDEX(Brouillon!$C$15:$M$25,MATCH(B56,Brouillon!$B$15:$B$25,0),MATCH(A56,Brouillon!$C$1:$M$1,0))</f>
        <v>16</v>
      </c>
      <c r="E56" s="6" cm="1">
        <f t="array" ref="E56">INDEX(TBL_Dates[],Tabel2[[#This Row],[N°]],1)</f>
        <v>45690</v>
      </c>
      <c r="F56" t="str">
        <f>Tabel2[[#This Row],[Equipe A]]&amp; " vs " &amp; Tabel2[[#This Row],[Equipe B]]</f>
        <v>Rouen2 vs Caen</v>
      </c>
    </row>
    <row r="57" spans="1:6" x14ac:dyDescent="0.25">
      <c r="A57" t="s">
        <v>8</v>
      </c>
      <c r="B57" t="s">
        <v>15</v>
      </c>
      <c r="C57" t="str">
        <f>"|"&amp;A57&amp;"|"&amp;B57&amp;"|"</f>
        <v>|Courbevoie|Caen|</v>
      </c>
      <c r="D57">
        <f>INDEX(Brouillon!$C$15:$M$25,MATCH(B57,Brouillon!$B$15:$B$25,0),MATCH(A57,Brouillon!$C$1:$M$1,0))</f>
        <v>9</v>
      </c>
      <c r="E57" s="6" cm="1">
        <f t="array" ref="E57">INDEX(TBL_Dates[],Tabel2[[#This Row],[N°]],1)</f>
        <v>45620</v>
      </c>
      <c r="F57" t="str">
        <f>Tabel2[[#This Row],[Equipe A]]&amp; " vs " &amp; Tabel2[[#This Row],[Equipe B]]</f>
        <v>Courbevoie vs Caen</v>
      </c>
    </row>
    <row r="58" spans="1:6" x14ac:dyDescent="0.25">
      <c r="A58" t="s">
        <v>6</v>
      </c>
      <c r="B58" t="s">
        <v>15</v>
      </c>
      <c r="C58" t="str">
        <f>"|"&amp;A58&amp;"|"&amp;B58&amp;"|"</f>
        <v>|FrancaisVolantsNeuilly|Caen|</v>
      </c>
      <c r="D58">
        <f>INDEX(Brouillon!$C$15:$M$25,MATCH(B58,Brouillon!$B$15:$B$25,0),MATCH(A58,Brouillon!$C$1:$M$1,0))</f>
        <v>10</v>
      </c>
      <c r="E58" s="6" cm="1">
        <f t="array" ref="E58">INDEX(TBL_Dates[],Tabel2[[#This Row],[N°]],1)</f>
        <v>45627</v>
      </c>
      <c r="F58" t="str">
        <f>Tabel2[[#This Row],[Equipe A]]&amp; " vs " &amp; Tabel2[[#This Row],[Equipe B]]</f>
        <v>FrancaisVolantsNeuilly vs Caen</v>
      </c>
    </row>
    <row r="59" spans="1:6" x14ac:dyDescent="0.25">
      <c r="A59" t="s">
        <v>9</v>
      </c>
      <c r="B59" t="s">
        <v>15</v>
      </c>
      <c r="C59" t="str">
        <f>"|"&amp;A59&amp;"|"&amp;B59&amp;"|"</f>
        <v>|Amiens|Caen|</v>
      </c>
      <c r="D59">
        <f>INDEX(Brouillon!$C$15:$M$25,MATCH(B59,Brouillon!$B$15:$B$25,0),MATCH(A59,Brouillon!$C$1:$M$1,0))</f>
        <v>11</v>
      </c>
      <c r="E59" s="6" cm="1">
        <f t="array" ref="E59">INDEX(TBL_Dates[],Tabel2[[#This Row],[N°]],1)</f>
        <v>45634</v>
      </c>
      <c r="F59" t="str">
        <f>Tabel2[[#This Row],[Equipe A]]&amp; " vs " &amp; Tabel2[[#This Row],[Equipe B]]</f>
        <v>Amiens vs Caen</v>
      </c>
    </row>
    <row r="60" spans="1:6" x14ac:dyDescent="0.25">
      <c r="A60" t="s">
        <v>7</v>
      </c>
      <c r="B60" t="s">
        <v>15</v>
      </c>
      <c r="C60" t="str">
        <f>"|"&amp;A60&amp;"|"&amp;B60&amp;"|"</f>
        <v>|EvryViry|Caen|</v>
      </c>
      <c r="D60">
        <f>INDEX(Brouillon!$C$15:$M$25,MATCH(B60,Brouillon!$B$15:$B$25,0),MATCH(A60,Brouillon!$C$1:$M$1,0))</f>
        <v>15</v>
      </c>
      <c r="E60" s="6" cm="1">
        <f t="array" ref="E60">INDEX(TBL_Dates[],Tabel2[[#This Row],[N°]],1)</f>
        <v>45683</v>
      </c>
      <c r="F60" t="str">
        <f>Tabel2[[#This Row],[Equipe A]]&amp; " vs " &amp; Tabel2[[#This Row],[Equipe B]]</f>
        <v>EvryViry vs Caen</v>
      </c>
    </row>
    <row r="61" spans="1:6" x14ac:dyDescent="0.25">
      <c r="A61" t="s">
        <v>13</v>
      </c>
      <c r="B61" t="s">
        <v>15</v>
      </c>
      <c r="C61" t="str">
        <f>"|"&amp;A61&amp;"|"&amp;B61&amp;"|"</f>
        <v>|CompiegneValenciennesAsnieres|Caen|</v>
      </c>
      <c r="D61">
        <f>INDEX(Brouillon!$C$15:$M$25,MATCH(B61,Brouillon!$B$15:$B$25,0),MATCH(A61,Brouillon!$C$1:$M$1,0))</f>
        <v>3</v>
      </c>
      <c r="E61" s="6" cm="1">
        <f t="array" ref="E61">INDEX(TBL_Dates[],Tabel2[[#This Row],[N°]],1)</f>
        <v>45564</v>
      </c>
      <c r="F61" t="str">
        <f>Tabel2[[#This Row],[Equipe A]]&amp; " vs " &amp; Tabel2[[#This Row],[Equipe B]]</f>
        <v>CompiegneValenciennesAsnieres vs Caen</v>
      </c>
    </row>
    <row r="62" spans="1:6" x14ac:dyDescent="0.25">
      <c r="A62" t="s">
        <v>16</v>
      </c>
      <c r="B62" t="s">
        <v>9</v>
      </c>
      <c r="C62" t="str">
        <f>"|"&amp;A62&amp;"|"&amp;B62&amp;"|"</f>
        <v>|Rouen2|Amiens|</v>
      </c>
      <c r="D62">
        <f>INDEX(Brouillon!$C$15:$M$25,MATCH(B62,Brouillon!$B$15:$B$25,0),MATCH(A62,Brouillon!$C$1:$M$1,0))</f>
        <v>7</v>
      </c>
      <c r="E62" s="6" cm="1">
        <f t="array" ref="E62">INDEX(TBL_Dates[],Tabel2[[#This Row],[N°]],1)</f>
        <v>45605</v>
      </c>
      <c r="F62" t="str">
        <f>Tabel2[[#This Row],[Equipe A]]&amp; " vs " &amp; Tabel2[[#This Row],[Equipe B]]</f>
        <v>Rouen2 vs Amiens</v>
      </c>
    </row>
    <row r="63" spans="1:6" x14ac:dyDescent="0.25">
      <c r="A63" t="s">
        <v>9</v>
      </c>
      <c r="B63" t="s">
        <v>16</v>
      </c>
      <c r="C63" t="str">
        <f>"|"&amp;A63&amp;"|"&amp;B63&amp;"|"</f>
        <v>|Amiens|Rouen2|</v>
      </c>
      <c r="D63">
        <f>INDEX(Brouillon!$C$15:$M$25,MATCH(B63,Brouillon!$B$15:$B$25,0),MATCH(A63,Brouillon!$C$1:$M$1,0))</f>
        <v>2</v>
      </c>
      <c r="E63" s="6" cm="1">
        <f t="array" ref="E63">INDEX(TBL_Dates[],Tabel2[[#This Row],[N°]],1)</f>
        <v>45557</v>
      </c>
      <c r="F63" t="str">
        <f>Tabel2[[#This Row],[Equipe A]]&amp; " vs " &amp; Tabel2[[#This Row],[Equipe B]]</f>
        <v>Amiens vs Rouen2</v>
      </c>
    </row>
    <row r="64" spans="1:6" x14ac:dyDescent="0.25">
      <c r="A64" t="s">
        <v>16</v>
      </c>
      <c r="B64" t="s">
        <v>8</v>
      </c>
      <c r="C64" t="str">
        <f>"|"&amp;A64&amp;"|"&amp;B64&amp;"|"</f>
        <v>|Rouen2|Courbevoie|</v>
      </c>
      <c r="D64">
        <f>INDEX(Brouillon!$C$15:$M$25,MATCH(B64,Brouillon!$B$15:$B$25,0),MATCH(A64,Brouillon!$C$1:$M$1,0))</f>
        <v>15</v>
      </c>
      <c r="E64" s="6" cm="1">
        <f t="array" ref="E64">INDEX(TBL_Dates[],Tabel2[[#This Row],[N°]],1)</f>
        <v>45683</v>
      </c>
      <c r="F64" t="str">
        <f>Tabel2[[#This Row],[Equipe A]]&amp; " vs " &amp; Tabel2[[#This Row],[Equipe B]]</f>
        <v>Rouen2 vs Courbevoie</v>
      </c>
    </row>
    <row r="65" spans="1:6" x14ac:dyDescent="0.25">
      <c r="A65" t="s">
        <v>6</v>
      </c>
      <c r="B65" t="s">
        <v>16</v>
      </c>
      <c r="C65" t="str">
        <f>"|"&amp;A65&amp;"|"&amp;B65&amp;"|"</f>
        <v>|FrancaisVolantsNeuilly|Rouen2|</v>
      </c>
      <c r="D65">
        <f>INDEX(Brouillon!$C$15:$M$25,MATCH(B65,Brouillon!$B$15:$B$25,0),MATCH(A65,Brouillon!$C$1:$M$1,0))</f>
        <v>1</v>
      </c>
      <c r="E65" s="6" cm="1">
        <f t="array" ref="E65">INDEX(TBL_Dates[],Tabel2[[#This Row],[N°]],1)</f>
        <v>45550</v>
      </c>
      <c r="F65" t="str">
        <f>Tabel2[[#This Row],[Equipe A]]&amp; " vs " &amp; Tabel2[[#This Row],[Equipe B]]</f>
        <v>FrancaisVolantsNeuilly vs Rouen2</v>
      </c>
    </row>
    <row r="66" spans="1:6" x14ac:dyDescent="0.25">
      <c r="A66" t="s">
        <v>16</v>
      </c>
      <c r="B66" t="s">
        <v>6</v>
      </c>
      <c r="C66" t="str">
        <f>"|"&amp;A66&amp;"|"&amp;B66&amp;"|"</f>
        <v>|Rouen2|FrancaisVolantsNeuilly|</v>
      </c>
      <c r="D66">
        <f>INDEX(Brouillon!$C$15:$M$25,MATCH(B66,Brouillon!$B$15:$B$25,0),MATCH(A66,Brouillon!$C$1:$M$1,0))</f>
        <v>14</v>
      </c>
      <c r="E66" s="6" cm="1">
        <f t="array" ref="E66">INDEX(TBL_Dates[],Tabel2[[#This Row],[N°]],1)</f>
        <v>45676</v>
      </c>
      <c r="F66" t="str">
        <f>Tabel2[[#This Row],[Equipe A]]&amp; " vs " &amp; Tabel2[[#This Row],[Equipe B]]</f>
        <v>Rouen2 vs FrancaisVolantsNeuilly</v>
      </c>
    </row>
    <row r="67" spans="1:6" x14ac:dyDescent="0.25">
      <c r="A67" t="s">
        <v>13</v>
      </c>
      <c r="B67" t="s">
        <v>16</v>
      </c>
      <c r="C67" t="str">
        <f t="shared" ref="C67:C78" si="0">"|"&amp;A67&amp;"|"&amp;B67&amp;"|"</f>
        <v>|CompiegneValenciennesAsnieres|Rouen2|</v>
      </c>
      <c r="D67">
        <f>INDEX(Brouillon!$C$15:$M$25,MATCH(B67,Brouillon!$B$15:$B$25,0),MATCH(A67,Brouillon!$C$1:$M$1,0))</f>
        <v>10</v>
      </c>
      <c r="E67" s="6" cm="1">
        <f t="array" ref="E67">INDEX(TBL_Dates[],Tabel2[[#This Row],[N°]],1)</f>
        <v>45627</v>
      </c>
      <c r="F67" t="str">
        <f>Tabel2[[#This Row],[Equipe A]]&amp; " vs " &amp; Tabel2[[#This Row],[Equipe B]]</f>
        <v>CompiegneValenciennesAsnieres vs Rouen2</v>
      </c>
    </row>
    <row r="68" spans="1:6" x14ac:dyDescent="0.25">
      <c r="A68" t="s">
        <v>16</v>
      </c>
      <c r="B68" t="s">
        <v>7</v>
      </c>
      <c r="C68" t="str">
        <f t="shared" si="0"/>
        <v>|Rouen2|EvryViry|</v>
      </c>
      <c r="D68">
        <f>INDEX(Brouillon!$C$15:$M$25,MATCH(B68,Brouillon!$B$15:$B$25,0),MATCH(A68,Brouillon!$C$1:$M$1,0))</f>
        <v>8</v>
      </c>
      <c r="E68" s="6" cm="1">
        <f t="array" ref="E68">INDEX(TBL_Dates[],Tabel2[[#This Row],[N°]],1)</f>
        <v>45613</v>
      </c>
      <c r="F68" t="str">
        <f>Tabel2[[#This Row],[Equipe A]]&amp; " vs " &amp; Tabel2[[#This Row],[Equipe B]]</f>
        <v>Rouen2 vs EvryViry</v>
      </c>
    </row>
    <row r="69" spans="1:6" x14ac:dyDescent="0.25">
      <c r="A69" t="s">
        <v>7</v>
      </c>
      <c r="B69" t="s">
        <v>16</v>
      </c>
      <c r="C69" t="str">
        <f t="shared" si="0"/>
        <v>|EvryViry|Rouen2|</v>
      </c>
      <c r="D69">
        <f>INDEX(Brouillon!$C$15:$M$25,MATCH(B69,Brouillon!$B$15:$B$25,0),MATCH(A69,Brouillon!$C$1:$M$1,0))</f>
        <v>11</v>
      </c>
      <c r="E69" s="6" cm="1">
        <f t="array" ref="E69">INDEX(TBL_Dates[],Tabel2[[#This Row],[N°]],1)</f>
        <v>45634</v>
      </c>
      <c r="F69" t="str">
        <f>Tabel2[[#This Row],[Equipe A]]&amp; " vs " &amp; Tabel2[[#This Row],[Equipe B]]</f>
        <v>EvryViry vs Rouen2</v>
      </c>
    </row>
    <row r="70" spans="1:6" x14ac:dyDescent="0.25">
      <c r="A70" t="s">
        <v>16</v>
      </c>
      <c r="B70" t="s">
        <v>13</v>
      </c>
      <c r="C70" t="str">
        <f t="shared" si="0"/>
        <v>|Rouen2|CompiegneValenciennesAsnieres|</v>
      </c>
      <c r="D70">
        <f>INDEX(Brouillon!$C$15:$M$25,MATCH(B70,Brouillon!$B$15:$B$25,0),MATCH(A70,Brouillon!$C$1:$M$1,0))</f>
        <v>9</v>
      </c>
      <c r="E70" s="6" cm="1">
        <f t="array" ref="E70">INDEX(TBL_Dates[],Tabel2[[#This Row],[N°]],1)</f>
        <v>45620</v>
      </c>
      <c r="F70" t="str">
        <f>Tabel2[[#This Row],[Equipe A]]&amp; " vs " &amp; Tabel2[[#This Row],[Equipe B]]</f>
        <v>Rouen2 vs CompiegneValenciennesAsnieres</v>
      </c>
    </row>
    <row r="71" spans="1:6" x14ac:dyDescent="0.25">
      <c r="A71" t="s">
        <v>8</v>
      </c>
      <c r="B71" t="s">
        <v>16</v>
      </c>
      <c r="C71" t="str">
        <f t="shared" si="0"/>
        <v>|Courbevoie|Rouen2|</v>
      </c>
      <c r="D71">
        <f>INDEX(Brouillon!$C$15:$M$25,MATCH(B71,Brouillon!$B$15:$B$25,0),MATCH(A71,Brouillon!$C$1:$M$1,0))</f>
        <v>5</v>
      </c>
      <c r="E71" s="6" cm="1">
        <f t="array" ref="E71">INDEX(TBL_Dates[],Tabel2[[#This Row],[N°]],1)</f>
        <v>45578</v>
      </c>
      <c r="F71" t="str">
        <f>Tabel2[[#This Row],[Equipe A]]&amp; " vs " &amp; Tabel2[[#This Row],[Equipe B]]</f>
        <v>Courbevoie vs Rouen2</v>
      </c>
    </row>
    <row r="72" spans="1:6" x14ac:dyDescent="0.25">
      <c r="A72" t="s">
        <v>9</v>
      </c>
      <c r="B72" t="s">
        <v>8</v>
      </c>
      <c r="C72" t="str">
        <f t="shared" si="0"/>
        <v>|Amiens|Courbevoie|</v>
      </c>
      <c r="D72">
        <f>INDEX(Brouillon!$C$15:$M$25,MATCH(B72,Brouillon!$B$15:$B$25,0),MATCH(A72,Brouillon!$C$1:$M$1,0))</f>
        <v>4</v>
      </c>
      <c r="E72" s="6" cm="1">
        <f t="array" ref="E72">INDEX(TBL_Dates[],Tabel2[[#This Row],[N°]],1)</f>
        <v>45571</v>
      </c>
      <c r="F72" t="str">
        <f>Tabel2[[#This Row],[Equipe A]]&amp; " vs " &amp; Tabel2[[#This Row],[Equipe B]]</f>
        <v>Amiens vs Courbevoie</v>
      </c>
    </row>
    <row r="73" spans="1:6" x14ac:dyDescent="0.25">
      <c r="A73" t="s">
        <v>13</v>
      </c>
      <c r="B73" t="s">
        <v>9</v>
      </c>
      <c r="C73" t="str">
        <f t="shared" si="0"/>
        <v>|CompiegneValenciennesAsnieres|Amiens|</v>
      </c>
      <c r="D73">
        <f>INDEX(Brouillon!$C$15:$M$25,MATCH(B73,Brouillon!$B$15:$B$25,0),MATCH(A73,Brouillon!$C$1:$M$1,0))</f>
        <v>15</v>
      </c>
      <c r="E73" s="6" cm="1">
        <f t="array" ref="E73">INDEX(TBL_Dates[],Tabel2[[#This Row],[N°]],1)</f>
        <v>45683</v>
      </c>
      <c r="F73" t="str">
        <f>Tabel2[[#This Row],[Equipe A]]&amp; " vs " &amp; Tabel2[[#This Row],[Equipe B]]</f>
        <v>CompiegneValenciennesAsnieres vs Amiens</v>
      </c>
    </row>
    <row r="74" spans="1:6" x14ac:dyDescent="0.25">
      <c r="A74" t="s">
        <v>8</v>
      </c>
      <c r="B74" t="s">
        <v>9</v>
      </c>
      <c r="C74" t="str">
        <f t="shared" si="0"/>
        <v>|Courbevoie|Amiens|</v>
      </c>
      <c r="D74">
        <f>INDEX(Brouillon!$C$15:$M$25,MATCH(B74,Brouillon!$B$15:$B$25,0),MATCH(A74,Brouillon!$C$1:$M$1,0))</f>
        <v>12</v>
      </c>
      <c r="E74" s="6" cm="1">
        <f t="array" ref="E74">INDEX(TBL_Dates[],Tabel2[[#This Row],[N°]],1)</f>
        <v>45641</v>
      </c>
      <c r="F74" t="str">
        <f>Tabel2[[#This Row],[Equipe A]]&amp; " vs " &amp; Tabel2[[#This Row],[Equipe B]]</f>
        <v>Courbevoie vs Amiens</v>
      </c>
    </row>
    <row r="75" spans="1:6" x14ac:dyDescent="0.25">
      <c r="A75" t="s">
        <v>8</v>
      </c>
      <c r="B75" t="s">
        <v>13</v>
      </c>
      <c r="C75" t="str">
        <f t="shared" si="0"/>
        <v>|Courbevoie|CompiegneValenciennesAsnieres|</v>
      </c>
      <c r="D75">
        <f>INDEX(Brouillon!$C$15:$M$25,MATCH(B75,Brouillon!$B$15:$B$25,0),MATCH(A75,Brouillon!$C$1:$M$1,0))</f>
        <v>2</v>
      </c>
      <c r="E75" s="6" cm="1">
        <f t="array" ref="E75">INDEX(TBL_Dates[],Tabel2[[#This Row],[N°]],1)</f>
        <v>45557</v>
      </c>
      <c r="F75" t="str">
        <f>Tabel2[[#This Row],[Equipe A]]&amp; " vs " &amp; Tabel2[[#This Row],[Equipe B]]</f>
        <v>Courbevoie vs CompiegneValenciennesAsnieres</v>
      </c>
    </row>
    <row r="76" spans="1:6" x14ac:dyDescent="0.25">
      <c r="A76" t="s">
        <v>13</v>
      </c>
      <c r="B76" t="s">
        <v>8</v>
      </c>
      <c r="C76" t="str">
        <f t="shared" si="0"/>
        <v>|CompiegneValenciennesAsnieres|Courbevoie|</v>
      </c>
      <c r="D76">
        <f>INDEX(Brouillon!$C$15:$M$25,MATCH(B76,Brouillon!$B$15:$B$25,0),MATCH(A76,Brouillon!$C$1:$M$1,0))</f>
        <v>8</v>
      </c>
      <c r="E76" s="6" cm="1">
        <f t="array" ref="E76">INDEX(TBL_Dates[],Tabel2[[#This Row],[N°]],1)</f>
        <v>45613</v>
      </c>
      <c r="F76" t="str">
        <f>Tabel2[[#This Row],[Equipe A]]&amp; " vs " &amp; Tabel2[[#This Row],[Equipe B]]</f>
        <v>CompiegneValenciennesAsnieres vs Courbevoie</v>
      </c>
    </row>
    <row r="77" spans="1:6" x14ac:dyDescent="0.25">
      <c r="A77" t="s">
        <v>6</v>
      </c>
      <c r="B77" t="s">
        <v>7</v>
      </c>
      <c r="C77" t="str">
        <f t="shared" si="0"/>
        <v>|FrancaisVolantsNeuilly|EvryViry|</v>
      </c>
      <c r="D77">
        <f>INDEX(Brouillon!$C$15:$M$25,MATCH(B77,Brouillon!$B$15:$B$25,0),MATCH(A77,Brouillon!$C$1:$M$1,0))</f>
        <v>5</v>
      </c>
      <c r="E77" s="6" cm="1">
        <f t="array" ref="E77">INDEX(TBL_Dates[],Tabel2[[#This Row],[N°]],1)</f>
        <v>45578</v>
      </c>
      <c r="F77" t="str">
        <f>Tabel2[[#This Row],[Equipe A]]&amp; " vs " &amp; Tabel2[[#This Row],[Equipe B]]</f>
        <v>FrancaisVolantsNeuilly vs EvryViry</v>
      </c>
    </row>
    <row r="78" spans="1:6" x14ac:dyDescent="0.25">
      <c r="A78" t="s">
        <v>7</v>
      </c>
      <c r="B78" t="s">
        <v>6</v>
      </c>
      <c r="C78" t="str">
        <f t="shared" si="0"/>
        <v>|EvryViry|FrancaisVolantsNeuilly|</v>
      </c>
      <c r="D78">
        <f>INDEX(Brouillon!$C$15:$M$25,MATCH(B78,Brouillon!$B$15:$B$25,0),MATCH(A78,Brouillon!$C$1:$M$1,0))</f>
        <v>7</v>
      </c>
      <c r="E78" s="6" cm="1">
        <f t="array" ref="E78">INDEX(TBL_Dates[],Tabel2[[#This Row],[N°]],1)</f>
        <v>45605</v>
      </c>
      <c r="F78" t="str">
        <f>Tabel2[[#This Row],[Equipe A]]&amp; " vs " &amp; Tabel2[[#This Row],[Equipe B]]</f>
        <v>EvryViry vs FrancaisVolantsNeuilly</v>
      </c>
    </row>
  </sheetData>
  <pageMargins left="0.75" right="0.75" top="1" bottom="1" header="0.5" footer="0.5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E342B-96C5-405C-B9DF-459AAFE13E8D}">
  <sheetPr codeName="Blad1"/>
  <dimension ref="A1:W49"/>
  <sheetViews>
    <sheetView zoomScale="87" zoomScaleNormal="87" workbookViewId="0">
      <selection activeCell="U18" sqref="U18"/>
    </sheetView>
  </sheetViews>
  <sheetFormatPr defaultRowHeight="15" x14ac:dyDescent="0.25"/>
  <cols>
    <col min="1" max="1" width="9.140625" style="8"/>
    <col min="2" max="2" width="31" style="7" bestFit="1" customWidth="1"/>
    <col min="3" max="16384" width="9.140625" style="8"/>
  </cols>
  <sheetData>
    <row r="1" spans="2:15" s="14" customFormat="1" ht="102.75" customHeight="1" x14ac:dyDescent="0.25">
      <c r="B1" s="12">
        <f>SUM(Plage1)</f>
        <v>77</v>
      </c>
      <c r="C1" s="13" t="str" cm="1">
        <f t="array" ref="C1:M1">TRANSPOSE(_xlfn.ANCHORARRAY(B2))</f>
        <v>Amiens</v>
      </c>
      <c r="D1" s="13" t="str">
        <v>BesanconDijon</v>
      </c>
      <c r="E1" s="13" t="str">
        <v>Caen</v>
      </c>
      <c r="F1" s="13" t="str">
        <v>CompiegneValenciennesAsnieres</v>
      </c>
      <c r="G1" s="13" t="str">
        <v>Courbevoie</v>
      </c>
      <c r="H1" s="13" t="str">
        <v>DunkerqueWasquehal</v>
      </c>
      <c r="I1" s="13" t="str">
        <v>Epinal</v>
      </c>
      <c r="J1" s="13" t="str">
        <v>EvryViry</v>
      </c>
      <c r="K1" s="13" t="str">
        <v>FrancaisVolantsNeuilly</v>
      </c>
      <c r="L1" s="13" t="str">
        <v>LuxembourgReims</v>
      </c>
      <c r="M1" s="13" t="str">
        <v>Rouen2</v>
      </c>
    </row>
    <row r="2" spans="2:15" ht="15.75" x14ac:dyDescent="0.25">
      <c r="B2" s="7" t="str" cm="1">
        <f t="array" ref="B2:B12">_xlfn._xlws.SORT(_xlfn.UNIQUE(_xlfn.VSTACK(Matchs!A2:A78,Matchs!B2:B78)))</f>
        <v>Amiens</v>
      </c>
      <c r="C2" s="24">
        <f>COUNTIF(Matchs!$C$2:$C$78,"|"&amp;C$1&amp;"|"&amp;$B2&amp;"|")</f>
        <v>0</v>
      </c>
      <c r="D2" s="25">
        <f>COUNTIF(Matchs!$C$2:$C$78,"|"&amp;D$1&amp;"|"&amp;$B2&amp;"|")</f>
        <v>1</v>
      </c>
      <c r="E2" s="25">
        <f>COUNTIF(Matchs!$C$2:$C$78,"|"&amp;E$1&amp;"|"&amp;$B2&amp;"|")</f>
        <v>1</v>
      </c>
      <c r="F2" s="25">
        <f>COUNTIF(Matchs!$C$2:$C$78,"|"&amp;F$1&amp;"|"&amp;$B2&amp;"|")</f>
        <v>1</v>
      </c>
      <c r="G2" s="25">
        <f>COUNTIF(Matchs!$C$2:$C$78,"|"&amp;G$1&amp;"|"&amp;$B2&amp;"|")</f>
        <v>1</v>
      </c>
      <c r="H2" s="25">
        <f>COUNTIF(Matchs!$C$2:$C$78,"|"&amp;H$1&amp;"|"&amp;$B2&amp;"|")</f>
        <v>1</v>
      </c>
      <c r="I2" s="25">
        <f>COUNTIF(Matchs!$C$2:$C$78,"|"&amp;I$1&amp;"|"&amp;$B2&amp;"|")</f>
        <v>1</v>
      </c>
      <c r="J2" s="25">
        <f>COUNTIF(Matchs!$C$2:$C$78,"|"&amp;J$1&amp;"|"&amp;$B2&amp;"|")</f>
        <v>0</v>
      </c>
      <c r="K2" s="25">
        <f>COUNTIF(Matchs!$C$2:$C$78,"|"&amp;K$1&amp;"|"&amp;$B2&amp;"|")</f>
        <v>0</v>
      </c>
      <c r="L2" s="25">
        <f>COUNTIF(Matchs!$C$2:$C$78,"|"&amp;L$1&amp;"|"&amp;$B2&amp;"|")</f>
        <v>0</v>
      </c>
      <c r="M2" s="26">
        <f>COUNTIF(Matchs!$C$2:$C$78,"|"&amp;M$1&amp;"|"&amp;$B2&amp;"|")</f>
        <v>1</v>
      </c>
      <c r="O2" s="44" t="s">
        <v>109</v>
      </c>
    </row>
    <row r="3" spans="2:15" x14ac:dyDescent="0.25">
      <c r="B3" s="7" t="str">
        <v>BesanconDijon</v>
      </c>
      <c r="C3" s="27">
        <f>COUNTIF(Matchs!$C$2:$C$78,"|"&amp;C$1&amp;"|"&amp;$B3&amp;"|")</f>
        <v>1</v>
      </c>
      <c r="D3" s="28">
        <f>COUNTIF(Matchs!$C$2:$C$78,"|"&amp;D$1&amp;"|"&amp;$B3&amp;"|")</f>
        <v>0</v>
      </c>
      <c r="E3" s="28">
        <f>COUNTIF(Matchs!$C$2:$C$78,"|"&amp;E$1&amp;"|"&amp;$B3&amp;"|")</f>
        <v>0</v>
      </c>
      <c r="F3" s="28">
        <f>COUNTIF(Matchs!$C$2:$C$78,"|"&amp;F$1&amp;"|"&amp;$B3&amp;"|")</f>
        <v>1</v>
      </c>
      <c r="G3" s="28">
        <f>COUNTIF(Matchs!$C$2:$C$78,"|"&amp;G$1&amp;"|"&amp;$B3&amp;"|")</f>
        <v>1</v>
      </c>
      <c r="H3" s="28">
        <f>COUNTIF(Matchs!$C$2:$C$78,"|"&amp;H$1&amp;"|"&amp;$B3&amp;"|")</f>
        <v>0</v>
      </c>
      <c r="I3" s="28">
        <f>COUNTIF(Matchs!$C$2:$C$78,"|"&amp;I$1&amp;"|"&amp;$B3&amp;"|")</f>
        <v>1</v>
      </c>
      <c r="J3" s="28">
        <f>COUNTIF(Matchs!$C$2:$C$78,"|"&amp;J$1&amp;"|"&amp;$B3&amp;"|")</f>
        <v>1</v>
      </c>
      <c r="K3" s="28">
        <f>COUNTIF(Matchs!$C$2:$C$78,"|"&amp;K$1&amp;"|"&amp;$B3&amp;"|")</f>
        <v>1</v>
      </c>
      <c r="L3" s="28">
        <f>COUNTIF(Matchs!$C$2:$C$78,"|"&amp;L$1&amp;"|"&amp;$B3&amp;"|")</f>
        <v>1</v>
      </c>
      <c r="M3" s="29">
        <f>COUNTIF(Matchs!$C$2:$C$78,"|"&amp;M$1&amp;"|"&amp;$B3&amp;"|")</f>
        <v>0</v>
      </c>
    </row>
    <row r="4" spans="2:15" x14ac:dyDescent="0.25">
      <c r="B4" s="7" t="str">
        <v>Caen</v>
      </c>
      <c r="C4" s="27">
        <f>COUNTIF(Matchs!$C$2:$C$78,"|"&amp;C$1&amp;"|"&amp;$B4&amp;"|")</f>
        <v>1</v>
      </c>
      <c r="D4" s="28">
        <f>COUNTIF(Matchs!$C$2:$C$78,"|"&amp;D$1&amp;"|"&amp;$B4&amp;"|")</f>
        <v>0</v>
      </c>
      <c r="E4" s="28">
        <f>COUNTIF(Matchs!$C$2:$C$78,"|"&amp;E$1&amp;"|"&amp;$B4&amp;"|")</f>
        <v>0</v>
      </c>
      <c r="F4" s="28">
        <f>COUNTIF(Matchs!$C$2:$C$78,"|"&amp;F$1&amp;"|"&amp;$B4&amp;"|")</f>
        <v>1</v>
      </c>
      <c r="G4" s="28">
        <f>COUNTIF(Matchs!$C$2:$C$78,"|"&amp;G$1&amp;"|"&amp;$B4&amp;"|")</f>
        <v>1</v>
      </c>
      <c r="H4" s="28">
        <f>COUNTIF(Matchs!$C$2:$C$78,"|"&amp;H$1&amp;"|"&amp;$B4&amp;"|")</f>
        <v>1</v>
      </c>
      <c r="I4" s="28">
        <f>COUNTIF(Matchs!$C$2:$C$78,"|"&amp;I$1&amp;"|"&amp;$B4&amp;"|")</f>
        <v>0</v>
      </c>
      <c r="J4" s="28">
        <f>COUNTIF(Matchs!$C$2:$C$78,"|"&amp;J$1&amp;"|"&amp;$B4&amp;"|")</f>
        <v>1</v>
      </c>
      <c r="K4" s="28">
        <f>COUNTIF(Matchs!$C$2:$C$78,"|"&amp;K$1&amp;"|"&amp;$B4&amp;"|")</f>
        <v>1</v>
      </c>
      <c r="L4" s="28">
        <f>COUNTIF(Matchs!$C$2:$C$78,"|"&amp;L$1&amp;"|"&amp;$B4&amp;"|")</f>
        <v>0</v>
      </c>
      <c r="M4" s="29">
        <f>COUNTIF(Matchs!$C$2:$C$78,"|"&amp;M$1&amp;"|"&amp;$B4&amp;"|")</f>
        <v>1</v>
      </c>
    </row>
    <row r="5" spans="2:15" x14ac:dyDescent="0.25">
      <c r="B5" s="7" t="str">
        <v>CompiegneValenciennesAsnieres</v>
      </c>
      <c r="C5" s="27">
        <f>COUNTIF(Matchs!$C$2:$C$78,"|"&amp;C$1&amp;"|"&amp;$B5&amp;"|")</f>
        <v>0</v>
      </c>
      <c r="D5" s="28">
        <f>COUNTIF(Matchs!$C$2:$C$78,"|"&amp;D$1&amp;"|"&amp;$B5&amp;"|")</f>
        <v>1</v>
      </c>
      <c r="E5" s="28">
        <f>COUNTIF(Matchs!$C$2:$C$78,"|"&amp;E$1&amp;"|"&amp;$B5&amp;"|")</f>
        <v>1</v>
      </c>
      <c r="F5" s="28">
        <f>COUNTIF(Matchs!$C$2:$C$78,"|"&amp;F$1&amp;"|"&amp;$B5&amp;"|")</f>
        <v>0</v>
      </c>
      <c r="G5" s="28">
        <f>COUNTIF(Matchs!$C$2:$C$78,"|"&amp;G$1&amp;"|"&amp;$B5&amp;"|")</f>
        <v>1</v>
      </c>
      <c r="H5" s="28">
        <f>COUNTIF(Matchs!$C$2:$C$78,"|"&amp;H$1&amp;"|"&amp;$B5&amp;"|")</f>
        <v>1</v>
      </c>
      <c r="I5" s="28">
        <f>COUNTIF(Matchs!$C$2:$C$78,"|"&amp;I$1&amp;"|"&amp;$B5&amp;"|")</f>
        <v>1</v>
      </c>
      <c r="J5" s="28">
        <f>COUNTIF(Matchs!$C$2:$C$78,"|"&amp;J$1&amp;"|"&amp;$B5&amp;"|")</f>
        <v>0</v>
      </c>
      <c r="K5" s="28">
        <f>COUNTIF(Matchs!$C$2:$C$78,"|"&amp;K$1&amp;"|"&amp;$B5&amp;"|")</f>
        <v>0</v>
      </c>
      <c r="L5" s="28">
        <f>COUNTIF(Matchs!$C$2:$C$78,"|"&amp;L$1&amp;"|"&amp;$B5&amp;"|")</f>
        <v>1</v>
      </c>
      <c r="M5" s="29">
        <f>COUNTIF(Matchs!$C$2:$C$78,"|"&amp;M$1&amp;"|"&amp;$B5&amp;"|")</f>
        <v>1</v>
      </c>
    </row>
    <row r="6" spans="2:15" x14ac:dyDescent="0.25">
      <c r="B6" s="7" t="str">
        <v>Courbevoie</v>
      </c>
      <c r="C6" s="27">
        <f>COUNTIF(Matchs!$C$2:$C$78,"|"&amp;C$1&amp;"|"&amp;$B6&amp;"|")</f>
        <v>1</v>
      </c>
      <c r="D6" s="28">
        <f>COUNTIF(Matchs!$C$2:$C$78,"|"&amp;D$1&amp;"|"&amp;$B6&amp;"|")</f>
        <v>1</v>
      </c>
      <c r="E6" s="28">
        <f>COUNTIF(Matchs!$C$2:$C$78,"|"&amp;E$1&amp;"|"&amp;$B6&amp;"|")</f>
        <v>1</v>
      </c>
      <c r="F6" s="28">
        <f>COUNTIF(Matchs!$C$2:$C$78,"|"&amp;F$1&amp;"|"&amp;$B6&amp;"|")</f>
        <v>1</v>
      </c>
      <c r="G6" s="28">
        <f>COUNTIF(Matchs!$C$2:$C$78,"|"&amp;G$1&amp;"|"&amp;$B6&amp;"|")</f>
        <v>0</v>
      </c>
      <c r="H6" s="28">
        <f>COUNTIF(Matchs!$C$2:$C$78,"|"&amp;H$1&amp;"|"&amp;$B6&amp;"|")</f>
        <v>0</v>
      </c>
      <c r="I6" s="28">
        <f>COUNTIF(Matchs!$C$2:$C$78,"|"&amp;I$1&amp;"|"&amp;$B6&amp;"|")</f>
        <v>1</v>
      </c>
      <c r="J6" s="28">
        <f>COUNTIF(Matchs!$C$2:$C$78,"|"&amp;J$1&amp;"|"&amp;$B6&amp;"|")</f>
        <v>0</v>
      </c>
      <c r="K6" s="28">
        <f>COUNTIF(Matchs!$C$2:$C$78,"|"&amp;K$1&amp;"|"&amp;$B6&amp;"|")</f>
        <v>0</v>
      </c>
      <c r="L6" s="28">
        <f>COUNTIF(Matchs!$C$2:$C$78,"|"&amp;L$1&amp;"|"&amp;$B6&amp;"|")</f>
        <v>1</v>
      </c>
      <c r="M6" s="29">
        <f>COUNTIF(Matchs!$C$2:$C$78,"|"&amp;M$1&amp;"|"&amp;$B6&amp;"|")</f>
        <v>1</v>
      </c>
    </row>
    <row r="7" spans="2:15" x14ac:dyDescent="0.25">
      <c r="B7" s="7" t="str">
        <v>DunkerqueWasquehal</v>
      </c>
      <c r="C7" s="27">
        <f>COUNTIF(Matchs!$C$2:$C$78,"|"&amp;C$1&amp;"|"&amp;$B7&amp;"|")</f>
        <v>1</v>
      </c>
      <c r="D7" s="28">
        <f>COUNTIF(Matchs!$C$2:$C$78,"|"&amp;D$1&amp;"|"&amp;$B7&amp;"|")</f>
        <v>0</v>
      </c>
      <c r="E7" s="28">
        <f>COUNTIF(Matchs!$C$2:$C$78,"|"&amp;E$1&amp;"|"&amp;$B7&amp;"|")</f>
        <v>1</v>
      </c>
      <c r="F7" s="28">
        <f>COUNTIF(Matchs!$C$2:$C$78,"|"&amp;F$1&amp;"|"&amp;$B7&amp;"|")</f>
        <v>1</v>
      </c>
      <c r="G7" s="28">
        <f>COUNTIF(Matchs!$C$2:$C$78,"|"&amp;G$1&amp;"|"&amp;$B7&amp;"|")</f>
        <v>0</v>
      </c>
      <c r="H7" s="28">
        <f>COUNTIF(Matchs!$C$2:$C$78,"|"&amp;H$1&amp;"|"&amp;$B7&amp;"|")</f>
        <v>0</v>
      </c>
      <c r="I7" s="28">
        <f>COUNTIF(Matchs!$C$2:$C$78,"|"&amp;I$1&amp;"|"&amp;$B7&amp;"|")</f>
        <v>0</v>
      </c>
      <c r="J7" s="28">
        <f>COUNTIF(Matchs!$C$2:$C$78,"|"&amp;J$1&amp;"|"&amp;$B7&amp;"|")</f>
        <v>1</v>
      </c>
      <c r="K7" s="28">
        <f>COUNTIF(Matchs!$C$2:$C$78,"|"&amp;K$1&amp;"|"&amp;$B7&amp;"|")</f>
        <v>1</v>
      </c>
      <c r="L7" s="28">
        <f>COUNTIF(Matchs!$C$2:$C$78,"|"&amp;L$1&amp;"|"&amp;$B7&amp;"|")</f>
        <v>1</v>
      </c>
      <c r="M7" s="29">
        <f>COUNTIF(Matchs!$C$2:$C$78,"|"&amp;M$1&amp;"|"&amp;$B7&amp;"|")</f>
        <v>1</v>
      </c>
    </row>
    <row r="8" spans="2:15" x14ac:dyDescent="0.25">
      <c r="B8" s="7" t="str">
        <v>Epinal</v>
      </c>
      <c r="C8" s="27">
        <f>COUNTIF(Matchs!$C$2:$C$78,"|"&amp;C$1&amp;"|"&amp;$B8&amp;"|")</f>
        <v>1</v>
      </c>
      <c r="D8" s="28">
        <f>COUNTIF(Matchs!$C$2:$C$78,"|"&amp;D$1&amp;"|"&amp;$B8&amp;"|")</f>
        <v>1</v>
      </c>
      <c r="E8" s="28">
        <f>COUNTIF(Matchs!$C$2:$C$78,"|"&amp;E$1&amp;"|"&amp;$B8&amp;"|")</f>
        <v>0</v>
      </c>
      <c r="F8" s="28">
        <f>COUNTIF(Matchs!$C$2:$C$78,"|"&amp;F$1&amp;"|"&amp;$B8&amp;"|")</f>
        <v>1</v>
      </c>
      <c r="G8" s="28">
        <f>COUNTIF(Matchs!$C$2:$C$78,"|"&amp;G$1&amp;"|"&amp;$B8&amp;"|")</f>
        <v>1</v>
      </c>
      <c r="H8" s="28">
        <f>COUNTIF(Matchs!$C$2:$C$78,"|"&amp;H$1&amp;"|"&amp;$B8&amp;"|")</f>
        <v>0</v>
      </c>
      <c r="I8" s="28">
        <f>COUNTIF(Matchs!$C$2:$C$78,"|"&amp;I$1&amp;"|"&amp;$B8&amp;"|")</f>
        <v>0</v>
      </c>
      <c r="J8" s="28">
        <f>COUNTIF(Matchs!$C$2:$C$78,"|"&amp;J$1&amp;"|"&amp;$B8&amp;"|")</f>
        <v>1</v>
      </c>
      <c r="K8" s="28">
        <f>COUNTIF(Matchs!$C$2:$C$78,"|"&amp;K$1&amp;"|"&amp;$B8&amp;"|")</f>
        <v>1</v>
      </c>
      <c r="L8" s="28">
        <f>COUNTIF(Matchs!$C$2:$C$78,"|"&amp;L$1&amp;"|"&amp;$B8&amp;"|")</f>
        <v>1</v>
      </c>
      <c r="M8" s="29">
        <f>COUNTIF(Matchs!$C$2:$C$78,"|"&amp;M$1&amp;"|"&amp;$B8&amp;"|")</f>
        <v>0</v>
      </c>
    </row>
    <row r="9" spans="2:15" x14ac:dyDescent="0.25">
      <c r="B9" s="7" t="str">
        <v>EvryViry</v>
      </c>
      <c r="C9" s="27">
        <f>COUNTIF(Matchs!$C$2:$C$78,"|"&amp;C$1&amp;"|"&amp;$B9&amp;"|")</f>
        <v>0</v>
      </c>
      <c r="D9" s="28">
        <f>COUNTIF(Matchs!$C$2:$C$78,"|"&amp;D$1&amp;"|"&amp;$B9&amp;"|")</f>
        <v>1</v>
      </c>
      <c r="E9" s="28">
        <f>COUNTIF(Matchs!$C$2:$C$78,"|"&amp;E$1&amp;"|"&amp;$B9&amp;"|")</f>
        <v>1</v>
      </c>
      <c r="F9" s="28">
        <f>COUNTIF(Matchs!$C$2:$C$78,"|"&amp;F$1&amp;"|"&amp;$B9&amp;"|")</f>
        <v>0</v>
      </c>
      <c r="G9" s="28">
        <f>COUNTIF(Matchs!$C$2:$C$78,"|"&amp;G$1&amp;"|"&amp;$B9&amp;"|")</f>
        <v>0</v>
      </c>
      <c r="H9" s="28">
        <f>COUNTIF(Matchs!$C$2:$C$78,"|"&amp;H$1&amp;"|"&amp;$B9&amp;"|")</f>
        <v>1</v>
      </c>
      <c r="I9" s="28">
        <f>COUNTIF(Matchs!$C$2:$C$78,"|"&amp;I$1&amp;"|"&amp;$B9&amp;"|")</f>
        <v>1</v>
      </c>
      <c r="J9" s="28">
        <f>COUNTIF(Matchs!$C$2:$C$78,"|"&amp;J$1&amp;"|"&amp;$B9&amp;"|")</f>
        <v>0</v>
      </c>
      <c r="K9" s="28">
        <f>COUNTIF(Matchs!$C$2:$C$78,"|"&amp;K$1&amp;"|"&amp;$B9&amp;"|")</f>
        <v>1</v>
      </c>
      <c r="L9" s="28">
        <f>COUNTIF(Matchs!$C$2:$C$78,"|"&amp;L$1&amp;"|"&amp;$B9&amp;"|")</f>
        <v>1</v>
      </c>
      <c r="M9" s="29">
        <f>COUNTIF(Matchs!$C$2:$C$78,"|"&amp;M$1&amp;"|"&amp;$B9&amp;"|")</f>
        <v>1</v>
      </c>
    </row>
    <row r="10" spans="2:15" x14ac:dyDescent="0.25">
      <c r="B10" s="7" t="str">
        <v>FrancaisVolantsNeuilly</v>
      </c>
      <c r="C10" s="27">
        <f>COUNTIF(Matchs!$C$2:$C$78,"|"&amp;C$1&amp;"|"&amp;$B10&amp;"|")</f>
        <v>0</v>
      </c>
      <c r="D10" s="28">
        <f>COUNTIF(Matchs!$C$2:$C$78,"|"&amp;D$1&amp;"|"&amp;$B10&amp;"|")</f>
        <v>1</v>
      </c>
      <c r="E10" s="28">
        <f>COUNTIF(Matchs!$C$2:$C$78,"|"&amp;E$1&amp;"|"&amp;$B10&amp;"|")</f>
        <v>1</v>
      </c>
      <c r="F10" s="28">
        <f>COUNTIF(Matchs!$C$2:$C$78,"|"&amp;F$1&amp;"|"&amp;$B10&amp;"|")</f>
        <v>0</v>
      </c>
      <c r="G10" s="28">
        <f>COUNTIF(Matchs!$C$2:$C$78,"|"&amp;G$1&amp;"|"&amp;$B10&amp;"|")</f>
        <v>0</v>
      </c>
      <c r="H10" s="28">
        <f>COUNTIF(Matchs!$C$2:$C$78,"|"&amp;H$1&amp;"|"&amp;$B10&amp;"|")</f>
        <v>1</v>
      </c>
      <c r="I10" s="28">
        <f>COUNTIF(Matchs!$C$2:$C$78,"|"&amp;I$1&amp;"|"&amp;$B10&amp;"|")</f>
        <v>1</v>
      </c>
      <c r="J10" s="28">
        <f>COUNTIF(Matchs!$C$2:$C$78,"|"&amp;J$1&amp;"|"&amp;$B10&amp;"|")</f>
        <v>1</v>
      </c>
      <c r="K10" s="28">
        <f>COUNTIF(Matchs!$C$2:$C$78,"|"&amp;K$1&amp;"|"&amp;$B10&amp;"|")</f>
        <v>0</v>
      </c>
      <c r="L10" s="28">
        <f>COUNTIF(Matchs!$C$2:$C$78,"|"&amp;L$1&amp;"|"&amp;$B10&amp;"|")</f>
        <v>1</v>
      </c>
      <c r="M10" s="29">
        <f>COUNTIF(Matchs!$C$2:$C$78,"|"&amp;M$1&amp;"|"&amp;$B10&amp;"|")</f>
        <v>1</v>
      </c>
    </row>
    <row r="11" spans="2:15" x14ac:dyDescent="0.25">
      <c r="B11" s="7" t="str">
        <v>LuxembourgReims</v>
      </c>
      <c r="C11" s="27">
        <f>COUNTIF(Matchs!$C$2:$C$78,"|"&amp;C$1&amp;"|"&amp;$B11&amp;"|")</f>
        <v>1</v>
      </c>
      <c r="D11" s="28">
        <f>COUNTIF(Matchs!$C$2:$C$78,"|"&amp;D$1&amp;"|"&amp;$B11&amp;"|")</f>
        <v>1</v>
      </c>
      <c r="E11" s="28">
        <f>COUNTIF(Matchs!$C$2:$C$78,"|"&amp;E$1&amp;"|"&amp;$B11&amp;"|")</f>
        <v>0</v>
      </c>
      <c r="F11" s="28">
        <f>COUNTIF(Matchs!$C$2:$C$78,"|"&amp;F$1&amp;"|"&amp;$B11&amp;"|")</f>
        <v>0</v>
      </c>
      <c r="G11" s="28">
        <f>COUNTIF(Matchs!$C$2:$C$78,"|"&amp;G$1&amp;"|"&amp;$B11&amp;"|")</f>
        <v>1</v>
      </c>
      <c r="H11" s="28">
        <f>COUNTIF(Matchs!$C$2:$C$78,"|"&amp;H$1&amp;"|"&amp;$B11&amp;"|")</f>
        <v>1</v>
      </c>
      <c r="I11" s="28">
        <f>COUNTIF(Matchs!$C$2:$C$78,"|"&amp;I$1&amp;"|"&amp;$B11&amp;"|")</f>
        <v>1</v>
      </c>
      <c r="J11" s="28">
        <f>COUNTIF(Matchs!$C$2:$C$78,"|"&amp;J$1&amp;"|"&amp;$B11&amp;"|")</f>
        <v>1</v>
      </c>
      <c r="K11" s="28">
        <f>COUNTIF(Matchs!$C$2:$C$78,"|"&amp;K$1&amp;"|"&amp;$B11&amp;"|")</f>
        <v>1</v>
      </c>
      <c r="L11" s="28">
        <f>COUNTIF(Matchs!$C$2:$C$78,"|"&amp;L$1&amp;"|"&amp;$B11&amp;"|")</f>
        <v>0</v>
      </c>
      <c r="M11" s="29">
        <f>COUNTIF(Matchs!$C$2:$C$78,"|"&amp;M$1&amp;"|"&amp;$B11&amp;"|")</f>
        <v>0</v>
      </c>
    </row>
    <row r="12" spans="2:15" x14ac:dyDescent="0.25">
      <c r="B12" s="7" t="str">
        <v>Rouen2</v>
      </c>
      <c r="C12" s="30">
        <f>COUNTIF(Matchs!$C$2:$E$78,"|"&amp;C$1&amp;"|"&amp;$B12&amp;"|")</f>
        <v>1</v>
      </c>
      <c r="D12" s="31">
        <f>COUNTIF(Matchs!$C$2:$E$78,"|"&amp;D$1&amp;"|"&amp;$B12&amp;"|")</f>
        <v>0</v>
      </c>
      <c r="E12" s="31">
        <f>COUNTIF(Matchs!$C$2:$E$78,"|"&amp;E$1&amp;"|"&amp;$B12&amp;"|")</f>
        <v>1</v>
      </c>
      <c r="F12" s="31">
        <f>COUNTIF(Matchs!$C$2:$E$78,"|"&amp;F$1&amp;"|"&amp;$B12&amp;"|")</f>
        <v>1</v>
      </c>
      <c r="G12" s="31">
        <f>COUNTIF(Matchs!$C$2:$E$78,"|"&amp;G$1&amp;"|"&amp;$B12&amp;"|")</f>
        <v>1</v>
      </c>
      <c r="H12" s="31">
        <f>COUNTIF(Matchs!$C$2:$E$78,"|"&amp;H$1&amp;"|"&amp;$B12&amp;"|")</f>
        <v>1</v>
      </c>
      <c r="I12" s="31">
        <f>COUNTIF(Matchs!$C$2:$E$78,"|"&amp;I$1&amp;"|"&amp;$B12&amp;"|")</f>
        <v>0</v>
      </c>
      <c r="J12" s="31">
        <f>COUNTIF(Matchs!$C$2:$E$78,"|"&amp;J$1&amp;"|"&amp;$B12&amp;"|")</f>
        <v>1</v>
      </c>
      <c r="K12" s="31">
        <f>COUNTIF(Matchs!$C$2:$E$78,"|"&amp;K$1&amp;"|"&amp;$B12&amp;"|")</f>
        <v>1</v>
      </c>
      <c r="L12" s="31">
        <f>COUNTIF(Matchs!$C$2:$E$78,"|"&amp;L$1&amp;"|"&amp;$B12&amp;"|")</f>
        <v>0</v>
      </c>
      <c r="M12" s="32">
        <f>COUNTIF(Matchs!$C$2:$E$78,"|"&amp;M$1&amp;"|"&amp;$B12&amp;"|")</f>
        <v>0</v>
      </c>
    </row>
    <row r="13" spans="2:15" x14ac:dyDescent="0.25"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</row>
    <row r="14" spans="2:15" x14ac:dyDescent="0.25"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</row>
    <row r="15" spans="2:15" ht="15.75" x14ac:dyDescent="0.25">
      <c r="B15" s="7" t="str" cm="1">
        <f t="array" ref="B15:B25">+_xlfn.ANCHORARRAY(B2)</f>
        <v>Amiens</v>
      </c>
      <c r="C15" s="24"/>
      <c r="D15" s="25">
        <v>13</v>
      </c>
      <c r="E15" s="25">
        <v>14</v>
      </c>
      <c r="F15" s="25">
        <v>15</v>
      </c>
      <c r="G15" s="25">
        <v>12</v>
      </c>
      <c r="H15" s="25">
        <v>10</v>
      </c>
      <c r="I15" s="25">
        <v>3</v>
      </c>
      <c r="J15" s="25"/>
      <c r="K15" s="25"/>
      <c r="L15" s="25"/>
      <c r="M15" s="26">
        <v>7</v>
      </c>
      <c r="O15" s="44" t="s">
        <v>110</v>
      </c>
    </row>
    <row r="16" spans="2:15" x14ac:dyDescent="0.25">
      <c r="B16" s="7" t="str">
        <v>BesanconDijon</v>
      </c>
      <c r="C16" s="27">
        <v>5</v>
      </c>
      <c r="D16" s="28"/>
      <c r="E16" s="28"/>
      <c r="F16" s="28">
        <v>1</v>
      </c>
      <c r="G16" s="28">
        <v>10</v>
      </c>
      <c r="H16" s="28"/>
      <c r="I16" s="28">
        <v>12</v>
      </c>
      <c r="J16" s="28">
        <v>4</v>
      </c>
      <c r="K16" s="28">
        <v>11</v>
      </c>
      <c r="L16" s="28">
        <v>7</v>
      </c>
      <c r="M16" s="29"/>
    </row>
    <row r="17" spans="1:23" x14ac:dyDescent="0.25">
      <c r="B17" s="7" t="str">
        <v>Caen</v>
      </c>
      <c r="C17" s="27">
        <v>11</v>
      </c>
      <c r="D17" s="28"/>
      <c r="E17" s="28"/>
      <c r="F17" s="28">
        <v>3</v>
      </c>
      <c r="G17" s="28">
        <v>9</v>
      </c>
      <c r="H17" s="28">
        <v>5</v>
      </c>
      <c r="I17" s="28"/>
      <c r="J17" s="28">
        <v>15</v>
      </c>
      <c r="K17" s="28">
        <v>10</v>
      </c>
      <c r="L17" s="28"/>
      <c r="M17" s="29">
        <v>16</v>
      </c>
    </row>
    <row r="18" spans="1:23" x14ac:dyDescent="0.25">
      <c r="B18" s="7" t="str">
        <v>CompiegneValenciennesAsnieres</v>
      </c>
      <c r="C18" s="27"/>
      <c r="D18" s="28">
        <v>16</v>
      </c>
      <c r="E18" s="28">
        <v>13</v>
      </c>
      <c r="F18" s="28"/>
      <c r="G18" s="28">
        <v>2</v>
      </c>
      <c r="H18" s="28">
        <v>6</v>
      </c>
      <c r="I18" s="28">
        <v>7</v>
      </c>
      <c r="J18" s="28"/>
      <c r="K18" s="28"/>
      <c r="L18" s="28">
        <v>4</v>
      </c>
      <c r="M18" s="29">
        <v>9</v>
      </c>
    </row>
    <row r="19" spans="1:23" x14ac:dyDescent="0.25">
      <c r="B19" s="7" t="str">
        <v>Courbevoie</v>
      </c>
      <c r="C19" s="27">
        <v>4</v>
      </c>
      <c r="D19" s="28">
        <v>14</v>
      </c>
      <c r="E19" s="28">
        <v>6</v>
      </c>
      <c r="F19" s="28">
        <v>8</v>
      </c>
      <c r="G19" s="28"/>
      <c r="H19" s="28"/>
      <c r="I19" s="28">
        <v>11</v>
      </c>
      <c r="J19" s="28"/>
      <c r="K19" s="28"/>
      <c r="L19" s="28">
        <v>3</v>
      </c>
      <c r="M19" s="29">
        <v>15</v>
      </c>
    </row>
    <row r="20" spans="1:23" x14ac:dyDescent="0.25">
      <c r="B20" s="7" t="str">
        <v>DunkerqueWasquehal</v>
      </c>
      <c r="C20" s="27">
        <v>1</v>
      </c>
      <c r="D20" s="28"/>
      <c r="E20" s="28">
        <v>4</v>
      </c>
      <c r="F20" s="28">
        <v>12</v>
      </c>
      <c r="G20" s="28"/>
      <c r="H20" s="28"/>
      <c r="I20" s="28"/>
      <c r="J20" s="28">
        <v>16</v>
      </c>
      <c r="K20" s="28">
        <v>15</v>
      </c>
      <c r="L20" s="28">
        <v>11</v>
      </c>
      <c r="M20" s="29">
        <v>3</v>
      </c>
    </row>
    <row r="21" spans="1:23" x14ac:dyDescent="0.25">
      <c r="B21" s="7" t="str">
        <v>Epinal</v>
      </c>
      <c r="C21" s="27">
        <v>8</v>
      </c>
      <c r="D21" s="28">
        <v>2</v>
      </c>
      <c r="E21" s="28"/>
      <c r="F21" s="28">
        <v>5</v>
      </c>
      <c r="G21" s="28">
        <v>16</v>
      </c>
      <c r="H21" s="28"/>
      <c r="I21" s="28"/>
      <c r="J21" s="28">
        <v>14</v>
      </c>
      <c r="K21" s="28">
        <v>6</v>
      </c>
      <c r="L21" s="28">
        <v>1</v>
      </c>
      <c r="M21" s="29"/>
    </row>
    <row r="22" spans="1:23" x14ac:dyDescent="0.25">
      <c r="B22" s="7" t="str">
        <v>EvryViry</v>
      </c>
      <c r="C22" s="27"/>
      <c r="D22" s="28">
        <v>9</v>
      </c>
      <c r="E22" s="28">
        <v>1</v>
      </c>
      <c r="F22" s="28"/>
      <c r="G22" s="28"/>
      <c r="H22" s="28">
        <v>2</v>
      </c>
      <c r="I22" s="28">
        <v>13</v>
      </c>
      <c r="J22" s="28"/>
      <c r="K22" s="28">
        <v>5</v>
      </c>
      <c r="L22" s="28">
        <v>10</v>
      </c>
      <c r="M22" s="29">
        <v>8</v>
      </c>
    </row>
    <row r="23" spans="1:23" x14ac:dyDescent="0.25">
      <c r="B23" s="7" t="str">
        <v>FrancaisVolantsNeuilly</v>
      </c>
      <c r="C23" s="27"/>
      <c r="D23" s="28">
        <v>3</v>
      </c>
      <c r="E23" s="28">
        <v>8</v>
      </c>
      <c r="F23" s="28"/>
      <c r="G23" s="28"/>
      <c r="H23" s="28">
        <v>9</v>
      </c>
      <c r="I23" s="28">
        <v>4</v>
      </c>
      <c r="J23" s="28">
        <v>7</v>
      </c>
      <c r="K23" s="28"/>
      <c r="L23" s="28">
        <v>2</v>
      </c>
      <c r="M23" s="29">
        <v>14</v>
      </c>
    </row>
    <row r="24" spans="1:23" x14ac:dyDescent="0.25">
      <c r="B24" s="7" t="str">
        <v>LuxembourgReims</v>
      </c>
      <c r="C24" s="27">
        <v>9</v>
      </c>
      <c r="D24" s="28">
        <v>6</v>
      </c>
      <c r="E24" s="28"/>
      <c r="F24" s="28"/>
      <c r="G24" s="28">
        <v>13</v>
      </c>
      <c r="H24" s="28">
        <v>8</v>
      </c>
      <c r="I24" s="28">
        <v>15</v>
      </c>
      <c r="J24" s="28">
        <v>12</v>
      </c>
      <c r="K24" s="28">
        <v>16</v>
      </c>
      <c r="L24" s="28"/>
      <c r="M24" s="29"/>
    </row>
    <row r="25" spans="1:23" x14ac:dyDescent="0.25">
      <c r="B25" s="7" t="str">
        <v>Rouen2</v>
      </c>
      <c r="C25" s="30">
        <v>2</v>
      </c>
      <c r="D25" s="31"/>
      <c r="E25" s="31">
        <v>12</v>
      </c>
      <c r="F25" s="31">
        <v>10</v>
      </c>
      <c r="G25" s="31">
        <v>5</v>
      </c>
      <c r="H25" s="31">
        <v>13</v>
      </c>
      <c r="I25" s="31"/>
      <c r="J25" s="31">
        <v>11</v>
      </c>
      <c r="K25" s="31">
        <v>1</v>
      </c>
      <c r="L25" s="31"/>
      <c r="M25" s="32"/>
    </row>
    <row r="26" spans="1:23" x14ac:dyDescent="0.25"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</row>
    <row r="27" spans="1:23" ht="15.75" thickBot="1" x14ac:dyDescent="0.3">
      <c r="C27" s="10" cm="1">
        <f t="array" ref="C27:R27">_xlfn.SEQUENCE(1,16)</f>
        <v>1</v>
      </c>
      <c r="D27" s="10">
        <v>2</v>
      </c>
      <c r="E27" s="10">
        <v>3</v>
      </c>
      <c r="F27" s="10">
        <v>4</v>
      </c>
      <c r="G27" s="10">
        <v>5</v>
      </c>
      <c r="H27" s="10">
        <v>6</v>
      </c>
      <c r="I27" s="10">
        <v>7</v>
      </c>
      <c r="J27" s="10">
        <v>8</v>
      </c>
      <c r="K27" s="10">
        <v>9</v>
      </c>
      <c r="L27" s="10">
        <v>10</v>
      </c>
      <c r="M27" s="10">
        <v>11</v>
      </c>
      <c r="N27" s="7">
        <v>12</v>
      </c>
      <c r="O27" s="7">
        <v>13</v>
      </c>
      <c r="P27" s="7">
        <v>14</v>
      </c>
      <c r="Q27" s="7">
        <v>15</v>
      </c>
      <c r="R27" s="7">
        <v>16</v>
      </c>
    </row>
    <row r="28" spans="1:23" ht="15.75" thickTop="1" x14ac:dyDescent="0.25">
      <c r="A28" s="8">
        <f>COUNTIFS(Matchs!$C$2:$C$78,"*|"&amp;$B28&amp;"|*")</f>
        <v>14</v>
      </c>
      <c r="B28" s="7" t="str" cm="1">
        <f t="array" ref="B28:B38">+_xlfn.ANCHORARRAY(B15)</f>
        <v>Amiens</v>
      </c>
      <c r="C28" s="15">
        <f>COUNTIFS(Matchs!$D$2:$D$78,C$27,Matchs!$C$2:$C$78,"*|"&amp;$B28&amp;"|*")</f>
        <v>1</v>
      </c>
      <c r="D28" s="16">
        <f>COUNTIFS(Matchs!$D$2:$D$78,D$27,Matchs!$C$2:$C$78,"*|"&amp;$B28&amp;"|*")</f>
        <v>1</v>
      </c>
      <c r="E28" s="16">
        <f>COUNTIFS(Matchs!$D$2:$D$78,E$27,Matchs!$C$2:$C$78,"*|"&amp;$B28&amp;"|*")</f>
        <v>1</v>
      </c>
      <c r="F28" s="16">
        <f>COUNTIFS(Matchs!$D$2:$D$78,F$27,Matchs!$C$2:$C$78,"*|"&amp;$B28&amp;"|*")</f>
        <v>1</v>
      </c>
      <c r="G28" s="16">
        <f>COUNTIFS(Matchs!$D$2:$D$78,G$27,Matchs!$C$2:$C$78,"*|"&amp;$B28&amp;"|*")</f>
        <v>1</v>
      </c>
      <c r="H28" s="16">
        <f>COUNTIFS(Matchs!$D$2:$D$78,H$27,Matchs!$C$2:$C$78,"*|"&amp;$B28&amp;"|*")</f>
        <v>0</v>
      </c>
      <c r="I28" s="16">
        <f>COUNTIFS(Matchs!$D$2:$D$78,I$27,Matchs!$C$2:$C$78,"*|"&amp;$B28&amp;"|*")</f>
        <v>1</v>
      </c>
      <c r="J28" s="16">
        <f>COUNTIFS(Matchs!$D$2:$D$78,J$27,Matchs!$C$2:$C$78,"*|"&amp;$B28&amp;"|*")</f>
        <v>1</v>
      </c>
      <c r="K28" s="16">
        <f>COUNTIFS(Matchs!$D$2:$D$78,K$27,Matchs!$C$2:$C$78,"*|"&amp;$B28&amp;"|*")</f>
        <v>1</v>
      </c>
      <c r="L28" s="16">
        <f>COUNTIFS(Matchs!$D$2:$D$78,L$27,Matchs!$C$2:$C$78,"*|"&amp;$B28&amp;"|*")</f>
        <v>1</v>
      </c>
      <c r="M28" s="16">
        <f>COUNTIFS(Matchs!$D$2:$D$78,M$27,Matchs!$C$2:$C$78,"*|"&amp;$B28&amp;"|*")</f>
        <v>1</v>
      </c>
      <c r="N28" s="16">
        <f>COUNTIFS(Matchs!$D$2:$D$78,N$27,Matchs!$C$2:$C$78,"*|"&amp;$B28&amp;"|*")</f>
        <v>1</v>
      </c>
      <c r="O28" s="16">
        <f>COUNTIFS(Matchs!$D$2:$D$78,O$27,Matchs!$C$2:$C$78,"*|"&amp;$B28&amp;"|*")</f>
        <v>1</v>
      </c>
      <c r="P28" s="16">
        <f>COUNTIFS(Matchs!$D$2:$D$78,P$27,Matchs!$C$2:$C$78,"*|"&amp;$B28&amp;"|*")</f>
        <v>1</v>
      </c>
      <c r="Q28" s="16">
        <f>COUNTIFS(Matchs!$D$2:$D$78,Q$27,Matchs!$C$2:$C$78,"*|"&amp;$B28&amp;"|*")</f>
        <v>1</v>
      </c>
      <c r="R28" s="17">
        <f>COUNTIFS(Matchs!$D$2:$D$78,R$27,Matchs!$C$2:$C$78,"*|"&amp;$B28&amp;"|*")</f>
        <v>0</v>
      </c>
      <c r="V28" s="33"/>
      <c r="W28" s="37">
        <f>COUNTIF(Plage3,"&gt;1")</f>
        <v>0</v>
      </c>
    </row>
    <row r="29" spans="1:23" x14ac:dyDescent="0.25">
      <c r="A29" s="8">
        <f>COUNTIFS(Matchs!$C$2:$C$78,"*|"&amp;$B29&amp;"|*")</f>
        <v>14</v>
      </c>
      <c r="B29" s="7" t="str">
        <v>BesanconDijon</v>
      </c>
      <c r="C29" s="18">
        <f>COUNTIFS(Matchs!$D$2:$D$78,C$27,Matchs!$C$2:$C$78,"*|"&amp;$B29&amp;"|*")</f>
        <v>1</v>
      </c>
      <c r="D29" s="19">
        <f>COUNTIFS(Matchs!$D$2:$D$78,D$27,Matchs!$C$2:$C$78,"*|"&amp;$B29&amp;"|*")</f>
        <v>1</v>
      </c>
      <c r="E29" s="19">
        <f>COUNTIFS(Matchs!$D$2:$D$78,E$27,Matchs!$C$2:$C$78,"*|"&amp;$B29&amp;"|*")</f>
        <v>1</v>
      </c>
      <c r="F29" s="19">
        <f>COUNTIFS(Matchs!$D$2:$D$78,F$27,Matchs!$C$2:$C$78,"*|"&amp;$B29&amp;"|*")</f>
        <v>1</v>
      </c>
      <c r="G29" s="19">
        <f>COUNTIFS(Matchs!$D$2:$D$78,G$27,Matchs!$C$2:$C$78,"*|"&amp;$B29&amp;"|*")</f>
        <v>1</v>
      </c>
      <c r="H29" s="19">
        <f>COUNTIFS(Matchs!$D$2:$D$78,H$27,Matchs!$C$2:$C$78,"*|"&amp;$B29&amp;"|*")</f>
        <v>1</v>
      </c>
      <c r="I29" s="19">
        <f>COUNTIFS(Matchs!$D$2:$D$78,I$27,Matchs!$C$2:$C$78,"*|"&amp;$B29&amp;"|*")</f>
        <v>1</v>
      </c>
      <c r="J29" s="19">
        <f>COUNTIFS(Matchs!$D$2:$D$78,J$27,Matchs!$C$2:$C$78,"*|"&amp;$B29&amp;"|*")</f>
        <v>0</v>
      </c>
      <c r="K29" s="19">
        <f>COUNTIFS(Matchs!$D$2:$D$78,K$27,Matchs!$C$2:$C$78,"*|"&amp;$B29&amp;"|*")</f>
        <v>1</v>
      </c>
      <c r="L29" s="19">
        <f>COUNTIFS(Matchs!$D$2:$D$78,L$27,Matchs!$C$2:$C$78,"*|"&amp;$B29&amp;"|*")</f>
        <v>1</v>
      </c>
      <c r="M29" s="19">
        <f>COUNTIFS(Matchs!$D$2:$D$78,M$27,Matchs!$C$2:$C$78,"*|"&amp;$B29&amp;"|*")</f>
        <v>1</v>
      </c>
      <c r="N29" s="19">
        <f>COUNTIFS(Matchs!$D$2:$D$78,N$27,Matchs!$C$2:$C$78,"*|"&amp;$B29&amp;"|*")</f>
        <v>1</v>
      </c>
      <c r="O29" s="19">
        <f>COUNTIFS(Matchs!$D$2:$D$78,O$27,Matchs!$C$2:$C$78,"*|"&amp;$B29&amp;"|*")</f>
        <v>1</v>
      </c>
      <c r="P29" s="19">
        <f>COUNTIFS(Matchs!$D$2:$D$78,P$27,Matchs!$C$2:$C$78,"*|"&amp;$B29&amp;"|*")</f>
        <v>1</v>
      </c>
      <c r="Q29" s="19">
        <f>COUNTIFS(Matchs!$D$2:$D$78,Q$27,Matchs!$C$2:$C$78,"*|"&amp;$B29&amp;"|*")</f>
        <v>0</v>
      </c>
      <c r="R29" s="20">
        <f>COUNTIFS(Matchs!$D$2:$D$78,R$27,Matchs!$C$2:$C$78,"*|"&amp;$B29&amp;"|*")</f>
        <v>1</v>
      </c>
      <c r="V29" s="34">
        <v>2</v>
      </c>
      <c r="W29" s="35">
        <f>SUMIFS(Plage3,Plage3,"="&amp;V29)</f>
        <v>0</v>
      </c>
    </row>
    <row r="30" spans="1:23" x14ac:dyDescent="0.25">
      <c r="A30" s="8">
        <f>COUNTIFS(Matchs!$C$2:$C$78,"*|"&amp;$B30&amp;"|*")</f>
        <v>14</v>
      </c>
      <c r="B30" s="7" t="str">
        <v>Caen</v>
      </c>
      <c r="C30" s="18">
        <f>COUNTIFS(Matchs!$D$2:$D$78,C$27,Matchs!$C$2:$C$78,"*|"&amp;$B30&amp;"|*")</f>
        <v>1</v>
      </c>
      <c r="D30" s="19">
        <f>COUNTIFS(Matchs!$D$2:$D$78,D$27,Matchs!$C$2:$C$78,"*|"&amp;$B30&amp;"|*")</f>
        <v>0</v>
      </c>
      <c r="E30" s="19">
        <f>COUNTIFS(Matchs!$D$2:$D$78,E$27,Matchs!$C$2:$C$78,"*|"&amp;$B30&amp;"|*")</f>
        <v>1</v>
      </c>
      <c r="F30" s="19">
        <f>COUNTIFS(Matchs!$D$2:$D$78,F$27,Matchs!$C$2:$C$78,"*|"&amp;$B30&amp;"|*")</f>
        <v>1</v>
      </c>
      <c r="G30" s="19">
        <f>COUNTIFS(Matchs!$D$2:$D$78,G$27,Matchs!$C$2:$C$78,"*|"&amp;$B30&amp;"|*")</f>
        <v>1</v>
      </c>
      <c r="H30" s="19">
        <f>COUNTIFS(Matchs!$D$2:$D$78,H$27,Matchs!$C$2:$C$78,"*|"&amp;$B30&amp;"|*")</f>
        <v>1</v>
      </c>
      <c r="I30" s="19">
        <f>COUNTIFS(Matchs!$D$2:$D$78,I$27,Matchs!$C$2:$C$78,"*|"&amp;$B30&amp;"|*")</f>
        <v>0</v>
      </c>
      <c r="J30" s="19">
        <f>COUNTIFS(Matchs!$D$2:$D$78,J$27,Matchs!$C$2:$C$78,"*|"&amp;$B30&amp;"|*")</f>
        <v>1</v>
      </c>
      <c r="K30" s="19">
        <f>COUNTIFS(Matchs!$D$2:$D$78,K$27,Matchs!$C$2:$C$78,"*|"&amp;$B30&amp;"|*")</f>
        <v>1</v>
      </c>
      <c r="L30" s="19">
        <f>COUNTIFS(Matchs!$D$2:$D$78,L$27,Matchs!$C$2:$C$78,"*|"&amp;$B30&amp;"|*")</f>
        <v>1</v>
      </c>
      <c r="M30" s="19">
        <f>COUNTIFS(Matchs!$D$2:$D$78,M$27,Matchs!$C$2:$C$78,"*|"&amp;$B30&amp;"|*")</f>
        <v>1</v>
      </c>
      <c r="N30" s="19">
        <f>COUNTIFS(Matchs!$D$2:$D$78,N$27,Matchs!$C$2:$C$78,"*|"&amp;$B30&amp;"|*")</f>
        <v>1</v>
      </c>
      <c r="O30" s="19">
        <f>COUNTIFS(Matchs!$D$2:$D$78,O$27,Matchs!$C$2:$C$78,"*|"&amp;$B30&amp;"|*")</f>
        <v>1</v>
      </c>
      <c r="P30" s="19">
        <f>COUNTIFS(Matchs!$D$2:$D$78,P$27,Matchs!$C$2:$C$78,"*|"&amp;$B30&amp;"|*")</f>
        <v>1</v>
      </c>
      <c r="Q30" s="19">
        <f>COUNTIFS(Matchs!$D$2:$D$78,Q$27,Matchs!$C$2:$C$78,"*|"&amp;$B30&amp;"|*")</f>
        <v>1</v>
      </c>
      <c r="R30" s="20">
        <f>COUNTIFS(Matchs!$D$2:$D$78,R$27,Matchs!$C$2:$C$78,"*|"&amp;$B30&amp;"|*")</f>
        <v>1</v>
      </c>
      <c r="V30" s="34">
        <v>3</v>
      </c>
      <c r="W30" s="35">
        <f>SUMIFS(Plage3,Plage3,"="&amp;V30)</f>
        <v>0</v>
      </c>
    </row>
    <row r="31" spans="1:23" x14ac:dyDescent="0.25">
      <c r="A31" s="8">
        <f>COUNTIFS(Matchs!$C$2:$C$78,"*|"&amp;$B31&amp;"|*")</f>
        <v>14</v>
      </c>
      <c r="B31" s="7" t="str">
        <v>CompiegneValenciennesAsnieres</v>
      </c>
      <c r="C31" s="18">
        <f>COUNTIFS(Matchs!$D$2:$D$78,C$27,Matchs!$C$2:$C$78,"*|"&amp;$B31&amp;"|*")</f>
        <v>1</v>
      </c>
      <c r="D31" s="19">
        <f>COUNTIFS(Matchs!$D$2:$D$78,D$27,Matchs!$C$2:$C$78,"*|"&amp;$B31&amp;"|*")</f>
        <v>1</v>
      </c>
      <c r="E31" s="19">
        <f>COUNTIFS(Matchs!$D$2:$D$78,E$27,Matchs!$C$2:$C$78,"*|"&amp;$B31&amp;"|*")</f>
        <v>1</v>
      </c>
      <c r="F31" s="19">
        <f>COUNTIFS(Matchs!$D$2:$D$78,F$27,Matchs!$C$2:$C$78,"*|"&amp;$B31&amp;"|*")</f>
        <v>1</v>
      </c>
      <c r="G31" s="19">
        <f>COUNTIFS(Matchs!$D$2:$D$78,G$27,Matchs!$C$2:$C$78,"*|"&amp;$B31&amp;"|*")</f>
        <v>1</v>
      </c>
      <c r="H31" s="19">
        <f>COUNTIFS(Matchs!$D$2:$D$78,H$27,Matchs!$C$2:$C$78,"*|"&amp;$B31&amp;"|*")</f>
        <v>1</v>
      </c>
      <c r="I31" s="19">
        <f>COUNTIFS(Matchs!$D$2:$D$78,I$27,Matchs!$C$2:$C$78,"*|"&amp;$B31&amp;"|*")</f>
        <v>1</v>
      </c>
      <c r="J31" s="19">
        <f>COUNTIFS(Matchs!$D$2:$D$78,J$27,Matchs!$C$2:$C$78,"*|"&amp;$B31&amp;"|*")</f>
        <v>1</v>
      </c>
      <c r="K31" s="19">
        <f>COUNTIFS(Matchs!$D$2:$D$78,K$27,Matchs!$C$2:$C$78,"*|"&amp;$B31&amp;"|*")</f>
        <v>1</v>
      </c>
      <c r="L31" s="19">
        <f>COUNTIFS(Matchs!$D$2:$D$78,L$27,Matchs!$C$2:$C$78,"*|"&amp;$B31&amp;"|*")</f>
        <v>1</v>
      </c>
      <c r="M31" s="19">
        <f>COUNTIFS(Matchs!$D$2:$D$78,M$27,Matchs!$C$2:$C$78,"*|"&amp;$B31&amp;"|*")</f>
        <v>0</v>
      </c>
      <c r="N31" s="19">
        <f>COUNTIFS(Matchs!$D$2:$D$78,N$27,Matchs!$C$2:$C$78,"*|"&amp;$B31&amp;"|*")</f>
        <v>1</v>
      </c>
      <c r="O31" s="19">
        <f>COUNTIFS(Matchs!$D$2:$D$78,O$27,Matchs!$C$2:$C$78,"*|"&amp;$B31&amp;"|*")</f>
        <v>1</v>
      </c>
      <c r="P31" s="19">
        <f>COUNTIFS(Matchs!$D$2:$D$78,P$27,Matchs!$C$2:$C$78,"*|"&amp;$B31&amp;"|*")</f>
        <v>0</v>
      </c>
      <c r="Q31" s="19">
        <f>COUNTIFS(Matchs!$D$2:$D$78,Q$27,Matchs!$C$2:$C$78,"*|"&amp;$B31&amp;"|*")</f>
        <v>1</v>
      </c>
      <c r="R31" s="20">
        <f>COUNTIFS(Matchs!$D$2:$D$78,R$27,Matchs!$C$2:$C$78,"*|"&amp;$B31&amp;"|*")</f>
        <v>1</v>
      </c>
      <c r="V31" s="34">
        <v>4</v>
      </c>
      <c r="W31" s="35">
        <f>SUMIFS(Plage3,Plage3,"="&amp;V31)</f>
        <v>0</v>
      </c>
    </row>
    <row r="32" spans="1:23" x14ac:dyDescent="0.25">
      <c r="A32" s="8">
        <f>COUNTIFS(Matchs!$C$2:$C$78,"*|"&amp;$B32&amp;"|*")</f>
        <v>14</v>
      </c>
      <c r="B32" s="7" t="str">
        <v>Courbevoie</v>
      </c>
      <c r="C32" s="18">
        <f>COUNTIFS(Matchs!$D$2:$D$78,C$27,Matchs!$C$2:$C$78,"*|"&amp;$B32&amp;"|*")</f>
        <v>0</v>
      </c>
      <c r="D32" s="19">
        <f>COUNTIFS(Matchs!$D$2:$D$78,D$27,Matchs!$C$2:$C$78,"*|"&amp;$B32&amp;"|*")</f>
        <v>1</v>
      </c>
      <c r="E32" s="19">
        <f>COUNTIFS(Matchs!$D$2:$D$78,E$27,Matchs!$C$2:$C$78,"*|"&amp;$B32&amp;"|*")</f>
        <v>1</v>
      </c>
      <c r="F32" s="19">
        <f>COUNTIFS(Matchs!$D$2:$D$78,F$27,Matchs!$C$2:$C$78,"*|"&amp;$B32&amp;"|*")</f>
        <v>1</v>
      </c>
      <c r="G32" s="19">
        <f>COUNTIFS(Matchs!$D$2:$D$78,G$27,Matchs!$C$2:$C$78,"*|"&amp;$B32&amp;"|*")</f>
        <v>1</v>
      </c>
      <c r="H32" s="19">
        <f>COUNTIFS(Matchs!$D$2:$D$78,H$27,Matchs!$C$2:$C$78,"*|"&amp;$B32&amp;"|*")</f>
        <v>1</v>
      </c>
      <c r="I32" s="19">
        <f>COUNTIFS(Matchs!$D$2:$D$78,I$27,Matchs!$C$2:$C$78,"*|"&amp;$B32&amp;"|*")</f>
        <v>0</v>
      </c>
      <c r="J32" s="19">
        <f>COUNTIFS(Matchs!$D$2:$D$78,J$27,Matchs!$C$2:$C$78,"*|"&amp;$B32&amp;"|*")</f>
        <v>1</v>
      </c>
      <c r="K32" s="19">
        <f>COUNTIFS(Matchs!$D$2:$D$78,K$27,Matchs!$C$2:$C$78,"*|"&amp;$B32&amp;"|*")</f>
        <v>1</v>
      </c>
      <c r="L32" s="19">
        <f>COUNTIFS(Matchs!$D$2:$D$78,L$27,Matchs!$C$2:$C$78,"*|"&amp;$B32&amp;"|*")</f>
        <v>1</v>
      </c>
      <c r="M32" s="19">
        <f>COUNTIFS(Matchs!$D$2:$D$78,M$27,Matchs!$C$2:$C$78,"*|"&amp;$B32&amp;"|*")</f>
        <v>1</v>
      </c>
      <c r="N32" s="19">
        <f>COUNTIFS(Matchs!$D$2:$D$78,N$27,Matchs!$C$2:$C$78,"*|"&amp;$B32&amp;"|*")</f>
        <v>1</v>
      </c>
      <c r="O32" s="19">
        <f>COUNTIFS(Matchs!$D$2:$D$78,O$27,Matchs!$C$2:$C$78,"*|"&amp;$B32&amp;"|*")</f>
        <v>1</v>
      </c>
      <c r="P32" s="19">
        <f>COUNTIFS(Matchs!$D$2:$D$78,P$27,Matchs!$C$2:$C$78,"*|"&amp;$B32&amp;"|*")</f>
        <v>1</v>
      </c>
      <c r="Q32" s="19">
        <f>COUNTIFS(Matchs!$D$2:$D$78,Q$27,Matchs!$C$2:$C$78,"*|"&amp;$B32&amp;"|*")</f>
        <v>1</v>
      </c>
      <c r="R32" s="20">
        <f>COUNTIFS(Matchs!$D$2:$D$78,R$27,Matchs!$C$2:$C$78,"*|"&amp;$B32&amp;"|*")</f>
        <v>1</v>
      </c>
      <c r="V32" s="34">
        <v>5</v>
      </c>
      <c r="W32" s="35">
        <f>SUMIFS(Plage3,Plage3,"="&amp;V32)</f>
        <v>0</v>
      </c>
    </row>
    <row r="33" spans="1:23" x14ac:dyDescent="0.25">
      <c r="A33" s="8">
        <f>COUNTIFS(Matchs!$C$2:$C$78,"*|"&amp;$B33&amp;"|*")</f>
        <v>14</v>
      </c>
      <c r="B33" s="7" t="str">
        <v>DunkerqueWasquehal</v>
      </c>
      <c r="C33" s="18">
        <f>COUNTIFS(Matchs!$D$2:$D$78,C$27,Matchs!$C$2:$C$78,"*|"&amp;$B33&amp;"|*")</f>
        <v>1</v>
      </c>
      <c r="D33" s="19">
        <f>COUNTIFS(Matchs!$D$2:$D$78,D$27,Matchs!$C$2:$C$78,"*|"&amp;$B33&amp;"|*")</f>
        <v>1</v>
      </c>
      <c r="E33" s="19">
        <f>COUNTIFS(Matchs!$D$2:$D$78,E$27,Matchs!$C$2:$C$78,"*|"&amp;$B33&amp;"|*")</f>
        <v>1</v>
      </c>
      <c r="F33" s="19">
        <f>COUNTIFS(Matchs!$D$2:$D$78,F$27,Matchs!$C$2:$C$78,"*|"&amp;$B33&amp;"|*")</f>
        <v>1</v>
      </c>
      <c r="G33" s="19">
        <f>COUNTIFS(Matchs!$D$2:$D$78,G$27,Matchs!$C$2:$C$78,"*|"&amp;$B33&amp;"|*")</f>
        <v>1</v>
      </c>
      <c r="H33" s="19">
        <f>COUNTIFS(Matchs!$D$2:$D$78,H$27,Matchs!$C$2:$C$78,"*|"&amp;$B33&amp;"|*")</f>
        <v>1</v>
      </c>
      <c r="I33" s="19">
        <f>COUNTIFS(Matchs!$D$2:$D$78,I$27,Matchs!$C$2:$C$78,"*|"&amp;$B33&amp;"|*")</f>
        <v>0</v>
      </c>
      <c r="J33" s="19">
        <f>COUNTIFS(Matchs!$D$2:$D$78,J$27,Matchs!$C$2:$C$78,"*|"&amp;$B33&amp;"|*")</f>
        <v>1</v>
      </c>
      <c r="K33" s="19">
        <f>COUNTIFS(Matchs!$D$2:$D$78,K$27,Matchs!$C$2:$C$78,"*|"&amp;$B33&amp;"|*")</f>
        <v>1</v>
      </c>
      <c r="L33" s="19">
        <f>COUNTIFS(Matchs!$D$2:$D$78,L$27,Matchs!$C$2:$C$78,"*|"&amp;$B33&amp;"|*")</f>
        <v>1</v>
      </c>
      <c r="M33" s="19">
        <f>COUNTIFS(Matchs!$D$2:$D$78,M$27,Matchs!$C$2:$C$78,"*|"&amp;$B33&amp;"|*")</f>
        <v>1</v>
      </c>
      <c r="N33" s="19">
        <f>COUNTIFS(Matchs!$D$2:$D$78,N$27,Matchs!$C$2:$C$78,"*|"&amp;$B33&amp;"|*")</f>
        <v>1</v>
      </c>
      <c r="O33" s="19">
        <f>COUNTIFS(Matchs!$D$2:$D$78,O$27,Matchs!$C$2:$C$78,"*|"&amp;$B33&amp;"|*")</f>
        <v>1</v>
      </c>
      <c r="P33" s="19">
        <f>COUNTIFS(Matchs!$D$2:$D$78,P$27,Matchs!$C$2:$C$78,"*|"&amp;$B33&amp;"|*")</f>
        <v>0</v>
      </c>
      <c r="Q33" s="19">
        <f>COUNTIFS(Matchs!$D$2:$D$78,Q$27,Matchs!$C$2:$C$78,"*|"&amp;$B33&amp;"|*")</f>
        <v>1</v>
      </c>
      <c r="R33" s="20">
        <f>COUNTIFS(Matchs!$D$2:$D$78,R$27,Matchs!$C$2:$C$78,"*|"&amp;$B33&amp;"|*")</f>
        <v>1</v>
      </c>
      <c r="V33" s="34">
        <v>6</v>
      </c>
      <c r="W33" s="35">
        <f>SUMIFS(Plage3,Plage3,"&gt;"&amp;V32)</f>
        <v>0</v>
      </c>
    </row>
    <row r="34" spans="1:23" ht="15.75" thickBot="1" x14ac:dyDescent="0.3">
      <c r="A34" s="8">
        <f>COUNTIFS(Matchs!$C$2:$C$78,"*|"&amp;$B34&amp;"|*")</f>
        <v>14</v>
      </c>
      <c r="B34" s="7" t="str">
        <v>Epinal</v>
      </c>
      <c r="C34" s="18">
        <f>COUNTIFS(Matchs!$D$2:$D$78,C$27,Matchs!$C$2:$C$78,"*|"&amp;$B34&amp;"|*")</f>
        <v>1</v>
      </c>
      <c r="D34" s="19">
        <f>COUNTIFS(Matchs!$D$2:$D$78,D$27,Matchs!$C$2:$C$78,"*|"&amp;$B34&amp;"|*")</f>
        <v>1</v>
      </c>
      <c r="E34" s="19">
        <f>COUNTIFS(Matchs!$D$2:$D$78,E$27,Matchs!$C$2:$C$78,"*|"&amp;$B34&amp;"|*")</f>
        <v>1</v>
      </c>
      <c r="F34" s="19">
        <f>COUNTIFS(Matchs!$D$2:$D$78,F$27,Matchs!$C$2:$C$78,"*|"&amp;$B34&amp;"|*")</f>
        <v>1</v>
      </c>
      <c r="G34" s="19">
        <f>COUNTIFS(Matchs!$D$2:$D$78,G$27,Matchs!$C$2:$C$78,"*|"&amp;$B34&amp;"|*")</f>
        <v>1</v>
      </c>
      <c r="H34" s="19">
        <f>COUNTIFS(Matchs!$D$2:$D$78,H$27,Matchs!$C$2:$C$78,"*|"&amp;$B34&amp;"|*")</f>
        <v>1</v>
      </c>
      <c r="I34" s="19">
        <f>COUNTIFS(Matchs!$D$2:$D$78,I$27,Matchs!$C$2:$C$78,"*|"&amp;$B34&amp;"|*")</f>
        <v>1</v>
      </c>
      <c r="J34" s="19">
        <f>COUNTIFS(Matchs!$D$2:$D$78,J$27,Matchs!$C$2:$C$78,"*|"&amp;$B34&amp;"|*")</f>
        <v>1</v>
      </c>
      <c r="K34" s="19">
        <f>COUNTIFS(Matchs!$D$2:$D$78,K$27,Matchs!$C$2:$C$78,"*|"&amp;$B34&amp;"|*")</f>
        <v>0</v>
      </c>
      <c r="L34" s="19">
        <f>COUNTIFS(Matchs!$D$2:$D$78,L$27,Matchs!$C$2:$C$78,"*|"&amp;$B34&amp;"|*")</f>
        <v>0</v>
      </c>
      <c r="M34" s="19">
        <f>COUNTIFS(Matchs!$D$2:$D$78,M$27,Matchs!$C$2:$C$78,"*|"&amp;$B34&amp;"|*")</f>
        <v>1</v>
      </c>
      <c r="N34" s="19">
        <f>COUNTIFS(Matchs!$D$2:$D$78,N$27,Matchs!$C$2:$C$78,"*|"&amp;$B34&amp;"|*")</f>
        <v>1</v>
      </c>
      <c r="O34" s="19">
        <f>COUNTIFS(Matchs!$D$2:$D$78,O$27,Matchs!$C$2:$C$78,"*|"&amp;$B34&amp;"|*")</f>
        <v>1</v>
      </c>
      <c r="P34" s="19">
        <f>COUNTIFS(Matchs!$D$2:$D$78,P$27,Matchs!$C$2:$C$78,"*|"&amp;$B34&amp;"|*")</f>
        <v>1</v>
      </c>
      <c r="Q34" s="19">
        <f>COUNTIFS(Matchs!$D$2:$D$78,Q$27,Matchs!$C$2:$C$78,"*|"&amp;$B34&amp;"|*")</f>
        <v>1</v>
      </c>
      <c r="R34" s="20">
        <f>COUNTIFS(Matchs!$D$2:$D$78,R$27,Matchs!$C$2:$C$78,"*|"&amp;$B34&amp;"|*")</f>
        <v>1</v>
      </c>
      <c r="V34" s="36"/>
      <c r="W34" s="38">
        <f>SUMPRODUCT(V29:V33,W29:W33)</f>
        <v>0</v>
      </c>
    </row>
    <row r="35" spans="1:23" ht="15.75" thickTop="1" x14ac:dyDescent="0.25">
      <c r="A35" s="8">
        <f>COUNTIFS(Matchs!$C$2:$C$78,"*|"&amp;$B35&amp;"|*")</f>
        <v>14</v>
      </c>
      <c r="B35" s="7" t="str">
        <v>EvryViry</v>
      </c>
      <c r="C35" s="18">
        <f>COUNTIFS(Matchs!$D$2:$D$78,C$27,Matchs!$C$2:$C$78,"*|"&amp;$B35&amp;"|*")</f>
        <v>1</v>
      </c>
      <c r="D35" s="19">
        <f>COUNTIFS(Matchs!$D$2:$D$78,D$27,Matchs!$C$2:$C$78,"*|"&amp;$B35&amp;"|*")</f>
        <v>1</v>
      </c>
      <c r="E35" s="19">
        <f>COUNTIFS(Matchs!$D$2:$D$78,E$27,Matchs!$C$2:$C$78,"*|"&amp;$B35&amp;"|*")</f>
        <v>0</v>
      </c>
      <c r="F35" s="19">
        <f>COUNTIFS(Matchs!$D$2:$D$78,F$27,Matchs!$C$2:$C$78,"*|"&amp;$B35&amp;"|*")</f>
        <v>1</v>
      </c>
      <c r="G35" s="19">
        <f>COUNTIFS(Matchs!$D$2:$D$78,G$27,Matchs!$C$2:$C$78,"*|"&amp;$B35&amp;"|*")</f>
        <v>1</v>
      </c>
      <c r="H35" s="19">
        <f>COUNTIFS(Matchs!$D$2:$D$78,H$27,Matchs!$C$2:$C$78,"*|"&amp;$B35&amp;"|*")</f>
        <v>0</v>
      </c>
      <c r="I35" s="19">
        <f>COUNTIFS(Matchs!$D$2:$D$78,I$27,Matchs!$C$2:$C$78,"*|"&amp;$B35&amp;"|*")</f>
        <v>1</v>
      </c>
      <c r="J35" s="19">
        <f>COUNTIFS(Matchs!$D$2:$D$78,J$27,Matchs!$C$2:$C$78,"*|"&amp;$B35&amp;"|*")</f>
        <v>1</v>
      </c>
      <c r="K35" s="19">
        <f>COUNTIFS(Matchs!$D$2:$D$78,K$27,Matchs!$C$2:$C$78,"*|"&amp;$B35&amp;"|*")</f>
        <v>1</v>
      </c>
      <c r="L35" s="19">
        <f>COUNTIFS(Matchs!$D$2:$D$78,L$27,Matchs!$C$2:$C$78,"*|"&amp;$B35&amp;"|*")</f>
        <v>1</v>
      </c>
      <c r="M35" s="19">
        <f>COUNTIFS(Matchs!$D$2:$D$78,M$27,Matchs!$C$2:$C$78,"*|"&amp;$B35&amp;"|*")</f>
        <v>1</v>
      </c>
      <c r="N35" s="19">
        <f>COUNTIFS(Matchs!$D$2:$D$78,N$27,Matchs!$C$2:$C$78,"*|"&amp;$B35&amp;"|*")</f>
        <v>1</v>
      </c>
      <c r="O35" s="19">
        <f>COUNTIFS(Matchs!$D$2:$D$78,O$27,Matchs!$C$2:$C$78,"*|"&amp;$B35&amp;"|*")</f>
        <v>1</v>
      </c>
      <c r="P35" s="19">
        <f>COUNTIFS(Matchs!$D$2:$D$78,P$27,Matchs!$C$2:$C$78,"*|"&amp;$B35&amp;"|*")</f>
        <v>1</v>
      </c>
      <c r="Q35" s="19">
        <f>COUNTIFS(Matchs!$D$2:$D$78,Q$27,Matchs!$C$2:$C$78,"*|"&amp;$B35&amp;"|*")</f>
        <v>1</v>
      </c>
      <c r="R35" s="20">
        <f>COUNTIFS(Matchs!$D$2:$D$78,R$27,Matchs!$C$2:$C$78,"*|"&amp;$B35&amp;"|*")</f>
        <v>1</v>
      </c>
    </row>
    <row r="36" spans="1:23" x14ac:dyDescent="0.25">
      <c r="A36" s="8">
        <f>COUNTIFS(Matchs!$C$2:$C$78,"*|"&amp;$B36&amp;"|*")</f>
        <v>14</v>
      </c>
      <c r="B36" s="7" t="str">
        <v>FrancaisVolantsNeuilly</v>
      </c>
      <c r="C36" s="18">
        <f>COUNTIFS(Matchs!$D$2:$D$78,C$27,Matchs!$C$2:$C$78,"*|"&amp;$B36&amp;"|*")</f>
        <v>1</v>
      </c>
      <c r="D36" s="19">
        <f>COUNTIFS(Matchs!$D$2:$D$78,D$27,Matchs!$C$2:$C$78,"*|"&amp;$B36&amp;"|*")</f>
        <v>1</v>
      </c>
      <c r="E36" s="19">
        <f>COUNTIFS(Matchs!$D$2:$D$78,E$27,Matchs!$C$2:$C$78,"*|"&amp;$B36&amp;"|*")</f>
        <v>1</v>
      </c>
      <c r="F36" s="19">
        <f>COUNTIFS(Matchs!$D$2:$D$78,F$27,Matchs!$C$2:$C$78,"*|"&amp;$B36&amp;"|*")</f>
        <v>1</v>
      </c>
      <c r="G36" s="19">
        <f>COUNTIFS(Matchs!$D$2:$D$78,G$27,Matchs!$C$2:$C$78,"*|"&amp;$B36&amp;"|*")</f>
        <v>1</v>
      </c>
      <c r="H36" s="19">
        <f>COUNTIFS(Matchs!$D$2:$D$78,H$27,Matchs!$C$2:$C$78,"*|"&amp;$B36&amp;"|*")</f>
        <v>1</v>
      </c>
      <c r="I36" s="19">
        <f>COUNTIFS(Matchs!$D$2:$D$78,I$27,Matchs!$C$2:$C$78,"*|"&amp;$B36&amp;"|*")</f>
        <v>1</v>
      </c>
      <c r="J36" s="19">
        <f>COUNTIFS(Matchs!$D$2:$D$78,J$27,Matchs!$C$2:$C$78,"*|"&amp;$B36&amp;"|*")</f>
        <v>1</v>
      </c>
      <c r="K36" s="19">
        <f>COUNTIFS(Matchs!$D$2:$D$78,K$27,Matchs!$C$2:$C$78,"*|"&amp;$B36&amp;"|*")</f>
        <v>1</v>
      </c>
      <c r="L36" s="19">
        <f>COUNTIFS(Matchs!$D$2:$D$78,L$27,Matchs!$C$2:$C$78,"*|"&amp;$B36&amp;"|*")</f>
        <v>1</v>
      </c>
      <c r="M36" s="19">
        <f>COUNTIFS(Matchs!$D$2:$D$78,M$27,Matchs!$C$2:$C$78,"*|"&amp;$B36&amp;"|*")</f>
        <v>1</v>
      </c>
      <c r="N36" s="19">
        <f>COUNTIFS(Matchs!$D$2:$D$78,N$27,Matchs!$C$2:$C$78,"*|"&amp;$B36&amp;"|*")</f>
        <v>0</v>
      </c>
      <c r="O36" s="19">
        <f>COUNTIFS(Matchs!$D$2:$D$78,O$27,Matchs!$C$2:$C$78,"*|"&amp;$B36&amp;"|*")</f>
        <v>0</v>
      </c>
      <c r="P36" s="19">
        <f>COUNTIFS(Matchs!$D$2:$D$78,P$27,Matchs!$C$2:$C$78,"*|"&amp;$B36&amp;"|*")</f>
        <v>1</v>
      </c>
      <c r="Q36" s="19">
        <f>COUNTIFS(Matchs!$D$2:$D$78,Q$27,Matchs!$C$2:$C$78,"*|"&amp;$B36&amp;"|*")</f>
        <v>1</v>
      </c>
      <c r="R36" s="20">
        <f>COUNTIFS(Matchs!$D$2:$D$78,R$27,Matchs!$C$2:$C$78,"*|"&amp;$B36&amp;"|*")</f>
        <v>1</v>
      </c>
    </row>
    <row r="37" spans="1:23" x14ac:dyDescent="0.25">
      <c r="A37" s="8">
        <f>COUNTIFS(Matchs!$C$2:$C$78,"*|"&amp;$B37&amp;"|*")</f>
        <v>14</v>
      </c>
      <c r="B37" s="7" t="str">
        <v>LuxembourgReims</v>
      </c>
      <c r="C37" s="18">
        <f>COUNTIFS(Matchs!$D$2:$D$78,C$27,Matchs!$C$2:$C$78,"*|"&amp;$B37&amp;"|*")</f>
        <v>1</v>
      </c>
      <c r="D37" s="19">
        <f>COUNTIFS(Matchs!$D$2:$D$78,D$27,Matchs!$C$2:$C$78,"*|"&amp;$B37&amp;"|*")</f>
        <v>1</v>
      </c>
      <c r="E37" s="19">
        <f>COUNTIFS(Matchs!$D$2:$D$78,E$27,Matchs!$C$2:$C$78,"*|"&amp;$B37&amp;"|*")</f>
        <v>1</v>
      </c>
      <c r="F37" s="19">
        <f>COUNTIFS(Matchs!$D$2:$D$78,F$27,Matchs!$C$2:$C$78,"*|"&amp;$B37&amp;"|*")</f>
        <v>1</v>
      </c>
      <c r="G37" s="19">
        <f>COUNTIFS(Matchs!$D$2:$D$78,G$27,Matchs!$C$2:$C$78,"*|"&amp;$B37&amp;"|*")</f>
        <v>0</v>
      </c>
      <c r="H37" s="19">
        <f>COUNTIFS(Matchs!$D$2:$D$78,H$27,Matchs!$C$2:$C$78,"*|"&amp;$B37&amp;"|*")</f>
        <v>1</v>
      </c>
      <c r="I37" s="19">
        <f>COUNTIFS(Matchs!$D$2:$D$78,I$27,Matchs!$C$2:$C$78,"*|"&amp;$B37&amp;"|*")</f>
        <v>1</v>
      </c>
      <c r="J37" s="19">
        <f>COUNTIFS(Matchs!$D$2:$D$78,J$27,Matchs!$C$2:$C$78,"*|"&amp;$B37&amp;"|*")</f>
        <v>1</v>
      </c>
      <c r="K37" s="19">
        <f>COUNTIFS(Matchs!$D$2:$D$78,K$27,Matchs!$C$2:$C$78,"*|"&amp;$B37&amp;"|*")</f>
        <v>1</v>
      </c>
      <c r="L37" s="19">
        <f>COUNTIFS(Matchs!$D$2:$D$78,L$27,Matchs!$C$2:$C$78,"*|"&amp;$B37&amp;"|*")</f>
        <v>1</v>
      </c>
      <c r="M37" s="19">
        <f>COUNTIFS(Matchs!$D$2:$D$78,M$27,Matchs!$C$2:$C$78,"*|"&amp;$B37&amp;"|*")</f>
        <v>1</v>
      </c>
      <c r="N37" s="19">
        <f>COUNTIFS(Matchs!$D$2:$D$78,N$27,Matchs!$C$2:$C$78,"*|"&amp;$B37&amp;"|*")</f>
        <v>1</v>
      </c>
      <c r="O37" s="19">
        <f>COUNTIFS(Matchs!$D$2:$D$78,O$27,Matchs!$C$2:$C$78,"*|"&amp;$B37&amp;"|*")</f>
        <v>1</v>
      </c>
      <c r="P37" s="19">
        <f>COUNTIFS(Matchs!$D$2:$D$78,P$27,Matchs!$C$2:$C$78,"*|"&amp;$B37&amp;"|*")</f>
        <v>0</v>
      </c>
      <c r="Q37" s="19">
        <f>COUNTIFS(Matchs!$D$2:$D$78,Q$27,Matchs!$C$2:$C$78,"*|"&amp;$B37&amp;"|*")</f>
        <v>1</v>
      </c>
      <c r="R37" s="20">
        <f>COUNTIFS(Matchs!$D$2:$D$78,R$27,Matchs!$C$2:$C$78,"*|"&amp;$B37&amp;"|*")</f>
        <v>1</v>
      </c>
    </row>
    <row r="38" spans="1:23" x14ac:dyDescent="0.25">
      <c r="A38" s="8">
        <f>COUNTIFS(Matchs!$C$2:$C$78,"*|"&amp;$B38&amp;"|*")</f>
        <v>14</v>
      </c>
      <c r="B38" s="7" t="str">
        <v>Rouen2</v>
      </c>
      <c r="C38" s="21">
        <f>COUNTIFS(Matchs!$D$2:$D$78,C$27,Matchs!$C$2:$C$78,"*|"&amp;$B38&amp;"|*")</f>
        <v>1</v>
      </c>
      <c r="D38" s="22">
        <f>COUNTIFS(Matchs!$D$2:$D$78,D$27,Matchs!$C$2:$C$78,"*|"&amp;$B38&amp;"|*")</f>
        <v>1</v>
      </c>
      <c r="E38" s="22">
        <f>COUNTIFS(Matchs!$D$2:$D$78,E$27,Matchs!$C$2:$C$78,"*|"&amp;$B38&amp;"|*")</f>
        <v>1</v>
      </c>
      <c r="F38" s="22">
        <f>COUNTIFS(Matchs!$D$2:$D$78,F$27,Matchs!$C$2:$C$78,"*|"&amp;$B38&amp;"|*")</f>
        <v>0</v>
      </c>
      <c r="G38" s="22">
        <f>COUNTIFS(Matchs!$D$2:$D$78,G$27,Matchs!$C$2:$C$78,"*|"&amp;$B38&amp;"|*")</f>
        <v>1</v>
      </c>
      <c r="H38" s="22">
        <f>COUNTIFS(Matchs!$D$2:$D$78,H$27,Matchs!$C$2:$C$78,"*|"&amp;$B38&amp;"|*")</f>
        <v>0</v>
      </c>
      <c r="I38" s="22">
        <f>COUNTIFS(Matchs!$D$2:$D$78,I$27,Matchs!$C$2:$C$78,"*|"&amp;$B38&amp;"|*")</f>
        <v>1</v>
      </c>
      <c r="J38" s="22">
        <f>COUNTIFS(Matchs!$D$2:$D$78,J$27,Matchs!$C$2:$C$78,"*|"&amp;$B38&amp;"|*")</f>
        <v>1</v>
      </c>
      <c r="K38" s="22">
        <f>COUNTIFS(Matchs!$D$2:$D$78,K$27,Matchs!$C$2:$C$78,"*|"&amp;$B38&amp;"|*")</f>
        <v>1</v>
      </c>
      <c r="L38" s="22">
        <f>COUNTIFS(Matchs!$D$2:$D$78,L$27,Matchs!$C$2:$C$78,"*|"&amp;$B38&amp;"|*")</f>
        <v>1</v>
      </c>
      <c r="M38" s="22">
        <f>COUNTIFS(Matchs!$D$2:$D$78,M$27,Matchs!$C$2:$C$78,"*|"&amp;$B38&amp;"|*")</f>
        <v>1</v>
      </c>
      <c r="N38" s="22">
        <f>COUNTIFS(Matchs!$D$2:$D$78,N$27,Matchs!$C$2:$C$78,"*|"&amp;$B38&amp;"|*")</f>
        <v>1</v>
      </c>
      <c r="O38" s="22">
        <f>COUNTIFS(Matchs!$D$2:$D$78,O$27,Matchs!$C$2:$C$78,"*|"&amp;$B38&amp;"|*")</f>
        <v>1</v>
      </c>
      <c r="P38" s="22">
        <f>COUNTIFS(Matchs!$D$2:$D$78,P$27,Matchs!$C$2:$C$78,"*|"&amp;$B38&amp;"|*")</f>
        <v>1</v>
      </c>
      <c r="Q38" s="22">
        <f>COUNTIFS(Matchs!$D$2:$D$78,Q$27,Matchs!$C$2:$C$78,"*|"&amp;$B38&amp;"|*")</f>
        <v>1</v>
      </c>
      <c r="R38" s="23">
        <f>COUNTIFS(Matchs!$D$2:$D$78,R$27,Matchs!$C$2:$C$78,"*|"&amp;$B38&amp;"|*")</f>
        <v>1</v>
      </c>
    </row>
    <row r="39" spans="1:23" x14ac:dyDescent="0.25">
      <c r="A39" s="8">
        <f>SUM(A28:A38)</f>
        <v>154</v>
      </c>
      <c r="C39" s="11">
        <f>COUNTIFS(Matchs!$D$2:$D$78,C$27,Matchs!$C$2:$C$78,"*|"&amp;$B39&amp;"|*")</f>
        <v>0</v>
      </c>
      <c r="D39" s="9"/>
      <c r="E39" s="9"/>
      <c r="F39" s="9"/>
      <c r="G39" s="9"/>
      <c r="H39" s="9"/>
      <c r="I39" s="9"/>
      <c r="J39" s="9"/>
      <c r="K39" s="9"/>
      <c r="L39" s="9"/>
      <c r="M39" s="9"/>
    </row>
    <row r="40" spans="1:23" x14ac:dyDescent="0.25"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</row>
    <row r="41" spans="1:23" x14ac:dyDescent="0.25"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</row>
    <row r="42" spans="1:23" x14ac:dyDescent="0.25"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</row>
    <row r="43" spans="1:23" x14ac:dyDescent="0.25"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</row>
    <row r="44" spans="1:23" x14ac:dyDescent="0.25"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</row>
    <row r="45" spans="1:23" x14ac:dyDescent="0.25"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</row>
    <row r="46" spans="1:23" x14ac:dyDescent="0.25">
      <c r="B46" s="7">
        <f ca="1">RANDBETWEEN(1,11)</f>
        <v>2</v>
      </c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</row>
    <row r="47" spans="1:23" x14ac:dyDescent="0.25"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</row>
    <row r="48" spans="1:23" x14ac:dyDescent="0.25"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</row>
    <row r="49" spans="3:13" x14ac:dyDescent="0.25"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</row>
  </sheetData>
  <conditionalFormatting sqref="C15:M25">
    <cfRule type="expression" dxfId="2" priority="1">
      <formula>AND(C15&lt;&gt;"",C2=0)</formula>
    </cfRule>
    <cfRule type="expression" dxfId="1" priority="2">
      <formula>AND(C15="",C2&lt;&gt;0)</formula>
    </cfRule>
    <cfRule type="expression" dxfId="0" priority="3">
      <formula>C2=0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A96E5B-EAE1-4475-9DE8-D1A3A9760796}">
  <sheetPr codeName="Feuil2"/>
  <dimension ref="A1:M54"/>
  <sheetViews>
    <sheetView tabSelected="1" zoomScaleNormal="100" workbookViewId="0"/>
  </sheetViews>
  <sheetFormatPr defaultColWidth="11.42578125" defaultRowHeight="15" x14ac:dyDescent="0.25"/>
  <cols>
    <col min="1" max="1" width="11.42578125" style="3"/>
    <col min="2" max="2" width="11.5703125" style="40"/>
    <col min="3" max="3" width="39.5703125" style="3" bestFit="1" customWidth="1"/>
    <col min="4" max="5" width="54" style="3" bestFit="1" customWidth="1"/>
    <col min="6" max="6" width="50.5703125" style="3" bestFit="1" customWidth="1"/>
    <col min="7" max="7" width="44" style="3" bestFit="1" customWidth="1"/>
    <col min="8" max="11" width="12.5703125" style="3" bestFit="1" customWidth="1"/>
    <col min="12" max="13" width="13.5703125" style="3" bestFit="1" customWidth="1"/>
    <col min="14" max="16384" width="11.42578125" style="3"/>
  </cols>
  <sheetData>
    <row r="1" spans="1:13" x14ac:dyDescent="0.25">
      <c r="A1" s="3" t="s">
        <v>11</v>
      </c>
      <c r="B1" s="40" t="s">
        <v>92</v>
      </c>
      <c r="C1" s="3" t="s">
        <v>93</v>
      </c>
      <c r="D1" s="3" t="s">
        <v>94</v>
      </c>
      <c r="E1" s="3" t="s">
        <v>95</v>
      </c>
      <c r="F1" s="3" t="s">
        <v>96</v>
      </c>
      <c r="G1" s="3" t="s">
        <v>97</v>
      </c>
      <c r="H1" s="3" t="s">
        <v>98</v>
      </c>
      <c r="I1" s="3" t="s">
        <v>99</v>
      </c>
      <c r="J1" s="3" t="s">
        <v>100</v>
      </c>
      <c r="K1" s="3" t="s">
        <v>101</v>
      </c>
      <c r="L1" s="3" t="s">
        <v>102</v>
      </c>
      <c r="M1" s="3" t="s">
        <v>103</v>
      </c>
    </row>
    <row r="2" spans="1:13" x14ac:dyDescent="0.25">
      <c r="A2" s="42">
        <v>45550</v>
      </c>
      <c r="B2" s="40">
        <f>COUNTIF(Tabel2[Date],TBL_Dates[[#This Row],[DATES]])</f>
        <v>5</v>
      </c>
      <c r="C2" s="3" t="s">
        <v>62</v>
      </c>
      <c r="D2" s="3" t="s">
        <v>83</v>
      </c>
      <c r="E2" s="3" t="s">
        <v>64</v>
      </c>
      <c r="F2" s="3" t="s">
        <v>46</v>
      </c>
      <c r="G2" s="3" t="s">
        <v>66</v>
      </c>
      <c r="H2" s="3" t="s">
        <v>105</v>
      </c>
      <c r="I2" s="3" t="s">
        <v>105</v>
      </c>
      <c r="J2" s="3" t="s">
        <v>105</v>
      </c>
      <c r="K2" s="3" t="s">
        <v>105</v>
      </c>
      <c r="L2" s="3" t="s">
        <v>105</v>
      </c>
      <c r="M2" s="3" t="s">
        <v>105</v>
      </c>
    </row>
    <row r="3" spans="1:13" x14ac:dyDescent="0.25">
      <c r="A3" s="42">
        <v>45557</v>
      </c>
      <c r="B3" s="40">
        <f>COUNTIF(Tabel2[Date],TBL_Dates[[#This Row],[DATES]])</f>
        <v>5</v>
      </c>
      <c r="C3" s="3" t="s">
        <v>57</v>
      </c>
      <c r="D3" s="3" t="s">
        <v>49</v>
      </c>
      <c r="E3" s="3" t="s">
        <v>20</v>
      </c>
      <c r="F3" s="3" t="s">
        <v>51</v>
      </c>
      <c r="G3" s="3" t="s">
        <v>108</v>
      </c>
      <c r="H3" s="3" t="s">
        <v>105</v>
      </c>
      <c r="I3" s="3" t="s">
        <v>105</v>
      </c>
      <c r="J3" s="3" t="s">
        <v>105</v>
      </c>
      <c r="K3" s="3" t="s">
        <v>105</v>
      </c>
      <c r="L3" s="3" t="s">
        <v>105</v>
      </c>
      <c r="M3" s="3" t="s">
        <v>105</v>
      </c>
    </row>
    <row r="4" spans="1:13" x14ac:dyDescent="0.25">
      <c r="A4" s="42">
        <v>45564</v>
      </c>
      <c r="B4" s="40">
        <f>COUNTIF(Tabel2[Date],TBL_Dates[[#This Row],[DATES]])</f>
        <v>5</v>
      </c>
      <c r="C4" s="3" t="s">
        <v>52</v>
      </c>
      <c r="D4" s="3" t="s">
        <v>38</v>
      </c>
      <c r="E4" s="3" t="s">
        <v>74</v>
      </c>
      <c r="F4" s="3" t="s">
        <v>29</v>
      </c>
      <c r="G4" s="3" t="s">
        <v>76</v>
      </c>
      <c r="H4" s="3" t="s">
        <v>105</v>
      </c>
      <c r="I4" s="3" t="s">
        <v>105</v>
      </c>
      <c r="J4" s="3" t="s">
        <v>105</v>
      </c>
      <c r="K4" s="3" t="s">
        <v>105</v>
      </c>
      <c r="L4" s="3" t="s">
        <v>105</v>
      </c>
      <c r="M4" s="3" t="s">
        <v>105</v>
      </c>
    </row>
    <row r="5" spans="1:13" x14ac:dyDescent="0.25">
      <c r="A5" s="42">
        <v>45571</v>
      </c>
      <c r="B5" s="40">
        <f>COUNTIF(Tabel2[Date],TBL_Dates[[#This Row],[DATES]])</f>
        <v>5</v>
      </c>
      <c r="C5" s="3" t="s">
        <v>42</v>
      </c>
      <c r="D5" s="3" t="s">
        <v>63</v>
      </c>
      <c r="E5" s="3" t="s">
        <v>54</v>
      </c>
      <c r="F5" s="3" t="s">
        <v>45</v>
      </c>
      <c r="G5" s="3" t="s">
        <v>88</v>
      </c>
      <c r="H5" s="3" t="s">
        <v>105</v>
      </c>
      <c r="I5" s="3" t="s">
        <v>105</v>
      </c>
      <c r="J5" s="3" t="s">
        <v>105</v>
      </c>
      <c r="K5" s="3" t="s">
        <v>105</v>
      </c>
      <c r="L5" s="3" t="s">
        <v>105</v>
      </c>
      <c r="M5" s="3" t="s">
        <v>105</v>
      </c>
    </row>
    <row r="6" spans="1:13" x14ac:dyDescent="0.25">
      <c r="A6" s="42">
        <v>45578</v>
      </c>
      <c r="B6" s="40">
        <f>COUNTIF(Tabel2[Date],TBL_Dates[[#This Row],[DATES]])</f>
        <v>5</v>
      </c>
      <c r="C6" s="3" t="s">
        <v>17</v>
      </c>
      <c r="D6" s="3" t="s">
        <v>23</v>
      </c>
      <c r="E6" s="3" t="s">
        <v>19</v>
      </c>
      <c r="F6" s="3" t="s">
        <v>71</v>
      </c>
      <c r="G6" s="3" t="s">
        <v>61</v>
      </c>
      <c r="H6" s="3" t="s">
        <v>105</v>
      </c>
      <c r="I6" s="3" t="s">
        <v>105</v>
      </c>
      <c r="J6" s="3" t="s">
        <v>105</v>
      </c>
      <c r="K6" s="3" t="s">
        <v>105</v>
      </c>
      <c r="L6" s="3" t="s">
        <v>105</v>
      </c>
      <c r="M6" s="3" t="s">
        <v>105</v>
      </c>
    </row>
    <row r="7" spans="1:13" x14ac:dyDescent="0.25">
      <c r="A7" s="42">
        <v>45584</v>
      </c>
      <c r="B7" s="40">
        <f>COUNTIF(Tabel2[Date],TBL_Dates[[#This Row],[DATES]])</f>
        <v>4</v>
      </c>
      <c r="C7" s="3" t="s">
        <v>72</v>
      </c>
      <c r="D7" s="3" t="s">
        <v>48</v>
      </c>
      <c r="E7" s="3" t="s">
        <v>28</v>
      </c>
      <c r="F7" s="3" t="s">
        <v>35</v>
      </c>
      <c r="G7" s="3" t="s">
        <v>105</v>
      </c>
      <c r="H7" s="3" t="s">
        <v>105</v>
      </c>
      <c r="I7" s="3" t="s">
        <v>105</v>
      </c>
      <c r="J7" s="3" t="s">
        <v>105</v>
      </c>
      <c r="K7" s="3" t="s">
        <v>105</v>
      </c>
      <c r="L7" s="3" t="s">
        <v>105</v>
      </c>
      <c r="M7" s="3" t="s">
        <v>105</v>
      </c>
    </row>
    <row r="8" spans="1:13" x14ac:dyDescent="0.25">
      <c r="A8" s="42">
        <v>45605</v>
      </c>
      <c r="B8" s="40">
        <f>COUNTIF(Tabel2[Date],TBL_Dates[[#This Row],[DATES]])</f>
        <v>4</v>
      </c>
      <c r="C8" s="3" t="s">
        <v>22</v>
      </c>
      <c r="D8" s="3" t="s">
        <v>78</v>
      </c>
      <c r="E8" s="3" t="s">
        <v>31</v>
      </c>
      <c r="F8" s="3" t="s">
        <v>90</v>
      </c>
      <c r="G8" s="3" t="s">
        <v>105</v>
      </c>
      <c r="H8" s="3" t="s">
        <v>105</v>
      </c>
      <c r="I8" s="3" t="s">
        <v>105</v>
      </c>
      <c r="J8" s="3" t="s">
        <v>105</v>
      </c>
      <c r="K8" s="3" t="s">
        <v>105</v>
      </c>
      <c r="L8" s="3" t="s">
        <v>105</v>
      </c>
      <c r="M8" s="3" t="s">
        <v>105</v>
      </c>
    </row>
    <row r="9" spans="1:13" x14ac:dyDescent="0.25">
      <c r="A9" s="42">
        <v>45613</v>
      </c>
      <c r="B9" s="40">
        <f>COUNTIF(Tabel2[Date],TBL_Dates[[#This Row],[DATES]])</f>
        <v>5</v>
      </c>
      <c r="C9" s="3" t="s">
        <v>82</v>
      </c>
      <c r="D9" s="3" t="s">
        <v>39</v>
      </c>
      <c r="E9" s="3" t="s">
        <v>30</v>
      </c>
      <c r="F9" s="3" t="s">
        <v>56</v>
      </c>
      <c r="G9" s="3" t="s">
        <v>106</v>
      </c>
      <c r="H9" s="3" t="s">
        <v>105</v>
      </c>
      <c r="I9" s="3" t="s">
        <v>105</v>
      </c>
      <c r="J9" s="3" t="s">
        <v>105</v>
      </c>
      <c r="K9" s="3" t="s">
        <v>105</v>
      </c>
      <c r="L9" s="3" t="s">
        <v>105</v>
      </c>
      <c r="M9" s="3" t="s">
        <v>105</v>
      </c>
    </row>
    <row r="10" spans="1:13" x14ac:dyDescent="0.25">
      <c r="A10" s="42">
        <v>45620</v>
      </c>
      <c r="B10" s="40">
        <f>COUNTIF(Tabel2[Date],TBL_Dates[[#This Row],[DATES]])</f>
        <v>5</v>
      </c>
      <c r="C10" s="3" t="s">
        <v>33</v>
      </c>
      <c r="D10" s="3" t="s">
        <v>24</v>
      </c>
      <c r="E10" s="3" t="s">
        <v>59</v>
      </c>
      <c r="F10" s="3" t="s">
        <v>65</v>
      </c>
      <c r="G10" s="3" t="s">
        <v>41</v>
      </c>
      <c r="H10" s="3" t="s">
        <v>105</v>
      </c>
      <c r="I10" s="3" t="s">
        <v>105</v>
      </c>
      <c r="J10" s="3" t="s">
        <v>105</v>
      </c>
      <c r="K10" s="3" t="s">
        <v>105</v>
      </c>
      <c r="L10" s="3" t="s">
        <v>105</v>
      </c>
      <c r="M10" s="3" t="s">
        <v>105</v>
      </c>
    </row>
    <row r="11" spans="1:13" x14ac:dyDescent="0.25">
      <c r="A11" s="42">
        <v>45627</v>
      </c>
      <c r="B11" s="40">
        <f>COUNTIF(Tabel2[Date],TBL_Dates[[#This Row],[DATES]])</f>
        <v>5</v>
      </c>
      <c r="C11" s="3" t="s">
        <v>73</v>
      </c>
      <c r="D11" s="3" t="s">
        <v>34</v>
      </c>
      <c r="E11" s="3" t="s">
        <v>25</v>
      </c>
      <c r="F11" s="3" t="s">
        <v>86</v>
      </c>
      <c r="G11" s="3" t="s">
        <v>81</v>
      </c>
      <c r="H11" s="3" t="s">
        <v>105</v>
      </c>
      <c r="I11" s="3" t="s">
        <v>105</v>
      </c>
      <c r="J11" s="3" t="s">
        <v>105</v>
      </c>
      <c r="K11" s="3" t="s">
        <v>105</v>
      </c>
      <c r="L11" s="3" t="s">
        <v>105</v>
      </c>
      <c r="M11" s="3" t="s">
        <v>105</v>
      </c>
    </row>
    <row r="12" spans="1:13" x14ac:dyDescent="0.25">
      <c r="A12" s="42">
        <v>45634</v>
      </c>
      <c r="B12" s="40">
        <f>COUNTIF(Tabel2[Date],TBL_Dates[[#This Row],[DATES]])</f>
        <v>5</v>
      </c>
      <c r="C12" s="3" t="s">
        <v>47</v>
      </c>
      <c r="D12" s="3" t="s">
        <v>68</v>
      </c>
      <c r="E12" s="3" t="s">
        <v>69</v>
      </c>
      <c r="F12" s="3" t="s">
        <v>70</v>
      </c>
      <c r="G12" s="3" t="s">
        <v>87</v>
      </c>
      <c r="H12" s="3" t="s">
        <v>105</v>
      </c>
      <c r="I12" s="3" t="s">
        <v>105</v>
      </c>
      <c r="J12" s="3" t="s">
        <v>105</v>
      </c>
      <c r="K12" s="3" t="s">
        <v>105</v>
      </c>
      <c r="L12" s="3" t="s">
        <v>105</v>
      </c>
      <c r="M12" s="3" t="s">
        <v>105</v>
      </c>
    </row>
    <row r="13" spans="1:13" x14ac:dyDescent="0.25">
      <c r="A13" s="42">
        <v>45641</v>
      </c>
      <c r="B13" s="40">
        <f>COUNTIF(Tabel2[Date],TBL_Dates[[#This Row],[DATES]])</f>
        <v>5</v>
      </c>
      <c r="C13" s="3" t="s">
        <v>27</v>
      </c>
      <c r="D13" s="3" t="s">
        <v>58</v>
      </c>
      <c r="E13" s="3" t="s">
        <v>75</v>
      </c>
      <c r="F13" s="3" t="s">
        <v>26</v>
      </c>
      <c r="G13" s="3" t="s">
        <v>107</v>
      </c>
      <c r="H13" s="3" t="s">
        <v>105</v>
      </c>
      <c r="I13" s="3" t="s">
        <v>105</v>
      </c>
      <c r="J13" s="3" t="s">
        <v>105</v>
      </c>
      <c r="K13" s="3" t="s">
        <v>105</v>
      </c>
      <c r="L13" s="3" t="s">
        <v>105</v>
      </c>
      <c r="M13" s="3" t="s">
        <v>105</v>
      </c>
    </row>
    <row r="14" spans="1:13" x14ac:dyDescent="0.25">
      <c r="A14" s="42">
        <v>45669</v>
      </c>
      <c r="B14" s="40">
        <f>COUNTIF(Tabel2[Date],TBL_Dates[[#This Row],[DATES]])</f>
        <v>5</v>
      </c>
      <c r="C14" s="3" t="s">
        <v>18</v>
      </c>
      <c r="D14" s="3" t="s">
        <v>37</v>
      </c>
      <c r="E14" s="3" t="s">
        <v>44</v>
      </c>
      <c r="F14" s="3" t="s">
        <v>85</v>
      </c>
      <c r="G14" s="3" t="s">
        <v>50</v>
      </c>
      <c r="H14" s="3" t="s">
        <v>105</v>
      </c>
      <c r="I14" s="3" t="s">
        <v>105</v>
      </c>
      <c r="J14" s="3" t="s">
        <v>105</v>
      </c>
      <c r="K14" s="3" t="s">
        <v>105</v>
      </c>
      <c r="L14" s="3" t="s">
        <v>105</v>
      </c>
      <c r="M14" s="3" t="s">
        <v>105</v>
      </c>
    </row>
    <row r="15" spans="1:13" x14ac:dyDescent="0.25">
      <c r="A15" s="42">
        <v>45676</v>
      </c>
      <c r="B15" s="40">
        <f>COUNTIF(Tabel2[Date],TBL_Dates[[#This Row],[DATES]])</f>
        <v>4</v>
      </c>
      <c r="C15" s="3" t="s">
        <v>67</v>
      </c>
      <c r="D15" s="3" t="s">
        <v>43</v>
      </c>
      <c r="E15" s="3" t="s">
        <v>40</v>
      </c>
      <c r="F15" s="3" t="s">
        <v>36</v>
      </c>
      <c r="G15" s="3" t="s">
        <v>105</v>
      </c>
      <c r="H15" s="3" t="s">
        <v>105</v>
      </c>
      <c r="I15" s="3" t="s">
        <v>105</v>
      </c>
      <c r="J15" s="3" t="s">
        <v>105</v>
      </c>
      <c r="K15" s="3" t="s">
        <v>105</v>
      </c>
      <c r="L15" s="3" t="s">
        <v>105</v>
      </c>
      <c r="M15" s="3" t="s">
        <v>105</v>
      </c>
    </row>
    <row r="16" spans="1:13" x14ac:dyDescent="0.25">
      <c r="A16" s="42">
        <v>45683</v>
      </c>
      <c r="B16" s="40">
        <f>COUNTIF(Tabel2[Date],TBL_Dates[[#This Row],[DATES]])</f>
        <v>5</v>
      </c>
      <c r="C16" s="3" t="s">
        <v>32</v>
      </c>
      <c r="D16" s="3" t="s">
        <v>79</v>
      </c>
      <c r="E16" s="3" t="s">
        <v>80</v>
      </c>
      <c r="F16" s="3" t="s">
        <v>21</v>
      </c>
      <c r="G16" s="3" t="s">
        <v>89</v>
      </c>
      <c r="H16" s="3" t="s">
        <v>105</v>
      </c>
      <c r="I16" s="3" t="s">
        <v>105</v>
      </c>
      <c r="J16" s="3" t="s">
        <v>105</v>
      </c>
      <c r="K16" s="3" t="s">
        <v>105</v>
      </c>
      <c r="L16" s="3" t="s">
        <v>105</v>
      </c>
      <c r="M16" s="3" t="s">
        <v>105</v>
      </c>
    </row>
    <row r="17" spans="1:13" x14ac:dyDescent="0.25">
      <c r="A17" s="42">
        <v>45690</v>
      </c>
      <c r="B17" s="40">
        <f>COUNTIF(Tabel2[Date],TBL_Dates[[#This Row],[DATES]])</f>
        <v>5</v>
      </c>
      <c r="C17" s="43" t="s">
        <v>77</v>
      </c>
      <c r="D17" s="3" t="s">
        <v>53</v>
      </c>
      <c r="E17" s="3" t="s">
        <v>84</v>
      </c>
      <c r="F17" s="3" t="s">
        <v>55</v>
      </c>
      <c r="G17" s="3" t="s">
        <v>60</v>
      </c>
      <c r="H17" s="3" t="s">
        <v>105</v>
      </c>
      <c r="I17" s="3" t="s">
        <v>105</v>
      </c>
      <c r="J17" s="3" t="s">
        <v>105</v>
      </c>
      <c r="K17" s="3" t="s">
        <v>105</v>
      </c>
      <c r="L17" s="3" t="s">
        <v>105</v>
      </c>
      <c r="M17" s="3" t="s">
        <v>105</v>
      </c>
    </row>
    <row r="18" spans="1:13" x14ac:dyDescent="0.25">
      <c r="A18" s="42"/>
    </row>
    <row r="19" spans="1:13" x14ac:dyDescent="0.25">
      <c r="A19" s="42"/>
    </row>
    <row r="20" spans="1:13" x14ac:dyDescent="0.25">
      <c r="A20" s="42"/>
    </row>
    <row r="21" spans="1:13" x14ac:dyDescent="0.25">
      <c r="A21" s="42"/>
    </row>
    <row r="22" spans="1:13" x14ac:dyDescent="0.25">
      <c r="A22" s="42"/>
    </row>
    <row r="23" spans="1:13" x14ac:dyDescent="0.25">
      <c r="A23" s="39"/>
    </row>
    <row r="24" spans="1:13" x14ac:dyDescent="0.25">
      <c r="A24" s="39"/>
    </row>
    <row r="25" spans="1:13" x14ac:dyDescent="0.25">
      <c r="A25" s="39"/>
    </row>
    <row r="26" spans="1:13" x14ac:dyDescent="0.25">
      <c r="A26" s="39"/>
    </row>
    <row r="27" spans="1:13" x14ac:dyDescent="0.25">
      <c r="A27" s="39"/>
    </row>
    <row r="28" spans="1:13" x14ac:dyDescent="0.25">
      <c r="A28" s="39"/>
    </row>
    <row r="29" spans="1:13" x14ac:dyDescent="0.25">
      <c r="A29" s="39"/>
    </row>
    <row r="30" spans="1:13" x14ac:dyDescent="0.25">
      <c r="A30" s="39"/>
    </row>
    <row r="31" spans="1:13" x14ac:dyDescent="0.25">
      <c r="A31" s="39"/>
    </row>
    <row r="32" spans="1:13" x14ac:dyDescent="0.25">
      <c r="A32" s="39"/>
    </row>
    <row r="33" spans="1:1" x14ac:dyDescent="0.25">
      <c r="A33" s="39"/>
    </row>
    <row r="34" spans="1:1" x14ac:dyDescent="0.25">
      <c r="A34" s="39"/>
    </row>
    <row r="35" spans="1:1" x14ac:dyDescent="0.25">
      <c r="A35" s="39"/>
    </row>
    <row r="36" spans="1:1" x14ac:dyDescent="0.25">
      <c r="A36" s="39"/>
    </row>
    <row r="37" spans="1:1" x14ac:dyDescent="0.25">
      <c r="A37" s="39"/>
    </row>
    <row r="38" spans="1:1" x14ac:dyDescent="0.25">
      <c r="A38" s="39"/>
    </row>
    <row r="39" spans="1:1" x14ac:dyDescent="0.25">
      <c r="A39" s="39"/>
    </row>
    <row r="40" spans="1:1" x14ac:dyDescent="0.25">
      <c r="A40" s="39"/>
    </row>
    <row r="41" spans="1:1" x14ac:dyDescent="0.25">
      <c r="A41" s="39"/>
    </row>
    <row r="42" spans="1:1" x14ac:dyDescent="0.25">
      <c r="A42" s="39"/>
    </row>
    <row r="43" spans="1:1" x14ac:dyDescent="0.25">
      <c r="A43" s="39"/>
    </row>
    <row r="44" spans="1:1" x14ac:dyDescent="0.25">
      <c r="A44" s="39"/>
    </row>
    <row r="45" spans="1:1" x14ac:dyDescent="0.25">
      <c r="A45" s="39"/>
    </row>
    <row r="46" spans="1:1" x14ac:dyDescent="0.25">
      <c r="A46" s="39"/>
    </row>
    <row r="47" spans="1:1" x14ac:dyDescent="0.25">
      <c r="A47" s="39"/>
    </row>
    <row r="48" spans="1:1" x14ac:dyDescent="0.25">
      <c r="A48" s="39"/>
    </row>
    <row r="49" spans="1:1" x14ac:dyDescent="0.25">
      <c r="A49" s="39"/>
    </row>
    <row r="50" spans="1:1" x14ac:dyDescent="0.25">
      <c r="A50" s="39"/>
    </row>
    <row r="51" spans="1:1" x14ac:dyDescent="0.25">
      <c r="A51" s="39"/>
    </row>
    <row r="52" spans="1:1" x14ac:dyDescent="0.25">
      <c r="A52" s="39"/>
    </row>
    <row r="53" spans="1:1" x14ac:dyDescent="0.25">
      <c r="A53" s="39"/>
    </row>
    <row r="54" spans="1:1" x14ac:dyDescent="0.25">
      <c r="A54" s="39"/>
    </row>
  </sheetData>
  <sortState xmlns:xlrd2="http://schemas.microsoft.com/office/spreadsheetml/2017/richdata2" ref="B1:C56">
    <sortCondition ref="B1:B56"/>
  </sortState>
  <phoneticPr fontId="6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7</vt:i4>
      </vt:variant>
    </vt:vector>
  </HeadingPairs>
  <TitlesOfParts>
    <vt:vector size="11" baseType="lpstr">
      <vt:lpstr>Matchs (2)</vt:lpstr>
      <vt:lpstr>Matchs</vt:lpstr>
      <vt:lpstr>Brouillon</vt:lpstr>
      <vt:lpstr>Dates</vt:lpstr>
      <vt:lpstr>EquipeA</vt:lpstr>
      <vt:lpstr>MesDates</vt:lpstr>
      <vt:lpstr>Nombre</vt:lpstr>
      <vt:lpstr>Penalites</vt:lpstr>
      <vt:lpstr>Plage1</vt:lpstr>
      <vt:lpstr>Plage2</vt:lpstr>
      <vt:lpstr>Plage3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HERVE</dc:creator>
  <cp:lastModifiedBy>Bart Strubbe</cp:lastModifiedBy>
  <dcterms:created xsi:type="dcterms:W3CDTF">2024-07-30T16:12:44Z</dcterms:created>
  <dcterms:modified xsi:type="dcterms:W3CDTF">2024-08-01T14:52:14Z</dcterms:modified>
</cp:coreProperties>
</file>