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517892EB-E681-4D26-BEAB-0921F2CC36DF}" xr6:coauthVersionLast="47" xr6:coauthVersionMax="47" xr10:uidLastSave="{00000000-0000-0000-0000-000000000000}"/>
  <bookViews>
    <workbookView xWindow="-120" yWindow="-120" windowWidth="29040" windowHeight="15990" xr2:uid="{9830BFB3-1C58-4FBE-99FC-BCA24A31FF9C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4" i="1" l="1"/>
  <c r="B65" i="1" s="1"/>
  <c r="G64" i="1"/>
  <c r="H64" i="1"/>
  <c r="I64" i="1"/>
  <c r="J64" i="1"/>
  <c r="K64" i="1"/>
  <c r="G65" i="1"/>
  <c r="I65" i="1" s="1"/>
  <c r="H65" i="1"/>
  <c r="J65" i="1"/>
  <c r="G66" i="1"/>
  <c r="H66" i="1"/>
  <c r="I66" i="1"/>
  <c r="J66" i="1"/>
  <c r="G67" i="1"/>
  <c r="H67" i="1"/>
  <c r="I67" i="1"/>
  <c r="J67" i="1"/>
  <c r="G68" i="1"/>
  <c r="H68" i="1"/>
  <c r="I68" i="1"/>
  <c r="J68" i="1"/>
  <c r="G69" i="1"/>
  <c r="I69" i="1" s="1"/>
  <c r="H69" i="1"/>
  <c r="J69" i="1"/>
  <c r="G70" i="1"/>
  <c r="H70" i="1"/>
  <c r="I70" i="1"/>
  <c r="J70" i="1"/>
  <c r="G71" i="1"/>
  <c r="I71" i="1" s="1"/>
  <c r="H71" i="1"/>
  <c r="J71" i="1"/>
  <c r="G72" i="1"/>
  <c r="H72" i="1"/>
  <c r="I72" i="1"/>
  <c r="J72" i="1"/>
  <c r="G73" i="1"/>
  <c r="I73" i="1" s="1"/>
  <c r="H73" i="1"/>
  <c r="J73" i="1"/>
  <c r="G74" i="1"/>
  <c r="H74" i="1"/>
  <c r="I74" i="1"/>
  <c r="J74" i="1"/>
  <c r="B43" i="1"/>
  <c r="B44" i="1" s="1"/>
  <c r="G43" i="1"/>
  <c r="H43" i="1"/>
  <c r="I43" i="1"/>
  <c r="J43" i="1"/>
  <c r="K43" i="1"/>
  <c r="G44" i="1"/>
  <c r="I44" i="1" s="1"/>
  <c r="H44" i="1"/>
  <c r="J44" i="1"/>
  <c r="G45" i="1"/>
  <c r="H45" i="1"/>
  <c r="I45" i="1"/>
  <c r="J45" i="1"/>
  <c r="G46" i="1"/>
  <c r="I46" i="1" s="1"/>
  <c r="H46" i="1"/>
  <c r="J46" i="1"/>
  <c r="G47" i="1"/>
  <c r="H47" i="1"/>
  <c r="I47" i="1"/>
  <c r="J47" i="1"/>
  <c r="G48" i="1"/>
  <c r="I48" i="1" s="1"/>
  <c r="H48" i="1"/>
  <c r="J48" i="1"/>
  <c r="G49" i="1"/>
  <c r="H49" i="1"/>
  <c r="I49" i="1"/>
  <c r="J49" i="1"/>
  <c r="G50" i="1"/>
  <c r="I50" i="1" s="1"/>
  <c r="H50" i="1"/>
  <c r="J50" i="1"/>
  <c r="G51" i="1"/>
  <c r="H51" i="1"/>
  <c r="I51" i="1"/>
  <c r="J51" i="1"/>
  <c r="G52" i="1"/>
  <c r="I52" i="1" s="1"/>
  <c r="H52" i="1"/>
  <c r="J52" i="1"/>
  <c r="G53" i="1"/>
  <c r="H53" i="1"/>
  <c r="I53" i="1"/>
  <c r="J53" i="1"/>
  <c r="G54" i="1"/>
  <c r="I54" i="1" s="1"/>
  <c r="H54" i="1"/>
  <c r="J54" i="1"/>
  <c r="G55" i="1"/>
  <c r="H55" i="1"/>
  <c r="I55" i="1"/>
  <c r="J55" i="1"/>
  <c r="G56" i="1"/>
  <c r="I56" i="1" s="1"/>
  <c r="H56" i="1"/>
  <c r="J56" i="1"/>
  <c r="G57" i="1"/>
  <c r="H57" i="1"/>
  <c r="I57" i="1"/>
  <c r="J57" i="1"/>
  <c r="G58" i="1"/>
  <c r="I58" i="1" s="1"/>
  <c r="H58" i="1"/>
  <c r="J58" i="1"/>
  <c r="G59" i="1"/>
  <c r="H59" i="1"/>
  <c r="I59" i="1"/>
  <c r="J59" i="1"/>
  <c r="G60" i="1"/>
  <c r="I60" i="1" s="1"/>
  <c r="H60" i="1"/>
  <c r="J60" i="1"/>
  <c r="G61" i="1"/>
  <c r="H61" i="1"/>
  <c r="I61" i="1"/>
  <c r="J61" i="1"/>
  <c r="G62" i="1"/>
  <c r="I62" i="1" s="1"/>
  <c r="H62" i="1"/>
  <c r="J62" i="1"/>
  <c r="G63" i="1"/>
  <c r="H63" i="1"/>
  <c r="I63" i="1"/>
  <c r="J63" i="1"/>
  <c r="B34" i="1"/>
  <c r="B35" i="1" s="1"/>
  <c r="G34" i="1"/>
  <c r="H34" i="1"/>
  <c r="I34" i="1"/>
  <c r="J34" i="1"/>
  <c r="K34" i="1"/>
  <c r="G35" i="1"/>
  <c r="I35" i="1" s="1"/>
  <c r="H35" i="1"/>
  <c r="J35" i="1"/>
  <c r="G36" i="1"/>
  <c r="H36" i="1"/>
  <c r="I36" i="1"/>
  <c r="J36" i="1"/>
  <c r="G37" i="1"/>
  <c r="I37" i="1" s="1"/>
  <c r="H37" i="1"/>
  <c r="J37" i="1"/>
  <c r="G38" i="1"/>
  <c r="H38" i="1"/>
  <c r="I38" i="1"/>
  <c r="J38" i="1"/>
  <c r="G39" i="1"/>
  <c r="I39" i="1" s="1"/>
  <c r="H39" i="1"/>
  <c r="J39" i="1"/>
  <c r="G40" i="1"/>
  <c r="H40" i="1"/>
  <c r="I40" i="1"/>
  <c r="J40" i="1"/>
  <c r="G41" i="1"/>
  <c r="I41" i="1" s="1"/>
  <c r="H41" i="1"/>
  <c r="J41" i="1"/>
  <c r="G42" i="1"/>
  <c r="H42" i="1"/>
  <c r="I42" i="1"/>
  <c r="J42" i="1"/>
  <c r="B33" i="1"/>
  <c r="G33" i="1"/>
  <c r="H33" i="1"/>
  <c r="I33" i="1" s="1"/>
  <c r="J33" i="1"/>
  <c r="K33" i="1"/>
  <c r="K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" i="1"/>
  <c r="K4" i="1" s="1"/>
  <c r="B5" i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4" i="1"/>
  <c r="G10" i="1"/>
  <c r="H10" i="1"/>
  <c r="I10" i="1"/>
  <c r="G11" i="1"/>
  <c r="I11" i="1" s="1"/>
  <c r="H11" i="1"/>
  <c r="G12" i="1"/>
  <c r="H12" i="1"/>
  <c r="I12" i="1" s="1"/>
  <c r="G13" i="1"/>
  <c r="H13" i="1"/>
  <c r="G14" i="1"/>
  <c r="H14" i="1"/>
  <c r="I14" i="1" s="1"/>
  <c r="G15" i="1"/>
  <c r="H15" i="1"/>
  <c r="G16" i="1"/>
  <c r="H16" i="1"/>
  <c r="G17" i="1"/>
  <c r="H17" i="1"/>
  <c r="G18" i="1"/>
  <c r="H18" i="1"/>
  <c r="I18" i="1" s="1"/>
  <c r="G19" i="1"/>
  <c r="I19" i="1" s="1"/>
  <c r="H19" i="1"/>
  <c r="G20" i="1"/>
  <c r="H20" i="1"/>
  <c r="G21" i="1"/>
  <c r="H21" i="1"/>
  <c r="G22" i="1"/>
  <c r="H22" i="1"/>
  <c r="G23" i="1"/>
  <c r="H23" i="1"/>
  <c r="G24" i="1"/>
  <c r="H24" i="1"/>
  <c r="G25" i="1"/>
  <c r="H25" i="1"/>
  <c r="G26" i="1"/>
  <c r="H26" i="1"/>
  <c r="I26" i="1" s="1"/>
  <c r="G27" i="1"/>
  <c r="H27" i="1"/>
  <c r="G28" i="1"/>
  <c r="H28" i="1"/>
  <c r="G29" i="1"/>
  <c r="H29" i="1"/>
  <c r="I29" i="1" s="1"/>
  <c r="G30" i="1"/>
  <c r="H30" i="1"/>
  <c r="G31" i="1"/>
  <c r="H31" i="1"/>
  <c r="G32" i="1"/>
  <c r="H32" i="1"/>
  <c r="I3" i="1"/>
  <c r="G4" i="1"/>
  <c r="H4" i="1"/>
  <c r="G5" i="1"/>
  <c r="H5" i="1"/>
  <c r="G6" i="1"/>
  <c r="H6" i="1"/>
  <c r="I6" i="1" s="1"/>
  <c r="G7" i="1"/>
  <c r="H7" i="1"/>
  <c r="I7" i="1" s="1"/>
  <c r="G8" i="1"/>
  <c r="H8" i="1"/>
  <c r="G9" i="1"/>
  <c r="H9" i="1"/>
  <c r="H3" i="1"/>
  <c r="G3" i="1"/>
  <c r="B66" i="1" l="1"/>
  <c r="B67" i="1" s="1"/>
  <c r="B68" i="1" s="1"/>
  <c r="B69" i="1" s="1"/>
  <c r="B70" i="1" s="1"/>
  <c r="B71" i="1" s="1"/>
  <c r="B72" i="1" s="1"/>
  <c r="B73" i="1" s="1"/>
  <c r="B74" i="1" s="1"/>
  <c r="K66" i="1"/>
  <c r="K68" i="1"/>
  <c r="K70" i="1"/>
  <c r="K72" i="1"/>
  <c r="K74" i="1"/>
  <c r="K65" i="1"/>
  <c r="K67" i="1"/>
  <c r="K69" i="1"/>
  <c r="K71" i="1"/>
  <c r="K73" i="1"/>
  <c r="B45" i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K45" i="1"/>
  <c r="K47" i="1"/>
  <c r="K49" i="1"/>
  <c r="K51" i="1"/>
  <c r="K53" i="1"/>
  <c r="K55" i="1"/>
  <c r="K57" i="1"/>
  <c r="K59" i="1"/>
  <c r="K61" i="1"/>
  <c r="K63" i="1"/>
  <c r="K44" i="1"/>
  <c r="K46" i="1"/>
  <c r="K48" i="1"/>
  <c r="K50" i="1"/>
  <c r="K52" i="1"/>
  <c r="K54" i="1"/>
  <c r="K56" i="1"/>
  <c r="K58" i="1"/>
  <c r="K60" i="1"/>
  <c r="K62" i="1"/>
  <c r="B36" i="1"/>
  <c r="B37" i="1" s="1"/>
  <c r="B38" i="1" s="1"/>
  <c r="B39" i="1" s="1"/>
  <c r="B40" i="1" s="1"/>
  <c r="B41" i="1" s="1"/>
  <c r="B42" i="1" s="1"/>
  <c r="K36" i="1"/>
  <c r="K38" i="1"/>
  <c r="K40" i="1"/>
  <c r="K42" i="1"/>
  <c r="K35" i="1"/>
  <c r="K37" i="1"/>
  <c r="K39" i="1"/>
  <c r="K41" i="1"/>
  <c r="K32" i="1"/>
  <c r="K19" i="1"/>
  <c r="K11" i="1"/>
  <c r="I9" i="1"/>
  <c r="I5" i="1"/>
  <c r="I27" i="1"/>
  <c r="I25" i="1"/>
  <c r="I21" i="1"/>
  <c r="K31" i="1"/>
  <c r="K27" i="1"/>
  <c r="K23" i="1"/>
  <c r="K18" i="1"/>
  <c r="K14" i="1"/>
  <c r="K10" i="1"/>
  <c r="K6" i="1"/>
  <c r="K24" i="1"/>
  <c r="K7" i="1"/>
  <c r="I8" i="1"/>
  <c r="I4" i="1"/>
  <c r="I30" i="1"/>
  <c r="I28" i="1"/>
  <c r="I17" i="1"/>
  <c r="I13" i="1"/>
  <c r="K30" i="1"/>
  <c r="K26" i="1"/>
  <c r="K21" i="1"/>
  <c r="K17" i="1"/>
  <c r="K13" i="1"/>
  <c r="K9" i="1"/>
  <c r="K5" i="1"/>
  <c r="K28" i="1"/>
  <c r="K15" i="1"/>
  <c r="I22" i="1"/>
  <c r="I20" i="1"/>
  <c r="K22" i="1"/>
  <c r="K29" i="1"/>
  <c r="K25" i="1"/>
  <c r="K20" i="1"/>
  <c r="K16" i="1"/>
  <c r="K12" i="1"/>
  <c r="K8" i="1"/>
  <c r="I31" i="1"/>
  <c r="I23" i="1"/>
  <c r="I15" i="1"/>
  <c r="I32" i="1"/>
  <c r="I24" i="1"/>
  <c r="I16" i="1"/>
</calcChain>
</file>

<file path=xl/sharedStrings.xml><?xml version="1.0" encoding="utf-8"?>
<sst xmlns="http://schemas.openxmlformats.org/spreadsheetml/2006/main" count="8" uniqueCount="8">
  <si>
    <t>année</t>
  </si>
  <si>
    <t>consommation 0</t>
  </si>
  <si>
    <t>investissement</t>
  </si>
  <si>
    <t>delta</t>
  </si>
  <si>
    <t>somme0</t>
  </si>
  <si>
    <t>somme2</t>
  </si>
  <si>
    <t>IRR</t>
  </si>
  <si>
    <t>delta2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</si>
</sst>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164" formatCode="d/mm/yy;@"/>
  </numFmts>
  <fonts count="2" x14ac:knownFonts="1">
    <font>
      <sz val="11"/>
      <color theme="1"/>
      <name val="Century Gothic"/>
      <family val="2"/>
    </font>
    <font>
      <b/>
      <sz val="11"/>
      <color rgb="FFFF000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6" fontId="0" fillId="0" borderId="0" xfId="0" applyNumberFormat="1"/>
    <xf numFmtId="10" fontId="0" fillId="0" borderId="0" xfId="0" applyNumberFormat="1"/>
    <xf numFmtId="10" fontId="1" fillId="2" borderId="0" xfId="0" applyNumberFormat="1" applyFont="1" applyFill="1"/>
    <xf numFmtId="164" fontId="0" fillId="0" borderId="0" xfId="0" applyNumberFormat="1"/>
    <xf numFmtId="0" fontId="0" fillId="3" borderId="0" xfId="0" applyFill="1"/>
    <xf numFmtId="164" fontId="0" fillId="3" borderId="0" xfId="0" applyNumberFormat="1" applyFill="1"/>
    <xf numFmtId="6" fontId="0" fillId="3" borderId="0" xfId="0" applyNumberFormat="1" applyFill="1"/>
    <xf numFmtId="10" fontId="1" fillId="3" borderId="0" xfId="0" applyNumberFormat="1" applyFont="1" applyFill="1"/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0" fontId="0" fillId="4" borderId="1" xfId="0" applyFill="1" applyBorder="1" applyAlignment="1">
      <alignment horizontal="center"/>
    </xf>
    <xf numFmtId="164" fontId="0" fillId="0" borderId="2" xfId="0" applyNumberFormat="1" applyBorder="1"/>
    <xf numFmtId="6" fontId="0" fillId="0" borderId="2" xfId="0" applyNumberFormat="1" applyBorder="1"/>
    <xf numFmtId="10" fontId="1" fillId="2" borderId="3" xfId="0" applyNumberFormat="1" applyFont="1" applyFill="1" applyBorder="1"/>
    <xf numFmtId="6" fontId="0" fillId="0" borderId="0" xfId="0" applyNumberFormat="1" applyAlignment="1">
      <alignment shrinkToFit="1"/>
    </xf>
    <xf numFmtId="6" fontId="0" fillId="0" borderId="2" xfId="0" applyNumberFormat="1" applyBorder="1" applyAlignment="1">
      <alignment shrinkToFit="1"/>
    </xf>
    <xf numFmtId="6" fontId="0" fillId="3" borderId="0" xfId="0" applyNumberFormat="1" applyFill="1" applyAlignment="1">
      <alignment shrinkToFi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5258652363767728E-2"/>
          <c:y val="3.4307987989993953E-2"/>
          <c:w val="0.87953132112413701"/>
          <c:h val="0.93138402402001208"/>
        </c:manualLayout>
      </c:layout>
      <c:scatterChart>
        <c:scatterStyle val="lineMarker"/>
        <c:varyColors val="0"/>
        <c:ser>
          <c:idx val="0"/>
          <c:order val="0"/>
          <c:tx>
            <c:strRef>
              <c:f>Blad1!$G$2</c:f>
              <c:strCache>
                <c:ptCount val="1"/>
                <c:pt idx="0">
                  <c:v>somme0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Blad1!$B$3:$B$32</c:f>
              <c:numCache>
                <c:formatCode>d/mm/yy;@</c:formatCode>
                <c:ptCount val="30"/>
                <c:pt idx="0">
                  <c:v>45292</c:v>
                </c:pt>
                <c:pt idx="1">
                  <c:v>45658</c:v>
                </c:pt>
                <c:pt idx="2">
                  <c:v>46023</c:v>
                </c:pt>
                <c:pt idx="3">
                  <c:v>46388</c:v>
                </c:pt>
                <c:pt idx="4">
                  <c:v>46753</c:v>
                </c:pt>
                <c:pt idx="5">
                  <c:v>47119</c:v>
                </c:pt>
                <c:pt idx="6">
                  <c:v>47484</c:v>
                </c:pt>
                <c:pt idx="7">
                  <c:v>47849</c:v>
                </c:pt>
                <c:pt idx="8">
                  <c:v>48214</c:v>
                </c:pt>
                <c:pt idx="9">
                  <c:v>48580</c:v>
                </c:pt>
                <c:pt idx="10">
                  <c:v>48945</c:v>
                </c:pt>
                <c:pt idx="11">
                  <c:v>49310</c:v>
                </c:pt>
                <c:pt idx="12">
                  <c:v>49675</c:v>
                </c:pt>
                <c:pt idx="13">
                  <c:v>50041</c:v>
                </c:pt>
                <c:pt idx="14">
                  <c:v>50406</c:v>
                </c:pt>
                <c:pt idx="15">
                  <c:v>50771</c:v>
                </c:pt>
                <c:pt idx="16">
                  <c:v>51136</c:v>
                </c:pt>
                <c:pt idx="17">
                  <c:v>51502</c:v>
                </c:pt>
                <c:pt idx="18">
                  <c:v>51867</c:v>
                </c:pt>
                <c:pt idx="19">
                  <c:v>52232</c:v>
                </c:pt>
                <c:pt idx="20">
                  <c:v>52597</c:v>
                </c:pt>
                <c:pt idx="21">
                  <c:v>52963</c:v>
                </c:pt>
                <c:pt idx="22">
                  <c:v>53328</c:v>
                </c:pt>
                <c:pt idx="23">
                  <c:v>53693</c:v>
                </c:pt>
                <c:pt idx="24">
                  <c:v>54058</c:v>
                </c:pt>
                <c:pt idx="25">
                  <c:v>54424</c:v>
                </c:pt>
                <c:pt idx="26">
                  <c:v>54789</c:v>
                </c:pt>
                <c:pt idx="27">
                  <c:v>55154</c:v>
                </c:pt>
                <c:pt idx="28">
                  <c:v>55519</c:v>
                </c:pt>
                <c:pt idx="29">
                  <c:v>55885</c:v>
                </c:pt>
              </c:numCache>
            </c:numRef>
          </c:xVal>
          <c:yVal>
            <c:numRef>
              <c:f>Blad1!$G$3:$G$32</c:f>
              <c:numCache>
                <c:formatCode>"€"#,##0_);[Red]\("€"#,##0\)</c:formatCode>
                <c:ptCount val="30"/>
                <c:pt idx="0">
                  <c:v>-2000</c:v>
                </c:pt>
                <c:pt idx="1">
                  <c:v>-4000</c:v>
                </c:pt>
                <c:pt idx="2">
                  <c:v>-6000</c:v>
                </c:pt>
                <c:pt idx="3">
                  <c:v>-8000</c:v>
                </c:pt>
                <c:pt idx="4">
                  <c:v>-10000</c:v>
                </c:pt>
                <c:pt idx="5">
                  <c:v>-12000</c:v>
                </c:pt>
                <c:pt idx="6">
                  <c:v>-14000</c:v>
                </c:pt>
                <c:pt idx="7">
                  <c:v>-16000</c:v>
                </c:pt>
                <c:pt idx="8">
                  <c:v>-18000</c:v>
                </c:pt>
                <c:pt idx="9">
                  <c:v>-20000</c:v>
                </c:pt>
                <c:pt idx="10">
                  <c:v>-22000</c:v>
                </c:pt>
                <c:pt idx="11">
                  <c:v>-24000</c:v>
                </c:pt>
                <c:pt idx="12">
                  <c:v>-26000</c:v>
                </c:pt>
                <c:pt idx="13">
                  <c:v>-28000</c:v>
                </c:pt>
                <c:pt idx="14">
                  <c:v>-30000</c:v>
                </c:pt>
                <c:pt idx="15">
                  <c:v>-32000</c:v>
                </c:pt>
                <c:pt idx="16">
                  <c:v>-34000</c:v>
                </c:pt>
                <c:pt idx="17">
                  <c:v>-36000</c:v>
                </c:pt>
                <c:pt idx="18">
                  <c:v>-38000</c:v>
                </c:pt>
                <c:pt idx="19">
                  <c:v>-40000</c:v>
                </c:pt>
                <c:pt idx="20">
                  <c:v>-42000</c:v>
                </c:pt>
                <c:pt idx="21">
                  <c:v>-44000</c:v>
                </c:pt>
                <c:pt idx="22">
                  <c:v>-46000</c:v>
                </c:pt>
                <c:pt idx="23">
                  <c:v>-48000</c:v>
                </c:pt>
                <c:pt idx="24">
                  <c:v>-50000</c:v>
                </c:pt>
                <c:pt idx="25">
                  <c:v>-52000</c:v>
                </c:pt>
                <c:pt idx="26">
                  <c:v>-54000</c:v>
                </c:pt>
                <c:pt idx="27">
                  <c:v>-56000</c:v>
                </c:pt>
                <c:pt idx="28">
                  <c:v>-58000</c:v>
                </c:pt>
                <c:pt idx="29">
                  <c:v>-60000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C4B-4594-93BD-D69E2A42A1C9}"/>
            </c:ext>
          </c:extLst>
        </c:ser>
        <c:ser>
          <c:idx val="1"/>
          <c:order val="1"/>
          <c:tx>
            <c:strRef>
              <c:f>Blad1!$H$2</c:f>
              <c:strCache>
                <c:ptCount val="1"/>
                <c:pt idx="0">
                  <c:v>somme2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Blad1!$B$3:$B$32</c:f>
              <c:numCache>
                <c:formatCode>d/mm/yy;@</c:formatCode>
                <c:ptCount val="30"/>
                <c:pt idx="0">
                  <c:v>45292</c:v>
                </c:pt>
                <c:pt idx="1">
                  <c:v>45658</c:v>
                </c:pt>
                <c:pt idx="2">
                  <c:v>46023</c:v>
                </c:pt>
                <c:pt idx="3">
                  <c:v>46388</c:v>
                </c:pt>
                <c:pt idx="4">
                  <c:v>46753</c:v>
                </c:pt>
                <c:pt idx="5">
                  <c:v>47119</c:v>
                </c:pt>
                <c:pt idx="6">
                  <c:v>47484</c:v>
                </c:pt>
                <c:pt idx="7">
                  <c:v>47849</c:v>
                </c:pt>
                <c:pt idx="8">
                  <c:v>48214</c:v>
                </c:pt>
                <c:pt idx="9">
                  <c:v>48580</c:v>
                </c:pt>
                <c:pt idx="10">
                  <c:v>48945</c:v>
                </c:pt>
                <c:pt idx="11">
                  <c:v>49310</c:v>
                </c:pt>
                <c:pt idx="12">
                  <c:v>49675</c:v>
                </c:pt>
                <c:pt idx="13">
                  <c:v>50041</c:v>
                </c:pt>
                <c:pt idx="14">
                  <c:v>50406</c:v>
                </c:pt>
                <c:pt idx="15">
                  <c:v>50771</c:v>
                </c:pt>
                <c:pt idx="16">
                  <c:v>51136</c:v>
                </c:pt>
                <c:pt idx="17">
                  <c:v>51502</c:v>
                </c:pt>
                <c:pt idx="18">
                  <c:v>51867</c:v>
                </c:pt>
                <c:pt idx="19">
                  <c:v>52232</c:v>
                </c:pt>
                <c:pt idx="20">
                  <c:v>52597</c:v>
                </c:pt>
                <c:pt idx="21">
                  <c:v>52963</c:v>
                </c:pt>
                <c:pt idx="22">
                  <c:v>53328</c:v>
                </c:pt>
                <c:pt idx="23">
                  <c:v>53693</c:v>
                </c:pt>
                <c:pt idx="24">
                  <c:v>54058</c:v>
                </c:pt>
                <c:pt idx="25">
                  <c:v>54424</c:v>
                </c:pt>
                <c:pt idx="26">
                  <c:v>54789</c:v>
                </c:pt>
                <c:pt idx="27">
                  <c:v>55154</c:v>
                </c:pt>
                <c:pt idx="28">
                  <c:v>55519</c:v>
                </c:pt>
                <c:pt idx="29">
                  <c:v>55885</c:v>
                </c:pt>
              </c:numCache>
            </c:numRef>
          </c:xVal>
          <c:yVal>
            <c:numRef>
              <c:f>Blad1!$H$3:$H$32</c:f>
              <c:numCache>
                <c:formatCode>"€"#,##0_);[Red]\("€"#,##0\)</c:formatCode>
                <c:ptCount val="30"/>
                <c:pt idx="0">
                  <c:v>-11500</c:v>
                </c:pt>
                <c:pt idx="1">
                  <c:v>-13000</c:v>
                </c:pt>
                <c:pt idx="2">
                  <c:v>-14500</c:v>
                </c:pt>
                <c:pt idx="3">
                  <c:v>-16000</c:v>
                </c:pt>
                <c:pt idx="4">
                  <c:v>-17500</c:v>
                </c:pt>
                <c:pt idx="5">
                  <c:v>-19000</c:v>
                </c:pt>
                <c:pt idx="6">
                  <c:v>-20500</c:v>
                </c:pt>
                <c:pt idx="7">
                  <c:v>-22000</c:v>
                </c:pt>
                <c:pt idx="8">
                  <c:v>-23500</c:v>
                </c:pt>
                <c:pt idx="9">
                  <c:v>-25000</c:v>
                </c:pt>
                <c:pt idx="10">
                  <c:v>-26500</c:v>
                </c:pt>
                <c:pt idx="11">
                  <c:v>-28000</c:v>
                </c:pt>
                <c:pt idx="12">
                  <c:v>-29500</c:v>
                </c:pt>
                <c:pt idx="13">
                  <c:v>-31000</c:v>
                </c:pt>
                <c:pt idx="14">
                  <c:v>-32500</c:v>
                </c:pt>
                <c:pt idx="15">
                  <c:v>-34000</c:v>
                </c:pt>
                <c:pt idx="16">
                  <c:v>-35500</c:v>
                </c:pt>
                <c:pt idx="17">
                  <c:v>-37000</c:v>
                </c:pt>
                <c:pt idx="18">
                  <c:v>-38500</c:v>
                </c:pt>
                <c:pt idx="19">
                  <c:v>-40000</c:v>
                </c:pt>
                <c:pt idx="20">
                  <c:v>-41500</c:v>
                </c:pt>
                <c:pt idx="21">
                  <c:v>-43000</c:v>
                </c:pt>
                <c:pt idx="22">
                  <c:v>-44500</c:v>
                </c:pt>
                <c:pt idx="23">
                  <c:v>-46000</c:v>
                </c:pt>
                <c:pt idx="24">
                  <c:v>-47500</c:v>
                </c:pt>
                <c:pt idx="25">
                  <c:v>-49000</c:v>
                </c:pt>
                <c:pt idx="26">
                  <c:v>-50500</c:v>
                </c:pt>
                <c:pt idx="27">
                  <c:v>-52000</c:v>
                </c:pt>
                <c:pt idx="28">
                  <c:v>-53500</c:v>
                </c:pt>
                <c:pt idx="29">
                  <c:v>-55000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C4B-4594-93BD-D69E2A42A1C9}"/>
            </c:ext>
          </c:extLst>
        </c:ser>
        <c:ser>
          <c:idx val="2"/>
          <c:order val="2"/>
          <c:tx>
            <c:strRef>
              <c:f>Blad1!$I$2</c:f>
              <c:strCache>
                <c:ptCount val="1"/>
                <c:pt idx="0">
                  <c:v>delta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Blad1!$B$3:$B$32</c:f>
              <c:numCache>
                <c:formatCode>d/mm/yy;@</c:formatCode>
                <c:ptCount val="30"/>
                <c:pt idx="0">
                  <c:v>45292</c:v>
                </c:pt>
                <c:pt idx="1">
                  <c:v>45658</c:v>
                </c:pt>
                <c:pt idx="2">
                  <c:v>46023</c:v>
                </c:pt>
                <c:pt idx="3">
                  <c:v>46388</c:v>
                </c:pt>
                <c:pt idx="4">
                  <c:v>46753</c:v>
                </c:pt>
                <c:pt idx="5">
                  <c:v>47119</c:v>
                </c:pt>
                <c:pt idx="6">
                  <c:v>47484</c:v>
                </c:pt>
                <c:pt idx="7">
                  <c:v>47849</c:v>
                </c:pt>
                <c:pt idx="8">
                  <c:v>48214</c:v>
                </c:pt>
                <c:pt idx="9">
                  <c:v>48580</c:v>
                </c:pt>
                <c:pt idx="10">
                  <c:v>48945</c:v>
                </c:pt>
                <c:pt idx="11">
                  <c:v>49310</c:v>
                </c:pt>
                <c:pt idx="12">
                  <c:v>49675</c:v>
                </c:pt>
                <c:pt idx="13">
                  <c:v>50041</c:v>
                </c:pt>
                <c:pt idx="14">
                  <c:v>50406</c:v>
                </c:pt>
                <c:pt idx="15">
                  <c:v>50771</c:v>
                </c:pt>
                <c:pt idx="16">
                  <c:v>51136</c:v>
                </c:pt>
                <c:pt idx="17">
                  <c:v>51502</c:v>
                </c:pt>
                <c:pt idx="18">
                  <c:v>51867</c:v>
                </c:pt>
                <c:pt idx="19">
                  <c:v>52232</c:v>
                </c:pt>
                <c:pt idx="20">
                  <c:v>52597</c:v>
                </c:pt>
                <c:pt idx="21">
                  <c:v>52963</c:v>
                </c:pt>
                <c:pt idx="22">
                  <c:v>53328</c:v>
                </c:pt>
                <c:pt idx="23">
                  <c:v>53693</c:v>
                </c:pt>
                <c:pt idx="24">
                  <c:v>54058</c:v>
                </c:pt>
                <c:pt idx="25">
                  <c:v>54424</c:v>
                </c:pt>
                <c:pt idx="26">
                  <c:v>54789</c:v>
                </c:pt>
                <c:pt idx="27">
                  <c:v>55154</c:v>
                </c:pt>
                <c:pt idx="28">
                  <c:v>55519</c:v>
                </c:pt>
                <c:pt idx="29">
                  <c:v>55885</c:v>
                </c:pt>
              </c:numCache>
            </c:numRef>
          </c:xVal>
          <c:yVal>
            <c:numRef>
              <c:f>Blad1!$I$3:$I$32</c:f>
              <c:numCache>
                <c:formatCode>"€"#,##0_);[Red]\("€"#,##0\)</c:formatCode>
                <c:ptCount val="30"/>
                <c:pt idx="0">
                  <c:v>-9500</c:v>
                </c:pt>
                <c:pt idx="1">
                  <c:v>-9000</c:v>
                </c:pt>
                <c:pt idx="2">
                  <c:v>-8500</c:v>
                </c:pt>
                <c:pt idx="3">
                  <c:v>-8000</c:v>
                </c:pt>
                <c:pt idx="4">
                  <c:v>-7500</c:v>
                </c:pt>
                <c:pt idx="5">
                  <c:v>-7000</c:v>
                </c:pt>
                <c:pt idx="6">
                  <c:v>-6500</c:v>
                </c:pt>
                <c:pt idx="7">
                  <c:v>-6000</c:v>
                </c:pt>
                <c:pt idx="8">
                  <c:v>-5500</c:v>
                </c:pt>
                <c:pt idx="9">
                  <c:v>-5000</c:v>
                </c:pt>
                <c:pt idx="10">
                  <c:v>-4500</c:v>
                </c:pt>
                <c:pt idx="11">
                  <c:v>-4000</c:v>
                </c:pt>
                <c:pt idx="12">
                  <c:v>-3500</c:v>
                </c:pt>
                <c:pt idx="13">
                  <c:v>-3000</c:v>
                </c:pt>
                <c:pt idx="14">
                  <c:v>-2500</c:v>
                </c:pt>
                <c:pt idx="15">
                  <c:v>-2000</c:v>
                </c:pt>
                <c:pt idx="16">
                  <c:v>-1500</c:v>
                </c:pt>
                <c:pt idx="17">
                  <c:v>-1000</c:v>
                </c:pt>
                <c:pt idx="18">
                  <c:v>-500</c:v>
                </c:pt>
                <c:pt idx="19">
                  <c:v>0</c:v>
                </c:pt>
                <c:pt idx="20">
                  <c:v>500</c:v>
                </c:pt>
                <c:pt idx="21">
                  <c:v>1000</c:v>
                </c:pt>
                <c:pt idx="22">
                  <c:v>1500</c:v>
                </c:pt>
                <c:pt idx="23">
                  <c:v>2000</c:v>
                </c:pt>
                <c:pt idx="24">
                  <c:v>2500</c:v>
                </c:pt>
                <c:pt idx="25">
                  <c:v>3000</c:v>
                </c:pt>
                <c:pt idx="26">
                  <c:v>3500</c:v>
                </c:pt>
                <c:pt idx="27">
                  <c:v>4000</c:v>
                </c:pt>
                <c:pt idx="28">
                  <c:v>4500</c:v>
                </c:pt>
                <c:pt idx="29">
                  <c:v>5000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AC4B-4594-93BD-D69E2A42A1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19502776"/>
        <c:axId val="719496296"/>
      </c:scatterChart>
      <c:valAx>
        <c:axId val="719502776"/>
        <c:scaling>
          <c:orientation val="minMax"/>
          <c:min val="4529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d/mm/yy;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19496296"/>
        <c:crosses val="autoZero"/>
        <c:crossBetween val="midCat"/>
      </c:valAx>
      <c:valAx>
        <c:axId val="719496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€&quot;#,##0_);[Red]\(&quot;€&quot;#,##0\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1950277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23260616049973473"/>
          <c:y val="0.72982398062053011"/>
          <c:w val="0.10725898727937845"/>
          <c:h val="0.1564321303112039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Blad1!$K$2</c:f>
              <c:strCache>
                <c:ptCount val="1"/>
                <c:pt idx="0">
                  <c:v>IRR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Blad1!$B$3:$B$32</c:f>
              <c:numCache>
                <c:formatCode>d/mm/yy;@</c:formatCode>
                <c:ptCount val="30"/>
                <c:pt idx="0">
                  <c:v>45292</c:v>
                </c:pt>
                <c:pt idx="1">
                  <c:v>45658</c:v>
                </c:pt>
                <c:pt idx="2">
                  <c:v>46023</c:v>
                </c:pt>
                <c:pt idx="3">
                  <c:v>46388</c:v>
                </c:pt>
                <c:pt idx="4">
                  <c:v>46753</c:v>
                </c:pt>
                <c:pt idx="5">
                  <c:v>47119</c:v>
                </c:pt>
                <c:pt idx="6">
                  <c:v>47484</c:v>
                </c:pt>
                <c:pt idx="7">
                  <c:v>47849</c:v>
                </c:pt>
                <c:pt idx="8">
                  <c:v>48214</c:v>
                </c:pt>
                <c:pt idx="9">
                  <c:v>48580</c:v>
                </c:pt>
                <c:pt idx="10">
                  <c:v>48945</c:v>
                </c:pt>
                <c:pt idx="11">
                  <c:v>49310</c:v>
                </c:pt>
                <c:pt idx="12">
                  <c:v>49675</c:v>
                </c:pt>
                <c:pt idx="13">
                  <c:v>50041</c:v>
                </c:pt>
                <c:pt idx="14">
                  <c:v>50406</c:v>
                </c:pt>
                <c:pt idx="15">
                  <c:v>50771</c:v>
                </c:pt>
                <c:pt idx="16">
                  <c:v>51136</c:v>
                </c:pt>
                <c:pt idx="17">
                  <c:v>51502</c:v>
                </c:pt>
                <c:pt idx="18">
                  <c:v>51867</c:v>
                </c:pt>
                <c:pt idx="19">
                  <c:v>52232</c:v>
                </c:pt>
                <c:pt idx="20">
                  <c:v>52597</c:v>
                </c:pt>
                <c:pt idx="21">
                  <c:v>52963</c:v>
                </c:pt>
                <c:pt idx="22">
                  <c:v>53328</c:v>
                </c:pt>
                <c:pt idx="23">
                  <c:v>53693</c:v>
                </c:pt>
                <c:pt idx="24">
                  <c:v>54058</c:v>
                </c:pt>
                <c:pt idx="25">
                  <c:v>54424</c:v>
                </c:pt>
                <c:pt idx="26">
                  <c:v>54789</c:v>
                </c:pt>
                <c:pt idx="27">
                  <c:v>55154</c:v>
                </c:pt>
                <c:pt idx="28">
                  <c:v>55519</c:v>
                </c:pt>
                <c:pt idx="29">
                  <c:v>55885</c:v>
                </c:pt>
              </c:numCache>
            </c:numRef>
          </c:xVal>
          <c:yVal>
            <c:numRef>
              <c:f>Blad1!$K$3:$K$32</c:f>
              <c:numCache>
                <c:formatCode>0.00%</c:formatCode>
                <c:ptCount val="30"/>
                <c:pt idx="0">
                  <c:v>#N/A</c:v>
                </c:pt>
                <c:pt idx="1">
                  <c:v>-0.94694329705089353</c:v>
                </c:pt>
                <c:pt idx="2">
                  <c:v>-0.74223133753985171</c:v>
                </c:pt>
                <c:pt idx="3">
                  <c:v>-0.55796071309596296</c:v>
                </c:pt>
                <c:pt idx="4">
                  <c:v>-0.42306937221437696</c:v>
                </c:pt>
                <c:pt idx="5">
                  <c:v>-0.32586166281253098</c:v>
                </c:pt>
                <c:pt idx="6">
                  <c:v>-0.25465307720005503</c:v>
                </c:pt>
                <c:pt idx="7">
                  <c:v>-0.20121082747355101</c:v>
                </c:pt>
                <c:pt idx="8">
                  <c:v>-0.16016943734139205</c:v>
                </c:pt>
                <c:pt idx="9">
                  <c:v>-0.1279896633699536</c:v>
                </c:pt>
                <c:pt idx="10">
                  <c:v>-0.10231711203232408</c:v>
                </c:pt>
                <c:pt idx="11">
                  <c:v>-8.1513124145567425E-2</c:v>
                </c:pt>
                <c:pt idx="12">
                  <c:v>-6.4423849899321817E-2</c:v>
                </c:pt>
                <c:pt idx="13">
                  <c:v>-5.0216598995029935E-2</c:v>
                </c:pt>
                <c:pt idx="14">
                  <c:v>-3.8283954560756679E-2</c:v>
                </c:pt>
                <c:pt idx="15">
                  <c:v>-2.8168490529060362E-2</c:v>
                </c:pt>
                <c:pt idx="16">
                  <c:v>-1.9522598385810854E-2</c:v>
                </c:pt>
                <c:pt idx="17">
                  <c:v>-1.2078008055686949E-2</c:v>
                </c:pt>
                <c:pt idx="18">
                  <c:v>-5.6257352232933055E-3</c:v>
                </c:pt>
                <c:pt idx="19">
                  <c:v>2.9802322387695314E-9</c:v>
                </c:pt>
                <c:pt idx="20">
                  <c:v>4.9317151308059708E-3</c:v>
                </c:pt>
                <c:pt idx="21">
                  <c:v>9.2762738466262845E-3</c:v>
                </c:pt>
                <c:pt idx="22">
                  <c:v>1.3120868802070623E-2</c:v>
                </c:pt>
                <c:pt idx="23">
                  <c:v>1.6537103056907657E-2</c:v>
                </c:pt>
                <c:pt idx="24">
                  <c:v>1.958425343036652E-2</c:v>
                </c:pt>
                <c:pt idx="25">
                  <c:v>2.2311553359031684E-2</c:v>
                </c:pt>
                <c:pt idx="26">
                  <c:v>2.4760606884956366E-2</c:v>
                </c:pt>
                <c:pt idx="27">
                  <c:v>2.6966401934623723E-2</c:v>
                </c:pt>
                <c:pt idx="28">
                  <c:v>2.8958645462989808E-2</c:v>
                </c:pt>
                <c:pt idx="29">
                  <c:v>3.0762526392936706E-2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292-473C-92D7-5E8488F539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13193648"/>
        <c:axId val="713195448"/>
      </c:scatterChart>
      <c:valAx>
        <c:axId val="713193648"/>
        <c:scaling>
          <c:orientation val="minMax"/>
          <c:min val="4529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d/mm/yy;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13195448"/>
        <c:crosses val="autoZero"/>
        <c:crossBetween val="midCat"/>
      </c:valAx>
      <c:valAx>
        <c:axId val="713195448"/>
        <c:scaling>
          <c:orientation val="minMax"/>
          <c:min val="-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131936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247650</xdr:colOff>
      <xdr:row>1</xdr:row>
      <xdr:rowOff>28575</xdr:rowOff>
    </xdr:from>
    <xdr:to>
      <xdr:col>30</xdr:col>
      <xdr:colOff>658814</xdr:colOff>
      <xdr:row>13</xdr:row>
      <xdr:rowOff>200400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4EE01C08-7DD2-07B6-5CAA-FA1637C8C8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82175" y="238125"/>
          <a:ext cx="11383964" cy="2686425"/>
        </a:xfrm>
        <a:prstGeom prst="rect">
          <a:avLst/>
        </a:prstGeom>
      </xdr:spPr>
    </xdr:pic>
    <xdr:clientData/>
  </xdr:twoCellAnchor>
  <xdr:twoCellAnchor>
    <xdr:from>
      <xdr:col>12</xdr:col>
      <xdr:colOff>80961</xdr:colOff>
      <xdr:row>0</xdr:row>
      <xdr:rowOff>100012</xdr:rowOff>
    </xdr:from>
    <xdr:to>
      <xdr:col>22</xdr:col>
      <xdr:colOff>514350</xdr:colOff>
      <xdr:row>19</xdr:row>
      <xdr:rowOff>190500</xdr:rowOff>
    </xdr:to>
    <xdr:graphicFrame macro="">
      <xdr:nvGraphicFramePr>
        <xdr:cNvPr id="3" name="Grafiek 2">
          <a:extLst>
            <a:ext uri="{FF2B5EF4-FFF2-40B4-BE49-F238E27FC236}">
              <a16:creationId xmlns:a16="http://schemas.microsoft.com/office/drawing/2014/main" id="{DDA3B73F-AA24-FAFB-B4D7-2170B64DC9A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471486</xdr:colOff>
      <xdr:row>20</xdr:row>
      <xdr:rowOff>100012</xdr:rowOff>
    </xdr:from>
    <xdr:to>
      <xdr:col>22</xdr:col>
      <xdr:colOff>590549</xdr:colOff>
      <xdr:row>33</xdr:row>
      <xdr:rowOff>119062</xdr:rowOff>
    </xdr:to>
    <xdr:graphicFrame macro="">
      <xdr:nvGraphicFramePr>
        <xdr:cNvPr id="4" name="Grafiek 3">
          <a:extLst>
            <a:ext uri="{FF2B5EF4-FFF2-40B4-BE49-F238E27FC236}">
              <a16:creationId xmlns:a16="http://schemas.microsoft.com/office/drawing/2014/main" id="{C1FDB0B3-978E-721F-281D-F731D21BAB6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247650</xdr:colOff>
      <xdr:row>62</xdr:row>
      <xdr:rowOff>152400</xdr:rowOff>
    </xdr:from>
    <xdr:to>
      <xdr:col>15</xdr:col>
      <xdr:colOff>371475</xdr:colOff>
      <xdr:row>65</xdr:row>
      <xdr:rowOff>9525</xdr:rowOff>
    </xdr:to>
    <xdr:sp macro="" textlink="">
      <xdr:nvSpPr>
        <xdr:cNvPr id="5" name="Pijl: rechts 4">
          <a:extLst>
            <a:ext uri="{FF2B5EF4-FFF2-40B4-BE49-F238E27FC236}">
              <a16:creationId xmlns:a16="http://schemas.microsoft.com/office/drawing/2014/main" id="{8A867D45-FFF1-342C-99A3-2747E7E05DB8}"/>
            </a:ext>
          </a:extLst>
        </xdr:cNvPr>
        <xdr:cNvSpPr/>
      </xdr:nvSpPr>
      <xdr:spPr>
        <a:xfrm rot="10800000">
          <a:off x="8410575" y="13182600"/>
          <a:ext cx="2867025" cy="485775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BCFB3-568C-4039-8688-D44083F3D2DF}">
  <sheetPr codeName="Blad1"/>
  <dimension ref="A2:L74"/>
  <sheetViews>
    <sheetView tabSelected="1" topLeftCell="A46" workbookViewId="0">
      <selection activeCell="O70" sqref="O70"/>
    </sheetView>
  </sheetViews>
  <sheetFormatPr defaultRowHeight="16.5" x14ac:dyDescent="0.3"/>
  <cols>
    <col min="1" max="1" width="9" style="9"/>
    <col min="2" max="2" width="9.625" style="4" bestFit="1" customWidth="1"/>
    <col min="3" max="3" width="16" style="1" bestFit="1" customWidth="1"/>
    <col min="4" max="6" width="9" style="1"/>
    <col min="7" max="8" width="9" style="15"/>
    <col min="9" max="9" width="10" style="1" bestFit="1" customWidth="1"/>
    <col min="10" max="10" width="10" style="1" customWidth="1"/>
    <col min="11" max="11" width="7.5" style="2" bestFit="1" customWidth="1"/>
  </cols>
  <sheetData>
    <row r="2" spans="1:12" x14ac:dyDescent="0.3">
      <c r="B2" s="4" t="s">
        <v>0</v>
      </c>
      <c r="C2" s="1" t="s">
        <v>1</v>
      </c>
      <c r="D2" s="1" t="s">
        <v>2</v>
      </c>
      <c r="G2" s="15" t="s">
        <v>4</v>
      </c>
      <c r="H2" s="15" t="s">
        <v>5</v>
      </c>
      <c r="I2" s="1" t="s">
        <v>3</v>
      </c>
      <c r="J2" s="1" t="s">
        <v>7</v>
      </c>
      <c r="K2" s="3" t="s">
        <v>6</v>
      </c>
    </row>
    <row r="3" spans="1:12" x14ac:dyDescent="0.3">
      <c r="A3" s="10">
        <v>1</v>
      </c>
      <c r="B3" s="4">
        <v>45292</v>
      </c>
      <c r="C3" s="1">
        <v>-2000</v>
      </c>
      <c r="D3" s="1">
        <v>-10000</v>
      </c>
      <c r="E3" s="1">
        <v>-1500</v>
      </c>
      <c r="G3" s="15">
        <f>SUM($C$3:$C3)</f>
        <v>-2000</v>
      </c>
      <c r="H3" s="15">
        <f>SUM($D$3:$E3)</f>
        <v>-11500</v>
      </c>
      <c r="I3" s="1">
        <f>H3-G3</f>
        <v>-9500</v>
      </c>
      <c r="J3" s="1">
        <f>+E3+D3-C3</f>
        <v>-9500</v>
      </c>
      <c r="K3" s="3" t="e">
        <f>XIRR($J$3:$J3,$B$3:$B3,0.05)</f>
        <v>#N/A</v>
      </c>
    </row>
    <row r="4" spans="1:12" x14ac:dyDescent="0.3">
      <c r="A4" s="10">
        <v>2</v>
      </c>
      <c r="B4" s="4">
        <f>EDATE(B3,12)</f>
        <v>45658</v>
      </c>
      <c r="C4" s="1">
        <v>-2000</v>
      </c>
      <c r="E4" s="1">
        <v>-1500</v>
      </c>
      <c r="G4" s="15">
        <f>SUM($C$3:$C4)</f>
        <v>-4000</v>
      </c>
      <c r="H4" s="15">
        <f>SUM($D$3:$E4)</f>
        <v>-13000</v>
      </c>
      <c r="I4" s="1">
        <f t="shared" ref="I4:I9" si="0">H4-G4</f>
        <v>-9000</v>
      </c>
      <c r="J4" s="1">
        <f t="shared" ref="J4:J32" si="1">+E4+D4-C4</f>
        <v>500</v>
      </c>
      <c r="K4" s="3">
        <f>XIRR($J$3:$J4,$B$3:$B4,0.05)</f>
        <v>-0.94694329705089353</v>
      </c>
    </row>
    <row r="5" spans="1:12" x14ac:dyDescent="0.3">
      <c r="A5" s="10">
        <v>3</v>
      </c>
      <c r="B5" s="4">
        <f t="shared" ref="B5:B68" si="2">EDATE(B4,12)</f>
        <v>46023</v>
      </c>
      <c r="C5" s="1">
        <v>-2000</v>
      </c>
      <c r="E5" s="1">
        <v>-1500</v>
      </c>
      <c r="G5" s="15">
        <f>SUM($C$3:$C5)</f>
        <v>-6000</v>
      </c>
      <c r="H5" s="15">
        <f>SUM($D$3:$E5)</f>
        <v>-14500</v>
      </c>
      <c r="I5" s="1">
        <f t="shared" si="0"/>
        <v>-8500</v>
      </c>
      <c r="J5" s="1">
        <f t="shared" si="1"/>
        <v>500</v>
      </c>
      <c r="K5" s="3">
        <f>XIRR($J$3:$J5,$B$3:$B5,0.05)</f>
        <v>-0.74223133753985171</v>
      </c>
    </row>
    <row r="6" spans="1:12" x14ac:dyDescent="0.3">
      <c r="A6" s="10">
        <v>4</v>
      </c>
      <c r="B6" s="4">
        <f t="shared" si="2"/>
        <v>46388</v>
      </c>
      <c r="C6" s="1">
        <v>-2000</v>
      </c>
      <c r="E6" s="1">
        <v>-1500</v>
      </c>
      <c r="G6" s="15">
        <f>SUM($C$3:$C6)</f>
        <v>-8000</v>
      </c>
      <c r="H6" s="15">
        <f>SUM($D$3:$E6)</f>
        <v>-16000</v>
      </c>
      <c r="I6" s="1">
        <f t="shared" si="0"/>
        <v>-8000</v>
      </c>
      <c r="J6" s="1">
        <f t="shared" si="1"/>
        <v>500</v>
      </c>
      <c r="K6" s="3">
        <f>XIRR($J$3:$J6,$B$3:$B6,0.05)</f>
        <v>-0.55796071309596296</v>
      </c>
    </row>
    <row r="7" spans="1:12" x14ac:dyDescent="0.3">
      <c r="A7" s="10">
        <v>5</v>
      </c>
      <c r="B7" s="4">
        <f t="shared" si="2"/>
        <v>46753</v>
      </c>
      <c r="C7" s="1">
        <v>-2000</v>
      </c>
      <c r="E7" s="1">
        <v>-1500</v>
      </c>
      <c r="G7" s="15">
        <f>SUM($C$3:$C7)</f>
        <v>-10000</v>
      </c>
      <c r="H7" s="15">
        <f>SUM($D$3:$E7)</f>
        <v>-17500</v>
      </c>
      <c r="I7" s="1">
        <f t="shared" si="0"/>
        <v>-7500</v>
      </c>
      <c r="J7" s="1">
        <f t="shared" si="1"/>
        <v>500</v>
      </c>
      <c r="K7" s="3">
        <f>XIRR($J$3:$J7,$B$3:$B7,0.05)</f>
        <v>-0.42306937221437696</v>
      </c>
      <c r="L7" s="2"/>
    </row>
    <row r="8" spans="1:12" x14ac:dyDescent="0.3">
      <c r="A8" s="10">
        <v>6</v>
      </c>
      <c r="B8" s="4">
        <f t="shared" si="2"/>
        <v>47119</v>
      </c>
      <c r="C8" s="1">
        <v>-2000</v>
      </c>
      <c r="E8" s="1">
        <v>-1500</v>
      </c>
      <c r="G8" s="15">
        <f>SUM($C$3:$C8)</f>
        <v>-12000</v>
      </c>
      <c r="H8" s="15">
        <f>SUM($D$3:$E8)</f>
        <v>-19000</v>
      </c>
      <c r="I8" s="1">
        <f t="shared" si="0"/>
        <v>-7000</v>
      </c>
      <c r="J8" s="1">
        <f t="shared" si="1"/>
        <v>500</v>
      </c>
      <c r="K8" s="3">
        <f>XIRR($J$3:$J8,$B$3:$B8,0.05)</f>
        <v>-0.32586166281253098</v>
      </c>
      <c r="L8" s="2"/>
    </row>
    <row r="9" spans="1:12" x14ac:dyDescent="0.3">
      <c r="A9" s="10">
        <v>7</v>
      </c>
      <c r="B9" s="4">
        <f t="shared" si="2"/>
        <v>47484</v>
      </c>
      <c r="C9" s="1">
        <v>-2000</v>
      </c>
      <c r="E9" s="1">
        <v>-1500</v>
      </c>
      <c r="G9" s="15">
        <f>SUM($C$3:$C9)</f>
        <v>-14000</v>
      </c>
      <c r="H9" s="15">
        <f>SUM($D$3:$E9)</f>
        <v>-20500</v>
      </c>
      <c r="I9" s="1">
        <f t="shared" si="0"/>
        <v>-6500</v>
      </c>
      <c r="J9" s="1">
        <f t="shared" si="1"/>
        <v>500</v>
      </c>
      <c r="K9" s="3">
        <f>XIRR($J$3:$J9,$B$3:$B9,0.05)</f>
        <v>-0.25465307720005503</v>
      </c>
      <c r="L9" s="2"/>
    </row>
    <row r="10" spans="1:12" x14ac:dyDescent="0.3">
      <c r="A10" s="10">
        <v>8</v>
      </c>
      <c r="B10" s="4">
        <f t="shared" si="2"/>
        <v>47849</v>
      </c>
      <c r="C10" s="1">
        <v>-2000</v>
      </c>
      <c r="E10" s="1">
        <v>-1500</v>
      </c>
      <c r="G10" s="15">
        <f>SUM($C$3:$C10)</f>
        <v>-16000</v>
      </c>
      <c r="H10" s="15">
        <f>SUM($D$3:$E10)</f>
        <v>-22000</v>
      </c>
      <c r="I10" s="1">
        <f t="shared" ref="I10:I32" si="3">H10-G10</f>
        <v>-6000</v>
      </c>
      <c r="J10" s="1">
        <f t="shared" si="1"/>
        <v>500</v>
      </c>
      <c r="K10" s="3">
        <f>XIRR($J$3:$J10,$B$3:$B10,0.05)</f>
        <v>-0.20121082747355101</v>
      </c>
      <c r="L10" s="2"/>
    </row>
    <row r="11" spans="1:12" x14ac:dyDescent="0.3">
      <c r="A11" s="10">
        <v>9</v>
      </c>
      <c r="B11" s="4">
        <f t="shared" si="2"/>
        <v>48214</v>
      </c>
      <c r="C11" s="1">
        <v>-2000</v>
      </c>
      <c r="E11" s="1">
        <v>-1500</v>
      </c>
      <c r="G11" s="15">
        <f>SUM($C$3:$C11)</f>
        <v>-18000</v>
      </c>
      <c r="H11" s="15">
        <f>SUM($D$3:$E11)</f>
        <v>-23500</v>
      </c>
      <c r="I11" s="1">
        <f t="shared" si="3"/>
        <v>-5500</v>
      </c>
      <c r="J11" s="1">
        <f t="shared" si="1"/>
        <v>500</v>
      </c>
      <c r="K11" s="3">
        <f>XIRR($J$3:$J11,$B$3:$B11,0.05)</f>
        <v>-0.16016943734139205</v>
      </c>
      <c r="L11" s="2"/>
    </row>
    <row r="12" spans="1:12" x14ac:dyDescent="0.3">
      <c r="A12" s="10">
        <v>10</v>
      </c>
      <c r="B12" s="4">
        <f t="shared" si="2"/>
        <v>48580</v>
      </c>
      <c r="C12" s="1">
        <v>-2000</v>
      </c>
      <c r="E12" s="1">
        <v>-1500</v>
      </c>
      <c r="G12" s="15">
        <f>SUM($C$3:$C12)</f>
        <v>-20000</v>
      </c>
      <c r="H12" s="15">
        <f>SUM($D$3:$E12)</f>
        <v>-25000</v>
      </c>
      <c r="I12" s="1">
        <f t="shared" si="3"/>
        <v>-5000</v>
      </c>
      <c r="J12" s="1">
        <f t="shared" si="1"/>
        <v>500</v>
      </c>
      <c r="K12" s="3">
        <f>XIRR($J$3:$J12,$B$3:$B12,0.05)</f>
        <v>-0.1279896633699536</v>
      </c>
      <c r="L12" s="2"/>
    </row>
    <row r="13" spans="1:12" x14ac:dyDescent="0.3">
      <c r="A13" s="10">
        <v>11</v>
      </c>
      <c r="B13" s="4">
        <f t="shared" si="2"/>
        <v>48945</v>
      </c>
      <c r="C13" s="1">
        <v>-2000</v>
      </c>
      <c r="E13" s="1">
        <v>-1500</v>
      </c>
      <c r="G13" s="15">
        <f>SUM($C$3:$C13)</f>
        <v>-22000</v>
      </c>
      <c r="H13" s="15">
        <f>SUM($D$3:$E13)</f>
        <v>-26500</v>
      </c>
      <c r="I13" s="1">
        <f t="shared" si="3"/>
        <v>-4500</v>
      </c>
      <c r="J13" s="1">
        <f t="shared" si="1"/>
        <v>500</v>
      </c>
      <c r="K13" s="3">
        <f>XIRR($J$3:$J13,$B$3:$B13,0.05)</f>
        <v>-0.10231711203232408</v>
      </c>
      <c r="L13" s="2"/>
    </row>
    <row r="14" spans="1:12" x14ac:dyDescent="0.3">
      <c r="A14" s="10">
        <v>12</v>
      </c>
      <c r="B14" s="4">
        <f t="shared" si="2"/>
        <v>49310</v>
      </c>
      <c r="C14" s="1">
        <v>-2000</v>
      </c>
      <c r="E14" s="1">
        <v>-1500</v>
      </c>
      <c r="G14" s="15">
        <f>SUM($C$3:$C14)</f>
        <v>-24000</v>
      </c>
      <c r="H14" s="15">
        <f>SUM($D$3:$E14)</f>
        <v>-28000</v>
      </c>
      <c r="I14" s="1">
        <f t="shared" si="3"/>
        <v>-4000</v>
      </c>
      <c r="J14" s="1">
        <f t="shared" si="1"/>
        <v>500</v>
      </c>
      <c r="K14" s="3">
        <f>XIRR($J$3:$J14,$B$3:$B14,0.05)</f>
        <v>-8.1513124145567425E-2</v>
      </c>
      <c r="L14" s="2"/>
    </row>
    <row r="15" spans="1:12" x14ac:dyDescent="0.3">
      <c r="A15" s="10">
        <v>13</v>
      </c>
      <c r="B15" s="4">
        <f t="shared" si="2"/>
        <v>49675</v>
      </c>
      <c r="C15" s="1">
        <v>-2000</v>
      </c>
      <c r="E15" s="1">
        <v>-1500</v>
      </c>
      <c r="G15" s="15">
        <f>SUM($C$3:$C15)</f>
        <v>-26000</v>
      </c>
      <c r="H15" s="15">
        <f>SUM($D$3:$E15)</f>
        <v>-29500</v>
      </c>
      <c r="I15" s="1">
        <f t="shared" si="3"/>
        <v>-3500</v>
      </c>
      <c r="J15" s="1">
        <f t="shared" si="1"/>
        <v>500</v>
      </c>
      <c r="K15" s="3">
        <f>XIRR($J$3:$J15,$B$3:$B15,0.05)</f>
        <v>-6.4423849899321817E-2</v>
      </c>
      <c r="L15" s="2"/>
    </row>
    <row r="16" spans="1:12" ht="17.25" thickBot="1" x14ac:dyDescent="0.35">
      <c r="A16" s="10">
        <v>14</v>
      </c>
      <c r="B16" s="4">
        <f t="shared" si="2"/>
        <v>50041</v>
      </c>
      <c r="C16" s="1">
        <v>-2000</v>
      </c>
      <c r="E16" s="1">
        <v>-1500</v>
      </c>
      <c r="G16" s="15">
        <f>SUM($C$3:$C16)</f>
        <v>-28000</v>
      </c>
      <c r="H16" s="15">
        <f>SUM($D$3:$E16)</f>
        <v>-31000</v>
      </c>
      <c r="I16" s="1">
        <f t="shared" si="3"/>
        <v>-3000</v>
      </c>
      <c r="J16" s="1">
        <f t="shared" si="1"/>
        <v>500</v>
      </c>
      <c r="K16" s="3">
        <f>XIRR($J$3:$J16,$B$3:$B16,0.05)</f>
        <v>-5.0216598995029935E-2</v>
      </c>
    </row>
    <row r="17" spans="1:12" ht="18" thickTop="1" thickBot="1" x14ac:dyDescent="0.35">
      <c r="A17" s="11">
        <v>15</v>
      </c>
      <c r="B17" s="12">
        <f t="shared" si="2"/>
        <v>50406</v>
      </c>
      <c r="C17" s="13">
        <v>-2000</v>
      </c>
      <c r="D17" s="13"/>
      <c r="E17" s="13">
        <v>-1500</v>
      </c>
      <c r="F17" s="13"/>
      <c r="G17" s="16">
        <f>SUM($C$3:$C17)</f>
        <v>-30000</v>
      </c>
      <c r="H17" s="16">
        <f>SUM($D$3:$E17)</f>
        <v>-32500</v>
      </c>
      <c r="I17" s="13">
        <f t="shared" si="3"/>
        <v>-2500</v>
      </c>
      <c r="J17" s="13">
        <f t="shared" si="1"/>
        <v>500</v>
      </c>
      <c r="K17" s="14">
        <f>XIRR($J$3:$J17,$B$3:$B17,0.05)</f>
        <v>-3.8283954560756679E-2</v>
      </c>
    </row>
    <row r="18" spans="1:12" ht="17.25" thickTop="1" x14ac:dyDescent="0.3">
      <c r="A18" s="10">
        <v>16</v>
      </c>
      <c r="B18" s="4">
        <f t="shared" si="2"/>
        <v>50771</v>
      </c>
      <c r="C18" s="1">
        <v>-2000</v>
      </c>
      <c r="E18" s="1">
        <v>-1500</v>
      </c>
      <c r="G18" s="15">
        <f>SUM($C$3:$C18)</f>
        <v>-32000</v>
      </c>
      <c r="H18" s="15">
        <f>SUM($D$3:$E18)</f>
        <v>-34000</v>
      </c>
      <c r="I18" s="1">
        <f t="shared" si="3"/>
        <v>-2000</v>
      </c>
      <c r="J18" s="1">
        <f t="shared" si="1"/>
        <v>500</v>
      </c>
      <c r="K18" s="3">
        <f>XIRR($J$3:$J18,$B$3:$B18,0.05)</f>
        <v>-2.8168490529060362E-2</v>
      </c>
    </row>
    <row r="19" spans="1:12" x14ac:dyDescent="0.3">
      <c r="A19" s="10">
        <v>17</v>
      </c>
      <c r="B19" s="4">
        <f t="shared" si="2"/>
        <v>51136</v>
      </c>
      <c r="C19" s="1">
        <v>-2000</v>
      </c>
      <c r="E19" s="1">
        <v>-1500</v>
      </c>
      <c r="G19" s="15">
        <f>SUM($C$3:$C19)</f>
        <v>-34000</v>
      </c>
      <c r="H19" s="15">
        <f>SUM($D$3:$E19)</f>
        <v>-35500</v>
      </c>
      <c r="I19" s="1">
        <f t="shared" si="3"/>
        <v>-1500</v>
      </c>
      <c r="J19" s="1">
        <f t="shared" si="1"/>
        <v>500</v>
      </c>
      <c r="K19" s="3">
        <f>XIRR($J$3:$J19,$B$3:$B19,0.05)</f>
        <v>-1.9522598385810854E-2</v>
      </c>
    </row>
    <row r="20" spans="1:12" x14ac:dyDescent="0.3">
      <c r="A20" s="10">
        <v>18</v>
      </c>
      <c r="B20" s="4">
        <f t="shared" si="2"/>
        <v>51502</v>
      </c>
      <c r="C20" s="1">
        <v>-2000</v>
      </c>
      <c r="E20" s="1">
        <v>-1500</v>
      </c>
      <c r="G20" s="15">
        <f>SUM($C$3:$C20)</f>
        <v>-36000</v>
      </c>
      <c r="H20" s="15">
        <f>SUM($D$3:$E20)</f>
        <v>-37000</v>
      </c>
      <c r="I20" s="1">
        <f t="shared" si="3"/>
        <v>-1000</v>
      </c>
      <c r="J20" s="1">
        <f t="shared" si="1"/>
        <v>500</v>
      </c>
      <c r="K20" s="3">
        <f>XIRR($J$3:$J20,$B$3:$B20,0.05)</f>
        <v>-1.2078008055686949E-2</v>
      </c>
    </row>
    <row r="21" spans="1:12" x14ac:dyDescent="0.3">
      <c r="A21" s="10">
        <v>19</v>
      </c>
      <c r="B21" s="4">
        <f t="shared" si="2"/>
        <v>51867</v>
      </c>
      <c r="C21" s="1">
        <v>-2000</v>
      </c>
      <c r="E21" s="1">
        <v>-1500</v>
      </c>
      <c r="G21" s="15">
        <f>SUM($C$3:$C21)</f>
        <v>-38000</v>
      </c>
      <c r="H21" s="15">
        <f>SUM($D$3:$E21)</f>
        <v>-38500</v>
      </c>
      <c r="I21" s="1">
        <f t="shared" si="3"/>
        <v>-500</v>
      </c>
      <c r="J21" s="1">
        <f t="shared" si="1"/>
        <v>500</v>
      </c>
      <c r="K21" s="3">
        <f>XIRR($J$3:$J21,$B$3:$B21,0.05)</f>
        <v>-5.6257352232933055E-3</v>
      </c>
    </row>
    <row r="22" spans="1:12" x14ac:dyDescent="0.3">
      <c r="A22" s="10">
        <v>20</v>
      </c>
      <c r="B22" s="6">
        <f t="shared" si="2"/>
        <v>52232</v>
      </c>
      <c r="C22" s="7">
        <v>-2000</v>
      </c>
      <c r="D22" s="7"/>
      <c r="E22" s="7">
        <v>-1500</v>
      </c>
      <c r="F22" s="7"/>
      <c r="G22" s="17">
        <f>SUM($C$3:$C22)</f>
        <v>-40000</v>
      </c>
      <c r="H22" s="17">
        <f>SUM($D$3:$E22)</f>
        <v>-40000</v>
      </c>
      <c r="I22" s="7">
        <f t="shared" si="3"/>
        <v>0</v>
      </c>
      <c r="J22" s="7">
        <f t="shared" si="1"/>
        <v>500</v>
      </c>
      <c r="K22" s="8">
        <f>XIRR($J$3:$J22,$B$3:$B22,0.05)</f>
        <v>2.9802322387695314E-9</v>
      </c>
      <c r="L22" s="5"/>
    </row>
    <row r="23" spans="1:12" x14ac:dyDescent="0.3">
      <c r="A23" s="10">
        <v>21</v>
      </c>
      <c r="B23" s="4">
        <f t="shared" si="2"/>
        <v>52597</v>
      </c>
      <c r="C23" s="1">
        <v>-2000</v>
      </c>
      <c r="E23" s="1">
        <v>-1500</v>
      </c>
      <c r="G23" s="15">
        <f>SUM($C$3:$C23)</f>
        <v>-42000</v>
      </c>
      <c r="H23" s="15">
        <f>SUM($D$3:$E23)</f>
        <v>-41500</v>
      </c>
      <c r="I23" s="1">
        <f t="shared" si="3"/>
        <v>500</v>
      </c>
      <c r="J23" s="1">
        <f t="shared" si="1"/>
        <v>500</v>
      </c>
      <c r="K23" s="3">
        <f>XIRR($J$3:$J23,$B$3:$B23,0.05)</f>
        <v>4.9317151308059708E-3</v>
      </c>
    </row>
    <row r="24" spans="1:12" x14ac:dyDescent="0.3">
      <c r="A24" s="10">
        <v>22</v>
      </c>
      <c r="B24" s="4">
        <f t="shared" si="2"/>
        <v>52963</v>
      </c>
      <c r="C24" s="1">
        <v>-2000</v>
      </c>
      <c r="E24" s="1">
        <v>-1500</v>
      </c>
      <c r="G24" s="15">
        <f>SUM($C$3:$C24)</f>
        <v>-44000</v>
      </c>
      <c r="H24" s="15">
        <f>SUM($D$3:$E24)</f>
        <v>-43000</v>
      </c>
      <c r="I24" s="1">
        <f t="shared" si="3"/>
        <v>1000</v>
      </c>
      <c r="J24" s="1">
        <f t="shared" si="1"/>
        <v>500</v>
      </c>
      <c r="K24" s="3">
        <f>XIRR($J$3:$J24,$B$3:$B24,0.05)</f>
        <v>9.2762738466262845E-3</v>
      </c>
    </row>
    <row r="25" spans="1:12" x14ac:dyDescent="0.3">
      <c r="A25" s="10">
        <v>23</v>
      </c>
      <c r="B25" s="4">
        <f t="shared" si="2"/>
        <v>53328</v>
      </c>
      <c r="C25" s="1">
        <v>-2000</v>
      </c>
      <c r="E25" s="1">
        <v>-1500</v>
      </c>
      <c r="G25" s="15">
        <f>SUM($C$3:$C25)</f>
        <v>-46000</v>
      </c>
      <c r="H25" s="15">
        <f>SUM($D$3:$E25)</f>
        <v>-44500</v>
      </c>
      <c r="I25" s="1">
        <f t="shared" si="3"/>
        <v>1500</v>
      </c>
      <c r="J25" s="1">
        <f t="shared" si="1"/>
        <v>500</v>
      </c>
      <c r="K25" s="3">
        <f>XIRR($J$3:$J25,$B$3:$B25,0.05)</f>
        <v>1.3120868802070623E-2</v>
      </c>
    </row>
    <row r="26" spans="1:12" x14ac:dyDescent="0.3">
      <c r="A26" s="10">
        <v>24</v>
      </c>
      <c r="B26" s="4">
        <f t="shared" si="2"/>
        <v>53693</v>
      </c>
      <c r="C26" s="1">
        <v>-2000</v>
      </c>
      <c r="E26" s="1">
        <v>-1500</v>
      </c>
      <c r="G26" s="15">
        <f>SUM($C$3:$C26)</f>
        <v>-48000</v>
      </c>
      <c r="H26" s="15">
        <f>SUM($D$3:$E26)</f>
        <v>-46000</v>
      </c>
      <c r="I26" s="1">
        <f t="shared" si="3"/>
        <v>2000</v>
      </c>
      <c r="J26" s="1">
        <f t="shared" si="1"/>
        <v>500</v>
      </c>
      <c r="K26" s="3">
        <f>XIRR($J$3:$J26,$B$3:$B26,0.05)</f>
        <v>1.6537103056907657E-2</v>
      </c>
    </row>
    <row r="27" spans="1:12" x14ac:dyDescent="0.3">
      <c r="A27" s="10">
        <v>25</v>
      </c>
      <c r="B27" s="4">
        <f t="shared" si="2"/>
        <v>54058</v>
      </c>
      <c r="C27" s="1">
        <v>-2000</v>
      </c>
      <c r="E27" s="1">
        <v>-1500</v>
      </c>
      <c r="G27" s="15">
        <f>SUM($C$3:$C27)</f>
        <v>-50000</v>
      </c>
      <c r="H27" s="15">
        <f>SUM($D$3:$E27)</f>
        <v>-47500</v>
      </c>
      <c r="I27" s="1">
        <f t="shared" si="3"/>
        <v>2500</v>
      </c>
      <c r="J27" s="1">
        <f t="shared" si="1"/>
        <v>500</v>
      </c>
      <c r="K27" s="3">
        <f>XIRR($J$3:$J27,$B$3:$B27,0.05)</f>
        <v>1.958425343036652E-2</v>
      </c>
    </row>
    <row r="28" spans="1:12" x14ac:dyDescent="0.3">
      <c r="A28" s="10">
        <v>26</v>
      </c>
      <c r="B28" s="4">
        <f t="shared" si="2"/>
        <v>54424</v>
      </c>
      <c r="C28" s="1">
        <v>-2000</v>
      </c>
      <c r="E28" s="1">
        <v>-1500</v>
      </c>
      <c r="G28" s="15">
        <f>SUM($C$3:$C28)</f>
        <v>-52000</v>
      </c>
      <c r="H28" s="15">
        <f>SUM($D$3:$E28)</f>
        <v>-49000</v>
      </c>
      <c r="I28" s="1">
        <f t="shared" si="3"/>
        <v>3000</v>
      </c>
      <c r="J28" s="1">
        <f t="shared" si="1"/>
        <v>500</v>
      </c>
      <c r="K28" s="3">
        <f>XIRR($J$3:$J28,$B$3:$B28,0.05)</f>
        <v>2.2311553359031684E-2</v>
      </c>
    </row>
    <row r="29" spans="1:12" x14ac:dyDescent="0.3">
      <c r="A29" s="10">
        <v>27</v>
      </c>
      <c r="B29" s="4">
        <f t="shared" si="2"/>
        <v>54789</v>
      </c>
      <c r="C29" s="1">
        <v>-2000</v>
      </c>
      <c r="E29" s="1">
        <v>-1500</v>
      </c>
      <c r="G29" s="15">
        <f>SUM($C$3:$C29)</f>
        <v>-54000</v>
      </c>
      <c r="H29" s="15">
        <f>SUM($D$3:$E29)</f>
        <v>-50500</v>
      </c>
      <c r="I29" s="1">
        <f t="shared" si="3"/>
        <v>3500</v>
      </c>
      <c r="J29" s="1">
        <f t="shared" si="1"/>
        <v>500</v>
      </c>
      <c r="K29" s="3">
        <f>XIRR($J$3:$J29,$B$3:$B29,0.05)</f>
        <v>2.4760606884956366E-2</v>
      </c>
    </row>
    <row r="30" spans="1:12" x14ac:dyDescent="0.3">
      <c r="A30" s="10">
        <v>28</v>
      </c>
      <c r="B30" s="4">
        <f t="shared" si="2"/>
        <v>55154</v>
      </c>
      <c r="C30" s="1">
        <v>-2000</v>
      </c>
      <c r="E30" s="1">
        <v>-1500</v>
      </c>
      <c r="G30" s="15">
        <f>SUM($C$3:$C30)</f>
        <v>-56000</v>
      </c>
      <c r="H30" s="15">
        <f>SUM($D$3:$E30)</f>
        <v>-52000</v>
      </c>
      <c r="I30" s="1">
        <f t="shared" si="3"/>
        <v>4000</v>
      </c>
      <c r="J30" s="1">
        <f t="shared" si="1"/>
        <v>500</v>
      </c>
      <c r="K30" s="3">
        <f>XIRR($J$3:$J30,$B$3:$B30,0.05)</f>
        <v>2.6966401934623723E-2</v>
      </c>
    </row>
    <row r="31" spans="1:12" x14ac:dyDescent="0.3">
      <c r="A31" s="10">
        <v>29</v>
      </c>
      <c r="B31" s="4">
        <f t="shared" si="2"/>
        <v>55519</v>
      </c>
      <c r="C31" s="1">
        <v>-2000</v>
      </c>
      <c r="E31" s="1">
        <v>-1500</v>
      </c>
      <c r="G31" s="15">
        <f>SUM($C$3:$C31)</f>
        <v>-58000</v>
      </c>
      <c r="H31" s="15">
        <f>SUM($D$3:$E31)</f>
        <v>-53500</v>
      </c>
      <c r="I31" s="1">
        <f t="shared" si="3"/>
        <v>4500</v>
      </c>
      <c r="J31" s="1">
        <f t="shared" si="1"/>
        <v>500</v>
      </c>
      <c r="K31" s="3">
        <f>XIRR($J$3:$J31,$B$3:$B31,0.05)</f>
        <v>2.8958645462989808E-2</v>
      </c>
    </row>
    <row r="32" spans="1:12" x14ac:dyDescent="0.3">
      <c r="A32" s="10">
        <v>30</v>
      </c>
      <c r="B32" s="4">
        <f t="shared" si="2"/>
        <v>55885</v>
      </c>
      <c r="C32" s="1">
        <v>-2000</v>
      </c>
      <c r="E32" s="1">
        <v>-1500</v>
      </c>
      <c r="G32" s="15">
        <f>SUM($C$3:$C32)</f>
        <v>-60000</v>
      </c>
      <c r="H32" s="15">
        <f>SUM($D$3:$E32)</f>
        <v>-55000</v>
      </c>
      <c r="I32" s="1">
        <f t="shared" si="3"/>
        <v>5000</v>
      </c>
      <c r="J32" s="1">
        <f t="shared" si="1"/>
        <v>500</v>
      </c>
      <c r="K32" s="3">
        <f>XIRR($J$3:$J32,$B$3:$B32,0.05)</f>
        <v>3.0762526392936706E-2</v>
      </c>
    </row>
    <row r="33" spans="1:11" x14ac:dyDescent="0.3">
      <c r="A33" s="10">
        <v>31</v>
      </c>
      <c r="B33" s="4">
        <f t="shared" si="2"/>
        <v>56250</v>
      </c>
      <c r="C33" s="1">
        <v>-2000</v>
      </c>
      <c r="E33" s="1">
        <v>-1500</v>
      </c>
      <c r="G33" s="15">
        <f>SUM($C$3:$C33)</f>
        <v>-62000</v>
      </c>
      <c r="H33" s="15">
        <f>SUM($D$3:$E33)</f>
        <v>-56500</v>
      </c>
      <c r="I33" s="1">
        <f t="shared" ref="I33:I37" si="4">H33-G33</f>
        <v>5500</v>
      </c>
      <c r="J33" s="1">
        <f t="shared" ref="J33:J37" si="5">+E33+D33-C33</f>
        <v>500</v>
      </c>
      <c r="K33" s="3">
        <f>XIRR($J$3:$J33,$B$3:$B33,0.05)</f>
        <v>3.2399943470954901E-2</v>
      </c>
    </row>
    <row r="34" spans="1:11" x14ac:dyDescent="0.3">
      <c r="A34" s="10">
        <v>32</v>
      </c>
      <c r="B34" s="4">
        <f t="shared" si="2"/>
        <v>56615</v>
      </c>
      <c r="C34" s="1">
        <v>-2000</v>
      </c>
      <c r="E34" s="1">
        <v>-1500</v>
      </c>
      <c r="G34" s="15">
        <f>SUM($C$3:$C34)</f>
        <v>-64000</v>
      </c>
      <c r="H34" s="15">
        <f>SUM($D$3:$E34)</f>
        <v>-58000</v>
      </c>
      <c r="I34" s="1">
        <f t="shared" si="4"/>
        <v>6000</v>
      </c>
      <c r="J34" s="1">
        <f t="shared" si="5"/>
        <v>500</v>
      </c>
      <c r="K34" s="3">
        <f>XIRR($J$3:$J34,$B$3:$B34,0.05)</f>
        <v>3.3889612555503851E-2</v>
      </c>
    </row>
    <row r="35" spans="1:11" x14ac:dyDescent="0.3">
      <c r="A35" s="10">
        <v>33</v>
      </c>
      <c r="B35" s="4">
        <f t="shared" si="2"/>
        <v>56980</v>
      </c>
      <c r="C35" s="1">
        <v>-2000</v>
      </c>
      <c r="E35" s="1">
        <v>-1500</v>
      </c>
      <c r="G35" s="15">
        <f>SUM($C$3:$C35)</f>
        <v>-66000</v>
      </c>
      <c r="H35" s="15">
        <f>SUM($D$3:$E35)</f>
        <v>-59500</v>
      </c>
      <c r="I35" s="1">
        <f t="shared" si="4"/>
        <v>6500</v>
      </c>
      <c r="J35" s="1">
        <f t="shared" si="5"/>
        <v>500</v>
      </c>
      <c r="K35" s="3">
        <f>XIRR($J$3:$J35,$B$3:$B35,0.05)</f>
        <v>3.5247734189033514E-2</v>
      </c>
    </row>
    <row r="36" spans="1:11" x14ac:dyDescent="0.3">
      <c r="A36" s="10">
        <v>34</v>
      </c>
      <c r="B36" s="4">
        <f t="shared" si="2"/>
        <v>57346</v>
      </c>
      <c r="C36" s="1">
        <v>-2000</v>
      </c>
      <c r="E36" s="1">
        <v>-1500</v>
      </c>
      <c r="G36" s="15">
        <f>SUM($C$3:$C36)</f>
        <v>-68000</v>
      </c>
      <c r="H36" s="15">
        <f>SUM($D$3:$E36)</f>
        <v>-61000</v>
      </c>
      <c r="I36" s="1">
        <f t="shared" si="4"/>
        <v>7000</v>
      </c>
      <c r="J36" s="1">
        <f t="shared" si="5"/>
        <v>500</v>
      </c>
      <c r="K36" s="3">
        <f>XIRR($J$3:$J36,$B$3:$B36,0.05)</f>
        <v>3.6488267779350297E-2</v>
      </c>
    </row>
    <row r="37" spans="1:11" x14ac:dyDescent="0.3">
      <c r="A37" s="10">
        <v>35</v>
      </c>
      <c r="B37" s="4">
        <f t="shared" si="2"/>
        <v>57711</v>
      </c>
      <c r="C37" s="1">
        <v>-2000</v>
      </c>
      <c r="E37" s="1">
        <v>-1500</v>
      </c>
      <c r="G37" s="15">
        <f>SUM($C$3:$C37)</f>
        <v>-70000</v>
      </c>
      <c r="H37" s="15">
        <f>SUM($D$3:$E37)</f>
        <v>-62500</v>
      </c>
      <c r="I37" s="1">
        <f t="shared" ref="I37:I46" si="6">H37-G37</f>
        <v>7500</v>
      </c>
      <c r="J37" s="1">
        <f t="shared" ref="J37:J46" si="7">+E37+D37-C37</f>
        <v>500</v>
      </c>
      <c r="K37" s="3">
        <f>XIRR($J$3:$J37,$B$3:$B37,0.05)</f>
        <v>3.7623611092567455E-2</v>
      </c>
    </row>
    <row r="38" spans="1:11" x14ac:dyDescent="0.3">
      <c r="A38" s="10">
        <v>36</v>
      </c>
      <c r="B38" s="4">
        <f t="shared" si="2"/>
        <v>58076</v>
      </c>
      <c r="C38" s="1">
        <v>-2000</v>
      </c>
      <c r="E38" s="1">
        <v>-1500</v>
      </c>
      <c r="G38" s="15">
        <f>SUM($C$3:$C38)</f>
        <v>-72000</v>
      </c>
      <c r="H38" s="15">
        <f>SUM($D$3:$E38)</f>
        <v>-64000</v>
      </c>
      <c r="I38" s="1">
        <f t="shared" si="6"/>
        <v>8000</v>
      </c>
      <c r="J38" s="1">
        <f t="shared" si="7"/>
        <v>500</v>
      </c>
      <c r="K38" s="3">
        <f>XIRR($J$3:$J38,$B$3:$B38,0.05)</f>
        <v>3.8664504885673537E-2</v>
      </c>
    </row>
    <row r="39" spans="1:11" x14ac:dyDescent="0.3">
      <c r="A39" s="10">
        <v>37</v>
      </c>
      <c r="B39" s="4">
        <f t="shared" si="2"/>
        <v>58441</v>
      </c>
      <c r="C39" s="1">
        <v>-2000</v>
      </c>
      <c r="E39" s="1">
        <v>-1500</v>
      </c>
      <c r="G39" s="15">
        <f>SUM($C$3:$C39)</f>
        <v>-74000</v>
      </c>
      <c r="H39" s="15">
        <f>SUM($D$3:$E39)</f>
        <v>-65500</v>
      </c>
      <c r="I39" s="1">
        <f t="shared" si="6"/>
        <v>8500</v>
      </c>
      <c r="J39" s="1">
        <f t="shared" si="7"/>
        <v>500</v>
      </c>
      <c r="K39" s="3">
        <f>XIRR($J$3:$J39,$B$3:$B39,0.05)</f>
        <v>3.9620384573936462E-2</v>
      </c>
    </row>
    <row r="40" spans="1:11" x14ac:dyDescent="0.3">
      <c r="A40" s="10">
        <v>38</v>
      </c>
      <c r="B40" s="4">
        <f t="shared" si="2"/>
        <v>58807</v>
      </c>
      <c r="C40" s="1">
        <v>-2000</v>
      </c>
      <c r="E40" s="1">
        <v>-1500</v>
      </c>
      <c r="G40" s="15">
        <f>SUM($C$3:$C40)</f>
        <v>-76000</v>
      </c>
      <c r="H40" s="15">
        <f>SUM($D$3:$E40)</f>
        <v>-67000</v>
      </c>
      <c r="I40" s="1">
        <f t="shared" si="6"/>
        <v>9000</v>
      </c>
      <c r="J40" s="1">
        <f t="shared" si="7"/>
        <v>500</v>
      </c>
      <c r="K40" s="3">
        <f>XIRR($J$3:$J40,$B$3:$B40,0.05)</f>
        <v>4.0499457716941842E-2</v>
      </c>
    </row>
    <row r="41" spans="1:11" x14ac:dyDescent="0.3">
      <c r="A41" s="10">
        <v>39</v>
      </c>
      <c r="B41" s="4">
        <f t="shared" si="2"/>
        <v>59172</v>
      </c>
      <c r="C41" s="1">
        <v>-2000</v>
      </c>
      <c r="E41" s="1">
        <v>-1500</v>
      </c>
      <c r="G41" s="15">
        <f>SUM($C$3:$C41)</f>
        <v>-78000</v>
      </c>
      <c r="H41" s="15">
        <f>SUM($D$3:$E41)</f>
        <v>-68500</v>
      </c>
      <c r="I41" s="1">
        <f t="shared" si="6"/>
        <v>9500</v>
      </c>
      <c r="J41" s="1">
        <f t="shared" si="7"/>
        <v>500</v>
      </c>
      <c r="K41" s="3">
        <f>XIRR($J$3:$J41,$B$3:$B41,0.05)</f>
        <v>4.130918085575104E-2</v>
      </c>
    </row>
    <row r="42" spans="1:11" x14ac:dyDescent="0.3">
      <c r="A42" s="10">
        <v>40</v>
      </c>
      <c r="B42" s="4">
        <f t="shared" si="2"/>
        <v>59537</v>
      </c>
      <c r="C42" s="1">
        <v>-2000</v>
      </c>
      <c r="E42" s="1">
        <v>-1500</v>
      </c>
      <c r="G42" s="15">
        <f>SUM($C$3:$C42)</f>
        <v>-80000</v>
      </c>
      <c r="H42" s="15">
        <f>SUM($D$3:$E42)</f>
        <v>-70000</v>
      </c>
      <c r="I42" s="1">
        <f t="shared" si="6"/>
        <v>10000</v>
      </c>
      <c r="J42" s="1">
        <f t="shared" si="7"/>
        <v>500</v>
      </c>
      <c r="K42" s="3">
        <f>XIRR($J$3:$J42,$B$3:$B42,0.05)</f>
        <v>4.2056044936180106E-2</v>
      </c>
    </row>
    <row r="43" spans="1:11" x14ac:dyDescent="0.3">
      <c r="A43" s="10">
        <v>41</v>
      </c>
      <c r="B43" s="4">
        <f t="shared" si="2"/>
        <v>59902</v>
      </c>
      <c r="C43" s="1">
        <v>-2000</v>
      </c>
      <c r="E43" s="1">
        <v>-1500</v>
      </c>
      <c r="G43" s="15">
        <f>SUM($C$3:$C43)</f>
        <v>-82000</v>
      </c>
      <c r="H43" s="15">
        <f>SUM($D$3:$E43)</f>
        <v>-71500</v>
      </c>
      <c r="I43" s="1">
        <f t="shared" ref="I43:I63" si="8">H43-G43</f>
        <v>10500</v>
      </c>
      <c r="J43" s="1">
        <f t="shared" ref="J43:J63" si="9">+E43+D43-C43</f>
        <v>500</v>
      </c>
      <c r="K43" s="3">
        <f>XIRR($J$3:$J43,$B$3:$B43,0.05)</f>
        <v>4.2745849490165702E-2</v>
      </c>
    </row>
    <row r="44" spans="1:11" x14ac:dyDescent="0.3">
      <c r="A44" s="10">
        <v>42</v>
      </c>
      <c r="B44" s="4">
        <f t="shared" si="2"/>
        <v>60268</v>
      </c>
      <c r="C44" s="1">
        <v>-2000</v>
      </c>
      <c r="E44" s="1">
        <v>-1500</v>
      </c>
      <c r="G44" s="15">
        <f>SUM($C$3:$C44)</f>
        <v>-84000</v>
      </c>
      <c r="H44" s="15">
        <f>SUM($D$3:$E44)</f>
        <v>-73000</v>
      </c>
      <c r="I44" s="1">
        <f t="shared" si="8"/>
        <v>11000</v>
      </c>
      <c r="J44" s="1">
        <f t="shared" si="9"/>
        <v>500</v>
      </c>
      <c r="K44" s="3">
        <f>XIRR($J$3:$J44,$B$3:$B44,0.05)</f>
        <v>4.3383660912513736E-2</v>
      </c>
    </row>
    <row r="45" spans="1:11" x14ac:dyDescent="0.3">
      <c r="A45" s="10">
        <v>43</v>
      </c>
      <c r="B45" s="4">
        <f t="shared" si="2"/>
        <v>60633</v>
      </c>
      <c r="C45" s="1">
        <v>-2000</v>
      </c>
      <c r="E45" s="1">
        <v>-1500</v>
      </c>
      <c r="G45" s="15">
        <f>SUM($C$3:$C45)</f>
        <v>-86000</v>
      </c>
      <c r="H45" s="15">
        <f>SUM($D$3:$E45)</f>
        <v>-74500</v>
      </c>
      <c r="I45" s="1">
        <f t="shared" si="8"/>
        <v>11500</v>
      </c>
      <c r="J45" s="1">
        <f t="shared" si="9"/>
        <v>500</v>
      </c>
      <c r="K45" s="3">
        <f>XIRR($J$3:$J45,$B$3:$B45,0.05)</f>
        <v>4.3974164128303531E-2</v>
      </c>
    </row>
    <row r="46" spans="1:11" x14ac:dyDescent="0.3">
      <c r="A46" s="10">
        <v>44</v>
      </c>
      <c r="B46" s="4">
        <f t="shared" si="2"/>
        <v>60998</v>
      </c>
      <c r="C46" s="1">
        <v>-2000</v>
      </c>
      <c r="E46" s="1">
        <v>-1500</v>
      </c>
      <c r="G46" s="15">
        <f>SUM($C$3:$C46)</f>
        <v>-88000</v>
      </c>
      <c r="H46" s="15">
        <f>SUM($D$3:$E46)</f>
        <v>-76000</v>
      </c>
      <c r="I46" s="1">
        <f t="shared" si="8"/>
        <v>12000</v>
      </c>
      <c r="J46" s="1">
        <f t="shared" si="9"/>
        <v>500</v>
      </c>
      <c r="K46" s="3">
        <f>XIRR($J$3:$J46,$B$3:$B46,0.05)</f>
        <v>4.4521483778953541E-2</v>
      </c>
    </row>
    <row r="47" spans="1:11" x14ac:dyDescent="0.3">
      <c r="A47" s="10">
        <v>45</v>
      </c>
      <c r="B47" s="4">
        <f t="shared" si="2"/>
        <v>61363</v>
      </c>
      <c r="C47" s="1">
        <v>-2000</v>
      </c>
      <c r="E47" s="1">
        <v>-1500</v>
      </c>
      <c r="G47" s="15">
        <f>SUM($C$3:$C47)</f>
        <v>-90000</v>
      </c>
      <c r="H47" s="15">
        <f>SUM($D$3:$E47)</f>
        <v>-77500</v>
      </c>
      <c r="I47" s="1">
        <f t="shared" si="8"/>
        <v>12500</v>
      </c>
      <c r="J47" s="1">
        <f t="shared" si="9"/>
        <v>500</v>
      </c>
      <c r="K47" s="3">
        <f>XIRR($J$3:$J47,$B$3:$B47,0.05)</f>
        <v>4.5029309391975428E-2</v>
      </c>
    </row>
    <row r="48" spans="1:11" x14ac:dyDescent="0.3">
      <c r="A48" s="10">
        <v>46</v>
      </c>
      <c r="B48" s="4">
        <f t="shared" si="2"/>
        <v>61729</v>
      </c>
      <c r="C48" s="1">
        <v>-2000</v>
      </c>
      <c r="E48" s="1">
        <v>-1500</v>
      </c>
      <c r="G48" s="15">
        <f>SUM($C$3:$C48)</f>
        <v>-92000</v>
      </c>
      <c r="H48" s="15">
        <f>SUM($D$3:$E48)</f>
        <v>-79000</v>
      </c>
      <c r="I48" s="1">
        <f t="shared" si="8"/>
        <v>13000</v>
      </c>
      <c r="J48" s="1">
        <f t="shared" si="9"/>
        <v>500</v>
      </c>
      <c r="K48" s="3">
        <f>XIRR($J$3:$J48,$B$3:$B48,0.05)</f>
        <v>4.5500913262367257E-2</v>
      </c>
    </row>
    <row r="49" spans="1:11" x14ac:dyDescent="0.3">
      <c r="A49" s="10">
        <v>47</v>
      </c>
      <c r="B49" s="4">
        <f t="shared" si="2"/>
        <v>62094</v>
      </c>
      <c r="C49" s="1">
        <v>-2000</v>
      </c>
      <c r="E49" s="1">
        <v>-1500</v>
      </c>
      <c r="G49" s="15">
        <f>SUM($C$3:$C49)</f>
        <v>-94000</v>
      </c>
      <c r="H49" s="15">
        <f>SUM($D$3:$E49)</f>
        <v>-80500</v>
      </c>
      <c r="I49" s="1">
        <f t="shared" si="8"/>
        <v>13500</v>
      </c>
      <c r="J49" s="1">
        <f t="shared" si="9"/>
        <v>500</v>
      </c>
      <c r="K49" s="3">
        <f>XIRR($J$3:$J49,$B$3:$B49,0.05)</f>
        <v>4.5939353108406064E-2</v>
      </c>
    </row>
    <row r="50" spans="1:11" x14ac:dyDescent="0.3">
      <c r="A50" s="10">
        <v>48</v>
      </c>
      <c r="B50" s="4">
        <f t="shared" si="2"/>
        <v>62459</v>
      </c>
      <c r="C50" s="1">
        <v>-2000</v>
      </c>
      <c r="E50" s="1">
        <v>-1500</v>
      </c>
      <c r="G50" s="15">
        <f>SUM($C$3:$C50)</f>
        <v>-96000</v>
      </c>
      <c r="H50" s="15">
        <f>SUM($D$3:$E50)</f>
        <v>-82000</v>
      </c>
      <c r="I50" s="1">
        <f t="shared" si="8"/>
        <v>14000</v>
      </c>
      <c r="J50" s="1">
        <f t="shared" si="9"/>
        <v>500</v>
      </c>
      <c r="K50" s="3">
        <f>XIRR($J$3:$J50,$B$3:$B50,0.05)</f>
        <v>4.6347329020500191E-2</v>
      </c>
    </row>
    <row r="51" spans="1:11" x14ac:dyDescent="0.3">
      <c r="A51" s="10">
        <v>49</v>
      </c>
      <c r="B51" s="4">
        <f t="shared" si="2"/>
        <v>62824</v>
      </c>
      <c r="C51" s="1">
        <v>-2000</v>
      </c>
      <c r="E51" s="1">
        <v>-1500</v>
      </c>
      <c r="G51" s="15">
        <f>SUM($C$3:$C51)</f>
        <v>-98000</v>
      </c>
      <c r="H51" s="15">
        <f>SUM($D$3:$E51)</f>
        <v>-83500</v>
      </c>
      <c r="I51" s="1">
        <f t="shared" si="8"/>
        <v>14500</v>
      </c>
      <c r="J51" s="1">
        <f t="shared" si="9"/>
        <v>500</v>
      </c>
      <c r="K51" s="3">
        <f>XIRR($J$3:$J51,$B$3:$B51,0.05)</f>
        <v>4.6727290749549871E-2</v>
      </c>
    </row>
    <row r="52" spans="1:11" x14ac:dyDescent="0.3">
      <c r="A52" s="10">
        <v>50</v>
      </c>
      <c r="B52" s="4">
        <f t="shared" si="2"/>
        <v>63190</v>
      </c>
      <c r="C52" s="1">
        <v>-2000</v>
      </c>
      <c r="E52" s="1">
        <v>-1500</v>
      </c>
      <c r="G52" s="15">
        <f>SUM($C$3:$C52)</f>
        <v>-100000</v>
      </c>
      <c r="H52" s="15">
        <f>SUM($D$3:$E52)</f>
        <v>-85000</v>
      </c>
      <c r="I52" s="1">
        <f t="shared" si="8"/>
        <v>15000</v>
      </c>
      <c r="J52" s="1">
        <f t="shared" si="9"/>
        <v>500</v>
      </c>
      <c r="K52" s="3">
        <f>XIRR($J$3:$J52,$B$3:$B52,0.05)</f>
        <v>4.708140790462495E-2</v>
      </c>
    </row>
    <row r="53" spans="1:11" x14ac:dyDescent="0.3">
      <c r="A53" s="10">
        <v>51</v>
      </c>
      <c r="B53" s="4">
        <f t="shared" si="2"/>
        <v>63555</v>
      </c>
      <c r="C53" s="1">
        <v>-2000</v>
      </c>
      <c r="E53" s="1">
        <v>-1500</v>
      </c>
      <c r="G53" s="15">
        <f>SUM($C$3:$C53)</f>
        <v>-102000</v>
      </c>
      <c r="H53" s="15">
        <f>SUM($D$3:$E53)</f>
        <v>-86500</v>
      </c>
      <c r="I53" s="1">
        <f t="shared" si="8"/>
        <v>15500</v>
      </c>
      <c r="J53" s="1">
        <f t="shared" si="9"/>
        <v>500</v>
      </c>
      <c r="K53" s="3">
        <f>XIRR($J$3:$J53,$B$3:$B53,0.05)</f>
        <v>4.7411742806434634E-2</v>
      </c>
    </row>
    <row r="54" spans="1:11" x14ac:dyDescent="0.3">
      <c r="A54" s="10">
        <v>52</v>
      </c>
      <c r="B54" s="4">
        <f t="shared" si="2"/>
        <v>63920</v>
      </c>
      <c r="C54" s="1">
        <v>-2000</v>
      </c>
      <c r="E54" s="1">
        <v>-1500</v>
      </c>
      <c r="G54" s="15">
        <f>SUM($C$3:$C54)</f>
        <v>-104000</v>
      </c>
      <c r="H54" s="15">
        <f>SUM($D$3:$E54)</f>
        <v>-88000</v>
      </c>
      <c r="I54" s="1">
        <f t="shared" si="8"/>
        <v>16000</v>
      </c>
      <c r="J54" s="1">
        <f t="shared" si="9"/>
        <v>500</v>
      </c>
      <c r="K54" s="3">
        <f>XIRR($J$3:$J54,$B$3:$B54,0.05)</f>
        <v>4.772011935710907E-2</v>
      </c>
    </row>
    <row r="55" spans="1:11" x14ac:dyDescent="0.3">
      <c r="A55" s="10">
        <v>53</v>
      </c>
      <c r="B55" s="4">
        <f t="shared" si="2"/>
        <v>64285</v>
      </c>
      <c r="C55" s="1">
        <v>-2000</v>
      </c>
      <c r="E55" s="1">
        <v>-1500</v>
      </c>
      <c r="G55" s="15">
        <f>SUM($C$3:$C55)</f>
        <v>-106000</v>
      </c>
      <c r="H55" s="15">
        <f>SUM($D$3:$E55)</f>
        <v>-89500</v>
      </c>
      <c r="I55" s="1">
        <f t="shared" si="8"/>
        <v>16500</v>
      </c>
      <c r="J55" s="1">
        <f t="shared" si="9"/>
        <v>500</v>
      </c>
      <c r="K55" s="3">
        <f>XIRR($J$3:$J55,$B$3:$B55,0.05)</f>
        <v>4.8008212447166451E-2</v>
      </c>
    </row>
    <row r="56" spans="1:11" x14ac:dyDescent="0.3">
      <c r="A56" s="10">
        <v>54</v>
      </c>
      <c r="B56" s="4">
        <f t="shared" si="2"/>
        <v>64651</v>
      </c>
      <c r="C56" s="1">
        <v>-2000</v>
      </c>
      <c r="E56" s="1">
        <v>-1500</v>
      </c>
      <c r="G56" s="15">
        <f>SUM($C$3:$C56)</f>
        <v>-108000</v>
      </c>
      <c r="H56" s="15">
        <f>SUM($D$3:$E56)</f>
        <v>-91000</v>
      </c>
      <c r="I56" s="1">
        <f t="shared" si="8"/>
        <v>17000</v>
      </c>
      <c r="J56" s="1">
        <f t="shared" si="9"/>
        <v>500</v>
      </c>
      <c r="K56" s="3">
        <f>XIRR($J$3:$J56,$B$3:$B56,0.05)</f>
        <v>4.8277500271797183E-2</v>
      </c>
    </row>
    <row r="57" spans="1:11" x14ac:dyDescent="0.3">
      <c r="A57" s="10">
        <v>55</v>
      </c>
      <c r="B57" s="4">
        <f t="shared" si="2"/>
        <v>65016</v>
      </c>
      <c r="C57" s="1">
        <v>-2000</v>
      </c>
      <c r="E57" s="1">
        <v>-1500</v>
      </c>
      <c r="G57" s="15">
        <f>SUM($C$3:$C57)</f>
        <v>-110000</v>
      </c>
      <c r="H57" s="15">
        <f>SUM($D$3:$E57)</f>
        <v>-92500</v>
      </c>
      <c r="I57" s="1">
        <f t="shared" si="8"/>
        <v>17500</v>
      </c>
      <c r="J57" s="1">
        <f t="shared" si="9"/>
        <v>500</v>
      </c>
      <c r="K57" s="3">
        <f>XIRR($J$3:$J57,$B$3:$B57,0.05)</f>
        <v>4.8529407382011419E-2</v>
      </c>
    </row>
    <row r="58" spans="1:11" x14ac:dyDescent="0.3">
      <c r="A58" s="10">
        <v>56</v>
      </c>
      <c r="B58" s="4">
        <f t="shared" si="2"/>
        <v>65381</v>
      </c>
      <c r="C58" s="1">
        <v>-2000</v>
      </c>
      <c r="E58" s="1">
        <v>-1500</v>
      </c>
      <c r="G58" s="15">
        <f>SUM($C$3:$C58)</f>
        <v>-112000</v>
      </c>
      <c r="H58" s="15">
        <f>SUM($D$3:$E58)</f>
        <v>-94000</v>
      </c>
      <c r="I58" s="1">
        <f t="shared" si="8"/>
        <v>18000</v>
      </c>
      <c r="J58" s="1">
        <f t="shared" si="9"/>
        <v>500</v>
      </c>
      <c r="K58" s="3">
        <f>XIRR($J$3:$J58,$B$3:$B58,0.05)</f>
        <v>4.8765203356742864E-2</v>
      </c>
    </row>
    <row r="59" spans="1:11" x14ac:dyDescent="0.3">
      <c r="A59" s="10">
        <v>57</v>
      </c>
      <c r="B59" s="4">
        <f t="shared" si="2"/>
        <v>65746</v>
      </c>
      <c r="C59" s="1">
        <v>-2000</v>
      </c>
      <c r="E59" s="1">
        <v>-1500</v>
      </c>
      <c r="G59" s="15">
        <f>SUM($C$3:$C59)</f>
        <v>-114000</v>
      </c>
      <c r="H59" s="15">
        <f>SUM($D$3:$E59)</f>
        <v>-95500</v>
      </c>
      <c r="I59" s="1">
        <f t="shared" si="8"/>
        <v>18500</v>
      </c>
      <c r="J59" s="1">
        <f t="shared" si="9"/>
        <v>500</v>
      </c>
      <c r="K59" s="3">
        <f>XIRR($J$3:$J59,$B$3:$B59,0.05)</f>
        <v>4.8986056447029122E-2</v>
      </c>
    </row>
    <row r="60" spans="1:11" x14ac:dyDescent="0.3">
      <c r="A60" s="10">
        <v>58</v>
      </c>
      <c r="B60" s="4">
        <f t="shared" si="2"/>
        <v>66112</v>
      </c>
      <c r="C60" s="1">
        <v>-2000</v>
      </c>
      <c r="E60" s="1">
        <v>-1500</v>
      </c>
      <c r="G60" s="15">
        <f>SUM($C$3:$C60)</f>
        <v>-116000</v>
      </c>
      <c r="H60" s="15">
        <f>SUM($D$3:$E60)</f>
        <v>-97000</v>
      </c>
      <c r="I60" s="1">
        <f t="shared" si="8"/>
        <v>19000</v>
      </c>
      <c r="J60" s="1">
        <f t="shared" si="9"/>
        <v>500</v>
      </c>
      <c r="K60" s="3">
        <f>XIRR($J$3:$J60,$B$3:$B60,0.05)</f>
        <v>4.9192997813224795E-2</v>
      </c>
    </row>
    <row r="61" spans="1:11" x14ac:dyDescent="0.3">
      <c r="A61" s="10">
        <v>59</v>
      </c>
      <c r="B61" s="4">
        <f t="shared" si="2"/>
        <v>66477</v>
      </c>
      <c r="C61" s="1">
        <v>-2000</v>
      </c>
      <c r="E61" s="1">
        <v>-1500</v>
      </c>
      <c r="G61" s="15">
        <f>SUM($C$3:$C61)</f>
        <v>-118000</v>
      </c>
      <c r="H61" s="15">
        <f>SUM($D$3:$E61)</f>
        <v>-98500</v>
      </c>
      <c r="I61" s="1">
        <f t="shared" si="8"/>
        <v>19500</v>
      </c>
      <c r="J61" s="1">
        <f t="shared" si="9"/>
        <v>500</v>
      </c>
      <c r="K61" s="3">
        <f>XIRR($J$3:$J61,$B$3:$B61,0.05)</f>
        <v>4.9387040734291079E-2</v>
      </c>
    </row>
    <row r="62" spans="1:11" x14ac:dyDescent="0.3">
      <c r="A62" s="10">
        <v>60</v>
      </c>
      <c r="B62" s="4">
        <f t="shared" si="2"/>
        <v>66842</v>
      </c>
      <c r="C62" s="1">
        <v>-2000</v>
      </c>
      <c r="E62" s="1">
        <v>-1500</v>
      </c>
      <c r="G62" s="15">
        <f>SUM($C$3:$C62)</f>
        <v>-120000</v>
      </c>
      <c r="H62" s="15">
        <f>SUM($D$3:$E62)</f>
        <v>-100000</v>
      </c>
      <c r="I62" s="1">
        <f t="shared" si="8"/>
        <v>20000</v>
      </c>
      <c r="J62" s="1">
        <f t="shared" si="9"/>
        <v>500</v>
      </c>
      <c r="K62" s="3">
        <f>XIRR($J$3:$J62,$B$3:$B62,0.05)</f>
        <v>4.9569079279899592E-2</v>
      </c>
    </row>
    <row r="63" spans="1:11" x14ac:dyDescent="0.3">
      <c r="A63" s="10">
        <v>61</v>
      </c>
      <c r="B63" s="4">
        <f t="shared" si="2"/>
        <v>67207</v>
      </c>
      <c r="C63" s="1">
        <v>-2000</v>
      </c>
      <c r="E63" s="1">
        <v>-1500</v>
      </c>
      <c r="G63" s="15">
        <f>SUM($C$3:$C63)</f>
        <v>-122000</v>
      </c>
      <c r="H63" s="15">
        <f>SUM($D$3:$E63)</f>
        <v>-101500</v>
      </c>
      <c r="I63" s="1">
        <f t="shared" si="8"/>
        <v>20500</v>
      </c>
      <c r="J63" s="1">
        <f t="shared" si="9"/>
        <v>500</v>
      </c>
      <c r="K63" s="3">
        <f>XIRR($J$3:$J63,$B$3:$B63,0.05)</f>
        <v>4.9739941954612732E-2</v>
      </c>
    </row>
    <row r="64" spans="1:11" x14ac:dyDescent="0.3">
      <c r="A64" s="10">
        <v>62</v>
      </c>
      <c r="B64" s="4">
        <f t="shared" si="2"/>
        <v>67573</v>
      </c>
      <c r="C64" s="1">
        <v>-2000</v>
      </c>
      <c r="E64" s="1">
        <v>-1500</v>
      </c>
      <c r="G64" s="15">
        <f>SUM($C$3:$C64)</f>
        <v>-124000</v>
      </c>
      <c r="H64" s="15">
        <f>SUM($D$3:$E64)</f>
        <v>-103000</v>
      </c>
      <c r="I64" s="1">
        <f t="shared" ref="I64:I74" si="10">H64-G64</f>
        <v>21000</v>
      </c>
      <c r="J64" s="1">
        <f t="shared" ref="J64:J74" si="11">+E64+D64-C64</f>
        <v>500</v>
      </c>
      <c r="K64" s="3">
        <f>XIRR($J$3:$J64,$B$3:$B64,0.05)</f>
        <v>4.9900379776954662E-2</v>
      </c>
    </row>
    <row r="65" spans="1:11" x14ac:dyDescent="0.3">
      <c r="A65" s="10">
        <v>63</v>
      </c>
      <c r="B65" s="4">
        <f t="shared" si="2"/>
        <v>67938</v>
      </c>
      <c r="C65" s="1">
        <v>-2000</v>
      </c>
      <c r="E65" s="1">
        <v>-1500</v>
      </c>
      <c r="G65" s="15">
        <f>SUM($C$3:$C65)</f>
        <v>-126000</v>
      </c>
      <c r="H65" s="15">
        <f>SUM($D$3:$E65)</f>
        <v>-104500</v>
      </c>
      <c r="I65" s="1">
        <f t="shared" si="10"/>
        <v>21500</v>
      </c>
      <c r="J65" s="1">
        <f t="shared" si="11"/>
        <v>500</v>
      </c>
      <c r="K65" s="3">
        <f>XIRR($J$3:$J65,$B$3:$B65,0.05)</f>
        <v>5.0051108002662659E-2</v>
      </c>
    </row>
    <row r="66" spans="1:11" x14ac:dyDescent="0.3">
      <c r="A66" s="10">
        <v>64</v>
      </c>
      <c r="B66" s="4">
        <f t="shared" si="2"/>
        <v>68303</v>
      </c>
      <c r="C66" s="1">
        <v>-2000</v>
      </c>
      <c r="E66" s="1">
        <v>-1500</v>
      </c>
      <c r="G66" s="15">
        <f>SUM($C$3:$C66)</f>
        <v>-128000</v>
      </c>
      <c r="H66" s="15">
        <f>SUM($D$3:$E66)</f>
        <v>-106000</v>
      </c>
      <c r="I66" s="1">
        <f t="shared" si="10"/>
        <v>22000</v>
      </c>
      <c r="J66" s="1">
        <f t="shared" si="11"/>
        <v>500</v>
      </c>
      <c r="K66" s="3">
        <f>XIRR($J$3:$J66,$B$3:$B66,0.05)</f>
        <v>5.0192782282829293E-2</v>
      </c>
    </row>
    <row r="67" spans="1:11" x14ac:dyDescent="0.3">
      <c r="A67" s="10">
        <v>65</v>
      </c>
      <c r="B67" s="4">
        <f t="shared" si="2"/>
        <v>68668</v>
      </c>
      <c r="C67" s="1">
        <v>-2000</v>
      </c>
      <c r="E67" s="1">
        <v>-1500</v>
      </c>
      <c r="G67" s="15">
        <f>SUM($C$3:$C67)</f>
        <v>-130000</v>
      </c>
      <c r="H67" s="15">
        <f>SUM($D$3:$E67)</f>
        <v>-107500</v>
      </c>
      <c r="I67" s="1">
        <f t="shared" si="10"/>
        <v>22500</v>
      </c>
      <c r="J67" s="1">
        <f t="shared" si="11"/>
        <v>500</v>
      </c>
      <c r="K67" s="3">
        <f>XIRR($J$3:$J67,$B$3:$B67,0.05)</f>
        <v>5.032600462436676E-2</v>
      </c>
    </row>
    <row r="68" spans="1:11" x14ac:dyDescent="0.3">
      <c r="A68" s="10">
        <v>66</v>
      </c>
      <c r="B68" s="4">
        <f t="shared" si="2"/>
        <v>69034</v>
      </c>
      <c r="C68" s="1">
        <v>-2000</v>
      </c>
      <c r="E68" s="1">
        <v>-1500</v>
      </c>
      <c r="G68" s="15">
        <f>SUM($C$3:$C68)</f>
        <v>-132000</v>
      </c>
      <c r="H68" s="15">
        <f>SUM($D$3:$E68)</f>
        <v>-109000</v>
      </c>
      <c r="I68" s="1">
        <f t="shared" si="10"/>
        <v>23000</v>
      </c>
      <c r="J68" s="1">
        <f t="shared" si="11"/>
        <v>500</v>
      </c>
      <c r="K68" s="3">
        <f>XIRR($J$3:$J68,$B$3:$B68,0.05)</f>
        <v>5.0451305508613598E-2</v>
      </c>
    </row>
    <row r="69" spans="1:11" x14ac:dyDescent="0.3">
      <c r="A69" s="10">
        <v>67</v>
      </c>
      <c r="B69" s="4">
        <f t="shared" ref="B69:B74" si="12">EDATE(B68,12)</f>
        <v>69399</v>
      </c>
      <c r="C69" s="1">
        <v>-2000</v>
      </c>
      <c r="E69" s="1">
        <v>-1500</v>
      </c>
      <c r="G69" s="15">
        <f>SUM($C$3:$C69)</f>
        <v>-134000</v>
      </c>
      <c r="H69" s="15">
        <f>SUM($D$3:$E69)</f>
        <v>-110500</v>
      </c>
      <c r="I69" s="1">
        <f t="shared" si="10"/>
        <v>23500</v>
      </c>
      <c r="J69" s="1">
        <f t="shared" si="11"/>
        <v>500</v>
      </c>
      <c r="K69" s="3">
        <f>XIRR($J$3:$J69,$B$3:$B69,0.05)</f>
        <v>5.0569221377372742E-2</v>
      </c>
    </row>
    <row r="70" spans="1:11" x14ac:dyDescent="0.3">
      <c r="A70" s="10">
        <v>68</v>
      </c>
      <c r="B70" s="4">
        <f t="shared" si="12"/>
        <v>69764</v>
      </c>
      <c r="C70" s="1">
        <v>-2000</v>
      </c>
      <c r="E70" s="1">
        <v>-1500</v>
      </c>
      <c r="G70" s="15">
        <f>SUM($C$3:$C70)</f>
        <v>-136000</v>
      </c>
      <c r="H70" s="15">
        <f>SUM($D$3:$E70)</f>
        <v>-112000</v>
      </c>
      <c r="I70" s="1">
        <f t="shared" si="10"/>
        <v>24000</v>
      </c>
      <c r="J70" s="1">
        <f t="shared" si="11"/>
        <v>500</v>
      </c>
      <c r="K70" s="3">
        <f>XIRR($J$3:$J70,$B$3:$B70,0.05)</f>
        <v>5.0680235028266893E-2</v>
      </c>
    </row>
    <row r="71" spans="1:11" x14ac:dyDescent="0.3">
      <c r="A71" s="10">
        <v>69</v>
      </c>
      <c r="B71" s="4">
        <f t="shared" si="12"/>
        <v>70129</v>
      </c>
      <c r="C71" s="1">
        <v>-2000</v>
      </c>
      <c r="E71" s="1">
        <v>-1500</v>
      </c>
      <c r="G71" s="15">
        <f>SUM($C$3:$C71)</f>
        <v>-138000</v>
      </c>
      <c r="H71" s="15">
        <f>SUM($D$3:$E71)</f>
        <v>-113500</v>
      </c>
      <c r="I71" s="1">
        <f t="shared" si="10"/>
        <v>24500</v>
      </c>
      <c r="J71" s="1">
        <f t="shared" si="11"/>
        <v>500</v>
      </c>
      <c r="K71" s="3">
        <f>XIRR($J$3:$J71,$B$3:$B71,0.05)</f>
        <v>5.0784775614738459E-2</v>
      </c>
    </row>
    <row r="72" spans="1:11" x14ac:dyDescent="0.3">
      <c r="A72" s="10">
        <v>70</v>
      </c>
      <c r="B72" s="4">
        <f t="shared" si="12"/>
        <v>70495</v>
      </c>
      <c r="C72" s="1">
        <v>-2000</v>
      </c>
      <c r="E72" s="1">
        <v>-1500</v>
      </c>
      <c r="G72" s="15">
        <f>SUM($C$3:$C72)</f>
        <v>-140000</v>
      </c>
      <c r="H72" s="15">
        <f>SUM($D$3:$E72)</f>
        <v>-115000</v>
      </c>
      <c r="I72" s="1">
        <f t="shared" si="10"/>
        <v>25000</v>
      </c>
      <c r="J72" s="1">
        <f t="shared" si="11"/>
        <v>500</v>
      </c>
      <c r="K72" s="3">
        <f>XIRR($J$3:$J72,$B$3:$B72,0.05)</f>
        <v>5.0883254408836356E-2</v>
      </c>
    </row>
    <row r="73" spans="1:11" x14ac:dyDescent="0.3">
      <c r="A73" s="10">
        <v>71</v>
      </c>
      <c r="B73" s="4">
        <f t="shared" si="12"/>
        <v>70860</v>
      </c>
      <c r="C73" s="1">
        <v>-2000</v>
      </c>
      <c r="E73" s="1">
        <v>-1500</v>
      </c>
      <c r="G73" s="15">
        <f>SUM($C$3:$C73)</f>
        <v>-142000</v>
      </c>
      <c r="H73" s="15">
        <f>SUM($D$3:$E73)</f>
        <v>-116500</v>
      </c>
      <c r="I73" s="1">
        <f t="shared" si="10"/>
        <v>25500</v>
      </c>
      <c r="J73" s="1">
        <f t="shared" si="11"/>
        <v>500</v>
      </c>
      <c r="K73" s="3">
        <f>XIRR($J$3:$J73,$B$3:$B73,0.05)</f>
        <v>5.097605288028717E-2</v>
      </c>
    </row>
    <row r="74" spans="1:11" x14ac:dyDescent="0.3">
      <c r="A74" s="10">
        <v>72</v>
      </c>
      <c r="B74" s="4">
        <f t="shared" si="12"/>
        <v>71225</v>
      </c>
      <c r="C74" s="1">
        <v>-2000</v>
      </c>
      <c r="E74" s="1">
        <v>-1500</v>
      </c>
      <c r="G74" s="15">
        <f>SUM($C$3:$C74)</f>
        <v>-144000</v>
      </c>
      <c r="H74" s="15">
        <f>SUM($D$3:$E74)</f>
        <v>-118000</v>
      </c>
      <c r="I74" s="1">
        <f t="shared" si="10"/>
        <v>26000</v>
      </c>
      <c r="J74" s="1">
        <f t="shared" si="11"/>
        <v>500</v>
      </c>
      <c r="K74" s="3">
        <f>XIRR($J$3:$J74,$B$3:$B74,0.05)</f>
        <v>5.1063540577888492E-2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 Strubbe</dc:creator>
  <cp:lastModifiedBy>Bart Strubbe</cp:lastModifiedBy>
  <dcterms:created xsi:type="dcterms:W3CDTF">2024-06-20T09:31:53Z</dcterms:created>
  <dcterms:modified xsi:type="dcterms:W3CDTF">2024-06-20T15:45:33Z</dcterms:modified>
</cp:coreProperties>
</file>