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97CD717-6CBA-4BE4-BBAE-3A25D3A912A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emande" sheetId="1" r:id="rId1"/>
    <sheet name="Resultat" sheetId="2" r:id="rId2"/>
    <sheet name="Doc" sheetId="3" state="hidden" r:id="rId3"/>
  </sheets>
  <definedNames>
    <definedName name="_xlnm.Print_Area" localSheetId="1">Resultat!$A:$L</definedName>
    <definedName name="OpenSolver_ChosenSolver" localSheetId="0" hidden="1">CBC</definedName>
    <definedName name="OpenSolver_LinearityCheck" localSheetId="0" hidden="1">1</definedName>
    <definedName name="solver_adj" localSheetId="0" hidden="1">Demande!$D$5:$D$12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Demande!$D$1</definedName>
    <definedName name="solver_lhs2" localSheetId="0" hidden="1">Demande!$D$5:$D$12</definedName>
    <definedName name="solver_lhs3" localSheetId="0" hidden="1">Demande!$D$5:$D$12</definedName>
    <definedName name="solver_lhs4" localSheetId="0" hidden="1">Demande!$D$5:$D$12</definedName>
    <definedName name="solver_lhs5" localSheetId="0" hidden="1">Demande!$D$5:$D$12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Demande!$D$1</definedName>
    <definedName name="solver_pre" localSheetId="0" hidden="1">0.000001</definedName>
    <definedName name="solver_rbv" localSheetId="0" hidden="1">1</definedName>
    <definedName name="solver_rel1" localSheetId="0" hidden="1">3</definedName>
    <definedName name="solver_rel2" localSheetId="0" hidden="1">1</definedName>
    <definedName name="solver_rel3" localSheetId="0" hidden="1">4</definedName>
    <definedName name="solver_rel4" localSheetId="0" hidden="1">3</definedName>
    <definedName name="solver_rel5" localSheetId="0" hidden="1">3</definedName>
    <definedName name="solver_rhs1" localSheetId="0" hidden="1">0</definedName>
    <definedName name="solver_rhs2" localSheetId="0" hidden="1">Demande!$C$5:$C$12</definedName>
    <definedName name="solver_rhs3" localSheetId="0" hidden="1">"geheeltallig"</definedName>
    <definedName name="solver_rhs4" localSheetId="0" hidden="1">Demande!$E$5:$E$12</definedName>
    <definedName name="solver_rhs5" localSheetId="0" hidden="1">Demande!$E$5:$E$12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" i="1" l="1"/>
  <c r="Q7" i="1"/>
  <c r="Q8" i="1"/>
  <c r="Q9" i="1"/>
  <c r="Q10" i="1"/>
  <c r="Q5" i="1"/>
  <c r="O11" i="1"/>
  <c r="E5" i="1"/>
  <c r="E6" i="1"/>
  <c r="E7" i="1"/>
  <c r="E8" i="1"/>
  <c r="E9" i="1"/>
  <c r="E10" i="1"/>
  <c r="E11" i="1"/>
  <c r="E12" i="1"/>
  <c r="D2" i="1"/>
  <c r="D1" i="1" s="1"/>
  <c r="U1" i="1"/>
  <c r="L3" i="2"/>
  <c r="L1" i="2"/>
  <c r="W1" i="1"/>
  <c r="E11" i="3"/>
  <c r="A11" i="3"/>
  <c r="C111" i="3"/>
  <c r="D73" i="3"/>
  <c r="E10" i="3"/>
  <c r="E9" i="3"/>
  <c r="A10" i="3"/>
  <c r="A9" i="3"/>
  <c r="E8" i="3"/>
  <c r="E7" i="3"/>
  <c r="A8" i="3"/>
  <c r="A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B4" authorId="0" shapeId="0" xr:uid="{00000000-0006-0000-0000-000001000000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I6" authorId="0" shapeId="0" xr:uid="{00000000-0006-0000-0100-000001000000}">
      <text>
        <r>
          <rPr>
            <sz val="8"/>
            <color indexed="81"/>
            <rFont val="Tahoma"/>
            <family val="2"/>
          </rPr>
          <t>Nom de feuille de la Demande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<sst xmlns="http://schemas.openxmlformats.org/spreadsheetml/2006/main" count="167" uniqueCount="160">
  <si>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</si>
  <si>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</si>
  <si>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</si>
  <si>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</si>
  <si>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</si>
  <si>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</si>
  <si>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</si>
  <si>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</si>
  <si>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</si>
  <si>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</si>
  <si>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</si>
  <si>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</si>
  <si>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</si>
  <si>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</si>
  <si>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</si>
  <si>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</si>
  <si>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</si>
  <si>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</si>
  <si>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</si>
  <si>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</si>
  <si>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</si>
  <si>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</si>
  <si>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</si>
  <si>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</si>
  <si>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</si>
  <si>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</si>
  <si>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</si>
  <si>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  <family val="2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</si>
  <si>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</si>
  <si>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</si>
  <si>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</si>
  <si>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</si>
  <si>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</si>
  <si>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</si>
  <si>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</si>
  <si>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</si>
  <si>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</si>
  <si>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</si>
  <si>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</si>
  <si>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</si>
  <si>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</si>
  <si>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</si>
  <si>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</si>
  <si>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</si>
  <si>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</si>
  <si>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</si>
  <si>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</si>
  <si>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</si>
  <si>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</si>
  <si>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</si>
  <si>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</si>
  <si>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</si>
  <si>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</si>
  <si>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</si>
  <si>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</si>
  <si>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</si>
  <si>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</si>
  <si>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</si>
  <si>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</si>
  <si>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</si>
  <si>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</si>
  <si>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</si>
  <si>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</si>
  <si>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</si>
  <si>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</si>
  <si>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</si>
  <si>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Dimensions</t>
  </si>
  <si>
    <t>Ex:</t>
  </si>
  <si>
    <r>
      <t>1</t>
    </r>
    <r>
      <rPr>
        <sz val="10"/>
        <rFont val="Arial"/>
        <family val="2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  <family val="2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  <family val="2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</si>
  <si>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</si>
  <si>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</si>
  <si>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</si>
  <si>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</si>
  <si>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</si>
  <si>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</si>
  <si>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</si>
  <si>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</si>
  <si>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</si>
  <si>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</si>
  <si>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</si>
  <si>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</si>
  <si>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</si>
  <si>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</si>
  <si>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</si>
  <si>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</si>
  <si>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</si>
  <si>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</si>
  <si>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</si>
  <si>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</si>
  <si>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</si>
  <si>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</si>
  <si>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</si>
  <si>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</si>
  <si>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</si>
  <si>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</si>
  <si>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  <family val="2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</si>
  <si>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</si>
  <si>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  <family val="2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  <family val="2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</si>
  <si>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</si>
  <si>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</si>
  <si>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</si>
  <si>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</si>
  <si>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</si>
  <si>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</si>
  <si>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</si>
  <si>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</si>
  <si>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</si>
  <si>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</si>
  <si>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</si>
  <si>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</si>
  <si>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</si>
  <si>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</si>
  <si>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</si>
  <si>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</si>
  <si>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</si>
  <si>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</si>
  <si>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</si>
  <si>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</si>
  <si>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</si>
  <si>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</si>
  <si>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</si>
  <si>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</si>
  <si>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</si>
  <si>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</si>
  <si>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</si>
  <si>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</si>
  <si>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</si>
  <si>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</si>
  <si>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</si>
  <si>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</si>
  <si>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</si>
  <si>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</si>
  <si>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</si>
  <si>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</si>
  <si>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</si>
  <si>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</si>
  <si>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</si>
  <si>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</si>
  <si>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</si>
  <si>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</si>
  <si>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</si>
  <si>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</si>
  <si>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</si>
  <si>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</si>
  <si>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</si>
  <si>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</si>
  <si>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</si>
  <si>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Calibri Light"/>
        <family val="2"/>
      </rPr>
      <t>99 longueurs</t>
    </r>
  </si>
  <si>
    <t>mm</t>
  </si>
  <si>
    <t xml:space="preserve">Entrer les longueurs demandées en colonne A </t>
  </si>
  <si>
    <t>Entrer les quantités demandés en colonne B</t>
  </si>
  <si>
    <t>Cliquez sur le bouton CALCULER</t>
  </si>
  <si>
    <t>perte découpe</t>
  </si>
  <si>
    <t>à commander</t>
  </si>
  <si>
    <t>Solveur</t>
  </si>
  <si>
    <t>min</t>
  </si>
  <si>
    <t>nombre</t>
  </si>
  <si>
    <t>perte</t>
  </si>
  <si>
    <t>salde</t>
  </si>
  <si>
    <t>utilisé nette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</si>
</sst>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5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Calibri Light"/>
      <family val="2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color indexed="10"/>
      <name val="Calibri Light"/>
      <family val="2"/>
    </font>
    <font>
      <b/>
      <sz val="14"/>
      <color indexed="10"/>
      <name val="Calibri Light"/>
      <family val="2"/>
    </font>
    <font>
      <b/>
      <sz val="12"/>
      <color indexed="10"/>
      <name val="Calibri Light"/>
      <family val="2"/>
    </font>
    <font>
      <b/>
      <sz val="8"/>
      <color indexed="9"/>
      <name val="Calibri Light"/>
      <family val="2"/>
    </font>
    <font>
      <sz val="10"/>
      <color indexed="10"/>
      <name val="Calibri Light"/>
      <family val="2"/>
    </font>
    <font>
      <b/>
      <sz val="26"/>
      <color rgb="FFFF6600"/>
      <name val="Calibri Light"/>
      <family val="2"/>
    </font>
    <font>
      <b/>
      <sz val="14"/>
      <color rgb="FFFF6600"/>
      <name val="Calibri Light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right" wrapText="1"/>
    </xf>
    <xf numFmtId="0" fontId="15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24" fillId="5" borderId="0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/>
    </xf>
    <xf numFmtId="0" fontId="23" fillId="0" borderId="1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/>
    </xf>
    <xf numFmtId="0" fontId="23" fillId="0" borderId="5" xfId="0" applyFont="1" applyFill="1" applyBorder="1" applyAlignment="1">
      <alignment horizontal="center"/>
    </xf>
    <xf numFmtId="0" fontId="23" fillId="0" borderId="5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/>
    </xf>
    <xf numFmtId="0" fontId="23" fillId="0" borderId="7" xfId="0" applyFont="1" applyFill="1" applyBorder="1" applyAlignment="1">
      <alignment horizontal="center"/>
    </xf>
    <xf numFmtId="0" fontId="24" fillId="5" borderId="7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/>
    </xf>
  </cellXfs>
  <cellStyles count="2">
    <cellStyle name="Hyperlink" xfId="1" builtinId="8"/>
    <cellStyle name="Standaard" xfId="0" builtinId="0"/>
  </cellStyles>
  <dxfs count="9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1" defaultTableStyle="TableStyleMedium9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447675</xdr:colOff>
          <xdr:row>4</xdr:row>
          <xdr:rowOff>19050</xdr:rowOff>
        </xdr:from>
        <xdr:to>
          <xdr:col>18</xdr:col>
          <xdr:colOff>400050</xdr:colOff>
          <xdr:row>7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nl-BE" sz="2600" b="1" i="0" u="none" strike="noStrike" baseline="0">
                  <a:solidFill>
                    <a:srgbClr val="FF6600"/>
                  </a:solidFill>
                  <a:latin typeface="Calibri Light"/>
                  <a:cs typeface="Calibri Light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676275</xdr:colOff>
          <xdr:row>4</xdr:row>
          <xdr:rowOff>9525</xdr:rowOff>
        </xdr:from>
        <xdr:to>
          <xdr:col>20</xdr:col>
          <xdr:colOff>752475</xdr:colOff>
          <xdr:row>7</xdr:row>
          <xdr:rowOff>57150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BE" sz="1400" b="1" i="0" u="none" strike="noStrike" baseline="0">
                  <a:solidFill>
                    <a:srgbClr val="FF6600"/>
                  </a:solidFill>
                  <a:latin typeface="Calibri Light"/>
                  <a:cs typeface="Calibri Light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28575</xdr:colOff>
      <xdr:row>0</xdr:row>
      <xdr:rowOff>19050</xdr:rowOff>
    </xdr:from>
    <xdr:to>
      <xdr:col>4</xdr:col>
      <xdr:colOff>28575</xdr:colOff>
      <xdr:row>1</xdr:row>
      <xdr:rowOff>19050</xdr:rowOff>
    </xdr:to>
    <xdr:sp macro="" textlink="">
      <xdr:nvSpPr>
        <xdr:cNvPr id="2" name="OpenSolver1">
          <a:extLst>
            <a:ext uri="{FF2B5EF4-FFF2-40B4-BE49-F238E27FC236}">
              <a16:creationId xmlns:a16="http://schemas.microsoft.com/office/drawing/2014/main" id="{3816A618-DFAE-56B6-3034-B8E899EED9B7}"/>
            </a:ext>
          </a:extLst>
        </xdr:cNvPr>
        <xdr:cNvSpPr/>
      </xdr:nvSpPr>
      <xdr:spPr bwMode="auto">
        <a:xfrm>
          <a:off x="1619250" y="19050"/>
          <a:ext cx="762000" cy="247650"/>
        </a:xfrm>
        <a:prstGeom prst="rect">
          <a:avLst/>
        </a:prstGeom>
        <a:noFill/>
        <a:ln w="25400" cap="flat" cmpd="sng" algn="ctr">
          <a:solidFill>
            <a:srgbClr val="FF00FF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25400" tIns="25400" rIns="0" bIns="0" rtlCol="0" anchor="ctr" upright="1"/>
        <a:lstStyle/>
        <a:p>
          <a:pPr algn="l"/>
          <a:endParaRPr lang="nl-BE" sz="1100" b="1">
            <a:solidFill>
              <a:srgbClr val="FF00FF"/>
            </a:solidFill>
          </a:endParaRPr>
        </a:p>
      </xdr:txBody>
    </xdr:sp>
    <xdr:clientData/>
  </xdr:twoCellAnchor>
  <xdr:twoCellAnchor>
    <xdr:from>
      <xdr:col>1</xdr:col>
      <xdr:colOff>765175</xdr:colOff>
      <xdr:row>0</xdr:row>
      <xdr:rowOff>0</xdr:rowOff>
    </xdr:from>
    <xdr:to>
      <xdr:col>3</xdr:col>
      <xdr:colOff>215214</xdr:colOff>
      <xdr:row>0</xdr:row>
      <xdr:rowOff>127000</xdr:rowOff>
    </xdr:to>
    <xdr:sp macro="" textlink="">
      <xdr:nvSpPr>
        <xdr:cNvPr id="3" name="OpenSolver2">
          <a:extLst>
            <a:ext uri="{FF2B5EF4-FFF2-40B4-BE49-F238E27FC236}">
              <a16:creationId xmlns:a16="http://schemas.microsoft.com/office/drawing/2014/main" id="{765B91F9-0E5B-A31D-3701-D385BB7472A7}"/>
            </a:ext>
          </a:extLst>
        </xdr:cNvPr>
        <xdr:cNvSpPr/>
      </xdr:nvSpPr>
      <xdr:spPr bwMode="auto">
        <a:xfrm>
          <a:off x="1574800" y="0"/>
          <a:ext cx="231089" cy="127000"/>
        </a:xfrm>
        <a:prstGeom prst="rect">
          <a:avLst/>
        </a:prstGeom>
        <a:solidFill>
          <a:srgbClr val="FFFFFF">
            <a:alpha val="8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txBody>
        <a:bodyPr vertOverflow="clip" wrap="square" lIns="12700" tIns="0" rIns="12700" bIns="0" rtlCol="0" anchor="t" upright="1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min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CB302D-1C33-49DC-8DB0-B0A113B159B0}" name="Tabel1" displayName="Tabel1" ref="A4:E12" totalsRowShown="0" headerRowDxfId="5" dataDxfId="4">
  <autoFilter ref="A4:E12" xr:uid="{3ECB302D-1C33-49DC-8DB0-B0A113B159B0}"/>
  <tableColumns count="5">
    <tableColumn id="1" xr3:uid="{46C0D68D-BBB5-4BE5-94D9-DB90F3DE1BB9}" name="Longueurs" dataDxfId="8"/>
    <tableColumn id="2" xr3:uid="{CFC6F9A8-DC25-4CE4-A8A8-039F8845C3C6}" name="Quantités" dataDxfId="7"/>
    <tableColumn id="5" xr3:uid="{A4B23830-FB8B-4CB1-97DE-928363110556}" name="salde" dataDxfId="3"/>
    <tableColumn id="3" xr3:uid="{777191F6-3259-427D-848B-F951EEEF8C15}" name="Solveur" dataDxfId="6"/>
    <tableColumn id="4" xr3:uid="{357E11F5-2FBA-4A99-869E-C45FD0977148}" name="min" dataDxfId="2">
      <calculatedColumnFormula>--(Tabel1[[#This Row],[Longueurs]]=_xlfn.MAXIFS(Tabel1[Longueurs],Tabel1[salde],"&gt;0"))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33"/>
  <sheetViews>
    <sheetView tabSelected="1" workbookViewId="0">
      <selection activeCell="Q1" sqref="Q1:Q1048576"/>
    </sheetView>
  </sheetViews>
  <sheetFormatPr defaultColWidth="11.42578125" defaultRowHeight="12.75" x14ac:dyDescent="0.2"/>
  <cols>
    <col min="1" max="1" width="12.140625" style="17" customWidth="1"/>
    <col min="2" max="3" width="11.7109375" style="17" customWidth="1"/>
    <col min="4" max="6" width="11.42578125" style="17"/>
    <col min="7" max="14" width="5" style="17" bestFit="1" customWidth="1"/>
    <col min="15" max="15" width="8.42578125" style="17" bestFit="1" customWidth="1"/>
    <col min="16" max="16" width="5.140625" style="17" bestFit="1" customWidth="1"/>
    <col min="17" max="17" width="10.5703125" style="17" bestFit="1" customWidth="1"/>
    <col min="18" max="18" width="24.42578125" style="17" customWidth="1"/>
    <col min="19" max="16384" width="11.42578125" style="17"/>
  </cols>
  <sheetData>
    <row r="1" spans="1:24" ht="20.100000000000001" customHeight="1" x14ac:dyDescent="0.2">
      <c r="B1" s="32"/>
      <c r="C1" s="32"/>
      <c r="D1" s="32">
        <f>+S2-D2</f>
        <v>4900</v>
      </c>
      <c r="E1" s="32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U1" s="27" t="str">
        <f>SUM($B:$B) &amp; " longueurs"</f>
        <v>29 longueurs</v>
      </c>
      <c r="W1" s="18">
        <f>SUMPRODUCT(A5:A59*B5:B59)</f>
        <v>53990</v>
      </c>
      <c r="X1" s="17" t="s">
        <v>145</v>
      </c>
    </row>
    <row r="2" spans="1:24" ht="15.75" customHeight="1" x14ac:dyDescent="0.2">
      <c r="B2" s="32"/>
      <c r="C2" s="32"/>
      <c r="D2" s="32">
        <f>SUMPRODUCT(Tabel1[Solveur],Tabel1[Longueurs])+(SUM(Tabel1[Solveur])-1)*S4</f>
        <v>1100</v>
      </c>
      <c r="E2" s="32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28" t="s">
        <v>1</v>
      </c>
      <c r="S2" s="23">
        <v>6000</v>
      </c>
      <c r="T2" s="17" t="s">
        <v>144</v>
      </c>
      <c r="U2" s="17" t="s">
        <v>147</v>
      </c>
    </row>
    <row r="3" spans="1:24" ht="15.75" customHeight="1" thickBot="1" x14ac:dyDescent="0.25">
      <c r="B3" s="32"/>
      <c r="C3" s="32"/>
      <c r="D3" s="32"/>
      <c r="E3" s="32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28" t="s">
        <v>7</v>
      </c>
      <c r="S3" s="23">
        <v>15</v>
      </c>
    </row>
    <row r="4" spans="1:24" ht="15.75" customHeight="1" thickTop="1" x14ac:dyDescent="0.2">
      <c r="A4" s="30" t="s">
        <v>0</v>
      </c>
      <c r="B4" s="30" t="s">
        <v>13</v>
      </c>
      <c r="C4" s="30" t="s">
        <v>158</v>
      </c>
      <c r="D4" s="30" t="s">
        <v>154</v>
      </c>
      <c r="E4" s="30" t="s">
        <v>155</v>
      </c>
      <c r="F4" s="31"/>
      <c r="G4" s="37">
        <v>2215</v>
      </c>
      <c r="H4" s="38">
        <v>1170</v>
      </c>
      <c r="I4" s="38">
        <v>1960</v>
      </c>
      <c r="J4" s="38">
        <v>1100</v>
      </c>
      <c r="K4" s="38">
        <v>1650</v>
      </c>
      <c r="L4" s="38">
        <v>1960</v>
      </c>
      <c r="M4" s="38">
        <v>1800</v>
      </c>
      <c r="N4" s="38">
        <v>2330</v>
      </c>
      <c r="O4" s="39" t="s">
        <v>156</v>
      </c>
      <c r="P4" s="40" t="s">
        <v>157</v>
      </c>
      <c r="Q4" s="33" t="s">
        <v>159</v>
      </c>
      <c r="R4" s="28" t="s">
        <v>152</v>
      </c>
      <c r="S4" s="23">
        <v>3</v>
      </c>
    </row>
    <row r="5" spans="1:24" ht="15.75" customHeight="1" x14ac:dyDescent="0.2">
      <c r="A5" s="30">
        <v>2215</v>
      </c>
      <c r="B5" s="31">
        <v>2</v>
      </c>
      <c r="C5" s="31">
        <v>0</v>
      </c>
      <c r="D5" s="31">
        <v>0</v>
      </c>
      <c r="E5" s="31">
        <f>--(Tabel1[[#This Row],[Longueurs]]=_xlfn.MAXIFS(Tabel1[Longueurs],Tabel1[salde],"&gt;0"))</f>
        <v>0</v>
      </c>
      <c r="F5" s="31"/>
      <c r="G5" s="41">
        <v>0</v>
      </c>
      <c r="H5" s="34">
        <v>0</v>
      </c>
      <c r="I5" s="34">
        <v>0</v>
      </c>
      <c r="J5" s="34">
        <v>0</v>
      </c>
      <c r="K5" s="34">
        <v>1</v>
      </c>
      <c r="L5" s="34">
        <v>1</v>
      </c>
      <c r="M5" s="34">
        <v>0</v>
      </c>
      <c r="N5" s="34">
        <v>1</v>
      </c>
      <c r="O5" s="36">
        <v>2</v>
      </c>
      <c r="P5" s="42">
        <v>54</v>
      </c>
      <c r="Q5" s="34">
        <f>SUMPRODUCT($G$4:$N$4,G5:N5)</f>
        <v>5940</v>
      </c>
    </row>
    <row r="6" spans="1:24" ht="15.75" customHeight="1" x14ac:dyDescent="0.2">
      <c r="A6" s="30">
        <v>1170</v>
      </c>
      <c r="B6" s="31">
        <v>2</v>
      </c>
      <c r="C6" s="31">
        <v>0</v>
      </c>
      <c r="D6" s="31">
        <v>0</v>
      </c>
      <c r="E6" s="31">
        <f>--(Tabel1[[#This Row],[Longueurs]]=_xlfn.MAXIFS(Tabel1[Longueurs],Tabel1[salde],"&gt;0"))</f>
        <v>0</v>
      </c>
      <c r="F6" s="31"/>
      <c r="G6" s="41">
        <v>0</v>
      </c>
      <c r="H6" s="34">
        <v>0</v>
      </c>
      <c r="I6" s="34">
        <v>1</v>
      </c>
      <c r="J6" s="34">
        <v>0</v>
      </c>
      <c r="K6" s="34">
        <v>1</v>
      </c>
      <c r="L6" s="34">
        <v>0</v>
      </c>
      <c r="M6" s="34">
        <v>0</v>
      </c>
      <c r="N6" s="34">
        <v>1</v>
      </c>
      <c r="O6" s="35">
        <v>2</v>
      </c>
      <c r="P6" s="43">
        <v>54</v>
      </c>
      <c r="Q6" s="34">
        <f t="shared" ref="Q6:Q10" si="0">SUMPRODUCT($G$4:$N$4,G6:N6)</f>
        <v>5940</v>
      </c>
    </row>
    <row r="7" spans="1:24" ht="15.75" customHeight="1" x14ac:dyDescent="0.2">
      <c r="A7" s="30">
        <v>1960</v>
      </c>
      <c r="B7" s="31">
        <v>2</v>
      </c>
      <c r="C7" s="31">
        <v>0</v>
      </c>
      <c r="D7" s="31">
        <v>0</v>
      </c>
      <c r="E7" s="31">
        <f>--(Tabel1[[#This Row],[Longueurs]]=_xlfn.MAXIFS(Tabel1[Longueurs],Tabel1[salde],"&gt;0"))</f>
        <v>0</v>
      </c>
      <c r="F7" s="31"/>
      <c r="G7" s="41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2</v>
      </c>
      <c r="N7" s="34">
        <v>1</v>
      </c>
      <c r="O7" s="35">
        <v>2</v>
      </c>
      <c r="P7" s="43">
        <v>64</v>
      </c>
      <c r="Q7" s="34">
        <f t="shared" si="0"/>
        <v>5930</v>
      </c>
    </row>
    <row r="8" spans="1:24" ht="15.75" customHeight="1" x14ac:dyDescent="0.2">
      <c r="A8" s="30">
        <v>1100</v>
      </c>
      <c r="B8" s="31">
        <v>1</v>
      </c>
      <c r="C8" s="31">
        <v>1</v>
      </c>
      <c r="D8" s="31">
        <v>1</v>
      </c>
      <c r="E8" s="31">
        <f>--(Tabel1[[#This Row],[Longueurs]]=_xlfn.MAXIFS(Tabel1[Longueurs],Tabel1[salde],"&gt;0"))</f>
        <v>1</v>
      </c>
      <c r="F8" s="31"/>
      <c r="G8" s="41">
        <v>1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2</v>
      </c>
      <c r="N8" s="34">
        <v>0</v>
      </c>
      <c r="O8" s="35">
        <v>2</v>
      </c>
      <c r="P8" s="43">
        <v>179</v>
      </c>
      <c r="Q8" s="34">
        <f t="shared" si="0"/>
        <v>5815</v>
      </c>
    </row>
    <row r="9" spans="1:24" ht="15.75" customHeight="1" x14ac:dyDescent="0.2">
      <c r="A9" s="30">
        <v>1650</v>
      </c>
      <c r="B9" s="31">
        <v>6</v>
      </c>
      <c r="C9" s="31">
        <v>0</v>
      </c>
      <c r="D9" s="31">
        <v>0</v>
      </c>
      <c r="E9" s="31">
        <f>--(Tabel1[[#This Row],[Longueurs]]=_xlfn.MAXIFS(Tabel1[Longueurs],Tabel1[salde],"&gt;0"))</f>
        <v>0</v>
      </c>
      <c r="F9" s="31"/>
      <c r="G9" s="41">
        <v>0</v>
      </c>
      <c r="H9" s="34">
        <v>2</v>
      </c>
      <c r="I9" s="34">
        <v>0</v>
      </c>
      <c r="J9" s="34">
        <v>0</v>
      </c>
      <c r="K9" s="34">
        <v>2</v>
      </c>
      <c r="L9" s="34">
        <v>0</v>
      </c>
      <c r="M9" s="34">
        <v>0</v>
      </c>
      <c r="N9" s="34">
        <v>0</v>
      </c>
      <c r="O9" s="35">
        <v>1</v>
      </c>
      <c r="P9" s="43">
        <v>351</v>
      </c>
      <c r="Q9" s="34">
        <f t="shared" si="0"/>
        <v>5640</v>
      </c>
    </row>
    <row r="10" spans="1:24" ht="15.75" customHeight="1" thickBot="1" x14ac:dyDescent="0.25">
      <c r="A10" s="30">
        <v>1960</v>
      </c>
      <c r="B10" s="31">
        <v>2</v>
      </c>
      <c r="C10" s="31">
        <v>0</v>
      </c>
      <c r="D10" s="31">
        <v>0</v>
      </c>
      <c r="E10" s="31">
        <f>--(Tabel1[[#This Row],[Longueurs]]=_xlfn.MAXIFS(Tabel1[Longueurs],Tabel1[salde],"&gt;0"))</f>
        <v>0</v>
      </c>
      <c r="F10" s="29"/>
      <c r="G10" s="44">
        <v>0</v>
      </c>
      <c r="H10" s="45">
        <v>0</v>
      </c>
      <c r="I10" s="45">
        <v>0</v>
      </c>
      <c r="J10" s="45">
        <v>1</v>
      </c>
      <c r="K10" s="45">
        <v>0</v>
      </c>
      <c r="L10" s="45">
        <v>0</v>
      </c>
      <c r="M10" s="45">
        <v>0</v>
      </c>
      <c r="N10" s="45">
        <v>0</v>
      </c>
      <c r="O10" s="46">
        <v>1</v>
      </c>
      <c r="P10" s="47">
        <v>4900</v>
      </c>
      <c r="Q10" s="34">
        <f t="shared" si="0"/>
        <v>1100</v>
      </c>
    </row>
    <row r="11" spans="1:24" ht="15.75" customHeight="1" thickTop="1" x14ac:dyDescent="0.2">
      <c r="A11" s="30">
        <v>1800</v>
      </c>
      <c r="B11" s="31">
        <v>8</v>
      </c>
      <c r="C11" s="31">
        <v>0</v>
      </c>
      <c r="D11" s="31">
        <v>0</v>
      </c>
      <c r="E11" s="31">
        <f>--(Tabel1[[#This Row],[Longueurs]]=_xlfn.MAXIFS(Tabel1[Longueurs],Tabel1[salde],"&gt;0"))</f>
        <v>0</v>
      </c>
      <c r="F11" s="29"/>
      <c r="G11" s="33"/>
      <c r="H11" s="33"/>
      <c r="I11" s="33"/>
      <c r="J11" s="33"/>
      <c r="K11" s="33"/>
      <c r="L11" s="33"/>
      <c r="M11" s="33"/>
      <c r="N11" s="33"/>
      <c r="O11" s="33">
        <f>SUM(O5:O10)</f>
        <v>10</v>
      </c>
      <c r="P11" s="33"/>
      <c r="Q11" s="33"/>
    </row>
    <row r="12" spans="1:24" ht="15.75" customHeight="1" x14ac:dyDescent="0.2">
      <c r="A12" s="30">
        <v>2330</v>
      </c>
      <c r="B12" s="31">
        <v>6</v>
      </c>
      <c r="C12" s="31">
        <v>0</v>
      </c>
      <c r="D12" s="31">
        <v>0</v>
      </c>
      <c r="E12" s="31">
        <f>--(Tabel1[[#This Row],[Longueurs]]=_xlfn.MAXIFS(Tabel1[Longueurs],Tabel1[salde],"&gt;0"))</f>
        <v>0</v>
      </c>
      <c r="F12" s="29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T12" s="17" t="s">
        <v>149</v>
      </c>
    </row>
    <row r="13" spans="1:24" ht="15.75" customHeight="1" x14ac:dyDescent="0.2"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T13" s="17" t="s">
        <v>150</v>
      </c>
    </row>
    <row r="14" spans="1:24" ht="15.75" customHeight="1" x14ac:dyDescent="0.2"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T14" s="17" t="s">
        <v>151</v>
      </c>
    </row>
    <row r="15" spans="1:24" ht="15.75" customHeight="1" x14ac:dyDescent="0.2"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</row>
    <row r="16" spans="1:24" ht="15.75" customHeight="1" x14ac:dyDescent="0.2"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</row>
    <row r="17" spans="5:17" ht="15.75" customHeight="1" x14ac:dyDescent="0.2"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</row>
    <row r="18" spans="5:17" ht="15.75" customHeight="1" x14ac:dyDescent="0.2"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</row>
    <row r="19" spans="5:17" ht="15.75" customHeight="1" x14ac:dyDescent="0.2"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</row>
    <row r="20" spans="5:17" ht="15.75" customHeight="1" x14ac:dyDescent="0.2"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</row>
    <row r="21" spans="5:17" ht="15.75" customHeight="1" x14ac:dyDescent="0.2"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</row>
    <row r="22" spans="5:17" ht="15.75" customHeight="1" x14ac:dyDescent="0.2"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</row>
    <row r="23" spans="5:17" ht="15.75" customHeight="1" x14ac:dyDescent="0.2"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</row>
    <row r="24" spans="5:17" ht="15.75" customHeight="1" x14ac:dyDescent="0.2"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</row>
    <row r="25" spans="5:17" ht="15.75" customHeight="1" x14ac:dyDescent="0.2"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</row>
    <row r="26" spans="5:17" ht="15.75" customHeight="1" x14ac:dyDescent="0.2"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</row>
    <row r="27" spans="5:17" ht="15.75" customHeight="1" x14ac:dyDescent="0.2"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</row>
    <row r="28" spans="5:17" ht="15.75" customHeight="1" x14ac:dyDescent="0.2"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</row>
    <row r="29" spans="5:17" ht="15.75" customHeight="1" x14ac:dyDescent="0.2"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</row>
    <row r="30" spans="5:17" ht="15.75" customHeight="1" x14ac:dyDescent="0.2"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</row>
    <row r="31" spans="5:17" ht="15.75" customHeight="1" x14ac:dyDescent="0.2"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</row>
    <row r="32" spans="5:17" ht="15.75" customHeight="1" x14ac:dyDescent="0.2"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</row>
    <row r="33" spans="5:17" ht="15.75" customHeight="1" x14ac:dyDescent="0.2"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Découpe">
                <anchor moveWithCells="1">
                  <from>
                    <xdr:col>17</xdr:col>
                    <xdr:colOff>447675</xdr:colOff>
                    <xdr:row>4</xdr:row>
                    <xdr:rowOff>19050</xdr:rowOff>
                  </from>
                  <to>
                    <xdr:col>18</xdr:col>
                    <xdr:colOff>400050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Efface">
                <anchor moveWithCells="1">
                  <from>
                    <xdr:col>18</xdr:col>
                    <xdr:colOff>676275</xdr:colOff>
                    <xdr:row>4</xdr:row>
                    <xdr:rowOff>9525</xdr:rowOff>
                  </from>
                  <to>
                    <xdr:col>20</xdr:col>
                    <xdr:colOff>752475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30"/>
  <sheetViews>
    <sheetView showGridLines="0" workbookViewId="0">
      <selection activeCell="B2" sqref="B2"/>
    </sheetView>
  </sheetViews>
  <sheetFormatPr defaultColWidth="11.42578125" defaultRowHeight="12.75" x14ac:dyDescent="0.2"/>
  <cols>
    <col min="1" max="2" width="11.42578125" style="19" customWidth="1"/>
    <col min="3" max="3" width="9.5703125" style="19" bestFit="1" customWidth="1"/>
    <col min="4" max="4" width="11.28515625" style="19" customWidth="1"/>
    <col min="5" max="5" width="15.5703125" style="19" customWidth="1"/>
    <col min="6" max="8" width="8.42578125" style="16" customWidth="1"/>
    <col min="9" max="9" width="5.28515625" style="16" customWidth="1"/>
    <col min="10" max="10" width="20.7109375" style="16" customWidth="1"/>
    <col min="11" max="16384" width="11.42578125" style="16"/>
  </cols>
  <sheetData>
    <row r="1" spans="1:13" ht="25.5" customHeight="1" x14ac:dyDescent="0.2">
      <c r="A1" s="20" t="s">
        <v>66</v>
      </c>
      <c r="B1" s="20"/>
      <c r="C1" s="15" t="s">
        <v>146</v>
      </c>
      <c r="D1" s="21" t="s">
        <v>98</v>
      </c>
      <c r="E1" s="15" t="s">
        <v>99</v>
      </c>
      <c r="F1" s="20" t="s">
        <v>100</v>
      </c>
      <c r="G1" s="22" t="s">
        <v>101</v>
      </c>
      <c r="H1" s="22" t="s">
        <v>12</v>
      </c>
      <c r="L1" s="23">
        <f>Demande!S2</f>
        <v>6000</v>
      </c>
      <c r="M1" s="26" t="s">
        <v>148</v>
      </c>
    </row>
    <row r="2" spans="1:13" x14ac:dyDescent="0.2">
      <c r="A2" s="19">
        <v>2330</v>
      </c>
      <c r="C2" s="19">
        <v>2330</v>
      </c>
      <c r="I2" s="16">
        <v>29</v>
      </c>
    </row>
    <row r="3" spans="1:13" ht="15.75" x14ac:dyDescent="0.25">
      <c r="A3" s="19">
        <v>2330</v>
      </c>
      <c r="C3" s="19">
        <v>1960</v>
      </c>
      <c r="I3" s="16">
        <v>10</v>
      </c>
      <c r="L3" s="24" t="str">
        <f>COUNTIF(D2:D250,"&gt;1") &amp;IF(COUNTIF(D2:D250,"&gt;1")&gt;1,"  Barres","  Barre")</f>
        <v>10  Barres</v>
      </c>
      <c r="M3" s="16" t="s">
        <v>153</v>
      </c>
    </row>
    <row r="4" spans="1:13" x14ac:dyDescent="0.2">
      <c r="A4" s="19">
        <v>2330</v>
      </c>
      <c r="C4" s="19">
        <v>1650</v>
      </c>
      <c r="D4" s="19">
        <v>5949</v>
      </c>
      <c r="E4" s="19">
        <v>51</v>
      </c>
      <c r="F4" s="16">
        <v>6000</v>
      </c>
      <c r="G4" s="16">
        <v>93</v>
      </c>
      <c r="H4" s="16">
        <v>1</v>
      </c>
      <c r="J4" s="25" t="s">
        <v>6</v>
      </c>
    </row>
    <row r="5" spans="1:13" x14ac:dyDescent="0.2">
      <c r="A5" s="19">
        <v>2330</v>
      </c>
      <c r="C5" s="19">
        <v>2330</v>
      </c>
      <c r="I5" s="16">
        <v>412</v>
      </c>
    </row>
    <row r="6" spans="1:13" x14ac:dyDescent="0.2">
      <c r="A6" s="19">
        <v>2330</v>
      </c>
      <c r="C6" s="19">
        <v>1960</v>
      </c>
      <c r="I6" s="16" t="s">
        <v>29</v>
      </c>
    </row>
    <row r="7" spans="1:13" x14ac:dyDescent="0.2">
      <c r="A7" s="19">
        <v>2330</v>
      </c>
      <c r="C7" s="19">
        <v>1650</v>
      </c>
      <c r="D7" s="19">
        <v>5949</v>
      </c>
      <c r="E7" s="19">
        <v>51</v>
      </c>
      <c r="F7" s="16">
        <v>6000</v>
      </c>
      <c r="G7" s="16">
        <v>83</v>
      </c>
      <c r="H7" s="16">
        <v>1</v>
      </c>
    </row>
    <row r="8" spans="1:13" x14ac:dyDescent="0.2">
      <c r="A8" s="19">
        <v>2215</v>
      </c>
      <c r="C8" s="19">
        <v>2330</v>
      </c>
    </row>
    <row r="9" spans="1:13" x14ac:dyDescent="0.2">
      <c r="A9" s="19">
        <v>2215</v>
      </c>
      <c r="C9" s="19">
        <v>1960</v>
      </c>
    </row>
    <row r="10" spans="1:13" x14ac:dyDescent="0.2">
      <c r="A10" s="19">
        <v>1960</v>
      </c>
      <c r="C10" s="19">
        <v>1650</v>
      </c>
      <c r="D10" s="19">
        <v>5949</v>
      </c>
      <c r="E10" s="19">
        <v>51</v>
      </c>
      <c r="F10" s="16">
        <v>6000</v>
      </c>
      <c r="G10" s="16">
        <v>73</v>
      </c>
      <c r="H10" s="16">
        <v>1</v>
      </c>
    </row>
    <row r="11" spans="1:13" x14ac:dyDescent="0.2">
      <c r="A11" s="19">
        <v>1960</v>
      </c>
      <c r="C11" s="19">
        <v>2330</v>
      </c>
    </row>
    <row r="12" spans="1:13" x14ac:dyDescent="0.2">
      <c r="A12" s="19">
        <v>1960</v>
      </c>
      <c r="C12" s="19">
        <v>1960</v>
      </c>
    </row>
    <row r="13" spans="1:13" x14ac:dyDescent="0.2">
      <c r="A13" s="19">
        <v>1960</v>
      </c>
      <c r="C13" s="19">
        <v>1650</v>
      </c>
      <c r="D13" s="19">
        <v>5949</v>
      </c>
      <c r="E13" s="19">
        <v>51</v>
      </c>
      <c r="F13" s="16">
        <v>6000</v>
      </c>
      <c r="G13" s="16">
        <v>63</v>
      </c>
      <c r="H13" s="16">
        <v>1</v>
      </c>
    </row>
    <row r="14" spans="1:13" x14ac:dyDescent="0.2">
      <c r="A14" s="19">
        <v>1800</v>
      </c>
      <c r="C14" s="19">
        <v>2330</v>
      </c>
    </row>
    <row r="15" spans="1:13" x14ac:dyDescent="0.2">
      <c r="A15" s="19">
        <v>1800</v>
      </c>
      <c r="C15" s="19">
        <v>1800</v>
      </c>
    </row>
    <row r="16" spans="1:13" x14ac:dyDescent="0.2">
      <c r="A16" s="19">
        <v>1800</v>
      </c>
      <c r="C16" s="19">
        <v>1800</v>
      </c>
      <c r="D16" s="19">
        <v>5939</v>
      </c>
      <c r="E16" s="19">
        <v>61</v>
      </c>
      <c r="F16" s="16">
        <v>6000</v>
      </c>
      <c r="G16" s="16">
        <v>42</v>
      </c>
      <c r="H16" s="16">
        <v>1</v>
      </c>
    </row>
    <row r="17" spans="1:8" x14ac:dyDescent="0.2">
      <c r="A17" s="19">
        <v>1800</v>
      </c>
      <c r="C17" s="19">
        <v>2330</v>
      </c>
    </row>
    <row r="18" spans="1:8" x14ac:dyDescent="0.2">
      <c r="A18" s="19">
        <v>1800</v>
      </c>
      <c r="C18" s="19">
        <v>1800</v>
      </c>
    </row>
    <row r="19" spans="1:8" x14ac:dyDescent="0.2">
      <c r="A19" s="19">
        <v>1800</v>
      </c>
      <c r="C19" s="19">
        <v>1800</v>
      </c>
      <c r="D19" s="19">
        <v>5939</v>
      </c>
      <c r="E19" s="19">
        <v>61</v>
      </c>
      <c r="F19" s="16">
        <v>6000</v>
      </c>
      <c r="G19" s="16">
        <v>25</v>
      </c>
      <c r="H19" s="16">
        <v>1</v>
      </c>
    </row>
    <row r="20" spans="1:8" x14ac:dyDescent="0.2">
      <c r="A20" s="19">
        <v>1800</v>
      </c>
      <c r="C20" s="19">
        <v>2215</v>
      </c>
    </row>
    <row r="21" spans="1:8" x14ac:dyDescent="0.2">
      <c r="A21" s="19">
        <v>1800</v>
      </c>
      <c r="C21" s="19">
        <v>1800</v>
      </c>
    </row>
    <row r="22" spans="1:8" x14ac:dyDescent="0.2">
      <c r="A22" s="19">
        <v>1650</v>
      </c>
      <c r="C22" s="19">
        <v>1800</v>
      </c>
      <c r="D22" s="19">
        <v>5824</v>
      </c>
      <c r="E22" s="19">
        <v>176</v>
      </c>
      <c r="F22" s="16">
        <v>6000</v>
      </c>
      <c r="G22" s="16">
        <v>20</v>
      </c>
      <c r="H22" s="16">
        <v>1</v>
      </c>
    </row>
    <row r="23" spans="1:8" x14ac:dyDescent="0.2">
      <c r="A23" s="19">
        <v>1650</v>
      </c>
      <c r="C23" s="19">
        <v>2215</v>
      </c>
    </row>
    <row r="24" spans="1:8" x14ac:dyDescent="0.2">
      <c r="A24" s="19">
        <v>1650</v>
      </c>
      <c r="C24" s="19">
        <v>1800</v>
      </c>
    </row>
    <row r="25" spans="1:8" x14ac:dyDescent="0.2">
      <c r="A25" s="19">
        <v>1650</v>
      </c>
      <c r="C25" s="19">
        <v>1800</v>
      </c>
      <c r="D25" s="19">
        <v>5824</v>
      </c>
      <c r="E25" s="19">
        <v>176</v>
      </c>
      <c r="F25" s="16">
        <v>6000</v>
      </c>
      <c r="G25" s="16">
        <v>11</v>
      </c>
    </row>
    <row r="26" spans="1:8" x14ac:dyDescent="0.2">
      <c r="A26" s="19">
        <v>1650</v>
      </c>
      <c r="C26" s="19">
        <v>1650</v>
      </c>
    </row>
    <row r="27" spans="1:8" x14ac:dyDescent="0.2">
      <c r="A27" s="19">
        <v>1650</v>
      </c>
      <c r="C27" s="19">
        <v>1650</v>
      </c>
    </row>
    <row r="28" spans="1:8" x14ac:dyDescent="0.2">
      <c r="A28" s="19">
        <v>1170</v>
      </c>
      <c r="C28" s="19">
        <v>1170</v>
      </c>
    </row>
    <row r="29" spans="1:8" x14ac:dyDescent="0.2">
      <c r="A29" s="19">
        <v>1170</v>
      </c>
      <c r="C29" s="19">
        <v>1170</v>
      </c>
      <c r="D29" s="19">
        <v>5652</v>
      </c>
      <c r="E29" s="19">
        <v>348</v>
      </c>
      <c r="F29" s="16">
        <v>6000</v>
      </c>
      <c r="G29" s="16">
        <v>1</v>
      </c>
    </row>
    <row r="30" spans="1:8" x14ac:dyDescent="0.2">
      <c r="A30" s="19">
        <v>1100</v>
      </c>
      <c r="C30" s="19">
        <v>1100</v>
      </c>
      <c r="D30" s="19">
        <v>1103</v>
      </c>
      <c r="E30" s="19">
        <v>4897</v>
      </c>
      <c r="F30" s="16">
        <v>6000</v>
      </c>
      <c r="G30" s="16">
        <v>1</v>
      </c>
    </row>
  </sheetData>
  <sortState xmlns:xlrd2="http://schemas.microsoft.com/office/spreadsheetml/2017/richdata2" ref="A2:A37">
    <sortCondition descending="1" ref="A1"/>
  </sortState>
  <phoneticPr fontId="0" type="noConversion"/>
  <conditionalFormatting sqref="C2:F40 A2:A40">
    <cfRule type="expression" dxfId="1" priority="44" stopIfTrue="1">
      <formula>$F2=$L$1</formula>
    </cfRule>
  </conditionalFormatting>
  <conditionalFormatting sqref="B2:B11">
    <cfRule type="expression" dxfId="0" priority="60" stopIfTrue="1">
      <formula>$F31=$L$1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25"/>
  <sheetViews>
    <sheetView topLeftCell="A52" workbookViewId="0">
      <selection activeCell="C125" sqref="C125"/>
    </sheetView>
  </sheetViews>
  <sheetFormatPr defaultColWidth="11.42578125" defaultRowHeight="12.75" x14ac:dyDescent="0.2"/>
  <cols>
    <col min="1" max="1" width="3.85546875" customWidth="1"/>
    <col min="2" max="2" width="7.28515625" customWidth="1"/>
    <col min="3" max="3" width="7.5703125" customWidth="1"/>
    <col min="6" max="6" width="10.28515625" customWidth="1"/>
  </cols>
  <sheetData>
    <row r="1" spans="1:10" ht="15.75" x14ac:dyDescent="0.25">
      <c r="A1" s="2" t="s">
        <v>103</v>
      </c>
      <c r="J1" s="3" t="s">
        <v>3</v>
      </c>
    </row>
    <row r="2" spans="1:10" x14ac:dyDescent="0.2">
      <c r="J2" t="s">
        <v>104</v>
      </c>
    </row>
    <row r="3" spans="1:10" x14ac:dyDescent="0.2">
      <c r="B3" t="s">
        <v>14</v>
      </c>
      <c r="G3" t="s">
        <v>2</v>
      </c>
    </row>
    <row r="4" spans="1:10" x14ac:dyDescent="0.2">
      <c r="B4" s="4" t="s">
        <v>15</v>
      </c>
      <c r="G4" s="4" t="s">
        <v>4</v>
      </c>
    </row>
    <row r="5" spans="1:10" x14ac:dyDescent="0.2">
      <c r="F5" s="1" t="s">
        <v>61</v>
      </c>
      <c r="G5" s="4" t="s">
        <v>62</v>
      </c>
    </row>
    <row r="7" spans="1:10" x14ac:dyDescent="0.2">
      <c r="A7" s="5" t="str">
        <f>A20</f>
        <v>1°) Le Problème posé</v>
      </c>
      <c r="E7" s="7" t="str">
        <f>"Ligne "&amp;ROW(A20)</f>
        <v>Ligne 20</v>
      </c>
    </row>
    <row r="8" spans="1:10" x14ac:dyDescent="0.2">
      <c r="A8" s="5" t="str">
        <f>A29</f>
        <v>2°) La Méthode employée</v>
      </c>
      <c r="E8" s="7" t="str">
        <f>"Ligne "&amp;ROW(A29)</f>
        <v>Ligne 29</v>
      </c>
    </row>
    <row r="9" spans="1:10" x14ac:dyDescent="0.2">
      <c r="A9" s="5" t="str">
        <f>A53</f>
        <v>3°) Les Contrôles</v>
      </c>
      <c r="E9" s="7" t="str">
        <f>"Ligne "&amp;ROW(A53)</f>
        <v>Ligne 53</v>
      </c>
    </row>
    <row r="10" spans="1:10" x14ac:dyDescent="0.2">
      <c r="A10" s="5" t="str">
        <f>A61</f>
        <v>4°) Le contenu des Feuilles</v>
      </c>
      <c r="E10" s="7" t="str">
        <f>"Ligne "&amp;ROW(A61)</f>
        <v>Ligne 61</v>
      </c>
    </row>
    <row r="11" spans="1:10" x14ac:dyDescent="0.2">
      <c r="A11" s="5" t="str">
        <f>A95</f>
        <v>5°) Personnalisation</v>
      </c>
      <c r="E11" s="7" t="str">
        <f>"Ligne "&amp;ROW(A95)</f>
        <v>Ligne 95</v>
      </c>
    </row>
    <row r="13" spans="1:10" x14ac:dyDescent="0.2">
      <c r="A13" s="10" t="s">
        <v>108</v>
      </c>
    </row>
    <row r="14" spans="1:10" x14ac:dyDescent="0.2">
      <c r="B14" s="13" t="s">
        <v>105</v>
      </c>
    </row>
    <row r="15" spans="1:10" x14ac:dyDescent="0.2">
      <c r="B15" s="13" t="s">
        <v>106</v>
      </c>
      <c r="G15" t="s">
        <v>107</v>
      </c>
    </row>
    <row r="16" spans="1:10" x14ac:dyDescent="0.2">
      <c r="B16" s="13" t="s">
        <v>109</v>
      </c>
    </row>
    <row r="17" spans="1:8" x14ac:dyDescent="0.2">
      <c r="B17" s="13" t="s">
        <v>110</v>
      </c>
    </row>
    <row r="18" spans="1:8" x14ac:dyDescent="0.2">
      <c r="B18" s="13" t="s">
        <v>111</v>
      </c>
    </row>
    <row r="20" spans="1:8" x14ac:dyDescent="0.2">
      <c r="A20" s="6" t="s">
        <v>63</v>
      </c>
    </row>
    <row r="21" spans="1:8" x14ac:dyDescent="0.2">
      <c r="B21" t="s">
        <v>102</v>
      </c>
    </row>
    <row r="22" spans="1:8" x14ac:dyDescent="0.2">
      <c r="B22" t="s">
        <v>17</v>
      </c>
    </row>
    <row r="23" spans="1:8" x14ac:dyDescent="0.2">
      <c r="B23" s="3" t="s">
        <v>20</v>
      </c>
    </row>
    <row r="24" spans="1:8" x14ac:dyDescent="0.2">
      <c r="B24" s="3" t="s">
        <v>16</v>
      </c>
    </row>
    <row r="25" spans="1:8" x14ac:dyDescent="0.2">
      <c r="B25" s="3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6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89</v>
      </c>
    </row>
    <row r="32" spans="1:8" x14ac:dyDescent="0.2">
      <c r="B32" t="s">
        <v>77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90</v>
      </c>
    </row>
    <row r="37" spans="2:10" x14ac:dyDescent="0.2">
      <c r="D37" s="12" t="s">
        <v>5</v>
      </c>
    </row>
    <row r="38" spans="2:10" x14ac:dyDescent="0.2">
      <c r="B38" t="s">
        <v>88</v>
      </c>
    </row>
    <row r="39" spans="2:10" x14ac:dyDescent="0.2">
      <c r="B39" t="s">
        <v>26</v>
      </c>
    </row>
    <row r="41" spans="2:10" x14ac:dyDescent="0.2">
      <c r="B41" t="s">
        <v>67</v>
      </c>
      <c r="C41" t="s">
        <v>78</v>
      </c>
    </row>
    <row r="42" spans="2:10" x14ac:dyDescent="0.2">
      <c r="C42" s="12" t="s">
        <v>73</v>
      </c>
    </row>
    <row r="43" spans="2:10" x14ac:dyDescent="0.2">
      <c r="C43" s="11" t="s">
        <v>68</v>
      </c>
      <c r="F43" t="s">
        <v>75</v>
      </c>
    </row>
    <row r="44" spans="2:10" x14ac:dyDescent="0.2">
      <c r="C44" s="12" t="s">
        <v>76</v>
      </c>
    </row>
    <row r="45" spans="2:10" x14ac:dyDescent="0.2">
      <c r="D45" s="12" t="s">
        <v>81</v>
      </c>
    </row>
    <row r="46" spans="2:10" x14ac:dyDescent="0.2">
      <c r="C46" t="s">
        <v>69</v>
      </c>
    </row>
    <row r="47" spans="2:10" x14ac:dyDescent="0.2">
      <c r="C47" t="s">
        <v>70</v>
      </c>
      <c r="J47" t="s">
        <v>72</v>
      </c>
    </row>
    <row r="48" spans="2:10" x14ac:dyDescent="0.2">
      <c r="C48" t="s">
        <v>71</v>
      </c>
    </row>
    <row r="49" spans="1:5" x14ac:dyDescent="0.2">
      <c r="D49" t="s">
        <v>91</v>
      </c>
      <c r="E49" s="7" t="s">
        <v>74</v>
      </c>
    </row>
    <row r="50" spans="1:5" x14ac:dyDescent="0.2">
      <c r="C50" t="s">
        <v>79</v>
      </c>
    </row>
    <row r="51" spans="1:5" x14ac:dyDescent="0.2">
      <c r="C51" s="12" t="s">
        <v>80</v>
      </c>
    </row>
    <row r="53" spans="1:5" x14ac:dyDescent="0.2">
      <c r="A53" s="6" t="s">
        <v>42</v>
      </c>
    </row>
    <row r="54" spans="1:5" x14ac:dyDescent="0.2">
      <c r="B54" t="s">
        <v>83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132</v>
      </c>
    </row>
    <row r="61" spans="1:5" x14ac:dyDescent="0.2">
      <c r="A61" s="6" t="s">
        <v>64</v>
      </c>
    </row>
    <row r="62" spans="1:5" x14ac:dyDescent="0.2">
      <c r="B62" s="5" t="s">
        <v>29</v>
      </c>
      <c r="D62" s="10" t="s">
        <v>57</v>
      </c>
    </row>
    <row r="63" spans="1:5" x14ac:dyDescent="0.2">
      <c r="B63" s="5"/>
      <c r="D63" t="s">
        <v>30</v>
      </c>
    </row>
    <row r="64" spans="1:5" x14ac:dyDescent="0.2">
      <c r="C64" s="1" t="s">
        <v>31</v>
      </c>
      <c r="D64" t="s">
        <v>32</v>
      </c>
    </row>
    <row r="65" spans="2:7" x14ac:dyDescent="0.2">
      <c r="C65" s="1" t="s">
        <v>33</v>
      </c>
      <c r="D65" t="s">
        <v>34</v>
      </c>
      <c r="G65" s="7" t="s">
        <v>35</v>
      </c>
    </row>
    <row r="66" spans="2:7" x14ac:dyDescent="0.2">
      <c r="C66" s="1" t="s">
        <v>36</v>
      </c>
      <c r="D66" t="s">
        <v>37</v>
      </c>
      <c r="E66" t="s">
        <v>1</v>
      </c>
      <c r="G66" s="7" t="s">
        <v>84</v>
      </c>
    </row>
    <row r="67" spans="2:7" x14ac:dyDescent="0.2">
      <c r="G67" s="7" t="s">
        <v>85</v>
      </c>
    </row>
    <row r="68" spans="2:7" x14ac:dyDescent="0.2">
      <c r="D68" t="s">
        <v>38</v>
      </c>
      <c r="E68" t="s">
        <v>7</v>
      </c>
      <c r="G68" s="7" t="s">
        <v>82</v>
      </c>
    </row>
    <row r="70" spans="2:7" x14ac:dyDescent="0.2">
      <c r="C70" t="s">
        <v>56</v>
      </c>
    </row>
    <row r="72" spans="2:7" x14ac:dyDescent="0.2">
      <c r="B72" s="5" t="s">
        <v>39</v>
      </c>
      <c r="D72" s="10" t="s">
        <v>58</v>
      </c>
    </row>
    <row r="73" spans="2:7" x14ac:dyDescent="0.2">
      <c r="B73" s="5"/>
      <c r="D73" t="str">
        <f>D63</f>
        <v>On y trouve:</v>
      </c>
    </row>
    <row r="74" spans="2:7" x14ac:dyDescent="0.2">
      <c r="C74" s="1" t="s">
        <v>31</v>
      </c>
      <c r="D74" t="s">
        <v>40</v>
      </c>
    </row>
    <row r="75" spans="2:7" x14ac:dyDescent="0.2">
      <c r="C75" s="1" t="s">
        <v>33</v>
      </c>
      <c r="D75" t="s">
        <v>41</v>
      </c>
      <c r="G75" s="8" t="s">
        <v>87</v>
      </c>
    </row>
    <row r="76" spans="2:7" x14ac:dyDescent="0.2">
      <c r="C76" s="1"/>
      <c r="G76" s="7" t="s">
        <v>86</v>
      </c>
    </row>
    <row r="77" spans="2:7" x14ac:dyDescent="0.2">
      <c r="C77" s="1" t="s">
        <v>45</v>
      </c>
      <c r="D77" t="s">
        <v>46</v>
      </c>
      <c r="G77" s="8" t="s">
        <v>50</v>
      </c>
    </row>
    <row r="78" spans="2:7" x14ac:dyDescent="0.2">
      <c r="C78" s="1" t="s">
        <v>36</v>
      </c>
      <c r="D78" t="s">
        <v>47</v>
      </c>
    </row>
    <row r="79" spans="2:7" x14ac:dyDescent="0.2">
      <c r="C79" s="1" t="s">
        <v>43</v>
      </c>
      <c r="D79" t="s">
        <v>48</v>
      </c>
    </row>
    <row r="80" spans="2:7" x14ac:dyDescent="0.2">
      <c r="C80" s="1" t="s">
        <v>44</v>
      </c>
      <c r="D80" t="s">
        <v>49</v>
      </c>
    </row>
    <row r="82" spans="1:7" x14ac:dyDescent="0.2">
      <c r="C82" s="1" t="s">
        <v>51</v>
      </c>
      <c r="D82" t="s">
        <v>52</v>
      </c>
      <c r="G82" s="7" t="s">
        <v>55</v>
      </c>
    </row>
    <row r="83" spans="1:7" x14ac:dyDescent="0.2">
      <c r="C83" s="1" t="s">
        <v>53</v>
      </c>
      <c r="D83" t="s">
        <v>54</v>
      </c>
    </row>
    <row r="85" spans="1:7" x14ac:dyDescent="0.2">
      <c r="C85" s="9" t="s">
        <v>65</v>
      </c>
    </row>
    <row r="87" spans="1:7" x14ac:dyDescent="0.2">
      <c r="B87" s="5" t="s">
        <v>59</v>
      </c>
      <c r="D87" s="10" t="s">
        <v>60</v>
      </c>
    </row>
    <row r="89" spans="1:7" x14ac:dyDescent="0.2">
      <c r="B89" s="5" t="s">
        <v>92</v>
      </c>
      <c r="D89" s="10" t="s">
        <v>93</v>
      </c>
    </row>
    <row r="90" spans="1:7" x14ac:dyDescent="0.2">
      <c r="C90" t="s">
        <v>94</v>
      </c>
    </row>
    <row r="91" spans="1:7" x14ac:dyDescent="0.2">
      <c r="C91" t="s">
        <v>97</v>
      </c>
    </row>
    <row r="92" spans="1:7" x14ac:dyDescent="0.2">
      <c r="D92" t="s">
        <v>95</v>
      </c>
    </row>
    <row r="93" spans="1:7" x14ac:dyDescent="0.2">
      <c r="C93" t="s">
        <v>96</v>
      </c>
    </row>
    <row r="95" spans="1:7" x14ac:dyDescent="0.2">
      <c r="A95" s="6" t="s">
        <v>117</v>
      </c>
    </row>
    <row r="96" spans="1:7" x14ac:dyDescent="0.2">
      <c r="B96" t="s">
        <v>112</v>
      </c>
    </row>
    <row r="97" spans="2:9" s="12" customFormat="1" x14ac:dyDescent="0.2">
      <c r="C97" s="12" t="s">
        <v>114</v>
      </c>
      <c r="G97" s="12" t="s">
        <v>115</v>
      </c>
    </row>
    <row r="98" spans="2:9" x14ac:dyDescent="0.2">
      <c r="C98" s="12" t="s">
        <v>116</v>
      </c>
    </row>
    <row r="100" spans="2:9" x14ac:dyDescent="0.2">
      <c r="B100" t="s">
        <v>113</v>
      </c>
    </row>
    <row r="101" spans="2:9" x14ac:dyDescent="0.2">
      <c r="B101" s="5" t="s">
        <v>118</v>
      </c>
    </row>
    <row r="102" spans="2:9" x14ac:dyDescent="0.2">
      <c r="C102" t="s">
        <v>119</v>
      </c>
    </row>
    <row r="103" spans="2:9" x14ac:dyDescent="0.2">
      <c r="D103" s="14" t="s">
        <v>120</v>
      </c>
    </row>
    <row r="104" spans="2:9" x14ac:dyDescent="0.2">
      <c r="C104" t="s">
        <v>121</v>
      </c>
      <c r="H104" s="14" t="s">
        <v>122</v>
      </c>
    </row>
    <row r="105" spans="2:9" x14ac:dyDescent="0.2">
      <c r="C105" t="s">
        <v>128</v>
      </c>
    </row>
    <row r="106" spans="2:9" x14ac:dyDescent="0.2">
      <c r="D106" s="14" t="s">
        <v>129</v>
      </c>
    </row>
    <row r="107" spans="2:9" x14ac:dyDescent="0.2">
      <c r="C107" t="s">
        <v>134</v>
      </c>
      <c r="D107" s="14"/>
    </row>
    <row r="108" spans="2:9" x14ac:dyDescent="0.2">
      <c r="D108" s="14" t="s">
        <v>135</v>
      </c>
      <c r="F108" s="14"/>
      <c r="H108" s="14" t="s">
        <v>133</v>
      </c>
      <c r="I108" s="14"/>
    </row>
    <row r="110" spans="2:9" x14ac:dyDescent="0.2">
      <c r="B110" s="5" t="s">
        <v>123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124</v>
      </c>
    </row>
    <row r="114" spans="2:8" x14ac:dyDescent="0.2">
      <c r="C114" t="s">
        <v>125</v>
      </c>
    </row>
    <row r="115" spans="2:8" x14ac:dyDescent="0.2">
      <c r="D115" s="14" t="s">
        <v>126</v>
      </c>
    </row>
    <row r="116" spans="2:8" x14ac:dyDescent="0.2">
      <c r="D116" s="14" t="s">
        <v>127</v>
      </c>
    </row>
    <row r="117" spans="2:8" x14ac:dyDescent="0.2">
      <c r="C117" t="s">
        <v>134</v>
      </c>
      <c r="D117" s="14"/>
      <c r="F117" t="s">
        <v>136</v>
      </c>
      <c r="H117" s="14"/>
    </row>
    <row r="118" spans="2:8" x14ac:dyDescent="0.2">
      <c r="D118" t="s">
        <v>137</v>
      </c>
    </row>
    <row r="119" spans="2:8" x14ac:dyDescent="0.2">
      <c r="E119" s="14" t="s">
        <v>138</v>
      </c>
      <c r="G119" t="s">
        <v>142</v>
      </c>
    </row>
    <row r="120" spans="2:8" x14ac:dyDescent="0.2">
      <c r="D120" t="s">
        <v>139</v>
      </c>
      <c r="E120" s="14"/>
    </row>
    <row r="121" spans="2:8" x14ac:dyDescent="0.2">
      <c r="E121" s="14" t="s">
        <v>140</v>
      </c>
      <c r="G121" s="14" t="s">
        <v>141</v>
      </c>
    </row>
    <row r="122" spans="2:8" x14ac:dyDescent="0.2">
      <c r="E122" s="14"/>
    </row>
    <row r="123" spans="2:8" x14ac:dyDescent="0.2">
      <c r="B123" s="5" t="s">
        <v>130</v>
      </c>
    </row>
    <row r="124" spans="2:8" x14ac:dyDescent="0.2">
      <c r="C124" t="s">
        <v>143</v>
      </c>
    </row>
    <row r="125" spans="2:8" x14ac:dyDescent="0.2">
      <c r="C125" t="s">
        <v>131</v>
      </c>
    </row>
  </sheetData>
  <phoneticPr fontId="0" type="noConversion"/>
  <hyperlinks>
    <hyperlink ref="G4" r:id="rId1" xr:uid="{00000000-0004-0000-0200-000000000000}"/>
    <hyperlink ref="G5" r:id="rId2" xr:uid="{00000000-0004-0000-0200-000001000000}"/>
    <hyperlink ref="B4" r:id="rId3" xr:uid="{00000000-0004-0000-0200-000002000000}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Demande</vt:lpstr>
      <vt:lpstr>Resultat</vt:lpstr>
      <vt:lpstr>Doc</vt:lpstr>
      <vt:lpstr>Resultat!Afdrukbereik</vt:lpstr>
    </vt:vector>
  </TitlesOfParts>
  <Company>Famille DUPRAT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Bart Strubbe</cp:lastModifiedBy>
  <cp:lastPrinted>2010-04-17T05:01:40Z</cp:lastPrinted>
  <dcterms:created xsi:type="dcterms:W3CDTF">2002-01-11T05:21:56Z</dcterms:created>
  <dcterms:modified xsi:type="dcterms:W3CDTF">2024-06-10T10:28:07Z</dcterms:modified>
</cp:coreProperties>
</file>