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61D079C-B736-4123-AE39-13373FA5D445}" xr6:coauthVersionLast="47" xr6:coauthVersionMax="47" xr10:uidLastSave="{00000000-0000-0000-0000-000000000000}"/>
  <bookViews>
    <workbookView xWindow="-120" yWindow="-120" windowWidth="29040" windowHeight="15990" activeTab="1" xr2:uid="{5DBEF841-C3A2-4E99-914F-BE860716C056}"/>
  </bookViews>
  <sheets>
    <sheet name="Fériés" sheetId="5" r:id="rId1"/>
    <sheet name="Situation Nouvelle" sheetId="3" r:id="rId2"/>
    <sheet name="Modele initial" sheetId="1" r:id="rId3"/>
    <sheet name="Contraintes" sheetId="2" r:id="rId4"/>
  </sheets>
  <definedNames>
    <definedName name="DDP">'Situation Nouvelle'!$B$7</definedName>
    <definedName name="DR">'Situation Nouvelle'!$A$1</definedName>
    <definedName name="MesFeries">Fériés!$B$2:$L$16</definedName>
    <definedName name="SS">(ROW()-ROW(DDP))*7</definedName>
    <definedName name="TTFé">Contraintes!$A$1:$C$78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8" i="3" l="1"/>
  <c r="L8" i="3"/>
  <c r="M8" i="3"/>
  <c r="N8" i="3"/>
  <c r="O8" i="3"/>
  <c r="K9" i="3"/>
  <c r="L9" i="3"/>
  <c r="M9" i="3"/>
  <c r="N9" i="3"/>
  <c r="O9" i="3"/>
  <c r="K10" i="3"/>
  <c r="L10" i="3"/>
  <c r="M10" i="3"/>
  <c r="N10" i="3"/>
  <c r="O10" i="3"/>
  <c r="K11" i="3"/>
  <c r="L11" i="3"/>
  <c r="M11" i="3"/>
  <c r="N11" i="3"/>
  <c r="O11" i="3"/>
  <c r="K12" i="3"/>
  <c r="L12" i="3"/>
  <c r="M12" i="3"/>
  <c r="N12" i="3"/>
  <c r="O12" i="3"/>
  <c r="K13" i="3"/>
  <c r="L13" i="3"/>
  <c r="M13" i="3"/>
  <c r="N13" i="3"/>
  <c r="O13" i="3"/>
  <c r="K14" i="3"/>
  <c r="L14" i="3"/>
  <c r="M14" i="3"/>
  <c r="N14" i="3"/>
  <c r="O14" i="3"/>
  <c r="K15" i="3"/>
  <c r="L15" i="3"/>
  <c r="M15" i="3"/>
  <c r="N15" i="3"/>
  <c r="O15" i="3"/>
  <c r="K16" i="3"/>
  <c r="L16" i="3"/>
  <c r="M16" i="3"/>
  <c r="N16" i="3"/>
  <c r="O16" i="3"/>
  <c r="K17" i="3"/>
  <c r="L17" i="3"/>
  <c r="M17" i="3"/>
  <c r="N17" i="3"/>
  <c r="O17" i="3"/>
  <c r="K18" i="3"/>
  <c r="L18" i="3"/>
  <c r="M18" i="3"/>
  <c r="N18" i="3"/>
  <c r="O18" i="3"/>
  <c r="K19" i="3"/>
  <c r="L19" i="3"/>
  <c r="M19" i="3"/>
  <c r="N19" i="3"/>
  <c r="O19" i="3"/>
  <c r="K20" i="3"/>
  <c r="L20" i="3"/>
  <c r="M20" i="3"/>
  <c r="N20" i="3"/>
  <c r="O20" i="3"/>
  <c r="K21" i="3"/>
  <c r="L21" i="3"/>
  <c r="M21" i="3"/>
  <c r="N21" i="3"/>
  <c r="O21" i="3"/>
  <c r="K22" i="3"/>
  <c r="L22" i="3"/>
  <c r="M22" i="3"/>
  <c r="N22" i="3"/>
  <c r="O22" i="3"/>
  <c r="K23" i="3"/>
  <c r="L23" i="3"/>
  <c r="M23" i="3"/>
  <c r="N23" i="3"/>
  <c r="O23" i="3"/>
  <c r="K24" i="3"/>
  <c r="L24" i="3"/>
  <c r="M24" i="3"/>
  <c r="N24" i="3"/>
  <c r="O24" i="3"/>
  <c r="K25" i="3"/>
  <c r="L25" i="3"/>
  <c r="M25" i="3"/>
  <c r="N25" i="3"/>
  <c r="O25" i="3"/>
  <c r="K26" i="3"/>
  <c r="L26" i="3"/>
  <c r="M26" i="3"/>
  <c r="N26" i="3"/>
  <c r="O26" i="3"/>
  <c r="K27" i="3"/>
  <c r="L27" i="3"/>
  <c r="M27" i="3"/>
  <c r="N27" i="3"/>
  <c r="O27" i="3"/>
  <c r="K28" i="3"/>
  <c r="L28" i="3"/>
  <c r="M28" i="3"/>
  <c r="N28" i="3"/>
  <c r="O28" i="3"/>
  <c r="K29" i="3"/>
  <c r="L29" i="3"/>
  <c r="M29" i="3"/>
  <c r="N29" i="3"/>
  <c r="O29" i="3"/>
  <c r="K30" i="3"/>
  <c r="L30" i="3"/>
  <c r="M30" i="3"/>
  <c r="N30" i="3"/>
  <c r="O30" i="3"/>
  <c r="K31" i="3"/>
  <c r="L31" i="3"/>
  <c r="M31" i="3"/>
  <c r="N31" i="3"/>
  <c r="O31" i="3"/>
  <c r="K32" i="3"/>
  <c r="L32" i="3"/>
  <c r="M32" i="3"/>
  <c r="N32" i="3"/>
  <c r="O32" i="3"/>
  <c r="K33" i="3"/>
  <c r="L33" i="3"/>
  <c r="M33" i="3"/>
  <c r="N33" i="3"/>
  <c r="O33" i="3"/>
  <c r="K34" i="3"/>
  <c r="L34" i="3"/>
  <c r="M34" i="3"/>
  <c r="N34" i="3"/>
  <c r="O34" i="3"/>
  <c r="K35" i="3"/>
  <c r="L35" i="3"/>
  <c r="M35" i="3"/>
  <c r="N35" i="3"/>
  <c r="O35" i="3"/>
  <c r="K36" i="3"/>
  <c r="L36" i="3"/>
  <c r="M36" i="3"/>
  <c r="N36" i="3"/>
  <c r="O36" i="3"/>
  <c r="K37" i="3"/>
  <c r="L37" i="3"/>
  <c r="M37" i="3"/>
  <c r="N37" i="3"/>
  <c r="O37" i="3"/>
  <c r="K38" i="3"/>
  <c r="L38" i="3"/>
  <c r="M38" i="3"/>
  <c r="N38" i="3"/>
  <c r="O38" i="3"/>
  <c r="K39" i="3"/>
  <c r="L39" i="3"/>
  <c r="M39" i="3"/>
  <c r="N39" i="3"/>
  <c r="O39" i="3"/>
  <c r="K40" i="3"/>
  <c r="L40" i="3"/>
  <c r="M40" i="3"/>
  <c r="N40" i="3"/>
  <c r="O40" i="3"/>
  <c r="K41" i="3"/>
  <c r="L41" i="3"/>
  <c r="M41" i="3"/>
  <c r="N41" i="3"/>
  <c r="O41" i="3"/>
  <c r="K42" i="3"/>
  <c r="L42" i="3"/>
  <c r="M42" i="3"/>
  <c r="N42" i="3"/>
  <c r="O42" i="3"/>
  <c r="K43" i="3"/>
  <c r="L43" i="3"/>
  <c r="M43" i="3"/>
  <c r="N43" i="3"/>
  <c r="O43" i="3"/>
  <c r="K44" i="3"/>
  <c r="L44" i="3"/>
  <c r="M44" i="3"/>
  <c r="N44" i="3"/>
  <c r="O44" i="3"/>
  <c r="K45" i="3"/>
  <c r="L45" i="3"/>
  <c r="M45" i="3"/>
  <c r="N45" i="3"/>
  <c r="O45" i="3"/>
  <c r="K46" i="3"/>
  <c r="L46" i="3"/>
  <c r="M46" i="3"/>
  <c r="N46" i="3"/>
  <c r="O46" i="3"/>
  <c r="K47" i="3"/>
  <c r="L47" i="3"/>
  <c r="M47" i="3"/>
  <c r="N47" i="3"/>
  <c r="O47" i="3"/>
  <c r="K48" i="3"/>
  <c r="L48" i="3"/>
  <c r="M48" i="3"/>
  <c r="N48" i="3"/>
  <c r="O48" i="3"/>
  <c r="K49" i="3"/>
  <c r="L49" i="3"/>
  <c r="M49" i="3"/>
  <c r="N49" i="3"/>
  <c r="O49" i="3"/>
  <c r="K50" i="3"/>
  <c r="L50" i="3"/>
  <c r="M50" i="3"/>
  <c r="N50" i="3"/>
  <c r="O50" i="3"/>
  <c r="K51" i="3"/>
  <c r="L51" i="3"/>
  <c r="M51" i="3"/>
  <c r="N51" i="3"/>
  <c r="O51" i="3"/>
  <c r="K52" i="3"/>
  <c r="L52" i="3"/>
  <c r="M52" i="3"/>
  <c r="N52" i="3"/>
  <c r="O52" i="3"/>
  <c r="K53" i="3"/>
  <c r="L53" i="3"/>
  <c r="M53" i="3"/>
  <c r="N53" i="3"/>
  <c r="O53" i="3"/>
  <c r="K54" i="3"/>
  <c r="L54" i="3"/>
  <c r="M54" i="3"/>
  <c r="N54" i="3"/>
  <c r="O54" i="3"/>
  <c r="K55" i="3"/>
  <c r="L55" i="3"/>
  <c r="M55" i="3"/>
  <c r="N55" i="3"/>
  <c r="O55" i="3"/>
  <c r="K56" i="3"/>
  <c r="L56" i="3"/>
  <c r="M56" i="3"/>
  <c r="N56" i="3"/>
  <c r="O56" i="3"/>
  <c r="K57" i="3"/>
  <c r="L57" i="3"/>
  <c r="M57" i="3"/>
  <c r="N57" i="3"/>
  <c r="O57" i="3"/>
  <c r="K58" i="3"/>
  <c r="L58" i="3"/>
  <c r="M58" i="3"/>
  <c r="N58" i="3"/>
  <c r="O58" i="3"/>
  <c r="K59" i="3"/>
  <c r="L59" i="3"/>
  <c r="M59" i="3"/>
  <c r="N59" i="3"/>
  <c r="O59" i="3"/>
  <c r="K60" i="3"/>
  <c r="L60" i="3"/>
  <c r="M60" i="3"/>
  <c r="N60" i="3"/>
  <c r="O60" i="3"/>
  <c r="L7" i="3"/>
  <c r="M7" i="3"/>
  <c r="N7" i="3"/>
  <c r="O7" i="3"/>
  <c r="K7" i="3"/>
  <c r="R7" i="3"/>
  <c r="L16" i="5"/>
  <c r="H16" i="5"/>
  <c r="D16" i="5"/>
  <c r="L15" i="5"/>
  <c r="K15" i="5"/>
  <c r="K16" i="5" s="1"/>
  <c r="J15" i="5"/>
  <c r="J16" i="5" s="1"/>
  <c r="I15" i="5"/>
  <c r="I16" i="5" s="1"/>
  <c r="H15" i="5"/>
  <c r="G15" i="5"/>
  <c r="G16" i="5" s="1"/>
  <c r="F15" i="5"/>
  <c r="F16" i="5" s="1"/>
  <c r="E15" i="5"/>
  <c r="E16" i="5" s="1"/>
  <c r="D15" i="5"/>
  <c r="C15" i="5"/>
  <c r="C16" i="5" s="1"/>
  <c r="B15" i="5"/>
  <c r="B16" i="5" s="1"/>
  <c r="L14" i="5"/>
  <c r="K14" i="5"/>
  <c r="J14" i="5"/>
  <c r="I14" i="5"/>
  <c r="H14" i="5"/>
  <c r="G14" i="5"/>
  <c r="F14" i="5"/>
  <c r="E14" i="5"/>
  <c r="D14" i="5"/>
  <c r="C14" i="5"/>
  <c r="B14" i="5"/>
  <c r="L13" i="5"/>
  <c r="K13" i="5"/>
  <c r="J13" i="5"/>
  <c r="I13" i="5"/>
  <c r="H13" i="5"/>
  <c r="G13" i="5"/>
  <c r="F13" i="5"/>
  <c r="E13" i="5"/>
  <c r="D13" i="5"/>
  <c r="C13" i="5"/>
  <c r="B13" i="5"/>
  <c r="L12" i="5"/>
  <c r="K12" i="5"/>
  <c r="J12" i="5"/>
  <c r="I12" i="5"/>
  <c r="H12" i="5"/>
  <c r="G12" i="5"/>
  <c r="F12" i="5"/>
  <c r="E12" i="5"/>
  <c r="D12" i="5"/>
  <c r="C12" i="5"/>
  <c r="B12" i="5"/>
  <c r="L11" i="5"/>
  <c r="K11" i="5"/>
  <c r="J11" i="5"/>
  <c r="I11" i="5"/>
  <c r="H11" i="5"/>
  <c r="G11" i="5"/>
  <c r="F11" i="5"/>
  <c r="E11" i="5"/>
  <c r="D11" i="5"/>
  <c r="C11" i="5"/>
  <c r="B11" i="5"/>
  <c r="I9" i="5"/>
  <c r="I10" i="5" s="1"/>
  <c r="E9" i="5"/>
  <c r="E10" i="5" s="1"/>
  <c r="L7" i="5"/>
  <c r="K7" i="5"/>
  <c r="J7" i="5"/>
  <c r="I7" i="5"/>
  <c r="H7" i="5"/>
  <c r="G7" i="5"/>
  <c r="F7" i="5"/>
  <c r="E7" i="5"/>
  <c r="D7" i="5"/>
  <c r="C7" i="5"/>
  <c r="B7" i="5"/>
  <c r="L6" i="5"/>
  <c r="K6" i="5"/>
  <c r="J6" i="5"/>
  <c r="I6" i="5"/>
  <c r="H6" i="5"/>
  <c r="G6" i="5"/>
  <c r="F6" i="5"/>
  <c r="E6" i="5"/>
  <c r="D6" i="5"/>
  <c r="C6" i="5"/>
  <c r="B6" i="5"/>
  <c r="I5" i="5"/>
  <c r="E5" i="5"/>
  <c r="L4" i="5"/>
  <c r="L9" i="5" s="1"/>
  <c r="L10" i="5" s="1"/>
  <c r="K4" i="5"/>
  <c r="K8" i="5" s="1"/>
  <c r="J4" i="5"/>
  <c r="J8" i="5" s="1"/>
  <c r="I4" i="5"/>
  <c r="I8" i="5" s="1"/>
  <c r="H4" i="5"/>
  <c r="H9" i="5" s="1"/>
  <c r="H10" i="5" s="1"/>
  <c r="G4" i="5"/>
  <c r="G8" i="5" s="1"/>
  <c r="F4" i="5"/>
  <c r="F8" i="5" s="1"/>
  <c r="E4" i="5"/>
  <c r="E8" i="5" s="1"/>
  <c r="D4" i="5"/>
  <c r="D9" i="5" s="1"/>
  <c r="D10" i="5" s="1"/>
  <c r="C4" i="5"/>
  <c r="C8" i="5" s="1"/>
  <c r="B4" i="5"/>
  <c r="B8" i="5" s="1"/>
  <c r="K3" i="5"/>
  <c r="J3" i="5"/>
  <c r="I3" i="5"/>
  <c r="G3" i="5"/>
  <c r="F3" i="5"/>
  <c r="E3" i="5"/>
  <c r="C3" i="5"/>
  <c r="B3" i="5"/>
  <c r="O2" i="5"/>
  <c r="L2" i="5"/>
  <c r="K2" i="5"/>
  <c r="J2" i="5"/>
  <c r="I2" i="5"/>
  <c r="H2" i="5"/>
  <c r="G2" i="5"/>
  <c r="F2" i="5"/>
  <c r="E2" i="5"/>
  <c r="D2" i="5"/>
  <c r="C2" i="5"/>
  <c r="B2" i="5"/>
  <c r="H8" i="5" l="1"/>
  <c r="D3" i="5"/>
  <c r="H3" i="5"/>
  <c r="L3" i="5"/>
  <c r="B5" i="5"/>
  <c r="F5" i="5"/>
  <c r="J5" i="5"/>
  <c r="B9" i="5"/>
  <c r="B10" i="5" s="1"/>
  <c r="F9" i="5"/>
  <c r="F10" i="5" s="1"/>
  <c r="J9" i="5"/>
  <c r="J10" i="5" s="1"/>
  <c r="D8" i="5"/>
  <c r="C5" i="5"/>
  <c r="G5" i="5"/>
  <c r="K5" i="5"/>
  <c r="C9" i="5"/>
  <c r="C10" i="5" s="1"/>
  <c r="G9" i="5"/>
  <c r="G10" i="5" s="1"/>
  <c r="K9" i="5"/>
  <c r="K10" i="5" s="1"/>
  <c r="L8" i="5"/>
  <c r="D5" i="5"/>
  <c r="H5" i="5"/>
  <c r="L5" i="5"/>
  <c r="B5" i="1" l="1"/>
  <c r="B7" i="3"/>
  <c r="A7" i="3" s="1" a="1"/>
  <c r="A7" i="3" s="1"/>
  <c r="B6" i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F5" i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E5" i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D5" i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C5" i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7" i="3" l="1"/>
  <c r="C8" i="3" s="1"/>
  <c r="C9" i="3" s="1"/>
  <c r="B8" i="3"/>
  <c r="B9" i="3" l="1"/>
  <c r="D8" i="3"/>
  <c r="G8" i="3"/>
  <c r="G9" i="3" s="1"/>
  <c r="E7" i="3"/>
  <c r="E8" i="3" s="1"/>
  <c r="D7" i="3"/>
  <c r="G7" i="3"/>
  <c r="H7" i="3"/>
  <c r="H8" i="3" s="1"/>
  <c r="F7" i="3"/>
  <c r="F8" i="3" s="1"/>
  <c r="C10" i="3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7" i="3" s="1"/>
  <c r="C48" i="3" s="1"/>
  <c r="C49" i="3" s="1"/>
  <c r="C50" i="3" s="1"/>
  <c r="C51" i="3" s="1"/>
  <c r="C52" i="3" s="1"/>
  <c r="C53" i="3" s="1"/>
  <c r="C54" i="3" s="1"/>
  <c r="C55" i="3" s="1"/>
  <c r="C56" i="3" s="1"/>
  <c r="C57" i="3" s="1"/>
  <c r="C58" i="3" s="1"/>
  <c r="C59" i="3" s="1"/>
  <c r="B10" i="3" l="1"/>
  <c r="E9" i="3"/>
  <c r="E10" i="3" s="1"/>
  <c r="H9" i="3"/>
  <c r="H10" i="3" s="1"/>
  <c r="F9" i="3"/>
  <c r="D9" i="3"/>
  <c r="D10" i="3" s="1"/>
  <c r="A8" i="3"/>
  <c r="A9" i="3" l="1"/>
  <c r="B11" i="3"/>
  <c r="G10" i="3"/>
  <c r="F10" i="3"/>
  <c r="A10" i="3" l="1"/>
  <c r="B12" i="3"/>
  <c r="G11" i="3"/>
  <c r="D11" i="3"/>
  <c r="E11" i="3"/>
  <c r="H11" i="3"/>
  <c r="F11" i="3"/>
  <c r="F12" i="3" s="1"/>
  <c r="A11" i="3" l="1"/>
  <c r="B13" i="3"/>
  <c r="H12" i="3"/>
  <c r="E12" i="3"/>
  <c r="G12" i="3"/>
  <c r="D12" i="3"/>
  <c r="A12" i="3" l="1"/>
  <c r="B14" i="3"/>
  <c r="H13" i="3"/>
  <c r="D13" i="3"/>
  <c r="E13" i="3"/>
  <c r="F13" i="3"/>
  <c r="G13" i="3"/>
  <c r="A13" i="3" l="1"/>
  <c r="B15" i="3"/>
  <c r="H14" i="3"/>
  <c r="G14" i="3"/>
  <c r="F14" i="3"/>
  <c r="D14" i="3"/>
  <c r="E14" i="3"/>
  <c r="A14" i="3" l="1"/>
  <c r="B16" i="3"/>
  <c r="H15" i="3"/>
  <c r="G15" i="3"/>
  <c r="F15" i="3"/>
  <c r="D15" i="3"/>
  <c r="E15" i="3"/>
  <c r="A15" i="3" l="1"/>
  <c r="B17" i="3"/>
  <c r="H16" i="3"/>
  <c r="G16" i="3"/>
  <c r="D16" i="3"/>
  <c r="E16" i="3"/>
  <c r="F16" i="3"/>
  <c r="H17" i="3" l="1"/>
  <c r="A16" i="3"/>
  <c r="B18" i="3"/>
  <c r="G17" i="3"/>
  <c r="D17" i="3"/>
  <c r="F17" i="3"/>
  <c r="F18" i="3" s="1"/>
  <c r="E17" i="3"/>
  <c r="A17" i="3" l="1"/>
  <c r="B19" i="3"/>
  <c r="H18" i="3"/>
  <c r="G18" i="3"/>
  <c r="D18" i="3"/>
  <c r="D19" i="3" s="1"/>
  <c r="E18" i="3"/>
  <c r="E19" i="3" s="1"/>
  <c r="A18" i="3" l="1"/>
  <c r="B20" i="3"/>
  <c r="E20" i="3" s="1"/>
  <c r="H19" i="3"/>
  <c r="G19" i="3"/>
  <c r="F19" i="3"/>
  <c r="F20" i="3" s="1"/>
  <c r="D20" i="3" l="1"/>
  <c r="D21" i="3" s="1"/>
  <c r="A19" i="3"/>
  <c r="F21" i="3"/>
  <c r="B21" i="3"/>
  <c r="H20" i="3"/>
  <c r="G20" i="3"/>
  <c r="E21" i="3"/>
  <c r="A20" i="3" l="1"/>
  <c r="B22" i="3"/>
  <c r="H21" i="3"/>
  <c r="G21" i="3"/>
  <c r="G22" i="3" s="1"/>
  <c r="F22" i="3"/>
  <c r="A21" i="3" l="1"/>
  <c r="B23" i="3"/>
  <c r="F23" i="3" s="1"/>
  <c r="H22" i="3"/>
  <c r="E22" i="3"/>
  <c r="E23" i="3" s="1"/>
  <c r="G23" i="3"/>
  <c r="D22" i="3"/>
  <c r="D23" i="3" s="1"/>
  <c r="A22" i="3" l="1"/>
  <c r="B24" i="3"/>
  <c r="B25" i="3" s="1"/>
  <c r="B26" i="3" s="1"/>
  <c r="B27" i="3" s="1"/>
  <c r="H23" i="3"/>
  <c r="H24" i="3" l="1"/>
  <c r="H25" i="3" s="1"/>
  <c r="H26" i="3" s="1"/>
  <c r="H27" i="3" s="1"/>
  <c r="A23" i="3"/>
  <c r="G24" i="3"/>
  <c r="G25" i="3" s="1"/>
  <c r="G26" i="3" s="1"/>
  <c r="G27" i="3" s="1"/>
  <c r="G28" i="3" s="1"/>
  <c r="G29" i="3" s="1"/>
  <c r="G30" i="3" s="1"/>
  <c r="G31" i="3" s="1"/>
  <c r="G32" i="3" s="1"/>
  <c r="G33" i="3" s="1"/>
  <c r="G34" i="3" s="1"/>
  <c r="G35" i="3" s="1"/>
  <c r="G36" i="3" s="1"/>
  <c r="G37" i="3" s="1"/>
  <c r="G38" i="3" s="1"/>
  <c r="G39" i="3" s="1"/>
  <c r="G40" i="3" s="1"/>
  <c r="G41" i="3" s="1"/>
  <c r="G42" i="3" s="1"/>
  <c r="G43" i="3" s="1"/>
  <c r="G44" i="3" s="1"/>
  <c r="G45" i="3" s="1"/>
  <c r="G46" i="3" s="1"/>
  <c r="G47" i="3" s="1"/>
  <c r="G48" i="3" s="1"/>
  <c r="G49" i="3" s="1"/>
  <c r="G50" i="3" s="1"/>
  <c r="G51" i="3" s="1"/>
  <c r="G52" i="3" s="1"/>
  <c r="G53" i="3" s="1"/>
  <c r="G54" i="3" s="1"/>
  <c r="G55" i="3" s="1"/>
  <c r="G56" i="3" s="1"/>
  <c r="G57" i="3" s="1"/>
  <c r="G58" i="3" s="1"/>
  <c r="G59" i="3" s="1"/>
  <c r="D24" i="3"/>
  <c r="D25" i="3" s="1"/>
  <c r="D26" i="3" s="1"/>
  <c r="D27" i="3" s="1"/>
  <c r="D28" i="3" s="1"/>
  <c r="D29" i="3" s="1"/>
  <c r="D30" i="3" s="1"/>
  <c r="D31" i="3" s="1"/>
  <c r="D32" i="3" s="1"/>
  <c r="D33" i="3" s="1"/>
  <c r="D34" i="3" s="1"/>
  <c r="D35" i="3" s="1"/>
  <c r="D36" i="3" s="1"/>
  <c r="D37" i="3" s="1"/>
  <c r="D38" i="3" s="1"/>
  <c r="D39" i="3" s="1"/>
  <c r="D40" i="3" s="1"/>
  <c r="D41" i="3" s="1"/>
  <c r="D42" i="3" s="1"/>
  <c r="D43" i="3" s="1"/>
  <c r="D44" i="3" s="1"/>
  <c r="D45" i="3" s="1"/>
  <c r="D46" i="3" s="1"/>
  <c r="D47" i="3" s="1"/>
  <c r="D48" i="3" s="1"/>
  <c r="D49" i="3" s="1"/>
  <c r="D50" i="3" s="1"/>
  <c r="D51" i="3" s="1"/>
  <c r="D52" i="3" s="1"/>
  <c r="D53" i="3" s="1"/>
  <c r="D54" i="3" s="1"/>
  <c r="D55" i="3" s="1"/>
  <c r="D56" i="3" s="1"/>
  <c r="D57" i="3" s="1"/>
  <c r="D58" i="3" s="1"/>
  <c r="D59" i="3" s="1"/>
  <c r="F24" i="3"/>
  <c r="F25" i="3" s="1"/>
  <c r="F26" i="3" s="1"/>
  <c r="B28" i="3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E24" i="3"/>
  <c r="E25" i="3" s="1"/>
  <c r="E26" i="3" s="1"/>
  <c r="E27" i="3" s="1"/>
  <c r="E28" i="3" s="1"/>
  <c r="E29" i="3" s="1"/>
  <c r="E30" i="3" s="1"/>
  <c r="E31" i="3" s="1"/>
  <c r="E32" i="3" s="1"/>
  <c r="E33" i="3" s="1"/>
  <c r="E34" i="3" s="1"/>
  <c r="E35" i="3" s="1"/>
  <c r="E36" i="3" s="1"/>
  <c r="E37" i="3" s="1"/>
  <c r="E38" i="3" s="1"/>
  <c r="E39" i="3" s="1"/>
  <c r="E40" i="3" s="1"/>
  <c r="E41" i="3" s="1"/>
  <c r="E42" i="3" s="1"/>
  <c r="E43" i="3" s="1"/>
  <c r="E44" i="3" s="1"/>
  <c r="E45" i="3" s="1"/>
  <c r="E46" i="3" s="1"/>
  <c r="E47" i="3" s="1"/>
  <c r="E48" i="3" s="1"/>
  <c r="E49" i="3" s="1"/>
  <c r="E50" i="3" s="1"/>
  <c r="E51" i="3" s="1"/>
  <c r="E52" i="3" s="1"/>
  <c r="E53" i="3" s="1"/>
  <c r="E54" i="3" s="1"/>
  <c r="E55" i="3" s="1"/>
  <c r="E56" i="3" s="1"/>
  <c r="E57" i="3" s="1"/>
  <c r="E58" i="3" s="1"/>
  <c r="E59" i="3" s="1"/>
  <c r="A24" i="3" l="1"/>
  <c r="F27" i="3"/>
  <c r="F28" i="3" s="1"/>
  <c r="F29" i="3" s="1"/>
  <c r="F30" i="3" s="1"/>
  <c r="F31" i="3" s="1"/>
  <c r="F32" i="3" s="1"/>
  <c r="F33" i="3" s="1"/>
  <c r="F34" i="3" s="1"/>
  <c r="F35" i="3" s="1"/>
  <c r="F36" i="3" s="1"/>
  <c r="F37" i="3" s="1"/>
  <c r="F38" i="3" s="1"/>
  <c r="F39" i="3" s="1"/>
  <c r="F40" i="3" s="1"/>
  <c r="F41" i="3" s="1"/>
  <c r="F42" i="3" s="1"/>
  <c r="F43" i="3" s="1"/>
  <c r="F44" i="3" s="1"/>
  <c r="F45" i="3" s="1"/>
  <c r="F46" i="3" s="1"/>
  <c r="F47" i="3" s="1"/>
  <c r="F48" i="3" s="1"/>
  <c r="F49" i="3" s="1"/>
  <c r="F50" i="3" s="1"/>
  <c r="F51" i="3" s="1"/>
  <c r="F52" i="3" s="1"/>
  <c r="F53" i="3" s="1"/>
  <c r="F54" i="3" s="1"/>
  <c r="F55" i="3" s="1"/>
  <c r="F56" i="3" s="1"/>
  <c r="F57" i="3" s="1"/>
  <c r="F58" i="3" s="1"/>
  <c r="F59" i="3" s="1"/>
  <c r="H28" i="3"/>
  <c r="H29" i="3" s="1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H41" i="3" s="1"/>
  <c r="H42" i="3" s="1"/>
  <c r="H43" i="3" s="1"/>
  <c r="H44" i="3" s="1"/>
  <c r="H45" i="3" s="1"/>
  <c r="H46" i="3" s="1"/>
  <c r="H47" i="3" s="1"/>
  <c r="H48" i="3" s="1"/>
  <c r="H49" i="3" s="1"/>
  <c r="H50" i="3" s="1"/>
  <c r="H51" i="3" s="1"/>
  <c r="H52" i="3" s="1"/>
  <c r="H53" i="3" s="1"/>
  <c r="H54" i="3" s="1"/>
  <c r="H55" i="3" s="1"/>
  <c r="H56" i="3" s="1"/>
  <c r="H57" i="3" s="1"/>
  <c r="H58" i="3" s="1"/>
  <c r="H59" i="3" s="1"/>
  <c r="A25" i="3" l="1"/>
  <c r="A26" i="3" l="1"/>
  <c r="A27" i="3" l="1"/>
  <c r="A28" i="3" l="1"/>
  <c r="A29" i="3" l="1"/>
  <c r="A30" i="3" l="1"/>
  <c r="A31" i="3" l="1"/>
  <c r="A32" i="3" l="1"/>
  <c r="A33" i="3" l="1"/>
  <c r="A34" i="3" l="1"/>
  <c r="A35" i="3" l="1"/>
  <c r="A36" i="3" l="1"/>
  <c r="A37" i="3" l="1"/>
  <c r="A38" i="3" l="1"/>
  <c r="A39" i="3" l="1"/>
  <c r="A40" i="3" l="1"/>
  <c r="A41" i="3" l="1"/>
  <c r="A42" i="3" l="1"/>
  <c r="A43" i="3" l="1"/>
  <c r="A44" i="3" l="1"/>
  <c r="A45" i="3" l="1"/>
  <c r="A46" i="3" l="1"/>
  <c r="A47" i="3" l="1"/>
  <c r="A48" i="3" l="1"/>
  <c r="A49" i="3" l="1"/>
  <c r="A50" i="3" l="1"/>
  <c r="A51" i="3" l="1"/>
  <c r="A52" i="3" l="1"/>
  <c r="A53" i="3" l="1"/>
  <c r="A54" i="3" l="1"/>
  <c r="A55" i="3" l="1"/>
  <c r="A56" i="3" l="1"/>
  <c r="A57" i="3" l="1"/>
  <c r="A58" i="3" l="1"/>
  <c r="A59" i="3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<sst xmlns="http://schemas.openxmlformats.org/spreadsheetml/2006/main" count="132" uniqueCount="50">
  <si>
    <t>Fréquence en semaine</t>
  </si>
  <si>
    <t>Date de début</t>
  </si>
  <si>
    <t>Liste des jours</t>
  </si>
  <si>
    <t>Maths</t>
  </si>
  <si>
    <t>Français</t>
  </si>
  <si>
    <t>Anglais</t>
  </si>
  <si>
    <t>Histoire</t>
  </si>
  <si>
    <t xml:space="preserve">Biologie </t>
  </si>
  <si>
    <t>date</t>
  </si>
  <si>
    <t>annee</t>
  </si>
  <si>
    <t>nom_jour_ferie</t>
  </si>
  <si>
    <t>1er janvier</t>
  </si>
  <si>
    <t>Lundi de PÃ¢ques</t>
  </si>
  <si>
    <t>1er mai</t>
  </si>
  <si>
    <t>Ascension</t>
  </si>
  <si>
    <t>Lundi de PentecÃ´te</t>
  </si>
  <si>
    <t>Assomption</t>
  </si>
  <si>
    <t>Toussaint</t>
  </si>
  <si>
    <t>Jour de NoÃ«l</t>
  </si>
  <si>
    <t>Horaires</t>
  </si>
  <si>
    <t>9h-12h</t>
  </si>
  <si>
    <t>14h-16h</t>
  </si>
  <si>
    <t>12h30-14h30</t>
  </si>
  <si>
    <t>9h30-12h30</t>
  </si>
  <si>
    <t>9h-11h
 13h30-16h30</t>
  </si>
  <si>
    <t>Matières</t>
  </si>
  <si>
    <t>N. Sem</t>
  </si>
  <si>
    <t>Fin semaine</t>
  </si>
  <si>
    <t>Debut semaine</t>
  </si>
  <si>
    <t>0111111</t>
  </si>
  <si>
    <t>1011111</t>
  </si>
  <si>
    <t>1101111</t>
  </si>
  <si>
    <t>1110111</t>
  </si>
  <si>
    <t>1111011</t>
  </si>
  <si>
    <t>Jour de l'an</t>
  </si>
  <si>
    <t>Journalier</t>
  </si>
  <si>
    <t>Vendredi saint</t>
  </si>
  <si>
    <t>Hedomadaire</t>
  </si>
  <si>
    <t>Pâques</t>
  </si>
  <si>
    <t>Mensuel</t>
  </si>
  <si>
    <t>Lundi de Pâques</t>
  </si>
  <si>
    <t>Fête du travail</t>
  </si>
  <si>
    <t>Commémoration de la victoire de 1945</t>
  </si>
  <si>
    <t xml:space="preserve">Ascension </t>
  </si>
  <si>
    <t>Pentecôte</t>
  </si>
  <si>
    <t>Lundi de Pentecôte</t>
  </si>
  <si>
    <t>Fête Nationale</t>
  </si>
  <si>
    <t>Commémoration de la victoire de 1918</t>
  </si>
  <si>
    <t>Noël</t>
  </si>
  <si>
    <t>Saint-Étienne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</si>
</sst>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F800]dddd\,\ mmmm\ dd\,\ yyyy"/>
    <numFmt numFmtId="165" formatCode="00"/>
    <numFmt numFmtId="168" formatCode="ddd\ dd\-mm\-yy"/>
    <numFmt numFmtId="169" formatCode="ddd\ dd/mm/yy"/>
    <numFmt numFmtId="170" formatCode="h:mm;@"/>
    <numFmt numFmtId="171" formatCode="[h]:mm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Bahnschrift"/>
      <family val="2"/>
    </font>
    <font>
      <b/>
      <sz val="9"/>
      <color theme="1"/>
      <name val="Bahnschrift"/>
      <family val="2"/>
    </font>
    <font>
      <sz val="9"/>
      <color theme="1"/>
      <name val="Bahnschrift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16" fontId="0" fillId="0" borderId="0" xfId="0" applyNumberFormat="1" applyAlignment="1">
      <alignment horizontal="left"/>
    </xf>
    <xf numFmtId="14" fontId="0" fillId="0" borderId="1" xfId="0" applyNumberForma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/>
    <xf numFmtId="14" fontId="0" fillId="4" borderId="1" xfId="0" applyNumberFormat="1" applyFill="1" applyBorder="1" applyAlignment="1">
      <alignment horizontal="center"/>
    </xf>
    <xf numFmtId="0" fontId="1" fillId="0" borderId="0" xfId="0" applyFont="1"/>
    <xf numFmtId="0" fontId="0" fillId="5" borderId="1" xfId="0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 vertical="center" wrapText="1"/>
    </xf>
    <xf numFmtId="14" fontId="2" fillId="6" borderId="0" xfId="0" applyNumberFormat="1" applyFont="1" applyFill="1"/>
    <xf numFmtId="168" fontId="0" fillId="0" borderId="0" xfId="0" applyNumberFormat="1"/>
    <xf numFmtId="49" fontId="0" fillId="0" borderId="0" xfId="0" quotePrefix="1" applyNumberFormat="1" applyAlignment="1">
      <alignment horizontal="center"/>
    </xf>
    <xf numFmtId="0" fontId="0" fillId="0" borderId="0" xfId="0" applyAlignment="1">
      <alignment horizontal="center"/>
    </xf>
    <xf numFmtId="168" fontId="0" fillId="0" borderId="0" xfId="0" applyNumberFormat="1" applyAlignment="1">
      <alignment horizontal="center"/>
    </xf>
    <xf numFmtId="169" fontId="0" fillId="7" borderId="0" xfId="0" applyNumberForma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0" fontId="4" fillId="0" borderId="1" xfId="0" applyNumberFormat="1" applyFont="1" applyBorder="1" applyAlignment="1">
      <alignment horizontal="center" vertical="center"/>
    </xf>
    <xf numFmtId="171" fontId="4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" fontId="4" fillId="0" borderId="0" xfId="0" applyNumberFormat="1" applyFont="1" applyAlignment="1">
      <alignment horizontal="center" vertical="center"/>
    </xf>
    <xf numFmtId="169" fontId="6" fillId="0" borderId="1" xfId="0" applyNumberFormat="1" applyFont="1" applyBorder="1" applyAlignment="1">
      <alignment horizontal="center" vertical="center"/>
    </xf>
  </cellXfs>
  <cellStyles count="1">
    <cellStyle name="Standaard" xfId="0" builtinId="0"/>
  </cellStyles>
  <dxfs count="3">
    <dxf>
      <fill>
        <patternFill>
          <bgColor rgb="FFA365D1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A365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14F43-FEDD-4D27-83A6-E6FD23DB8499}">
  <dimension ref="A1:O38"/>
  <sheetViews>
    <sheetView topLeftCell="G1" workbookViewId="0">
      <selection activeCell="L16" sqref="B2:L16"/>
    </sheetView>
  </sheetViews>
  <sheetFormatPr defaultColWidth="11.5703125" defaultRowHeight="14.25" x14ac:dyDescent="0.25"/>
  <cols>
    <col min="1" max="1" width="30.42578125" style="25" bestFit="1" customWidth="1"/>
    <col min="2" max="2" width="23.42578125" style="25" bestFit="1" customWidth="1"/>
    <col min="3" max="3" width="23.5703125" style="25" bestFit="1" customWidth="1"/>
    <col min="4" max="4" width="22.7109375" style="25" bestFit="1" customWidth="1"/>
    <col min="5" max="5" width="23" style="25" bestFit="1" customWidth="1"/>
    <col min="6" max="6" width="22.42578125" style="25" bestFit="1" customWidth="1"/>
    <col min="7" max="7" width="23" style="25" bestFit="1" customWidth="1"/>
    <col min="8" max="8" width="23.42578125" style="25" bestFit="1" customWidth="1"/>
    <col min="9" max="9" width="23.140625" style="25" bestFit="1" customWidth="1"/>
    <col min="10" max="10" width="23" style="25" bestFit="1" customWidth="1"/>
    <col min="11" max="11" width="22.140625" style="25" bestFit="1" customWidth="1"/>
    <col min="12" max="12" width="22.42578125" style="25" bestFit="1" customWidth="1"/>
    <col min="13" max="13" width="11.5703125" style="25"/>
    <col min="14" max="14" width="14.140625" style="25" bestFit="1" customWidth="1"/>
    <col min="15" max="15" width="8.140625" style="25" bestFit="1" customWidth="1"/>
    <col min="16" max="16384" width="11.5703125" style="25"/>
  </cols>
  <sheetData>
    <row r="1" spans="1:15" x14ac:dyDescent="0.25">
      <c r="B1" s="25">
        <v>2024</v>
      </c>
      <c r="C1" s="25">
        <v>2025</v>
      </c>
      <c r="D1" s="25">
        <v>2026</v>
      </c>
      <c r="E1" s="25">
        <v>2027</v>
      </c>
      <c r="F1" s="25">
        <v>2028</v>
      </c>
      <c r="G1" s="25">
        <v>2029</v>
      </c>
      <c r="H1" s="25">
        <v>2030</v>
      </c>
      <c r="I1" s="25">
        <v>2031</v>
      </c>
      <c r="J1" s="25">
        <v>2032</v>
      </c>
      <c r="K1" s="25">
        <v>2033</v>
      </c>
      <c r="L1" s="25">
        <v>2034</v>
      </c>
    </row>
    <row r="2" spans="1:15" ht="19.899999999999999" customHeight="1" x14ac:dyDescent="0.25">
      <c r="A2" s="26" t="s">
        <v>34</v>
      </c>
      <c r="B2" s="32">
        <f>DATE(B$1,1,1)</f>
        <v>45292</v>
      </c>
      <c r="C2" s="32">
        <f t="shared" ref="C2:L2" si="0">DATE(C$1,1,1)</f>
        <v>45658</v>
      </c>
      <c r="D2" s="32">
        <f t="shared" si="0"/>
        <v>46023</v>
      </c>
      <c r="E2" s="32">
        <f t="shared" si="0"/>
        <v>46388</v>
      </c>
      <c r="F2" s="32">
        <f t="shared" si="0"/>
        <v>46753</v>
      </c>
      <c r="G2" s="32">
        <f t="shared" si="0"/>
        <v>47119</v>
      </c>
      <c r="H2" s="32">
        <f t="shared" si="0"/>
        <v>47484</v>
      </c>
      <c r="I2" s="32">
        <f t="shared" si="0"/>
        <v>47849</v>
      </c>
      <c r="J2" s="32">
        <f t="shared" si="0"/>
        <v>48214</v>
      </c>
      <c r="K2" s="32">
        <f t="shared" si="0"/>
        <v>48580</v>
      </c>
      <c r="L2" s="32">
        <f t="shared" si="0"/>
        <v>48945</v>
      </c>
      <c r="N2" s="27" t="s">
        <v>35</v>
      </c>
      <c r="O2" s="28">
        <f>O3/5</f>
        <v>0.32500000000000001</v>
      </c>
    </row>
    <row r="3" spans="1:15" ht="19.899999999999999" customHeight="1" x14ac:dyDescent="0.25">
      <c r="A3" s="26" t="s">
        <v>36</v>
      </c>
      <c r="B3" s="32">
        <f>B4-2</f>
        <v>45380</v>
      </c>
      <c r="C3" s="32">
        <f t="shared" ref="C3:L3" si="1">C4-2</f>
        <v>45765</v>
      </c>
      <c r="D3" s="32">
        <f t="shared" si="1"/>
        <v>46115</v>
      </c>
      <c r="E3" s="32">
        <f t="shared" si="1"/>
        <v>46472</v>
      </c>
      <c r="F3" s="32">
        <f t="shared" si="1"/>
        <v>46857</v>
      </c>
      <c r="G3" s="32">
        <f t="shared" si="1"/>
        <v>47207</v>
      </c>
      <c r="H3" s="32">
        <f t="shared" si="1"/>
        <v>47592</v>
      </c>
      <c r="I3" s="32">
        <f t="shared" si="1"/>
        <v>47949</v>
      </c>
      <c r="J3" s="32">
        <f t="shared" si="1"/>
        <v>48299</v>
      </c>
      <c r="K3" s="32">
        <f t="shared" si="1"/>
        <v>48684</v>
      </c>
      <c r="L3" s="32">
        <f t="shared" si="1"/>
        <v>49041</v>
      </c>
      <c r="N3" s="27" t="s">
        <v>37</v>
      </c>
      <c r="O3" s="29">
        <v>1.625</v>
      </c>
    </row>
    <row r="4" spans="1:15" ht="19.899999999999999" customHeight="1" x14ac:dyDescent="0.25">
      <c r="A4" s="26" t="s">
        <v>38</v>
      </c>
      <c r="B4" s="32">
        <f>ROUND(DATE(B$1,4,MOD(234-11*MOD(B$1,19),30))/7,)*7-6</f>
        <v>45382</v>
      </c>
      <c r="C4" s="32">
        <f t="shared" ref="C4:L4" si="2">ROUND(DATE(C$1,4,MOD(234-11*MOD(C$1,19),30))/7,)*7-6</f>
        <v>45767</v>
      </c>
      <c r="D4" s="32">
        <f t="shared" si="2"/>
        <v>46117</v>
      </c>
      <c r="E4" s="32">
        <f t="shared" si="2"/>
        <v>46474</v>
      </c>
      <c r="F4" s="32">
        <f t="shared" si="2"/>
        <v>46859</v>
      </c>
      <c r="G4" s="32">
        <f t="shared" si="2"/>
        <v>47209</v>
      </c>
      <c r="H4" s="32">
        <f t="shared" si="2"/>
        <v>47594</v>
      </c>
      <c r="I4" s="32">
        <f t="shared" si="2"/>
        <v>47951</v>
      </c>
      <c r="J4" s="32">
        <f t="shared" si="2"/>
        <v>48301</v>
      </c>
      <c r="K4" s="32">
        <f t="shared" si="2"/>
        <v>48686</v>
      </c>
      <c r="L4" s="32">
        <f t="shared" si="2"/>
        <v>49043</v>
      </c>
      <c r="N4" s="27" t="s">
        <v>39</v>
      </c>
      <c r="O4" s="29">
        <v>74.458333333333329</v>
      </c>
    </row>
    <row r="5" spans="1:15" ht="19.899999999999999" customHeight="1" x14ac:dyDescent="0.25">
      <c r="A5" s="26" t="s">
        <v>40</v>
      </c>
      <c r="B5" s="32">
        <f>B4+1</f>
        <v>45383</v>
      </c>
      <c r="C5" s="32">
        <f t="shared" ref="C5:L5" si="3">C4+1</f>
        <v>45768</v>
      </c>
      <c r="D5" s="32">
        <f t="shared" si="3"/>
        <v>46118</v>
      </c>
      <c r="E5" s="32">
        <f t="shared" si="3"/>
        <v>46475</v>
      </c>
      <c r="F5" s="32">
        <f t="shared" si="3"/>
        <v>46860</v>
      </c>
      <c r="G5" s="32">
        <f t="shared" si="3"/>
        <v>47210</v>
      </c>
      <c r="H5" s="32">
        <f t="shared" si="3"/>
        <v>47595</v>
      </c>
      <c r="I5" s="32">
        <f t="shared" si="3"/>
        <v>47952</v>
      </c>
      <c r="J5" s="32">
        <f t="shared" si="3"/>
        <v>48302</v>
      </c>
      <c r="K5" s="32">
        <f t="shared" si="3"/>
        <v>48687</v>
      </c>
      <c r="L5" s="32">
        <f t="shared" si="3"/>
        <v>49044</v>
      </c>
    </row>
    <row r="6" spans="1:15" ht="19.899999999999999" customHeight="1" x14ac:dyDescent="0.25">
      <c r="A6" s="26" t="s">
        <v>41</v>
      </c>
      <c r="B6" s="32">
        <f>DATE(B$1,5,1)</f>
        <v>45413</v>
      </c>
      <c r="C6" s="32">
        <f t="shared" ref="C6:L6" si="4">DATE(C$1,5,1)</f>
        <v>45778</v>
      </c>
      <c r="D6" s="32">
        <f t="shared" si="4"/>
        <v>46143</v>
      </c>
      <c r="E6" s="32">
        <f t="shared" si="4"/>
        <v>46508</v>
      </c>
      <c r="F6" s="32">
        <f t="shared" si="4"/>
        <v>46874</v>
      </c>
      <c r="G6" s="32">
        <f t="shared" si="4"/>
        <v>47239</v>
      </c>
      <c r="H6" s="32">
        <f t="shared" si="4"/>
        <v>47604</v>
      </c>
      <c r="I6" s="32">
        <f t="shared" si="4"/>
        <v>47969</v>
      </c>
      <c r="J6" s="32">
        <f t="shared" si="4"/>
        <v>48335</v>
      </c>
      <c r="K6" s="32">
        <f t="shared" si="4"/>
        <v>48700</v>
      </c>
      <c r="L6" s="32">
        <f t="shared" si="4"/>
        <v>49065</v>
      </c>
    </row>
    <row r="7" spans="1:15" ht="19.899999999999999" customHeight="1" x14ac:dyDescent="0.25">
      <c r="A7" s="26" t="s">
        <v>42</v>
      </c>
      <c r="B7" s="32">
        <f>DATE(B$1,5,8)</f>
        <v>45420</v>
      </c>
      <c r="C7" s="32">
        <f t="shared" ref="C7:L7" si="5">DATE(C$1,5,8)</f>
        <v>45785</v>
      </c>
      <c r="D7" s="32">
        <f t="shared" si="5"/>
        <v>46150</v>
      </c>
      <c r="E7" s="32">
        <f t="shared" si="5"/>
        <v>46515</v>
      </c>
      <c r="F7" s="32">
        <f t="shared" si="5"/>
        <v>46881</v>
      </c>
      <c r="G7" s="32">
        <f t="shared" si="5"/>
        <v>47246</v>
      </c>
      <c r="H7" s="32">
        <f t="shared" si="5"/>
        <v>47611</v>
      </c>
      <c r="I7" s="32">
        <f t="shared" si="5"/>
        <v>47976</v>
      </c>
      <c r="J7" s="32">
        <f t="shared" si="5"/>
        <v>48342</v>
      </c>
      <c r="K7" s="32">
        <f t="shared" si="5"/>
        <v>48707</v>
      </c>
      <c r="L7" s="32">
        <f t="shared" si="5"/>
        <v>49072</v>
      </c>
    </row>
    <row r="8" spans="1:15" ht="19.899999999999999" customHeight="1" x14ac:dyDescent="0.25">
      <c r="A8" s="26" t="s">
        <v>43</v>
      </c>
      <c r="B8" s="32">
        <f>B4+39</f>
        <v>45421</v>
      </c>
      <c r="C8" s="32">
        <f t="shared" ref="C8:L8" si="6">C4+39</f>
        <v>45806</v>
      </c>
      <c r="D8" s="32">
        <f t="shared" si="6"/>
        <v>46156</v>
      </c>
      <c r="E8" s="32">
        <f t="shared" si="6"/>
        <v>46513</v>
      </c>
      <c r="F8" s="32">
        <f t="shared" si="6"/>
        <v>46898</v>
      </c>
      <c r="G8" s="32">
        <f t="shared" si="6"/>
        <v>47248</v>
      </c>
      <c r="H8" s="32">
        <f t="shared" si="6"/>
        <v>47633</v>
      </c>
      <c r="I8" s="32">
        <f t="shared" si="6"/>
        <v>47990</v>
      </c>
      <c r="J8" s="32">
        <f t="shared" si="6"/>
        <v>48340</v>
      </c>
      <c r="K8" s="32">
        <f t="shared" si="6"/>
        <v>48725</v>
      </c>
      <c r="L8" s="32">
        <f t="shared" si="6"/>
        <v>49082</v>
      </c>
    </row>
    <row r="9" spans="1:15" ht="19.899999999999999" customHeight="1" x14ac:dyDescent="0.25">
      <c r="A9" s="26" t="s">
        <v>44</v>
      </c>
      <c r="B9" s="32">
        <f>B4+49</f>
        <v>45431</v>
      </c>
      <c r="C9" s="32">
        <f t="shared" ref="C9:L9" si="7">C4+49</f>
        <v>45816</v>
      </c>
      <c r="D9" s="32">
        <f t="shared" si="7"/>
        <v>46166</v>
      </c>
      <c r="E9" s="32">
        <f t="shared" si="7"/>
        <v>46523</v>
      </c>
      <c r="F9" s="32">
        <f t="shared" si="7"/>
        <v>46908</v>
      </c>
      <c r="G9" s="32">
        <f t="shared" si="7"/>
        <v>47258</v>
      </c>
      <c r="H9" s="32">
        <f t="shared" si="7"/>
        <v>47643</v>
      </c>
      <c r="I9" s="32">
        <f t="shared" si="7"/>
        <v>48000</v>
      </c>
      <c r="J9" s="32">
        <f t="shared" si="7"/>
        <v>48350</v>
      </c>
      <c r="K9" s="32">
        <f t="shared" si="7"/>
        <v>48735</v>
      </c>
      <c r="L9" s="32">
        <f t="shared" si="7"/>
        <v>49092</v>
      </c>
    </row>
    <row r="10" spans="1:15" ht="19.899999999999999" customHeight="1" x14ac:dyDescent="0.25">
      <c r="A10" s="26" t="s">
        <v>45</v>
      </c>
      <c r="B10" s="32">
        <f>B9+1</f>
        <v>45432</v>
      </c>
      <c r="C10" s="32">
        <f t="shared" ref="C10:L10" si="8">C9+1</f>
        <v>45817</v>
      </c>
      <c r="D10" s="32">
        <f t="shared" si="8"/>
        <v>46167</v>
      </c>
      <c r="E10" s="32">
        <f t="shared" si="8"/>
        <v>46524</v>
      </c>
      <c r="F10" s="32">
        <f t="shared" si="8"/>
        <v>46909</v>
      </c>
      <c r="G10" s="32">
        <f t="shared" si="8"/>
        <v>47259</v>
      </c>
      <c r="H10" s="32">
        <f t="shared" si="8"/>
        <v>47644</v>
      </c>
      <c r="I10" s="32">
        <f t="shared" si="8"/>
        <v>48001</v>
      </c>
      <c r="J10" s="32">
        <f t="shared" si="8"/>
        <v>48351</v>
      </c>
      <c r="K10" s="32">
        <f t="shared" si="8"/>
        <v>48736</v>
      </c>
      <c r="L10" s="32">
        <f t="shared" si="8"/>
        <v>49093</v>
      </c>
    </row>
    <row r="11" spans="1:15" ht="19.899999999999999" customHeight="1" x14ac:dyDescent="0.25">
      <c r="A11" s="26" t="s">
        <v>46</v>
      </c>
      <c r="B11" s="32">
        <f>DATE(B$1,7,14)</f>
        <v>45487</v>
      </c>
      <c r="C11" s="32">
        <f t="shared" ref="C11:L11" si="9">DATE(C$1,7,14)</f>
        <v>45852</v>
      </c>
      <c r="D11" s="32">
        <f t="shared" si="9"/>
        <v>46217</v>
      </c>
      <c r="E11" s="32">
        <f t="shared" si="9"/>
        <v>46582</v>
      </c>
      <c r="F11" s="32">
        <f t="shared" si="9"/>
        <v>46948</v>
      </c>
      <c r="G11" s="32">
        <f t="shared" si="9"/>
        <v>47313</v>
      </c>
      <c r="H11" s="32">
        <f t="shared" si="9"/>
        <v>47678</v>
      </c>
      <c r="I11" s="32">
        <f t="shared" si="9"/>
        <v>48043</v>
      </c>
      <c r="J11" s="32">
        <f t="shared" si="9"/>
        <v>48409</v>
      </c>
      <c r="K11" s="32">
        <f t="shared" si="9"/>
        <v>48774</v>
      </c>
      <c r="L11" s="32">
        <f t="shared" si="9"/>
        <v>49139</v>
      </c>
    </row>
    <row r="12" spans="1:15" ht="19.899999999999999" customHeight="1" x14ac:dyDescent="0.25">
      <c r="A12" s="26" t="s">
        <v>16</v>
      </c>
      <c r="B12" s="32">
        <f>DATE(B$1,8,15)</f>
        <v>45519</v>
      </c>
      <c r="C12" s="32">
        <f t="shared" ref="C12:L12" si="10">DATE(C$1,8,15)</f>
        <v>45884</v>
      </c>
      <c r="D12" s="32">
        <f t="shared" si="10"/>
        <v>46249</v>
      </c>
      <c r="E12" s="32">
        <f t="shared" si="10"/>
        <v>46614</v>
      </c>
      <c r="F12" s="32">
        <f t="shared" si="10"/>
        <v>46980</v>
      </c>
      <c r="G12" s="32">
        <f t="shared" si="10"/>
        <v>47345</v>
      </c>
      <c r="H12" s="32">
        <f t="shared" si="10"/>
        <v>47710</v>
      </c>
      <c r="I12" s="32">
        <f t="shared" si="10"/>
        <v>48075</v>
      </c>
      <c r="J12" s="32">
        <f t="shared" si="10"/>
        <v>48441</v>
      </c>
      <c r="K12" s="32">
        <f t="shared" si="10"/>
        <v>48806</v>
      </c>
      <c r="L12" s="32">
        <f t="shared" si="10"/>
        <v>49171</v>
      </c>
    </row>
    <row r="13" spans="1:15" ht="19.899999999999999" customHeight="1" x14ac:dyDescent="0.25">
      <c r="A13" s="26" t="s">
        <v>17</v>
      </c>
      <c r="B13" s="32">
        <f>DATE(B$1,11,1)</f>
        <v>45597</v>
      </c>
      <c r="C13" s="32">
        <f t="shared" ref="C13:L13" si="11">DATE(C$1,11,1)</f>
        <v>45962</v>
      </c>
      <c r="D13" s="32">
        <f t="shared" si="11"/>
        <v>46327</v>
      </c>
      <c r="E13" s="32">
        <f t="shared" si="11"/>
        <v>46692</v>
      </c>
      <c r="F13" s="32">
        <f t="shared" si="11"/>
        <v>47058</v>
      </c>
      <c r="G13" s="32">
        <f t="shared" si="11"/>
        <v>47423</v>
      </c>
      <c r="H13" s="32">
        <f t="shared" si="11"/>
        <v>47788</v>
      </c>
      <c r="I13" s="32">
        <f t="shared" si="11"/>
        <v>48153</v>
      </c>
      <c r="J13" s="32">
        <f t="shared" si="11"/>
        <v>48519</v>
      </c>
      <c r="K13" s="32">
        <f t="shared" si="11"/>
        <v>48884</v>
      </c>
      <c r="L13" s="32">
        <f t="shared" si="11"/>
        <v>49249</v>
      </c>
    </row>
    <row r="14" spans="1:15" ht="19.899999999999999" customHeight="1" x14ac:dyDescent="0.25">
      <c r="A14" s="26" t="s">
        <v>47</v>
      </c>
      <c r="B14" s="32">
        <f>DATE(B$1,11,11)</f>
        <v>45607</v>
      </c>
      <c r="C14" s="32">
        <f t="shared" ref="C14:L14" si="12">DATE(C$1,11,11)</f>
        <v>45972</v>
      </c>
      <c r="D14" s="32">
        <f t="shared" si="12"/>
        <v>46337</v>
      </c>
      <c r="E14" s="32">
        <f t="shared" si="12"/>
        <v>46702</v>
      </c>
      <c r="F14" s="32">
        <f t="shared" si="12"/>
        <v>47068</v>
      </c>
      <c r="G14" s="32">
        <f t="shared" si="12"/>
        <v>47433</v>
      </c>
      <c r="H14" s="32">
        <f t="shared" si="12"/>
        <v>47798</v>
      </c>
      <c r="I14" s="32">
        <f t="shared" si="12"/>
        <v>48163</v>
      </c>
      <c r="J14" s="32">
        <f t="shared" si="12"/>
        <v>48529</v>
      </c>
      <c r="K14" s="32">
        <f t="shared" si="12"/>
        <v>48894</v>
      </c>
      <c r="L14" s="32">
        <f t="shared" si="12"/>
        <v>49259</v>
      </c>
    </row>
    <row r="15" spans="1:15" ht="19.899999999999999" customHeight="1" x14ac:dyDescent="0.25">
      <c r="A15" s="26" t="s">
        <v>48</v>
      </c>
      <c r="B15" s="32">
        <f>DATE(B$1,12,25)</f>
        <v>45651</v>
      </c>
      <c r="C15" s="32">
        <f t="shared" ref="C15:L15" si="13">DATE(C$1,12,25)</f>
        <v>46016</v>
      </c>
      <c r="D15" s="32">
        <f t="shared" si="13"/>
        <v>46381</v>
      </c>
      <c r="E15" s="32">
        <f t="shared" si="13"/>
        <v>46746</v>
      </c>
      <c r="F15" s="32">
        <f t="shared" si="13"/>
        <v>47112</v>
      </c>
      <c r="G15" s="32">
        <f t="shared" si="13"/>
        <v>47477</v>
      </c>
      <c r="H15" s="32">
        <f t="shared" si="13"/>
        <v>47842</v>
      </c>
      <c r="I15" s="32">
        <f t="shared" si="13"/>
        <v>48207</v>
      </c>
      <c r="J15" s="32">
        <f t="shared" si="13"/>
        <v>48573</v>
      </c>
      <c r="K15" s="32">
        <f t="shared" si="13"/>
        <v>48938</v>
      </c>
      <c r="L15" s="32">
        <f t="shared" si="13"/>
        <v>49303</v>
      </c>
    </row>
    <row r="16" spans="1:15" ht="19.899999999999999" customHeight="1" x14ac:dyDescent="0.25">
      <c r="A16" s="26" t="s">
        <v>49</v>
      </c>
      <c r="B16" s="32">
        <f>B15+1</f>
        <v>45652</v>
      </c>
      <c r="C16" s="32">
        <f t="shared" ref="C16:L16" si="14">C15+1</f>
        <v>46017</v>
      </c>
      <c r="D16" s="32">
        <f t="shared" si="14"/>
        <v>46382</v>
      </c>
      <c r="E16" s="32">
        <f t="shared" si="14"/>
        <v>46747</v>
      </c>
      <c r="F16" s="32">
        <f t="shared" si="14"/>
        <v>47113</v>
      </c>
      <c r="G16" s="32">
        <f t="shared" si="14"/>
        <v>47478</v>
      </c>
      <c r="H16" s="32">
        <f t="shared" si="14"/>
        <v>47843</v>
      </c>
      <c r="I16" s="32">
        <f t="shared" si="14"/>
        <v>48208</v>
      </c>
      <c r="J16" s="32">
        <f t="shared" si="14"/>
        <v>48574</v>
      </c>
      <c r="K16" s="32">
        <f t="shared" si="14"/>
        <v>48939</v>
      </c>
      <c r="L16" s="32">
        <f t="shared" si="14"/>
        <v>49304</v>
      </c>
    </row>
    <row r="17" spans="2:12" ht="19.899999999999999" customHeight="1" x14ac:dyDescent="0.25"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</row>
    <row r="18" spans="2:12" ht="19.899999999999999" customHeight="1" x14ac:dyDescent="0.25"/>
    <row r="19" spans="2:12" ht="19.899999999999999" customHeight="1" x14ac:dyDescent="0.25"/>
    <row r="20" spans="2:12" ht="19.899999999999999" customHeight="1" x14ac:dyDescent="0.25"/>
    <row r="21" spans="2:12" ht="19.899999999999999" customHeight="1" x14ac:dyDescent="0.25">
      <c r="C21" s="31"/>
    </row>
    <row r="22" spans="2:12" ht="19.899999999999999" customHeight="1" x14ac:dyDescent="0.25"/>
    <row r="23" spans="2:12" ht="19.899999999999999" customHeight="1" x14ac:dyDescent="0.25"/>
    <row r="24" spans="2:12" ht="19.899999999999999" customHeight="1" x14ac:dyDescent="0.25"/>
    <row r="25" spans="2:12" ht="19.899999999999999" customHeight="1" x14ac:dyDescent="0.25"/>
    <row r="26" spans="2:12" ht="19.899999999999999" customHeight="1" x14ac:dyDescent="0.25"/>
    <row r="27" spans="2:12" ht="19.899999999999999" customHeight="1" x14ac:dyDescent="0.25"/>
    <row r="28" spans="2:12" ht="19.899999999999999" customHeight="1" x14ac:dyDescent="0.25"/>
    <row r="29" spans="2:12" ht="19.899999999999999" customHeight="1" x14ac:dyDescent="0.25"/>
    <row r="30" spans="2:12" ht="19.899999999999999" customHeight="1" x14ac:dyDescent="0.25"/>
    <row r="31" spans="2:12" ht="19.899999999999999" customHeight="1" x14ac:dyDescent="0.25"/>
    <row r="32" spans="2:12" ht="19.899999999999999" customHeight="1" x14ac:dyDescent="0.25"/>
    <row r="33" ht="19.899999999999999" customHeight="1" x14ac:dyDescent="0.25"/>
    <row r="34" ht="19.899999999999999" customHeight="1" x14ac:dyDescent="0.25"/>
    <row r="35" ht="19.899999999999999" customHeight="1" x14ac:dyDescent="0.25"/>
    <row r="36" ht="19.899999999999999" customHeight="1" x14ac:dyDescent="0.25"/>
    <row r="37" ht="19.899999999999999" customHeight="1" x14ac:dyDescent="0.25"/>
    <row r="38" ht="19.899999999999999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4B381-E3A1-4D0B-818B-8E59617C1F35}">
  <dimension ref="A1:R97"/>
  <sheetViews>
    <sheetView tabSelected="1" workbookViewId="0">
      <selection activeCell="K7" sqref="K7:O60"/>
    </sheetView>
  </sheetViews>
  <sheetFormatPr defaultColWidth="11.42578125" defaultRowHeight="15" x14ac:dyDescent="0.25"/>
  <cols>
    <col min="1" max="1" width="9" style="14" bestFit="1" customWidth="1"/>
    <col min="2" max="3" width="21.5703125" customWidth="1"/>
    <col min="4" max="8" width="12.85546875" customWidth="1"/>
    <col min="9" max="10" width="5.7109375" customWidth="1"/>
    <col min="11" max="11" width="11.85546875" style="22" bestFit="1" customWidth="1"/>
    <col min="12" max="12" width="11.5703125" style="22" bestFit="1" customWidth="1"/>
    <col min="13" max="13" width="11.85546875" style="22" bestFit="1" customWidth="1"/>
    <col min="14" max="15" width="11.5703125" style="22" bestFit="1" customWidth="1"/>
  </cols>
  <sheetData>
    <row r="1" spans="1:18" x14ac:dyDescent="0.25">
      <c r="A1" s="19">
        <v>45292</v>
      </c>
      <c r="C1" s="8" t="s">
        <v>25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J1" s="8" t="s">
        <v>25</v>
      </c>
      <c r="K1" s="9" t="s">
        <v>3</v>
      </c>
      <c r="L1" s="9" t="s">
        <v>4</v>
      </c>
      <c r="M1" s="9" t="s">
        <v>5</v>
      </c>
      <c r="N1" s="9" t="s">
        <v>6</v>
      </c>
      <c r="O1" s="9" t="s">
        <v>7</v>
      </c>
    </row>
    <row r="2" spans="1:18" ht="30.75" customHeight="1" x14ac:dyDescent="0.25">
      <c r="C2" s="10" t="s">
        <v>19</v>
      </c>
      <c r="D2" s="11" t="s">
        <v>20</v>
      </c>
      <c r="E2" s="11" t="s">
        <v>24</v>
      </c>
      <c r="F2" s="11" t="s">
        <v>21</v>
      </c>
      <c r="G2" s="11" t="s">
        <v>22</v>
      </c>
      <c r="H2" s="11" t="s">
        <v>23</v>
      </c>
      <c r="J2" s="10" t="s">
        <v>19</v>
      </c>
      <c r="K2" s="11" t="s">
        <v>20</v>
      </c>
      <c r="L2" s="11" t="s">
        <v>24</v>
      </c>
      <c r="M2" s="11" t="s">
        <v>21</v>
      </c>
      <c r="N2" s="11" t="s">
        <v>22</v>
      </c>
      <c r="O2" s="11" t="s">
        <v>23</v>
      </c>
    </row>
    <row r="3" spans="1:18" x14ac:dyDescent="0.25">
      <c r="C3" s="8" t="s">
        <v>0</v>
      </c>
      <c r="D3" s="9">
        <v>4</v>
      </c>
      <c r="E3" s="9">
        <v>4</v>
      </c>
      <c r="F3" s="9">
        <v>2</v>
      </c>
      <c r="G3" s="9">
        <v>4</v>
      </c>
      <c r="H3" s="9">
        <v>4</v>
      </c>
      <c r="J3" s="8" t="s">
        <v>0</v>
      </c>
      <c r="K3" s="9">
        <v>4</v>
      </c>
      <c r="L3" s="9">
        <v>4</v>
      </c>
      <c r="M3" s="9">
        <v>2</v>
      </c>
      <c r="N3" s="9">
        <v>4</v>
      </c>
      <c r="O3" s="9">
        <v>4</v>
      </c>
    </row>
    <row r="4" spans="1:18" x14ac:dyDescent="0.25">
      <c r="A4"/>
      <c r="K4" s="21" t="s">
        <v>29</v>
      </c>
      <c r="L4" s="21" t="s">
        <v>30</v>
      </c>
      <c r="M4" s="21" t="s">
        <v>31</v>
      </c>
      <c r="N4" s="21" t="s">
        <v>32</v>
      </c>
      <c r="O4" s="21" t="s">
        <v>33</v>
      </c>
    </row>
    <row r="5" spans="1:18" x14ac:dyDescent="0.25">
      <c r="A5" s="16" t="s">
        <v>26</v>
      </c>
      <c r="B5" s="15" t="s">
        <v>28</v>
      </c>
      <c r="C5" s="15" t="s">
        <v>27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</row>
    <row r="6" spans="1:18" x14ac:dyDescent="0.25">
      <c r="C6" s="12" t="s">
        <v>1</v>
      </c>
      <c r="D6" s="13">
        <v>45299</v>
      </c>
      <c r="E6" s="13">
        <v>45293</v>
      </c>
      <c r="F6" s="13">
        <v>45294</v>
      </c>
      <c r="G6" s="13">
        <v>45295</v>
      </c>
      <c r="H6" s="13">
        <v>45296</v>
      </c>
      <c r="K6" s="23"/>
      <c r="L6" s="23"/>
      <c r="M6" s="23"/>
      <c r="N6" s="23"/>
      <c r="O6" s="23"/>
      <c r="P6" s="20"/>
    </row>
    <row r="7" spans="1:18" x14ac:dyDescent="0.25">
      <c r="A7" s="17" cm="1">
        <f t="array" ref="A7">INT((DDP+SS-LOOKUP(DDP+SS,DATE(YEAR(DDP+SS)+{-1;0;1},1,3)-WEEKDAY(DATE(YEAR(DDP+SS)+{-1;0;1},1,3))+2))/7)+1</f>
        <v>1</v>
      </c>
      <c r="B7" s="18">
        <f>DR-(WEEKDAY(DR,3))</f>
        <v>45292</v>
      </c>
      <c r="C7" s="18">
        <f>DDP+6</f>
        <v>45298</v>
      </c>
      <c r="D7" s="4" t="str">
        <f>IF(AND(D$6&gt;=$B7,D$6&lt;=$C7),D$6,IF(AND(D$6+((COUNTIF(D$6:D6,"&gt;0")-1)*D$3*7)&gt;=$B7,D$6+((COUNTIF(D$6:D6,"&gt;0")-1)*D$3*7)&lt;=$C7),D$6+((COUNTIF(D$6:D6,"&gt;0")-1)*D$3*7),""))</f>
        <v/>
      </c>
      <c r="E7" s="4">
        <f>IF(AND(E$6&gt;=$B7,E$6&lt;=$C7),E$6,IF(AND(E$6+((COUNTIF(E$6:E6,"&gt;0")-1)*E$3*7)&gt;=$B7,E$6+((COUNTIF(E$6:E6,"&gt;0")-1)*E$3*7)&lt;=$C7),E$6+((COUNTIF(E$6:E6,"&gt;0")-1)*E$3*7),""))</f>
        <v>45293</v>
      </c>
      <c r="F7" s="4">
        <f>IF(AND(F$6&gt;=$B7,F$6&lt;=$C7),F$6,IF(AND(F$6+((COUNTIF(F$6:F6,"&gt;0")-1)*F$3*7)&gt;=$B7,F$6+((COUNTIF(F$6:F6,"&gt;0")-1)*F$3*7)&lt;=$C7),F$6+((COUNTIF(F$6:F6,"&gt;0")-1)*F$3*7),""))</f>
        <v>45294</v>
      </c>
      <c r="G7" s="4">
        <f>IF(AND(G$6&gt;=$B7,G$6&lt;=$C7),G$6,IF(AND(G$6+((COUNTIF(G$6:G6,"&gt;0")-1)*G$3*7)&gt;=$B7,G$6+((COUNTIF(G$6:G6,"&gt;0")-1)*G$3*7)&lt;=$C7),G$6+((COUNTIF(G$6:G6,"&gt;0")-1)*G$3*7),""))</f>
        <v>45295</v>
      </c>
      <c r="H7" s="4">
        <f>IF(AND(H$6&gt;=$B7,H$6&lt;=$C7),H$6,IF(AND(H$6+((COUNTIF(H$6:H6,"&gt;0")-1)*H$3*7)&gt;=$B7,H$6+((COUNTIF(H$6:H6,"&gt;0")-1)*H$3*7)&lt;=$C7),H$6+((COUNTIF(H$6:H6,"&gt;0")-1)*H$3*7),""))</f>
        <v>45296</v>
      </c>
      <c r="K7" s="24" t="str">
        <f>IF(MOD($A7-1,K$3)&lt;&gt;0,"-",IF(COUNTIF(MesFeries,WORKDAY.INTL($A$1-1,$A7,K$4))&gt;0,"Férié",WORKDAY.INTL($A$1-1,$A7,K$4)))</f>
        <v>Férié</v>
      </c>
      <c r="L7" s="24">
        <f>IF(MOD($A7-1,L$3)&lt;&gt;0,"-",IF(COUNTIF(MesFeries,WORKDAY.INTL($A$1-1,$A7,L$4))&gt;0,"Férié",WORKDAY.INTL($A$1-1,$A7,L$4)))</f>
        <v>45293</v>
      </c>
      <c r="M7" s="24">
        <f>IF(MOD($A7-1,M$3)&lt;&gt;0,"-",IF(COUNTIF(MesFeries,WORKDAY.INTL($A$1-1,$A7,M$4))&gt;0,"Férié",WORKDAY.INTL($A$1-1,$A7,M$4)))</f>
        <v>45294</v>
      </c>
      <c r="N7" s="24">
        <f>IF(MOD($A7-1,N$3)&lt;&gt;0,"-",IF(COUNTIF(MesFeries,WORKDAY.INTL($A$1-1,$A7,N$4))&gt;0,"Férié",WORKDAY.INTL($A$1-1,$A7,N$4)))</f>
        <v>45295</v>
      </c>
      <c r="O7" s="24">
        <f>IF(MOD($A7-1,O$3)&lt;&gt;0,"-",IF(COUNTIF(MesFeries,WORKDAY.INTL($A$1-1,$A7,O$4))&gt;0,"Férié",WORKDAY.INTL($A$1-1,$A7,O$4)))</f>
        <v>45296</v>
      </c>
      <c r="P7" s="20"/>
      <c r="R7" t="e">
        <f>ROWS(ferie)</f>
        <v>#NAME?</v>
      </c>
    </row>
    <row r="8" spans="1:18" x14ac:dyDescent="0.25">
      <c r="A8" s="17">
        <f>A7+1</f>
        <v>2</v>
      </c>
      <c r="B8" s="18">
        <f>B7+7</f>
        <v>45299</v>
      </c>
      <c r="C8" s="18">
        <f>C7+7</f>
        <v>45305</v>
      </c>
      <c r="D8" s="4">
        <f>IF(AND(D$6&gt;=B8,D$6&lt;=C8),D$6,IF(AND(D$6+((COUNTIF(D$6:D7,"&gt;0")-1)*D$3*7)&gt;=B8,D$6+((COUNTIF(D$6:D7,"&gt;0")-1)*D$3*7)&lt;=C8),D$6+((COUNTIF(D$6:D7,"&gt;0")-1)*D$3*7),""))</f>
        <v>45299</v>
      </c>
      <c r="E8" s="4" t="str">
        <f>IF(AND(E$6&gt;=$B8,E$6&lt;=$C8),E$6,IF(AND(E$6+((COUNTIF(E$6:E7,"&gt;0")-1)*E$3*7)&gt;=$B8,E$6+((COUNTIF(E$6:E7,"&gt;0")-1)*E$3*7)&lt;=$C8),E$6+((COUNTIF(E$6:E7,"&gt;0")-1)*E$3*7),""))</f>
        <v/>
      </c>
      <c r="F8" s="4" t="str">
        <f>IF(AND(F$6&gt;=$B8,F$6&lt;=$C8),F$6,IF(AND(F$6+((COUNTIF(F$6:F7,"&gt;0")-1)*F$3*7)&gt;=$B8,F$6+((COUNTIF(F$6:F7,"&gt;0")-1)*F$3*7)&lt;=$C8),F$6+((COUNTIF(F$6:F7,"&gt;0")-1)*F$3*7),""))</f>
        <v/>
      </c>
      <c r="G8" s="4" t="str">
        <f>IF(AND(G$6&gt;=$B8,G$6&lt;=$C8),G$6,IF(AND(G$6+((COUNTIF(G$6:G7,"&gt;0")-1)*G$3*7)&gt;=$B8,G$6+((COUNTIF(G$6:G7,"&gt;0")-1)*G$3*7)&lt;=$C8),G$6+((COUNTIF(G$6:G7,"&gt;0")-1)*G$3*7),""))</f>
        <v/>
      </c>
      <c r="H8" s="4" t="str">
        <f>IF(AND(H$6&gt;=$B8,H$6&lt;=$C8),H$6,IF(AND(H$6+((COUNTIF(H$6:H7,"&gt;0")-1)*H$3*7)&gt;=$B8,H$6+((COUNTIF(H$6:H7,"&gt;0")-1)*H$3*7)&lt;=$C8),H$6+((COUNTIF(H$6:H7,"&gt;0")-1)*H$3*7),""))</f>
        <v/>
      </c>
      <c r="K8" s="24" t="str">
        <f>IF(MOD($A8-1,K$3)&lt;&gt;0,"-",IF(COUNTIF(MesFeries,WORKDAY.INTL($A$1-1,$A8,K$4))&gt;0,"Férié",WORKDAY.INTL($A$1-1,$A8,K$4)))</f>
        <v>-</v>
      </c>
      <c r="L8" s="24" t="str">
        <f>IF(MOD($A8-1,L$3)&lt;&gt;0,"-",IF(COUNTIF(MesFeries,WORKDAY.INTL($A$1-1,$A8,L$4))&gt;0,"Férié",WORKDAY.INTL($A$1-1,$A8,L$4)))</f>
        <v>-</v>
      </c>
      <c r="M8" s="24" t="str">
        <f>IF(MOD($A8-1,M$3)&lt;&gt;0,"-",IF(COUNTIF(MesFeries,WORKDAY.INTL($A$1-1,$A8,M$4))&gt;0,"Férié",WORKDAY.INTL($A$1-1,$A8,M$4)))</f>
        <v>-</v>
      </c>
      <c r="N8" s="24" t="str">
        <f>IF(MOD($A8-1,N$3)&lt;&gt;0,"-",IF(COUNTIF(MesFeries,WORKDAY.INTL($A$1-1,$A8,N$4))&gt;0,"Férié",WORKDAY.INTL($A$1-1,$A8,N$4)))</f>
        <v>-</v>
      </c>
      <c r="O8" s="24" t="str">
        <f>IF(MOD($A8-1,O$3)&lt;&gt;0,"-",IF(COUNTIF(MesFeries,WORKDAY.INTL($A$1-1,$A8,O$4))&gt;0,"Férié",WORKDAY.INTL($A$1-1,$A8,O$4)))</f>
        <v>-</v>
      </c>
      <c r="P8" s="20"/>
    </row>
    <row r="9" spans="1:18" x14ac:dyDescent="0.25">
      <c r="A9" s="17">
        <f t="shared" ref="A9:A59" si="0">A8+1</f>
        <v>3</v>
      </c>
      <c r="B9" s="18">
        <f t="shared" ref="B9:B58" si="1">B8+7</f>
        <v>45306</v>
      </c>
      <c r="C9" s="18">
        <f t="shared" ref="C9:C58" si="2">C8+7</f>
        <v>45312</v>
      </c>
      <c r="D9" s="4" t="str">
        <f>IF(AND(D$6&gt;=B9,D$6&lt;=C9),D$6,IF(AND(D$6+((COUNTIF(D$6:D8,"&gt;0")-1)*D$3*7)&gt;=B9,D$6+((COUNTIF(D$6:D8,"&gt;0")-1)*D$3*7)&lt;=C9),D$6+((COUNTIF(D$6:D8,"&gt;0")-1)*D$3*7),""))</f>
        <v/>
      </c>
      <c r="E9" s="4" t="str">
        <f>IF(AND(E$6&gt;=$B9,E$6&lt;=$C9),E$6,IF(AND(E$6+((COUNTIF(E$6:E8,"&gt;0")-1)*E$3*7)&gt;=$B9,E$6+((COUNTIF(E$6:E8,"&gt;0")-1)*E$3*7)&lt;=$C9),E$6+((COUNTIF(E$6:E8,"&gt;0")-1)*E$3*7),""))</f>
        <v/>
      </c>
      <c r="F9" s="4">
        <f>IF(AND(F$6&gt;=$B9,F$6&lt;=$C9),F$6,IF(AND(F$6+((COUNTIF(F$6:F8,"&gt;0")-1)*F$3*7)&gt;=$B9,F$6+((COUNTIF(F$6:F8,"&gt;0")-1)*F$3*7)&lt;=$C9),F$6+((COUNTIF(F$6:F8,"&gt;0")-1)*F$3*7),""))</f>
        <v>45308</v>
      </c>
      <c r="G9" s="4" t="str">
        <f>IF(AND(G$6&gt;=$B9,G$6&lt;=$C9),G$6,IF(AND(G$6+((COUNTIF(G$6:G8,"&gt;0")-1)*G$3*7)&gt;=$B9,G$6+((COUNTIF(G$6:G8,"&gt;0")-1)*G$3*7)&lt;=$C9),G$6+((COUNTIF(G$6:G8,"&gt;0")-1)*G$3*7),""))</f>
        <v/>
      </c>
      <c r="H9" s="4" t="str">
        <f>IF(AND(H$6&gt;=$B9,H$6&lt;=$C9),H$6,IF(AND(H$6+((COUNTIF(H$6:H8,"&gt;0")-1)*H$3*7)&gt;=$B9,H$6+((COUNTIF(H$6:H8,"&gt;0")-1)*H$3*7)&lt;=$C9),H$6+((COUNTIF(H$6:H8,"&gt;0")-1)*H$3*7),""))</f>
        <v/>
      </c>
      <c r="K9" s="24" t="str">
        <f>IF(MOD($A9-1,K$3)&lt;&gt;0,"-",IF(COUNTIF(MesFeries,WORKDAY.INTL($A$1-1,$A9,K$4))&gt;0,"Férié",WORKDAY.INTL($A$1-1,$A9,K$4)))</f>
        <v>-</v>
      </c>
      <c r="L9" s="24" t="str">
        <f>IF(MOD($A9-1,L$3)&lt;&gt;0,"-",IF(COUNTIF(MesFeries,WORKDAY.INTL($A$1-1,$A9,L$4))&gt;0,"Férié",WORKDAY.INTL($A$1-1,$A9,L$4)))</f>
        <v>-</v>
      </c>
      <c r="M9" s="24">
        <f>IF(MOD($A9-1,M$3)&lt;&gt;0,"-",IF(COUNTIF(MesFeries,WORKDAY.INTL($A$1-1,$A9,M$4))&gt;0,"Férié",WORKDAY.INTL($A$1-1,$A9,M$4)))</f>
        <v>45308</v>
      </c>
      <c r="N9" s="24" t="str">
        <f>IF(MOD($A9-1,N$3)&lt;&gt;0,"-",IF(COUNTIF(MesFeries,WORKDAY.INTL($A$1-1,$A9,N$4))&gt;0,"Férié",WORKDAY.INTL($A$1-1,$A9,N$4)))</f>
        <v>-</v>
      </c>
      <c r="O9" s="24" t="str">
        <f>IF(MOD($A9-1,O$3)&lt;&gt;0,"-",IF(COUNTIF(MesFeries,WORKDAY.INTL($A$1-1,$A9,O$4))&gt;0,"Férié",WORKDAY.INTL($A$1-1,$A9,O$4)))</f>
        <v>-</v>
      </c>
      <c r="P9" s="20"/>
    </row>
    <row r="10" spans="1:18" x14ac:dyDescent="0.25">
      <c r="A10" s="17">
        <f t="shared" si="0"/>
        <v>4</v>
      </c>
      <c r="B10" s="18">
        <f t="shared" si="1"/>
        <v>45313</v>
      </c>
      <c r="C10" s="18">
        <f t="shared" si="2"/>
        <v>45319</v>
      </c>
      <c r="D10" s="4" t="str">
        <f>IF(AND(D$6&gt;=B10,D$6&lt;=C10),D$6,IF(AND(D$6+((COUNTIF(D$6:D9,"&gt;0")-1)*D$3*7)&gt;=B10,D$6+((COUNTIF(D$6:D9,"&gt;0")-1)*D$3*7)&lt;=C10),D$6+((COUNTIF(D$6:D9,"&gt;0")-1)*D$3*7),""))</f>
        <v/>
      </c>
      <c r="E10" s="4" t="str">
        <f>IF(AND(E$6&gt;=$B10,E$6&lt;=$C10),E$6,IF(AND(E$6+((COUNTIF(E$6:E9,"&gt;0")-1)*E$3*7)&gt;=$B10,E$6+((COUNTIF(E$6:E9,"&gt;0")-1)*E$3*7)&lt;=$C10),E$6+((COUNTIF(E$6:E9,"&gt;0")-1)*E$3*7),""))</f>
        <v/>
      </c>
      <c r="F10" s="4" t="str">
        <f>IF(AND(F$6&gt;=$B10,F$6&lt;=$C10),F$6,IF(AND(F$6+((COUNTIF(F$6:F9,"&gt;0")-1)*F$3*7)&gt;=$B10,F$6+((COUNTIF(F$6:F9,"&gt;0")-1)*F$3*7)&lt;=$C10),F$6+((COUNTIF(F$6:F9,"&gt;0")-1)*F$3*7),""))</f>
        <v/>
      </c>
      <c r="G10" s="4" t="str">
        <f>IF(AND(G$6&gt;=$B10,G$6&lt;=$C10),G$6,IF(AND(G$6+((COUNTIF(G$6:G9,"&gt;0")-1)*G$3*7)&gt;=$B10,G$6+((COUNTIF(G$6:G9,"&gt;0")-1)*G$3*7)&lt;=$C10),G$6+((COUNTIF(G$6:G9,"&gt;0")-1)*G$3*7),""))</f>
        <v/>
      </c>
      <c r="H10" s="4" t="str">
        <f>IF(AND(H$6&gt;=$B10,H$6&lt;=$C10),H$6,IF(AND(H$6+((COUNTIF(H$6:H9,"&gt;0")-1)*H$3*7)&gt;=$B10,H$6+((COUNTIF(H$6:H9,"&gt;0")-1)*H$3*7)&lt;=$C10),H$6+((COUNTIF(H$6:H9,"&gt;0")-1)*H$3*7),""))</f>
        <v/>
      </c>
      <c r="K10" s="24" t="str">
        <f>IF(MOD($A10-1,K$3)&lt;&gt;0,"-",IF(COUNTIF(MesFeries,WORKDAY.INTL($A$1-1,$A10,K$4))&gt;0,"Férié",WORKDAY.INTL($A$1-1,$A10,K$4)))</f>
        <v>-</v>
      </c>
      <c r="L10" s="24" t="str">
        <f>IF(MOD($A10-1,L$3)&lt;&gt;0,"-",IF(COUNTIF(MesFeries,WORKDAY.INTL($A$1-1,$A10,L$4))&gt;0,"Férié",WORKDAY.INTL($A$1-1,$A10,L$4)))</f>
        <v>-</v>
      </c>
      <c r="M10" s="24" t="str">
        <f>IF(MOD($A10-1,M$3)&lt;&gt;0,"-",IF(COUNTIF(MesFeries,WORKDAY.INTL($A$1-1,$A10,M$4))&gt;0,"Férié",WORKDAY.INTL($A$1-1,$A10,M$4)))</f>
        <v>-</v>
      </c>
      <c r="N10" s="24" t="str">
        <f>IF(MOD($A10-1,N$3)&lt;&gt;0,"-",IF(COUNTIF(MesFeries,WORKDAY.INTL($A$1-1,$A10,N$4))&gt;0,"Férié",WORKDAY.INTL($A$1-1,$A10,N$4)))</f>
        <v>-</v>
      </c>
      <c r="O10" s="24" t="str">
        <f>IF(MOD($A10-1,O$3)&lt;&gt;0,"-",IF(COUNTIF(MesFeries,WORKDAY.INTL($A$1-1,$A10,O$4))&gt;0,"Férié",WORKDAY.INTL($A$1-1,$A10,O$4)))</f>
        <v>-</v>
      </c>
      <c r="P10" s="20"/>
    </row>
    <row r="11" spans="1:18" x14ac:dyDescent="0.25">
      <c r="A11" s="17">
        <f t="shared" si="0"/>
        <v>5</v>
      </c>
      <c r="B11" s="18">
        <f t="shared" si="1"/>
        <v>45320</v>
      </c>
      <c r="C11" s="18">
        <f t="shared" si="2"/>
        <v>45326</v>
      </c>
      <c r="D11" s="4" t="str">
        <f>IF(AND(D$6&gt;=B11,D$6&lt;=C11),D$6,IF(AND(D$6+((COUNTIF(D$6:D10,"&gt;0")-1)*D$3*7)&gt;=B11,D$6+((COUNTIF(D$6:D10,"&gt;0")-1)*D$3*7)&lt;=C11),D$6+((COUNTIF(D$6:D10,"&gt;0")-1)*D$3*7),""))</f>
        <v/>
      </c>
      <c r="E11" s="4">
        <f>IF(AND(E$6&gt;=$B11,E$6&lt;=$C11),E$6,IF(AND(E$6+((COUNTIF(E$6:E10,"&gt;0")-1)*E$3*7)&gt;=$B11,E$6+((COUNTIF(E$6:E10,"&gt;0")-1)*E$3*7)&lt;=$C11),E$6+((COUNTIF(E$6:E10,"&gt;0")-1)*E$3*7),""))</f>
        <v>45321</v>
      </c>
      <c r="F11" s="4">
        <f>IF(AND(F$6&gt;=$B11,F$6&lt;=$C11),F$6,IF(AND(F$6+((COUNTIF(F$6:F10,"&gt;0")-1)*F$3*7)&gt;=$B11,F$6+((COUNTIF(F$6:F10,"&gt;0")-1)*F$3*7)&lt;=$C11),F$6+((COUNTIF(F$6:F10,"&gt;0")-1)*F$3*7),""))</f>
        <v>45322</v>
      </c>
      <c r="G11" s="4">
        <f>IF(AND(G$6&gt;=$B11,G$6&lt;=$C11),G$6,IF(AND(G$6+((COUNTIF(G$6:G10,"&gt;0")-1)*G$3*7)&gt;=$B11,G$6+((COUNTIF(G$6:G10,"&gt;0")-1)*G$3*7)&lt;=$C11),G$6+((COUNTIF(G$6:G10,"&gt;0")-1)*G$3*7),""))</f>
        <v>45323</v>
      </c>
      <c r="H11" s="4">
        <f>IF(AND(H$6&gt;=$B11,H$6&lt;=$C11),H$6,IF(AND(H$6+((COUNTIF(H$6:H10,"&gt;0")-1)*H$3*7)&gt;=$B11,H$6+((COUNTIF(H$6:H10,"&gt;0")-1)*H$3*7)&lt;=$C11),H$6+((COUNTIF(H$6:H10,"&gt;0")-1)*H$3*7),""))</f>
        <v>45324</v>
      </c>
      <c r="K11" s="24">
        <f>IF(MOD($A11-1,K$3)&lt;&gt;0,"-",IF(COUNTIF(MesFeries,WORKDAY.INTL($A$1-1,$A11,K$4))&gt;0,"Férié",WORKDAY.INTL($A$1-1,$A11,K$4)))</f>
        <v>45320</v>
      </c>
      <c r="L11" s="24">
        <f>IF(MOD($A11-1,L$3)&lt;&gt;0,"-",IF(COUNTIF(MesFeries,WORKDAY.INTL($A$1-1,$A11,L$4))&gt;0,"Férié",WORKDAY.INTL($A$1-1,$A11,L$4)))</f>
        <v>45321</v>
      </c>
      <c r="M11" s="24">
        <f>IF(MOD($A11-1,M$3)&lt;&gt;0,"-",IF(COUNTIF(MesFeries,WORKDAY.INTL($A$1-1,$A11,M$4))&gt;0,"Férié",WORKDAY.INTL($A$1-1,$A11,M$4)))</f>
        <v>45322</v>
      </c>
      <c r="N11" s="24">
        <f>IF(MOD($A11-1,N$3)&lt;&gt;0,"-",IF(COUNTIF(MesFeries,WORKDAY.INTL($A$1-1,$A11,N$4))&gt;0,"Férié",WORKDAY.INTL($A$1-1,$A11,N$4)))</f>
        <v>45323</v>
      </c>
      <c r="O11" s="24">
        <f>IF(MOD($A11-1,O$3)&lt;&gt;0,"-",IF(COUNTIF(MesFeries,WORKDAY.INTL($A$1-1,$A11,O$4))&gt;0,"Férié",WORKDAY.INTL($A$1-1,$A11,O$4)))</f>
        <v>45324</v>
      </c>
      <c r="P11" s="20"/>
    </row>
    <row r="12" spans="1:18" x14ac:dyDescent="0.25">
      <c r="A12" s="17">
        <f t="shared" si="0"/>
        <v>6</v>
      </c>
      <c r="B12" s="18">
        <f t="shared" si="1"/>
        <v>45327</v>
      </c>
      <c r="C12" s="18">
        <f t="shared" si="2"/>
        <v>45333</v>
      </c>
      <c r="D12" s="4">
        <f>IF(AND(D$6&gt;=B12,D$6&lt;=C12),D$6,IF(AND(D$6+((COUNTIF(D$6:D11,"&gt;0")-1)*D$3*7)&gt;=B12,D$6+((COUNTIF(D$6:D11,"&gt;0")-1)*D$3*7)&lt;=C12),D$6+((COUNTIF(D$6:D11,"&gt;0")-1)*D$3*7),""))</f>
        <v>45327</v>
      </c>
      <c r="E12" s="4" t="str">
        <f>IF(AND(E$6&gt;=$B12,E$6&lt;=$C12),E$6,IF(AND(E$6+((COUNTIF(E$6:E11,"&gt;0")-1)*E$3*7)&gt;=$B12,E$6+((COUNTIF(E$6:E11,"&gt;0")-1)*E$3*7)&lt;=$C12),E$6+((COUNTIF(E$6:E11,"&gt;0")-1)*E$3*7),""))</f>
        <v/>
      </c>
      <c r="F12" s="4" t="str">
        <f>IF(AND(F$6&gt;=$B12,F$6&lt;=$C12),F$6,IF(AND(F$6+((COUNTIF(F$6:F11,"&gt;0")-1)*F$3*7)&gt;=$B12,F$6+((COUNTIF(F$6:F11,"&gt;0")-1)*F$3*7)&lt;=$C12),F$6+((COUNTIF(F$6:F11,"&gt;0")-1)*F$3*7),""))</f>
        <v/>
      </c>
      <c r="G12" s="4" t="str">
        <f>IF(AND(G$6&gt;=$B12,G$6&lt;=$C12),G$6,IF(AND(G$6+((COUNTIF(G$6:G11,"&gt;0")-1)*G$3*7)&gt;=$B12,G$6+((COUNTIF(G$6:G11,"&gt;0")-1)*G$3*7)&lt;=$C12),G$6+((COUNTIF(G$6:G11,"&gt;0")-1)*G$3*7),""))</f>
        <v/>
      </c>
      <c r="H12" s="4" t="str">
        <f>IF(AND(H$6&gt;=$B12,H$6&lt;=$C12),H$6,IF(AND(H$6+((COUNTIF(H$6:H11,"&gt;0")-1)*H$3*7)&gt;=$B12,H$6+((COUNTIF(H$6:H11,"&gt;0")-1)*H$3*7)&lt;=$C12),H$6+((COUNTIF(H$6:H11,"&gt;0")-1)*H$3*7),""))</f>
        <v/>
      </c>
      <c r="K12" s="24" t="str">
        <f>IF(MOD($A12-1,K$3)&lt;&gt;0,"-",IF(COUNTIF(MesFeries,WORKDAY.INTL($A$1-1,$A12,K$4))&gt;0,"Férié",WORKDAY.INTL($A$1-1,$A12,K$4)))</f>
        <v>-</v>
      </c>
      <c r="L12" s="24" t="str">
        <f>IF(MOD($A12-1,L$3)&lt;&gt;0,"-",IF(COUNTIF(MesFeries,WORKDAY.INTL($A$1-1,$A12,L$4))&gt;0,"Férié",WORKDAY.INTL($A$1-1,$A12,L$4)))</f>
        <v>-</v>
      </c>
      <c r="M12" s="24" t="str">
        <f>IF(MOD($A12-1,M$3)&lt;&gt;0,"-",IF(COUNTIF(MesFeries,WORKDAY.INTL($A$1-1,$A12,M$4))&gt;0,"Férié",WORKDAY.INTL($A$1-1,$A12,M$4)))</f>
        <v>-</v>
      </c>
      <c r="N12" s="24" t="str">
        <f>IF(MOD($A12-1,N$3)&lt;&gt;0,"-",IF(COUNTIF(MesFeries,WORKDAY.INTL($A$1-1,$A12,N$4))&gt;0,"Férié",WORKDAY.INTL($A$1-1,$A12,N$4)))</f>
        <v>-</v>
      </c>
      <c r="O12" s="24" t="str">
        <f>IF(MOD($A12-1,O$3)&lt;&gt;0,"-",IF(COUNTIF(MesFeries,WORKDAY.INTL($A$1-1,$A12,O$4))&gt;0,"Férié",WORKDAY.INTL($A$1-1,$A12,O$4)))</f>
        <v>-</v>
      </c>
      <c r="P12" s="20"/>
    </row>
    <row r="13" spans="1:18" x14ac:dyDescent="0.25">
      <c r="A13" s="17">
        <f t="shared" si="0"/>
        <v>7</v>
      </c>
      <c r="B13" s="18">
        <f t="shared" si="1"/>
        <v>45334</v>
      </c>
      <c r="C13" s="18">
        <f t="shared" si="2"/>
        <v>45340</v>
      </c>
      <c r="D13" s="4" t="str">
        <f>IF(AND(D$6&gt;=B13,D$6&lt;=C13),D$6,IF(AND(D$6+((COUNTIF(D$6:D12,"&gt;0")-1)*D$3*7)&gt;=B13,D$6+((COUNTIF(D$6:D12,"&gt;0")-1)*D$3*7)&lt;=C13),D$6+((COUNTIF(D$6:D12,"&gt;0")-1)*D$3*7),""))</f>
        <v/>
      </c>
      <c r="E13" s="4" t="str">
        <f>IF(AND(E$6&gt;=$B13,E$6&lt;=$C13),E$6,IF(AND(E$6+((COUNTIF(E$6:E12,"&gt;0")-1)*E$3*7)&gt;=$B13,E$6+((COUNTIF(E$6:E12,"&gt;0")-1)*E$3*7)&lt;=$C13),E$6+((COUNTIF(E$6:E12,"&gt;0")-1)*E$3*7),""))</f>
        <v/>
      </c>
      <c r="F13" s="4">
        <f>IF(AND(F$6&gt;=$B13,F$6&lt;=$C13),F$6,IF(AND(F$6+((COUNTIF(F$6:F12,"&gt;0")-1)*F$3*7)&gt;=$B13,F$6+((COUNTIF(F$6:F12,"&gt;0")-1)*F$3*7)&lt;=$C13),F$6+((COUNTIF(F$6:F12,"&gt;0")-1)*F$3*7),""))</f>
        <v>45336</v>
      </c>
      <c r="G13" s="4" t="str">
        <f>IF(AND(G$6&gt;=$B13,G$6&lt;=$C13),G$6,IF(AND(G$6+((COUNTIF(G$6:G12,"&gt;0")-1)*G$3*7)&gt;=$B13,G$6+((COUNTIF(G$6:G12,"&gt;0")-1)*G$3*7)&lt;=$C13),G$6+((COUNTIF(G$6:G12,"&gt;0")-1)*G$3*7),""))</f>
        <v/>
      </c>
      <c r="H13" s="4" t="str">
        <f>IF(AND(H$6&gt;=$B13,H$6&lt;=$C13),H$6,IF(AND(H$6+((COUNTIF(H$6:H12,"&gt;0")-1)*H$3*7)&gt;=$B13,H$6+((COUNTIF(H$6:H12,"&gt;0")-1)*H$3*7)&lt;=$C13),H$6+((COUNTIF(H$6:H12,"&gt;0")-1)*H$3*7),""))</f>
        <v/>
      </c>
      <c r="K13" s="24" t="str">
        <f>IF(MOD($A13-1,K$3)&lt;&gt;0,"-",IF(COUNTIF(MesFeries,WORKDAY.INTL($A$1-1,$A13,K$4))&gt;0,"Férié",WORKDAY.INTL($A$1-1,$A13,K$4)))</f>
        <v>-</v>
      </c>
      <c r="L13" s="24" t="str">
        <f>IF(MOD($A13-1,L$3)&lt;&gt;0,"-",IF(COUNTIF(MesFeries,WORKDAY.INTL($A$1-1,$A13,L$4))&gt;0,"Férié",WORKDAY.INTL($A$1-1,$A13,L$4)))</f>
        <v>-</v>
      </c>
      <c r="M13" s="24">
        <f>IF(MOD($A13-1,M$3)&lt;&gt;0,"-",IF(COUNTIF(MesFeries,WORKDAY.INTL($A$1-1,$A13,M$4))&gt;0,"Férié",WORKDAY.INTL($A$1-1,$A13,M$4)))</f>
        <v>45336</v>
      </c>
      <c r="N13" s="24" t="str">
        <f>IF(MOD($A13-1,N$3)&lt;&gt;0,"-",IF(COUNTIF(MesFeries,WORKDAY.INTL($A$1-1,$A13,N$4))&gt;0,"Férié",WORKDAY.INTL($A$1-1,$A13,N$4)))</f>
        <v>-</v>
      </c>
      <c r="O13" s="24" t="str">
        <f>IF(MOD($A13-1,O$3)&lt;&gt;0,"-",IF(COUNTIF(MesFeries,WORKDAY.INTL($A$1-1,$A13,O$4))&gt;0,"Férié",WORKDAY.INTL($A$1-1,$A13,O$4)))</f>
        <v>-</v>
      </c>
      <c r="P13" s="20"/>
    </row>
    <row r="14" spans="1:18" x14ac:dyDescent="0.25">
      <c r="A14" s="17">
        <f t="shared" si="0"/>
        <v>8</v>
      </c>
      <c r="B14" s="18">
        <f t="shared" si="1"/>
        <v>45341</v>
      </c>
      <c r="C14" s="18">
        <f t="shared" si="2"/>
        <v>45347</v>
      </c>
      <c r="D14" s="4" t="str">
        <f>IF(AND(D$6&gt;=B14,D$6&lt;=C14),D$6,IF(AND(D$6+((COUNTIF(D$6:D13,"&gt;0")-1)*D$3*7)&gt;=B14,D$6+((COUNTIF(D$6:D13,"&gt;0")-1)*D$3*7)&lt;=C14),D$6+((COUNTIF(D$6:D13,"&gt;0")-1)*D$3*7),""))</f>
        <v/>
      </c>
      <c r="E14" s="4" t="str">
        <f>IF(AND(E$6&gt;=$B14,E$6&lt;=$C14),E$6,IF(AND(E$6+((COUNTIF(E$6:E13,"&gt;0")-1)*E$3*7)&gt;=$B14,E$6+((COUNTIF(E$6:E13,"&gt;0")-1)*E$3*7)&lt;=$C14),E$6+((COUNTIF(E$6:E13,"&gt;0")-1)*E$3*7),""))</f>
        <v/>
      </c>
      <c r="F14" s="4" t="str">
        <f>IF(AND(F$6&gt;=$B14,F$6&lt;=$C14),F$6,IF(AND(F$6+((COUNTIF(F$6:F13,"&gt;0")-1)*F$3*7)&gt;=$B14,F$6+((COUNTIF(F$6:F13,"&gt;0")-1)*F$3*7)&lt;=$C14),F$6+((COUNTIF(F$6:F13,"&gt;0")-1)*F$3*7),""))</f>
        <v/>
      </c>
      <c r="G14" s="4" t="str">
        <f>IF(AND(G$6&gt;=$B14,G$6&lt;=$C14),G$6,IF(AND(G$6+((COUNTIF(G$6:G13,"&gt;0")-1)*G$3*7)&gt;=$B14,G$6+((COUNTIF(G$6:G13,"&gt;0")-1)*G$3*7)&lt;=$C14),G$6+((COUNTIF(G$6:G13,"&gt;0")-1)*G$3*7),""))</f>
        <v/>
      </c>
      <c r="H14" s="4" t="str">
        <f>IF(AND(H$6&gt;=$B14,H$6&lt;=$C14),H$6,IF(AND(H$6+((COUNTIF(H$6:H13,"&gt;0")-1)*H$3*7)&gt;=$B14,H$6+((COUNTIF(H$6:H13,"&gt;0")-1)*H$3*7)&lt;=$C14),H$6+((COUNTIF(H$6:H13,"&gt;0")-1)*H$3*7),""))</f>
        <v/>
      </c>
      <c r="K14" s="24" t="str">
        <f>IF(MOD($A14-1,K$3)&lt;&gt;0,"-",IF(COUNTIF(MesFeries,WORKDAY.INTL($A$1-1,$A14,K$4))&gt;0,"Férié",WORKDAY.INTL($A$1-1,$A14,K$4)))</f>
        <v>-</v>
      </c>
      <c r="L14" s="24" t="str">
        <f>IF(MOD($A14-1,L$3)&lt;&gt;0,"-",IF(COUNTIF(MesFeries,WORKDAY.INTL($A$1-1,$A14,L$4))&gt;0,"Férié",WORKDAY.INTL($A$1-1,$A14,L$4)))</f>
        <v>-</v>
      </c>
      <c r="M14" s="24" t="str">
        <f>IF(MOD($A14-1,M$3)&lt;&gt;0,"-",IF(COUNTIF(MesFeries,WORKDAY.INTL($A$1-1,$A14,M$4))&gt;0,"Férié",WORKDAY.INTL($A$1-1,$A14,M$4)))</f>
        <v>-</v>
      </c>
      <c r="N14" s="24" t="str">
        <f>IF(MOD($A14-1,N$3)&lt;&gt;0,"-",IF(COUNTIF(MesFeries,WORKDAY.INTL($A$1-1,$A14,N$4))&gt;0,"Férié",WORKDAY.INTL($A$1-1,$A14,N$4)))</f>
        <v>-</v>
      </c>
      <c r="O14" s="24" t="str">
        <f>IF(MOD($A14-1,O$3)&lt;&gt;0,"-",IF(COUNTIF(MesFeries,WORKDAY.INTL($A$1-1,$A14,O$4))&gt;0,"Férié",WORKDAY.INTL($A$1-1,$A14,O$4)))</f>
        <v>-</v>
      </c>
      <c r="P14" s="20"/>
    </row>
    <row r="15" spans="1:18" x14ac:dyDescent="0.25">
      <c r="A15" s="17">
        <f t="shared" si="0"/>
        <v>9</v>
      </c>
      <c r="B15" s="18">
        <f t="shared" si="1"/>
        <v>45348</v>
      </c>
      <c r="C15" s="18">
        <f t="shared" si="2"/>
        <v>45354</v>
      </c>
      <c r="D15" s="4" t="str">
        <f>IF(AND(D$6&gt;=B15,D$6&lt;=C15),D$6,IF(AND(D$6+((COUNTIF(D$6:D14,"&gt;0")-1)*D$3*7)&gt;=B15,D$6+((COUNTIF(D$6:D14,"&gt;0")-1)*D$3*7)&lt;=C15),D$6+((COUNTIF(D$6:D14,"&gt;0")-1)*D$3*7),""))</f>
        <v/>
      </c>
      <c r="E15" s="4">
        <f>IF(AND(E$6&gt;=$B15,E$6&lt;=$C15),E$6,IF(AND(E$6+((COUNTIF(E$6:E14,"&gt;0")-1)*E$3*7)&gt;=$B15,E$6+((COUNTIF(E$6:E14,"&gt;0")-1)*E$3*7)&lt;=$C15),E$6+((COUNTIF(E$6:E14,"&gt;0")-1)*E$3*7),""))</f>
        <v>45349</v>
      </c>
      <c r="F15" s="4">
        <f>IF(AND(F$6&gt;=$B15,F$6&lt;=$C15),F$6,IF(AND(F$6+((COUNTIF(F$6:F14,"&gt;0")-1)*F$3*7)&gt;=$B15,F$6+((COUNTIF(F$6:F14,"&gt;0")-1)*F$3*7)&lt;=$C15),F$6+((COUNTIF(F$6:F14,"&gt;0")-1)*F$3*7),""))</f>
        <v>45350</v>
      </c>
      <c r="G15" s="4">
        <f>IF(AND(G$6&gt;=$B15,G$6&lt;=$C15),G$6,IF(AND(G$6+((COUNTIF(G$6:G14,"&gt;0")-1)*G$3*7)&gt;=$B15,G$6+((COUNTIF(G$6:G14,"&gt;0")-1)*G$3*7)&lt;=$C15),G$6+((COUNTIF(G$6:G14,"&gt;0")-1)*G$3*7),""))</f>
        <v>45351</v>
      </c>
      <c r="H15" s="4">
        <f>IF(AND(H$6&gt;=$B15,H$6&lt;=$C15),H$6,IF(AND(H$6+((COUNTIF(H$6:H14,"&gt;0")-1)*H$3*7)&gt;=$B15,H$6+((COUNTIF(H$6:H14,"&gt;0")-1)*H$3*7)&lt;=$C15),H$6+((COUNTIF(H$6:H14,"&gt;0")-1)*H$3*7),""))</f>
        <v>45352</v>
      </c>
      <c r="K15" s="24">
        <f>IF(MOD($A15-1,K$3)&lt;&gt;0,"-",IF(COUNTIF(MesFeries,WORKDAY.INTL($A$1-1,$A15,K$4))&gt;0,"Férié",WORKDAY.INTL($A$1-1,$A15,K$4)))</f>
        <v>45348</v>
      </c>
      <c r="L15" s="24">
        <f>IF(MOD($A15-1,L$3)&lt;&gt;0,"-",IF(COUNTIF(MesFeries,WORKDAY.INTL($A$1-1,$A15,L$4))&gt;0,"Férié",WORKDAY.INTL($A$1-1,$A15,L$4)))</f>
        <v>45349</v>
      </c>
      <c r="M15" s="24">
        <f>IF(MOD($A15-1,M$3)&lt;&gt;0,"-",IF(COUNTIF(MesFeries,WORKDAY.INTL($A$1-1,$A15,M$4))&gt;0,"Férié",WORKDAY.INTL($A$1-1,$A15,M$4)))</f>
        <v>45350</v>
      </c>
      <c r="N15" s="24">
        <f>IF(MOD($A15-1,N$3)&lt;&gt;0,"-",IF(COUNTIF(MesFeries,WORKDAY.INTL($A$1-1,$A15,N$4))&gt;0,"Férié",WORKDAY.INTL($A$1-1,$A15,N$4)))</f>
        <v>45351</v>
      </c>
      <c r="O15" s="24">
        <f>IF(MOD($A15-1,O$3)&lt;&gt;0,"-",IF(COUNTIF(MesFeries,WORKDAY.INTL($A$1-1,$A15,O$4))&gt;0,"Férié",WORKDAY.INTL($A$1-1,$A15,O$4)))</f>
        <v>45352</v>
      </c>
      <c r="P15" s="20"/>
    </row>
    <row r="16" spans="1:18" x14ac:dyDescent="0.25">
      <c r="A16" s="17">
        <f t="shared" si="0"/>
        <v>10</v>
      </c>
      <c r="B16" s="18">
        <f t="shared" si="1"/>
        <v>45355</v>
      </c>
      <c r="C16" s="18">
        <f t="shared" si="2"/>
        <v>45361</v>
      </c>
      <c r="D16" s="4">
        <f>IF(AND(D$6&gt;=B16,D$6&lt;=C16),D$6,IF(AND(D$6+((COUNTIF(D$6:D15,"&gt;0")-1)*D$3*7)&gt;=B16,D$6+((COUNTIF(D$6:D15,"&gt;0")-1)*D$3*7)&lt;=C16),D$6+((COUNTIF(D$6:D15,"&gt;0")-1)*D$3*7),""))</f>
        <v>45355</v>
      </c>
      <c r="E16" s="4" t="str">
        <f>IF(AND(E$6&gt;=$B16,E$6&lt;=$C16),E$6,IF(AND(E$6+((COUNTIF(E$6:E15,"&gt;0")-1)*E$3*7)&gt;=$B16,E$6+((COUNTIF(E$6:E15,"&gt;0")-1)*E$3*7)&lt;=$C16),E$6+((COUNTIF(E$6:E15,"&gt;0")-1)*E$3*7),""))</f>
        <v/>
      </c>
      <c r="F16" s="4" t="str">
        <f>IF(AND(F$6&gt;=$B16,F$6&lt;=$C16),F$6,IF(AND(F$6+((COUNTIF(F$6:F15,"&gt;0")-1)*F$3*7)&gt;=$B16,F$6+((COUNTIF(F$6:F15,"&gt;0")-1)*F$3*7)&lt;=$C16),F$6+((COUNTIF(F$6:F15,"&gt;0")-1)*F$3*7),""))</f>
        <v/>
      </c>
      <c r="G16" s="4" t="str">
        <f>IF(AND(G$6&gt;=$B16,G$6&lt;=$C16),G$6,IF(AND(G$6+((COUNTIF(G$6:G15,"&gt;0")-1)*G$3*7)&gt;=$B16,G$6+((COUNTIF(G$6:G15,"&gt;0")-1)*G$3*7)&lt;=$C16),G$6+((COUNTIF(G$6:G15,"&gt;0")-1)*G$3*7),""))</f>
        <v/>
      </c>
      <c r="H16" s="4" t="str">
        <f>IF(AND(H$6&gt;=$B16,H$6&lt;=$C16),H$6,IF(AND(H$6+((COUNTIF(H$6:H15,"&gt;0")-1)*H$3*7)&gt;=$B16,H$6+((COUNTIF(H$6:H15,"&gt;0")-1)*H$3*7)&lt;=$C16),H$6+((COUNTIF(H$6:H15,"&gt;0")-1)*H$3*7),""))</f>
        <v/>
      </c>
      <c r="K16" s="24" t="str">
        <f>IF(MOD($A16-1,K$3)&lt;&gt;0,"-",IF(COUNTIF(MesFeries,WORKDAY.INTL($A$1-1,$A16,K$4))&gt;0,"Férié",WORKDAY.INTL($A$1-1,$A16,K$4)))</f>
        <v>-</v>
      </c>
      <c r="L16" s="24" t="str">
        <f>IF(MOD($A16-1,L$3)&lt;&gt;0,"-",IF(COUNTIF(MesFeries,WORKDAY.INTL($A$1-1,$A16,L$4))&gt;0,"Férié",WORKDAY.INTL($A$1-1,$A16,L$4)))</f>
        <v>-</v>
      </c>
      <c r="M16" s="24" t="str">
        <f>IF(MOD($A16-1,M$3)&lt;&gt;0,"-",IF(COUNTIF(MesFeries,WORKDAY.INTL($A$1-1,$A16,M$4))&gt;0,"Férié",WORKDAY.INTL($A$1-1,$A16,M$4)))</f>
        <v>-</v>
      </c>
      <c r="N16" s="24" t="str">
        <f>IF(MOD($A16-1,N$3)&lt;&gt;0,"-",IF(COUNTIF(MesFeries,WORKDAY.INTL($A$1-1,$A16,N$4))&gt;0,"Férié",WORKDAY.INTL($A$1-1,$A16,N$4)))</f>
        <v>-</v>
      </c>
      <c r="O16" s="24" t="str">
        <f>IF(MOD($A16-1,O$3)&lt;&gt;0,"-",IF(COUNTIF(MesFeries,WORKDAY.INTL($A$1-1,$A16,O$4))&gt;0,"Férié",WORKDAY.INTL($A$1-1,$A16,O$4)))</f>
        <v>-</v>
      </c>
      <c r="P16" s="20"/>
    </row>
    <row r="17" spans="1:16" x14ac:dyDescent="0.25">
      <c r="A17" s="17">
        <f t="shared" si="0"/>
        <v>11</v>
      </c>
      <c r="B17" s="18">
        <f t="shared" si="1"/>
        <v>45362</v>
      </c>
      <c r="C17" s="18">
        <f t="shared" si="2"/>
        <v>45368</v>
      </c>
      <c r="D17" s="4" t="str">
        <f>IF(AND(D$6&gt;=B17,D$6&lt;=C17),D$6,IF(AND(D$6+((COUNTIF(D$6:D16,"&gt;0")-1)*D$3*7)&gt;=B17,D$6+((COUNTIF(D$6:D16,"&gt;0")-1)*D$3*7)&lt;=C17),D$6+((COUNTIF(D$6:D16,"&gt;0")-1)*D$3*7),""))</f>
        <v/>
      </c>
      <c r="E17" s="4" t="str">
        <f>IF(AND(E$6&gt;=$B17,E$6&lt;=$C17),E$6,IF(AND(E$6+((COUNTIF(E$6:E16,"&gt;0")-1)*E$3*7)&gt;=$B17,E$6+((COUNTIF(E$6:E16,"&gt;0")-1)*E$3*7)&lt;=$C17),E$6+((COUNTIF(E$6:E16,"&gt;0")-1)*E$3*7),""))</f>
        <v/>
      </c>
      <c r="F17" s="4">
        <f>IF(AND(F$6&gt;=$B17,F$6&lt;=$C17),F$6,IF(AND(F$6+((COUNTIF(F$6:F16,"&gt;0")-1)*F$3*7)&gt;=$B17,F$6+((COUNTIF(F$6:F16,"&gt;0")-1)*F$3*7)&lt;=$C17),F$6+((COUNTIF(F$6:F16,"&gt;0")-1)*F$3*7),""))</f>
        <v>45364</v>
      </c>
      <c r="G17" s="4" t="str">
        <f>IF(AND(G$6&gt;=$B17,G$6&lt;=$C17),G$6,IF(AND(G$6+((COUNTIF(G$6:G16,"&gt;0")-1)*G$3*7)&gt;=$B17,G$6+((COUNTIF(G$6:G16,"&gt;0")-1)*G$3*7)&lt;=$C17),G$6+((COUNTIF(G$6:G16,"&gt;0")-1)*G$3*7),""))</f>
        <v/>
      </c>
      <c r="H17" s="4" t="str">
        <f>IF(AND(H$6&gt;=$B17,H$6&lt;=$C17),H$6,IF(AND(H$6+((COUNTIF(H$6:H16,"&gt;0")-1)*H$3*7)&gt;=$B17,H$6+((COUNTIF(H$6:H16,"&gt;0")-1)*H$3*7)&lt;=$C17),H$6+((COUNTIF(H$6:H16,"&gt;0")-1)*H$3*7),""))</f>
        <v/>
      </c>
      <c r="K17" s="24" t="str">
        <f>IF(MOD($A17-1,K$3)&lt;&gt;0,"-",IF(COUNTIF(MesFeries,WORKDAY.INTL($A$1-1,$A17,K$4))&gt;0,"Férié",WORKDAY.INTL($A$1-1,$A17,K$4)))</f>
        <v>-</v>
      </c>
      <c r="L17" s="24" t="str">
        <f>IF(MOD($A17-1,L$3)&lt;&gt;0,"-",IF(COUNTIF(MesFeries,WORKDAY.INTL($A$1-1,$A17,L$4))&gt;0,"Férié",WORKDAY.INTL($A$1-1,$A17,L$4)))</f>
        <v>-</v>
      </c>
      <c r="M17" s="24">
        <f>IF(MOD($A17-1,M$3)&lt;&gt;0,"-",IF(COUNTIF(MesFeries,WORKDAY.INTL($A$1-1,$A17,M$4))&gt;0,"Férié",WORKDAY.INTL($A$1-1,$A17,M$4)))</f>
        <v>45364</v>
      </c>
      <c r="N17" s="24" t="str">
        <f>IF(MOD($A17-1,N$3)&lt;&gt;0,"-",IF(COUNTIF(MesFeries,WORKDAY.INTL($A$1-1,$A17,N$4))&gt;0,"Férié",WORKDAY.INTL($A$1-1,$A17,N$4)))</f>
        <v>-</v>
      </c>
      <c r="O17" s="24" t="str">
        <f>IF(MOD($A17-1,O$3)&lt;&gt;0,"-",IF(COUNTIF(MesFeries,WORKDAY.INTL($A$1-1,$A17,O$4))&gt;0,"Férié",WORKDAY.INTL($A$1-1,$A17,O$4)))</f>
        <v>-</v>
      </c>
      <c r="P17" s="20"/>
    </row>
    <row r="18" spans="1:16" x14ac:dyDescent="0.25">
      <c r="A18" s="17">
        <f t="shared" si="0"/>
        <v>12</v>
      </c>
      <c r="B18" s="18">
        <f t="shared" si="1"/>
        <v>45369</v>
      </c>
      <c r="C18" s="18">
        <f t="shared" si="2"/>
        <v>45375</v>
      </c>
      <c r="D18" s="4" t="str">
        <f>IF(AND(D$6&gt;=B18,D$6&lt;=C18),D$6,IF(AND(D$6+((COUNTIF(D$6:D17,"&gt;0")-1)*D$3*7)&gt;=B18,D$6+((COUNTIF(D$6:D17,"&gt;0")-1)*D$3*7)&lt;=C18),D$6+((COUNTIF(D$6:D17,"&gt;0")-1)*D$3*7),""))</f>
        <v/>
      </c>
      <c r="E18" s="4" t="str">
        <f>IF(AND(E$6&gt;=$B18,E$6&lt;=$C18),E$6,IF(AND(E$6+((COUNTIF(E$6:E17,"&gt;0")-1)*E$3*7)&gt;=$B18,E$6+((COUNTIF(E$6:E17,"&gt;0")-1)*E$3*7)&lt;=$C18),E$6+((COUNTIF(E$6:E17,"&gt;0")-1)*E$3*7),""))</f>
        <v/>
      </c>
      <c r="F18" s="4" t="str">
        <f>IF(AND(F$6&gt;=$B18,F$6&lt;=$C18),F$6,IF(AND(F$6+((COUNTIF(F$6:F17,"&gt;0")-1)*F$3*7)&gt;=$B18,F$6+((COUNTIF(F$6:F17,"&gt;0")-1)*F$3*7)&lt;=$C18),F$6+((COUNTIF(F$6:F17,"&gt;0")-1)*F$3*7),""))</f>
        <v/>
      </c>
      <c r="G18" s="4" t="str">
        <f>IF(AND(G$6&gt;=$B18,G$6&lt;=$C18),G$6,IF(AND(G$6+((COUNTIF(G$6:G17,"&gt;0")-1)*G$3*7)&gt;=$B18,G$6+((COUNTIF(G$6:G17,"&gt;0")-1)*G$3*7)&lt;=$C18),G$6+((COUNTIF(G$6:G17,"&gt;0")-1)*G$3*7),""))</f>
        <v/>
      </c>
      <c r="H18" s="4" t="str">
        <f>IF(AND(H$6&gt;=$B18,H$6&lt;=$C18),H$6,IF(AND(H$6+((COUNTIF(H$6:H17,"&gt;0")-1)*H$3*7)&gt;=$B18,H$6+((COUNTIF(H$6:H17,"&gt;0")-1)*H$3*7)&lt;=$C18),H$6+((COUNTIF(H$6:H17,"&gt;0")-1)*H$3*7),""))</f>
        <v/>
      </c>
      <c r="K18" s="24" t="str">
        <f>IF(MOD($A18-1,K$3)&lt;&gt;0,"-",IF(COUNTIF(MesFeries,WORKDAY.INTL($A$1-1,$A18,K$4))&gt;0,"Férié",WORKDAY.INTL($A$1-1,$A18,K$4)))</f>
        <v>-</v>
      </c>
      <c r="L18" s="24" t="str">
        <f>IF(MOD($A18-1,L$3)&lt;&gt;0,"-",IF(COUNTIF(MesFeries,WORKDAY.INTL($A$1-1,$A18,L$4))&gt;0,"Férié",WORKDAY.INTL($A$1-1,$A18,L$4)))</f>
        <v>-</v>
      </c>
      <c r="M18" s="24" t="str">
        <f>IF(MOD($A18-1,M$3)&lt;&gt;0,"-",IF(COUNTIF(MesFeries,WORKDAY.INTL($A$1-1,$A18,M$4))&gt;0,"Férié",WORKDAY.INTL($A$1-1,$A18,M$4)))</f>
        <v>-</v>
      </c>
      <c r="N18" s="24" t="str">
        <f>IF(MOD($A18-1,N$3)&lt;&gt;0,"-",IF(COUNTIF(MesFeries,WORKDAY.INTL($A$1-1,$A18,N$4))&gt;0,"Férié",WORKDAY.INTL($A$1-1,$A18,N$4)))</f>
        <v>-</v>
      </c>
      <c r="O18" s="24" t="str">
        <f>IF(MOD($A18-1,O$3)&lt;&gt;0,"-",IF(COUNTIF(MesFeries,WORKDAY.INTL($A$1-1,$A18,O$4))&gt;0,"Férié",WORKDAY.INTL($A$1-1,$A18,O$4)))</f>
        <v>-</v>
      </c>
      <c r="P18" s="20"/>
    </row>
    <row r="19" spans="1:16" x14ac:dyDescent="0.25">
      <c r="A19" s="17">
        <f t="shared" si="0"/>
        <v>13</v>
      </c>
      <c r="B19" s="18">
        <f t="shared" si="1"/>
        <v>45376</v>
      </c>
      <c r="C19" s="18">
        <f t="shared" si="2"/>
        <v>45382</v>
      </c>
      <c r="D19" s="4" t="str">
        <f>IF(AND(D$6&gt;=B19,D$6&lt;=C19),D$6,IF(AND(D$6+((COUNTIF(D$6:D18,"&gt;0")-1)*D$3*7)&gt;=B19,D$6+((COUNTIF(D$6:D18,"&gt;0")-1)*D$3*7)&lt;=C19),D$6+((COUNTIF(D$6:D18,"&gt;0")-1)*D$3*7),""))</f>
        <v/>
      </c>
      <c r="E19" s="4">
        <f>IF(AND(E$6&gt;=$B19,E$6&lt;=$C19),E$6,IF(AND(E$6+((COUNTIF(E$6:E18,"&gt;0")-1)*E$3*7)&gt;=$B19,E$6+((COUNTIF(E$6:E18,"&gt;0")-1)*E$3*7)&lt;=$C19),E$6+((COUNTIF(E$6:E18,"&gt;0")-1)*E$3*7),""))</f>
        <v>45377</v>
      </c>
      <c r="F19" s="4">
        <f>IF(AND(F$6&gt;=$B19,F$6&lt;=$C19),F$6,IF(AND(F$6+((COUNTIF(F$6:F18,"&gt;0")-1)*F$3*7)&gt;=$B19,F$6+((COUNTIF(F$6:F18,"&gt;0")-1)*F$3*7)&lt;=$C19),F$6+((COUNTIF(F$6:F18,"&gt;0")-1)*F$3*7),""))</f>
        <v>45378</v>
      </c>
      <c r="G19" s="4">
        <f>IF(AND(G$6&gt;=$B19,G$6&lt;=$C19),G$6,IF(AND(G$6+((COUNTIF(G$6:G18,"&gt;0")-1)*G$3*7)&gt;=$B19,G$6+((COUNTIF(G$6:G18,"&gt;0")-1)*G$3*7)&lt;=$C19),G$6+((COUNTIF(G$6:G18,"&gt;0")-1)*G$3*7),""))</f>
        <v>45379</v>
      </c>
      <c r="H19" s="4">
        <f>IF(AND(H$6&gt;=$B19,H$6&lt;=$C19),H$6,IF(AND(H$6+((COUNTIF(H$6:H18,"&gt;0")-1)*H$3*7)&gt;=$B19,H$6+((COUNTIF(H$6:H18,"&gt;0")-1)*H$3*7)&lt;=$C19),H$6+((COUNTIF(H$6:H18,"&gt;0")-1)*H$3*7),""))</f>
        <v>45380</v>
      </c>
      <c r="K19" s="24">
        <f>IF(MOD($A19-1,K$3)&lt;&gt;0,"-",IF(COUNTIF(MesFeries,WORKDAY.INTL($A$1-1,$A19,K$4))&gt;0,"Férié",WORKDAY.INTL($A$1-1,$A19,K$4)))</f>
        <v>45376</v>
      </c>
      <c r="L19" s="24">
        <f>IF(MOD($A19-1,L$3)&lt;&gt;0,"-",IF(COUNTIF(MesFeries,WORKDAY.INTL($A$1-1,$A19,L$4))&gt;0,"Férié",WORKDAY.INTL($A$1-1,$A19,L$4)))</f>
        <v>45377</v>
      </c>
      <c r="M19" s="24">
        <f>IF(MOD($A19-1,M$3)&lt;&gt;0,"-",IF(COUNTIF(MesFeries,WORKDAY.INTL($A$1-1,$A19,M$4))&gt;0,"Férié",WORKDAY.INTL($A$1-1,$A19,M$4)))</f>
        <v>45378</v>
      </c>
      <c r="N19" s="24">
        <f>IF(MOD($A19-1,N$3)&lt;&gt;0,"-",IF(COUNTIF(MesFeries,WORKDAY.INTL($A$1-1,$A19,N$4))&gt;0,"Férié",WORKDAY.INTL($A$1-1,$A19,N$4)))</f>
        <v>45379</v>
      </c>
      <c r="O19" s="24" t="str">
        <f>IF(MOD($A19-1,O$3)&lt;&gt;0,"-",IF(COUNTIF(MesFeries,WORKDAY.INTL($A$1-1,$A19,O$4))&gt;0,"Férié",WORKDAY.INTL($A$1-1,$A19,O$4)))</f>
        <v>Férié</v>
      </c>
      <c r="P19" s="20"/>
    </row>
    <row r="20" spans="1:16" x14ac:dyDescent="0.25">
      <c r="A20" s="17">
        <f t="shared" si="0"/>
        <v>14</v>
      </c>
      <c r="B20" s="18">
        <f t="shared" si="1"/>
        <v>45383</v>
      </c>
      <c r="C20" s="18">
        <f t="shared" si="2"/>
        <v>45389</v>
      </c>
      <c r="D20" s="4">
        <f>IF(AND(D$6&gt;=B20,D$6&lt;=C20),D$6,IF(AND(D$6+((COUNTIF(D$6:D19,"&gt;0")-1)*D$3*7)&gt;=B20,D$6+((COUNTIF(D$6:D19,"&gt;0")-1)*D$3*7)&lt;=C20),D$6+((COUNTIF(D$6:D19,"&gt;0")-1)*D$3*7),""))</f>
        <v>45383</v>
      </c>
      <c r="E20" s="4" t="str">
        <f>IF(AND(E$6&gt;=$B20,E$6&lt;=$C20),E$6,IF(AND(E$6+((COUNTIF(E$6:E19,"&gt;0")-1)*E$3*7)&gt;=$B20,E$6+((COUNTIF(E$6:E19,"&gt;0")-1)*E$3*7)&lt;=$C20),E$6+((COUNTIF(E$6:E19,"&gt;0")-1)*E$3*7),""))</f>
        <v/>
      </c>
      <c r="F20" s="4" t="str">
        <f>IF(AND(F$6&gt;=$B20,F$6&lt;=$C20),F$6,IF(AND(F$6+((COUNTIF(F$6:F19,"&gt;0")-1)*F$3*7)&gt;=$B20,F$6+((COUNTIF(F$6:F19,"&gt;0")-1)*F$3*7)&lt;=$C20),F$6+((COUNTIF(F$6:F19,"&gt;0")-1)*F$3*7),""))</f>
        <v/>
      </c>
      <c r="G20" s="4" t="str">
        <f>IF(AND(G$6&gt;=$B20,G$6&lt;=$C20),G$6,IF(AND(G$6+((COUNTIF(G$6:G19,"&gt;0")-1)*G$3*7)&gt;=$B20,G$6+((COUNTIF(G$6:G19,"&gt;0")-1)*G$3*7)&lt;=$C20),G$6+((COUNTIF(G$6:G19,"&gt;0")-1)*G$3*7),""))</f>
        <v/>
      </c>
      <c r="H20" s="4" t="str">
        <f>IF(AND(H$6&gt;=$B20,H$6&lt;=$C20),H$6,IF(AND(H$6+((COUNTIF(H$6:H19,"&gt;0")-1)*H$3*7)&gt;=$B20,H$6+((COUNTIF(H$6:H19,"&gt;0")-1)*H$3*7)&lt;=$C20),H$6+((COUNTIF(H$6:H19,"&gt;0")-1)*H$3*7),""))</f>
        <v/>
      </c>
      <c r="K20" s="24" t="str">
        <f>IF(MOD($A20-1,K$3)&lt;&gt;0,"-",IF(COUNTIF(MesFeries,WORKDAY.INTL($A$1-1,$A20,K$4))&gt;0,"Férié",WORKDAY.INTL($A$1-1,$A20,K$4)))</f>
        <v>-</v>
      </c>
      <c r="L20" s="24" t="str">
        <f>IF(MOD($A20-1,L$3)&lt;&gt;0,"-",IF(COUNTIF(MesFeries,WORKDAY.INTL($A$1-1,$A20,L$4))&gt;0,"Férié",WORKDAY.INTL($A$1-1,$A20,L$4)))</f>
        <v>-</v>
      </c>
      <c r="M20" s="24" t="str">
        <f>IF(MOD($A20-1,M$3)&lt;&gt;0,"-",IF(COUNTIF(MesFeries,WORKDAY.INTL($A$1-1,$A20,M$4))&gt;0,"Férié",WORKDAY.INTL($A$1-1,$A20,M$4)))</f>
        <v>-</v>
      </c>
      <c r="N20" s="24" t="str">
        <f>IF(MOD($A20-1,N$3)&lt;&gt;0,"-",IF(COUNTIF(MesFeries,WORKDAY.INTL($A$1-1,$A20,N$4))&gt;0,"Férié",WORKDAY.INTL($A$1-1,$A20,N$4)))</f>
        <v>-</v>
      </c>
      <c r="O20" s="24" t="str">
        <f>IF(MOD($A20-1,O$3)&lt;&gt;0,"-",IF(COUNTIF(MesFeries,WORKDAY.INTL($A$1-1,$A20,O$4))&gt;0,"Férié",WORKDAY.INTL($A$1-1,$A20,O$4)))</f>
        <v>-</v>
      </c>
      <c r="P20" s="20"/>
    </row>
    <row r="21" spans="1:16" x14ac:dyDescent="0.25">
      <c r="A21" s="17">
        <f t="shared" si="0"/>
        <v>15</v>
      </c>
      <c r="B21" s="18">
        <f t="shared" si="1"/>
        <v>45390</v>
      </c>
      <c r="C21" s="18">
        <f t="shared" si="2"/>
        <v>45396</v>
      </c>
      <c r="D21" s="4" t="str">
        <f>IF(AND(D$6&gt;=B21,D$6&lt;=C21),D$6,IF(AND(D$6+((COUNTIF(D$6:D20,"&gt;0")-1)*D$3*7)&gt;=B21,D$6+((COUNTIF(D$6:D20,"&gt;0")-1)*D$3*7)&lt;=C21),D$6+((COUNTIF(D$6:D20,"&gt;0")-1)*D$3*7),""))</f>
        <v/>
      </c>
      <c r="E21" s="4" t="str">
        <f>IF(AND(E$6&gt;=$B21,E$6&lt;=$C21),E$6,IF(AND(E$6+((COUNTIF(E$6:E20,"&gt;0")-1)*E$3*7)&gt;=$B21,E$6+((COUNTIF(E$6:E20,"&gt;0")-1)*E$3*7)&lt;=$C21),E$6+((COUNTIF(E$6:E20,"&gt;0")-1)*E$3*7),""))</f>
        <v/>
      </c>
      <c r="F21" s="4">
        <f>IF(AND(F$6&gt;=$B21,F$6&lt;=$C21),F$6,IF(AND(F$6+((COUNTIF(F$6:F20,"&gt;0")-1)*F$3*7)&gt;=$B21,F$6+((COUNTIF(F$6:F20,"&gt;0")-1)*F$3*7)&lt;=$C21),F$6+((COUNTIF(F$6:F20,"&gt;0")-1)*F$3*7),""))</f>
        <v>45392</v>
      </c>
      <c r="G21" s="4" t="str">
        <f>IF(AND(G$6&gt;=$B21,G$6&lt;=$C21),G$6,IF(AND(G$6+((COUNTIF(G$6:G20,"&gt;0")-1)*G$3*7)&gt;=$B21,G$6+((COUNTIF(G$6:G20,"&gt;0")-1)*G$3*7)&lt;=$C21),G$6+((COUNTIF(G$6:G20,"&gt;0")-1)*G$3*7),""))</f>
        <v/>
      </c>
      <c r="H21" s="4" t="str">
        <f>IF(AND(H$6&gt;=$B21,H$6&lt;=$C21),H$6,IF(AND(H$6+((COUNTIF(H$6:H20,"&gt;0")-1)*H$3*7)&gt;=$B21,H$6+((COUNTIF(H$6:H20,"&gt;0")-1)*H$3*7)&lt;=$C21),H$6+((COUNTIF(H$6:H20,"&gt;0")-1)*H$3*7),""))</f>
        <v/>
      </c>
      <c r="K21" s="24" t="str">
        <f>IF(MOD($A21-1,K$3)&lt;&gt;0,"-",IF(COUNTIF(MesFeries,WORKDAY.INTL($A$1-1,$A21,K$4))&gt;0,"Férié",WORKDAY.INTL($A$1-1,$A21,K$4)))</f>
        <v>-</v>
      </c>
      <c r="L21" s="24" t="str">
        <f>IF(MOD($A21-1,L$3)&lt;&gt;0,"-",IF(COUNTIF(MesFeries,WORKDAY.INTL($A$1-1,$A21,L$4))&gt;0,"Férié",WORKDAY.INTL($A$1-1,$A21,L$4)))</f>
        <v>-</v>
      </c>
      <c r="M21" s="24">
        <f>IF(MOD($A21-1,M$3)&lt;&gt;0,"-",IF(COUNTIF(MesFeries,WORKDAY.INTL($A$1-1,$A21,M$4))&gt;0,"Férié",WORKDAY.INTL($A$1-1,$A21,M$4)))</f>
        <v>45392</v>
      </c>
      <c r="N21" s="24" t="str">
        <f>IF(MOD($A21-1,N$3)&lt;&gt;0,"-",IF(COUNTIF(MesFeries,WORKDAY.INTL($A$1-1,$A21,N$4))&gt;0,"Férié",WORKDAY.INTL($A$1-1,$A21,N$4)))</f>
        <v>-</v>
      </c>
      <c r="O21" s="24" t="str">
        <f>IF(MOD($A21-1,O$3)&lt;&gt;0,"-",IF(COUNTIF(MesFeries,WORKDAY.INTL($A$1-1,$A21,O$4))&gt;0,"Férié",WORKDAY.INTL($A$1-1,$A21,O$4)))</f>
        <v>-</v>
      </c>
      <c r="P21" s="20"/>
    </row>
    <row r="22" spans="1:16" x14ac:dyDescent="0.25">
      <c r="A22" s="17">
        <f t="shared" si="0"/>
        <v>16</v>
      </c>
      <c r="B22" s="18">
        <f t="shared" si="1"/>
        <v>45397</v>
      </c>
      <c r="C22" s="18">
        <f t="shared" si="2"/>
        <v>45403</v>
      </c>
      <c r="D22" s="4" t="str">
        <f>IF(AND(D$6&gt;=B22,D$6&lt;=C22),D$6,IF(AND(D$6+((COUNTIF(D$6:D21,"&gt;0")-1)*D$3*7)&gt;=B22,D$6+((COUNTIF(D$6:D21,"&gt;0")-1)*D$3*7)&lt;=C22),D$6+((COUNTIF(D$6:D21,"&gt;0")-1)*D$3*7),""))</f>
        <v/>
      </c>
      <c r="E22" s="4" t="str">
        <f>IF(AND(E$6&gt;=$B22,E$6&lt;=$C22),E$6,IF(AND(E$6+((COUNTIF(E$6:E21,"&gt;0")-1)*E$3*7)&gt;=$B22,E$6+((COUNTIF(E$6:E21,"&gt;0")-1)*E$3*7)&lt;=$C22),E$6+((COUNTIF(E$6:E21,"&gt;0")-1)*E$3*7),""))</f>
        <v/>
      </c>
      <c r="F22" s="4" t="str">
        <f>IF(AND(F$6&gt;=$B22,F$6&lt;=$C22),F$6,IF(AND(F$6+((COUNTIF(F$6:F21,"&gt;0")-1)*F$3*7)&gt;=$B22,F$6+((COUNTIF(F$6:F21,"&gt;0")-1)*F$3*7)&lt;=$C22),F$6+((COUNTIF(F$6:F21,"&gt;0")-1)*F$3*7),""))</f>
        <v/>
      </c>
      <c r="G22" s="4" t="str">
        <f>IF(AND(G$6&gt;=$B22,G$6&lt;=$C22),G$6,IF(AND(G$6+((COUNTIF(G$6:G21,"&gt;0")-1)*G$3*7)&gt;=$B22,G$6+((COUNTIF(G$6:G21,"&gt;0")-1)*G$3*7)&lt;=$C22),G$6+((COUNTIF(G$6:G21,"&gt;0")-1)*G$3*7),""))</f>
        <v/>
      </c>
      <c r="H22" s="4" t="str">
        <f>IF(AND(H$6&gt;=$B22,H$6&lt;=$C22),H$6,IF(AND(H$6+((COUNTIF(H$6:H21,"&gt;0")-1)*H$3*7)&gt;=$B22,H$6+((COUNTIF(H$6:H21,"&gt;0")-1)*H$3*7)&lt;=$C22),H$6+((COUNTIF(H$6:H21,"&gt;0")-1)*H$3*7),""))</f>
        <v/>
      </c>
      <c r="K22" s="24" t="str">
        <f>IF(MOD($A22-1,K$3)&lt;&gt;0,"-",IF(COUNTIF(MesFeries,WORKDAY.INTL($A$1-1,$A22,K$4))&gt;0,"Férié",WORKDAY.INTL($A$1-1,$A22,K$4)))</f>
        <v>-</v>
      </c>
      <c r="L22" s="24" t="str">
        <f>IF(MOD($A22-1,L$3)&lt;&gt;0,"-",IF(COUNTIF(MesFeries,WORKDAY.INTL($A$1-1,$A22,L$4))&gt;0,"Férié",WORKDAY.INTL($A$1-1,$A22,L$4)))</f>
        <v>-</v>
      </c>
      <c r="M22" s="24" t="str">
        <f>IF(MOD($A22-1,M$3)&lt;&gt;0,"-",IF(COUNTIF(MesFeries,WORKDAY.INTL($A$1-1,$A22,M$4))&gt;0,"Férié",WORKDAY.INTL($A$1-1,$A22,M$4)))</f>
        <v>-</v>
      </c>
      <c r="N22" s="24" t="str">
        <f>IF(MOD($A22-1,N$3)&lt;&gt;0,"-",IF(COUNTIF(MesFeries,WORKDAY.INTL($A$1-1,$A22,N$4))&gt;0,"Férié",WORKDAY.INTL($A$1-1,$A22,N$4)))</f>
        <v>-</v>
      </c>
      <c r="O22" s="24" t="str">
        <f>IF(MOD($A22-1,O$3)&lt;&gt;0,"-",IF(COUNTIF(MesFeries,WORKDAY.INTL($A$1-1,$A22,O$4))&gt;0,"Férié",WORKDAY.INTL($A$1-1,$A22,O$4)))</f>
        <v>-</v>
      </c>
      <c r="P22" s="20"/>
    </row>
    <row r="23" spans="1:16" x14ac:dyDescent="0.25">
      <c r="A23" s="17">
        <f t="shared" si="0"/>
        <v>17</v>
      </c>
      <c r="B23" s="18">
        <f t="shared" si="1"/>
        <v>45404</v>
      </c>
      <c r="C23" s="18">
        <f t="shared" si="2"/>
        <v>45410</v>
      </c>
      <c r="D23" s="4" t="str">
        <f>IF(AND(D$6&gt;=B23,D$6&lt;=C23),D$6,IF(AND(D$6+((COUNTIF(D$6:D22,"&gt;0")-1)*D$3*7)&gt;=B23,D$6+((COUNTIF(D$6:D22,"&gt;0")-1)*D$3*7)&lt;=C23),D$6+((COUNTIF(D$6:D22,"&gt;0")-1)*D$3*7),""))</f>
        <v/>
      </c>
      <c r="E23" s="4">
        <f>IF(AND(E$6&gt;=$B23,E$6&lt;=$C23),E$6,IF(AND(E$6+((COUNTIF(E$6:E22,"&gt;0")-1)*E$3*7)&gt;=$B23,E$6+((COUNTIF(E$6:E22,"&gt;0")-1)*E$3*7)&lt;=$C23),E$6+((COUNTIF(E$6:E22,"&gt;0")-1)*E$3*7),""))</f>
        <v>45405</v>
      </c>
      <c r="F23" s="4">
        <f>IF(AND(F$6&gt;=$B23,F$6&lt;=$C23),F$6,IF(AND(F$6+((COUNTIF(F$6:F22,"&gt;0")-1)*F$3*7)&gt;=$B23,F$6+((COUNTIF(F$6:F22,"&gt;0")-1)*F$3*7)&lt;=$C23),F$6+((COUNTIF(F$6:F22,"&gt;0")-1)*F$3*7),""))</f>
        <v>45406</v>
      </c>
      <c r="G23" s="4">
        <f>IF(AND(G$6&gt;=$B23,G$6&lt;=$C23),G$6,IF(AND(G$6+((COUNTIF(G$6:G22,"&gt;0")-1)*G$3*7)&gt;=$B23,G$6+((COUNTIF(G$6:G22,"&gt;0")-1)*G$3*7)&lt;=$C23),G$6+((COUNTIF(G$6:G22,"&gt;0")-1)*G$3*7),""))</f>
        <v>45407</v>
      </c>
      <c r="H23" s="4">
        <f>IF(AND(H$6&gt;=$B23,H$6&lt;=$C23),H$6,IF(AND(H$6+((COUNTIF(H$6:H22,"&gt;0")-1)*H$3*7)&gt;=$B23,H$6+((COUNTIF(H$6:H22,"&gt;0")-1)*H$3*7)&lt;=$C23),H$6+((COUNTIF(H$6:H22,"&gt;0")-1)*H$3*7),""))</f>
        <v>45408</v>
      </c>
      <c r="K23" s="24">
        <f>IF(MOD($A23-1,K$3)&lt;&gt;0,"-",IF(COUNTIF(MesFeries,WORKDAY.INTL($A$1-1,$A23,K$4))&gt;0,"Férié",WORKDAY.INTL($A$1-1,$A23,K$4)))</f>
        <v>45404</v>
      </c>
      <c r="L23" s="24">
        <f>IF(MOD($A23-1,L$3)&lt;&gt;0,"-",IF(COUNTIF(MesFeries,WORKDAY.INTL($A$1-1,$A23,L$4))&gt;0,"Férié",WORKDAY.INTL($A$1-1,$A23,L$4)))</f>
        <v>45405</v>
      </c>
      <c r="M23" s="24">
        <f>IF(MOD($A23-1,M$3)&lt;&gt;0,"-",IF(COUNTIF(MesFeries,WORKDAY.INTL($A$1-1,$A23,M$4))&gt;0,"Férié",WORKDAY.INTL($A$1-1,$A23,M$4)))</f>
        <v>45406</v>
      </c>
      <c r="N23" s="24">
        <f>IF(MOD($A23-1,N$3)&lt;&gt;0,"-",IF(COUNTIF(MesFeries,WORKDAY.INTL($A$1-1,$A23,N$4))&gt;0,"Férié",WORKDAY.INTL($A$1-1,$A23,N$4)))</f>
        <v>45407</v>
      </c>
      <c r="O23" s="24">
        <f>IF(MOD($A23-1,O$3)&lt;&gt;0,"-",IF(COUNTIF(MesFeries,WORKDAY.INTL($A$1-1,$A23,O$4))&gt;0,"Férié",WORKDAY.INTL($A$1-1,$A23,O$4)))</f>
        <v>45408</v>
      </c>
      <c r="P23" s="20"/>
    </row>
    <row r="24" spans="1:16" x14ac:dyDescent="0.25">
      <c r="A24" s="17">
        <f t="shared" si="0"/>
        <v>18</v>
      </c>
      <c r="B24" s="18">
        <f t="shared" si="1"/>
        <v>45411</v>
      </c>
      <c r="C24" s="18">
        <f t="shared" si="2"/>
        <v>45417</v>
      </c>
      <c r="D24" s="4">
        <f>IF(AND(D$6&gt;=B24,D$6&lt;=C24),D$6,IF(AND(D$6+((COUNTIF(D$6:D23,"&gt;0")-1)*D$3*7)&gt;=B24,D$6+((COUNTIF(D$6:D23,"&gt;0")-1)*D$3*7)&lt;=C24),D$6+((COUNTIF(D$6:D23,"&gt;0")-1)*D$3*7),""))</f>
        <v>45411</v>
      </c>
      <c r="E24" s="4" t="str">
        <f>IF(AND(E$6&gt;=$B24,E$6&lt;=$C24),E$6,IF(AND(E$6+((COUNTIF(E$6:E23,"&gt;0")-1)*E$3*7)&gt;=$B24,E$6+((COUNTIF(E$6:E23,"&gt;0")-1)*E$3*7)&lt;=$C24),E$6+((COUNTIF(E$6:E23,"&gt;0")-1)*E$3*7),""))</f>
        <v/>
      </c>
      <c r="F24" s="4" t="str">
        <f>IF(AND(F$6&gt;=$B24,F$6&lt;=$C24),F$6,IF(AND(F$6+((COUNTIF(F$6:F23,"&gt;0")-1)*F$3*7)&gt;=$B24,F$6+((COUNTIF(F$6:F23,"&gt;0")-1)*F$3*7)&lt;=$C24),F$6+((COUNTIF(F$6:F23,"&gt;0")-1)*F$3*7),""))</f>
        <v/>
      </c>
      <c r="G24" s="4" t="str">
        <f>IF(AND(G$6&gt;=$B24,G$6&lt;=$C24),G$6,IF(AND(G$6+((COUNTIF(G$6:G23,"&gt;0")-1)*G$3*7)&gt;=$B24,G$6+((COUNTIF(G$6:G23,"&gt;0")-1)*G$3*7)&lt;=$C24),G$6+((COUNTIF(G$6:G23,"&gt;0")-1)*G$3*7),""))</f>
        <v/>
      </c>
      <c r="H24" s="4" t="str">
        <f>IF(AND(H$6&gt;=$B24,H$6&lt;=$C24),H$6,IF(AND(H$6+((COUNTIF(H$6:H23,"&gt;0")-1)*H$3*7)&gt;=$B24,H$6+((COUNTIF(H$6:H23,"&gt;0")-1)*H$3*7)&lt;=$C24),H$6+((COUNTIF(H$6:H23,"&gt;0")-1)*H$3*7),""))</f>
        <v/>
      </c>
      <c r="K24" s="24" t="str">
        <f>IF(MOD($A24-1,K$3)&lt;&gt;0,"-",IF(COUNTIF(MesFeries,WORKDAY.INTL($A$1-1,$A24,K$4))&gt;0,"Férié",WORKDAY.INTL($A$1-1,$A24,K$4)))</f>
        <v>-</v>
      </c>
      <c r="L24" s="24" t="str">
        <f>IF(MOD($A24-1,L$3)&lt;&gt;0,"-",IF(COUNTIF(MesFeries,WORKDAY.INTL($A$1-1,$A24,L$4))&gt;0,"Férié",WORKDAY.INTL($A$1-1,$A24,L$4)))</f>
        <v>-</v>
      </c>
      <c r="M24" s="24" t="str">
        <f>IF(MOD($A24-1,M$3)&lt;&gt;0,"-",IF(COUNTIF(MesFeries,WORKDAY.INTL($A$1-1,$A24,M$4))&gt;0,"Férié",WORKDAY.INTL($A$1-1,$A24,M$4)))</f>
        <v>-</v>
      </c>
      <c r="N24" s="24" t="str">
        <f>IF(MOD($A24-1,N$3)&lt;&gt;0,"-",IF(COUNTIF(MesFeries,WORKDAY.INTL($A$1-1,$A24,N$4))&gt;0,"Férié",WORKDAY.INTL($A$1-1,$A24,N$4)))</f>
        <v>-</v>
      </c>
      <c r="O24" s="24" t="str">
        <f>IF(MOD($A24-1,O$3)&lt;&gt;0,"-",IF(COUNTIF(MesFeries,WORKDAY.INTL($A$1-1,$A24,O$4))&gt;0,"Férié",WORKDAY.INTL($A$1-1,$A24,O$4)))</f>
        <v>-</v>
      </c>
      <c r="P24" s="20"/>
    </row>
    <row r="25" spans="1:16" x14ac:dyDescent="0.25">
      <c r="A25" s="17">
        <f t="shared" si="0"/>
        <v>19</v>
      </c>
      <c r="B25" s="18">
        <f t="shared" si="1"/>
        <v>45418</v>
      </c>
      <c r="C25" s="18">
        <f t="shared" si="2"/>
        <v>45424</v>
      </c>
      <c r="D25" s="4" t="str">
        <f>IF(AND(D$6&gt;=B25,D$6&lt;=C25),D$6,IF(AND(D$6+((COUNTIF(D$6:D24,"&gt;0")-1)*D$3*7)&gt;=B25,D$6+((COUNTIF(D$6:D24,"&gt;0")-1)*D$3*7)&lt;=C25),D$6+((COUNTIF(D$6:D24,"&gt;0")-1)*D$3*7),""))</f>
        <v/>
      </c>
      <c r="E25" s="4" t="str">
        <f>IF(AND(E$6&gt;=$B25,E$6&lt;=$C25),E$6,IF(AND(E$6+((COUNTIF(E$6:E24,"&gt;0")-1)*E$3*7)&gt;=$B25,E$6+((COUNTIF(E$6:E24,"&gt;0")-1)*E$3*7)&lt;=$C25),E$6+((COUNTIF(E$6:E24,"&gt;0")-1)*E$3*7),""))</f>
        <v/>
      </c>
      <c r="F25" s="4">
        <f>IF(AND(F$6&gt;=$B25,F$6&lt;=$C25),F$6,IF(AND(F$6+((COUNTIF(F$6:F24,"&gt;0")-1)*F$3*7)&gt;=$B25,F$6+((COUNTIF(F$6:F24,"&gt;0")-1)*F$3*7)&lt;=$C25),F$6+((COUNTIF(F$6:F24,"&gt;0")-1)*F$3*7),""))</f>
        <v>45420</v>
      </c>
      <c r="G25" s="4" t="str">
        <f>IF(AND(G$6&gt;=$B25,G$6&lt;=$C25),G$6,IF(AND(G$6+((COUNTIF(G$6:G24,"&gt;0")-1)*G$3*7)&gt;=$B25,G$6+((COUNTIF(G$6:G24,"&gt;0")-1)*G$3*7)&lt;=$C25),G$6+((COUNTIF(G$6:G24,"&gt;0")-1)*G$3*7),""))</f>
        <v/>
      </c>
      <c r="H25" s="4" t="str">
        <f>IF(AND(H$6&gt;=$B25,H$6&lt;=$C25),H$6,IF(AND(H$6+((COUNTIF(H$6:H24,"&gt;0")-1)*H$3*7)&gt;=$B25,H$6+((COUNTIF(H$6:H24,"&gt;0")-1)*H$3*7)&lt;=$C25),H$6+((COUNTIF(H$6:H24,"&gt;0")-1)*H$3*7),""))</f>
        <v/>
      </c>
      <c r="K25" s="24" t="str">
        <f>IF(MOD($A25-1,K$3)&lt;&gt;0,"-",IF(COUNTIF(MesFeries,WORKDAY.INTL($A$1-1,$A25,K$4))&gt;0,"Férié",WORKDAY.INTL($A$1-1,$A25,K$4)))</f>
        <v>-</v>
      </c>
      <c r="L25" s="24" t="str">
        <f>IF(MOD($A25-1,L$3)&lt;&gt;0,"-",IF(COUNTIF(MesFeries,WORKDAY.INTL($A$1-1,$A25,L$4))&gt;0,"Férié",WORKDAY.INTL($A$1-1,$A25,L$4)))</f>
        <v>-</v>
      </c>
      <c r="M25" s="24" t="str">
        <f>IF(MOD($A25-1,M$3)&lt;&gt;0,"-",IF(COUNTIF(MesFeries,WORKDAY.INTL($A$1-1,$A25,M$4))&gt;0,"Férié",WORKDAY.INTL($A$1-1,$A25,M$4)))</f>
        <v>Férié</v>
      </c>
      <c r="N25" s="24" t="str">
        <f>IF(MOD($A25-1,N$3)&lt;&gt;0,"-",IF(COUNTIF(MesFeries,WORKDAY.INTL($A$1-1,$A25,N$4))&gt;0,"Férié",WORKDAY.INTL($A$1-1,$A25,N$4)))</f>
        <v>-</v>
      </c>
      <c r="O25" s="24" t="str">
        <f>IF(MOD($A25-1,O$3)&lt;&gt;0,"-",IF(COUNTIF(MesFeries,WORKDAY.INTL($A$1-1,$A25,O$4))&gt;0,"Férié",WORKDAY.INTL($A$1-1,$A25,O$4)))</f>
        <v>-</v>
      </c>
      <c r="P25" s="20"/>
    </row>
    <row r="26" spans="1:16" x14ac:dyDescent="0.25">
      <c r="A26" s="17">
        <f t="shared" si="0"/>
        <v>20</v>
      </c>
      <c r="B26" s="18">
        <f t="shared" si="1"/>
        <v>45425</v>
      </c>
      <c r="C26" s="18">
        <f t="shared" si="2"/>
        <v>45431</v>
      </c>
      <c r="D26" s="4" t="str">
        <f>IF(AND(D$6&gt;=B26,D$6&lt;=C26),D$6,IF(AND(D$6+((COUNTIF(D$6:D25,"&gt;0")-1)*D$3*7)&gt;=B26,D$6+((COUNTIF(D$6:D25,"&gt;0")-1)*D$3*7)&lt;=C26),D$6+((COUNTIF(D$6:D25,"&gt;0")-1)*D$3*7),""))</f>
        <v/>
      </c>
      <c r="E26" s="4" t="str">
        <f>IF(AND(E$6&gt;=$B26,E$6&lt;=$C26),E$6,IF(AND(E$6+((COUNTIF(E$6:E25,"&gt;0")-1)*E$3*7)&gt;=$B26,E$6+((COUNTIF(E$6:E25,"&gt;0")-1)*E$3*7)&lt;=$C26),E$6+((COUNTIF(E$6:E25,"&gt;0")-1)*E$3*7),""))</f>
        <v/>
      </c>
      <c r="F26" s="4" t="str">
        <f>IF(AND(F$6&gt;=$B26,F$6&lt;=$C26),F$6,IF(AND(F$6+((COUNTIF(F$6:F25,"&gt;0")-1)*F$3*7)&gt;=$B26,F$6+((COUNTIF(F$6:F25,"&gt;0")-1)*F$3*7)&lt;=$C26),F$6+((COUNTIF(F$6:F25,"&gt;0")-1)*F$3*7),""))</f>
        <v/>
      </c>
      <c r="G26" s="4" t="str">
        <f>IF(AND(G$6&gt;=$B26,G$6&lt;=$C26),G$6,IF(AND(G$6+((COUNTIF(G$6:G25,"&gt;0")-1)*G$3*7)&gt;=$B26,G$6+((COUNTIF(G$6:G25,"&gt;0")-1)*G$3*7)&lt;=$C26),G$6+((COUNTIF(G$6:G25,"&gt;0")-1)*G$3*7),""))</f>
        <v/>
      </c>
      <c r="H26" s="4" t="str">
        <f>IF(AND(H$6&gt;=$B26,H$6&lt;=$C26),H$6,IF(AND(H$6+((COUNTIF(H$6:H25,"&gt;0")-1)*H$3*7)&gt;=$B26,H$6+((COUNTIF(H$6:H25,"&gt;0")-1)*H$3*7)&lt;=$C26),H$6+((COUNTIF(H$6:H25,"&gt;0")-1)*H$3*7),""))</f>
        <v/>
      </c>
      <c r="K26" s="24" t="str">
        <f>IF(MOD($A26-1,K$3)&lt;&gt;0,"-",IF(COUNTIF(MesFeries,WORKDAY.INTL($A$1-1,$A26,K$4))&gt;0,"Férié",WORKDAY.INTL($A$1-1,$A26,K$4)))</f>
        <v>-</v>
      </c>
      <c r="L26" s="24" t="str">
        <f>IF(MOD($A26-1,L$3)&lt;&gt;0,"-",IF(COUNTIF(MesFeries,WORKDAY.INTL($A$1-1,$A26,L$4))&gt;0,"Férié",WORKDAY.INTL($A$1-1,$A26,L$4)))</f>
        <v>-</v>
      </c>
      <c r="M26" s="24" t="str">
        <f>IF(MOD($A26-1,M$3)&lt;&gt;0,"-",IF(COUNTIF(MesFeries,WORKDAY.INTL($A$1-1,$A26,M$4))&gt;0,"Férié",WORKDAY.INTL($A$1-1,$A26,M$4)))</f>
        <v>-</v>
      </c>
      <c r="N26" s="24" t="str">
        <f>IF(MOD($A26-1,N$3)&lt;&gt;0,"-",IF(COUNTIF(MesFeries,WORKDAY.INTL($A$1-1,$A26,N$4))&gt;0,"Férié",WORKDAY.INTL($A$1-1,$A26,N$4)))</f>
        <v>-</v>
      </c>
      <c r="O26" s="24" t="str">
        <f>IF(MOD($A26-1,O$3)&lt;&gt;0,"-",IF(COUNTIF(MesFeries,WORKDAY.INTL($A$1-1,$A26,O$4))&gt;0,"Férié",WORKDAY.INTL($A$1-1,$A26,O$4)))</f>
        <v>-</v>
      </c>
      <c r="P26" s="20"/>
    </row>
    <row r="27" spans="1:16" x14ac:dyDescent="0.25">
      <c r="A27" s="17">
        <f t="shared" si="0"/>
        <v>21</v>
      </c>
      <c r="B27" s="18">
        <f t="shared" si="1"/>
        <v>45432</v>
      </c>
      <c r="C27" s="18">
        <f t="shared" si="2"/>
        <v>45438</v>
      </c>
      <c r="D27" s="4" t="str">
        <f>IF(AND(D$6&gt;=B27,D$6&lt;=C27),D$6,IF(AND(D$6+((COUNTIF(D$6:D26,"&gt;0")-1)*D$3*7)&gt;=B27,D$6+((COUNTIF(D$6:D26,"&gt;0")-1)*D$3*7)&lt;=C27),D$6+((COUNTIF(D$6:D26,"&gt;0")-1)*D$3*7),""))</f>
        <v/>
      </c>
      <c r="E27" s="4">
        <f>IF(AND(E$6&gt;=$B27,E$6&lt;=$C27),E$6,IF(AND(E$6+((COUNTIF(E$6:E26,"&gt;0")-1)*E$3*7)&gt;=$B27,E$6+((COUNTIF(E$6:E26,"&gt;0")-1)*E$3*7)&lt;=$C27),E$6+((COUNTIF(E$6:E26,"&gt;0")-1)*E$3*7),""))</f>
        <v>45433</v>
      </c>
      <c r="F27" s="4">
        <f>IF(AND(F$6&gt;=$B27,F$6&lt;=$C27),F$6,IF(AND(F$6+((COUNTIF(F$6:F26,"&gt;0")-1)*F$3*7)&gt;=$B27,F$6+((COUNTIF(F$6:F26,"&gt;0")-1)*F$3*7)&lt;=$C27),F$6+((COUNTIF(F$6:F26,"&gt;0")-1)*F$3*7),""))</f>
        <v>45434</v>
      </c>
      <c r="G27" s="4">
        <f>IF(AND(G$6&gt;=$B27,G$6&lt;=$C27),G$6,IF(AND(G$6+((COUNTIF(G$6:G26,"&gt;0")-1)*G$3*7)&gt;=$B27,G$6+((COUNTIF(G$6:G26,"&gt;0")-1)*G$3*7)&lt;=$C27),G$6+((COUNTIF(G$6:G26,"&gt;0")-1)*G$3*7),""))</f>
        <v>45435</v>
      </c>
      <c r="H27" s="4">
        <f>IF(AND(H$6&gt;=$B27,H$6&lt;=$C27),H$6,IF(AND(H$6+((COUNTIF(H$6:H26,"&gt;0")-1)*H$3*7)&gt;=$B27,H$6+((COUNTIF(H$6:H26,"&gt;0")-1)*H$3*7)&lt;=$C27),H$6+((COUNTIF(H$6:H26,"&gt;0")-1)*H$3*7),""))</f>
        <v>45436</v>
      </c>
      <c r="K27" s="24" t="str">
        <f>IF(MOD($A27-1,K$3)&lt;&gt;0,"-",IF(COUNTIF(MesFeries,WORKDAY.INTL($A$1-1,$A27,K$4))&gt;0,"Férié",WORKDAY.INTL($A$1-1,$A27,K$4)))</f>
        <v>Férié</v>
      </c>
      <c r="L27" s="24">
        <f>IF(MOD($A27-1,L$3)&lt;&gt;0,"-",IF(COUNTIF(MesFeries,WORKDAY.INTL($A$1-1,$A27,L$4))&gt;0,"Férié",WORKDAY.INTL($A$1-1,$A27,L$4)))</f>
        <v>45433</v>
      </c>
      <c r="M27" s="24">
        <f>IF(MOD($A27-1,M$3)&lt;&gt;0,"-",IF(COUNTIF(MesFeries,WORKDAY.INTL($A$1-1,$A27,M$4))&gt;0,"Férié",WORKDAY.INTL($A$1-1,$A27,M$4)))</f>
        <v>45434</v>
      </c>
      <c r="N27" s="24">
        <f>IF(MOD($A27-1,N$3)&lt;&gt;0,"-",IF(COUNTIF(MesFeries,WORKDAY.INTL($A$1-1,$A27,N$4))&gt;0,"Férié",WORKDAY.INTL($A$1-1,$A27,N$4)))</f>
        <v>45435</v>
      </c>
      <c r="O27" s="24">
        <f>IF(MOD($A27-1,O$3)&lt;&gt;0,"-",IF(COUNTIF(MesFeries,WORKDAY.INTL($A$1-1,$A27,O$4))&gt;0,"Férié",WORKDAY.INTL($A$1-1,$A27,O$4)))</f>
        <v>45436</v>
      </c>
      <c r="P27" s="20"/>
    </row>
    <row r="28" spans="1:16" x14ac:dyDescent="0.25">
      <c r="A28" s="17">
        <f t="shared" si="0"/>
        <v>22</v>
      </c>
      <c r="B28" s="18">
        <f t="shared" si="1"/>
        <v>45439</v>
      </c>
      <c r="C28" s="18">
        <f t="shared" si="2"/>
        <v>45445</v>
      </c>
      <c r="D28" s="4">
        <f>IF(AND(D$6&gt;=B28,D$6&lt;=C28),D$6,IF(AND(D$6+((COUNTIF(D$6:D27,"&gt;0")-1)*D$3*7)&gt;=B28,D$6+((COUNTIF(D$6:D27,"&gt;0")-1)*D$3*7)&lt;=C28),D$6+((COUNTIF(D$6:D27,"&gt;0")-1)*D$3*7),""))</f>
        <v>45439</v>
      </c>
      <c r="E28" s="4" t="str">
        <f>IF(AND(E$6&gt;=$B28,E$6&lt;=$C28),E$6,IF(AND(E$6+((COUNTIF(E$6:E27,"&gt;0")-1)*E$3*7)&gt;=$B28,E$6+((COUNTIF(E$6:E27,"&gt;0")-1)*E$3*7)&lt;=$C28),E$6+((COUNTIF(E$6:E27,"&gt;0")-1)*E$3*7),""))</f>
        <v/>
      </c>
      <c r="F28" s="4" t="str">
        <f>IF(AND(F$6&gt;=$B28,F$6&lt;=$C28),F$6,IF(AND(F$6+((COUNTIF(F$6:F27,"&gt;0")-1)*F$3*7)&gt;=$B28,F$6+((COUNTIF(F$6:F27,"&gt;0")-1)*F$3*7)&lt;=$C28),F$6+((COUNTIF(F$6:F27,"&gt;0")-1)*F$3*7),""))</f>
        <v/>
      </c>
      <c r="G28" s="4" t="str">
        <f>IF(AND(G$6&gt;=$B28,G$6&lt;=$C28),G$6,IF(AND(G$6+((COUNTIF(G$6:G27,"&gt;0")-1)*G$3*7)&gt;=$B28,G$6+((COUNTIF(G$6:G27,"&gt;0")-1)*G$3*7)&lt;=$C28),G$6+((COUNTIF(G$6:G27,"&gt;0")-1)*G$3*7),""))</f>
        <v/>
      </c>
      <c r="H28" s="4" t="str">
        <f>IF(AND(H$6&gt;=$B28,H$6&lt;=$C28),H$6,IF(AND(H$6+((COUNTIF(H$6:H27,"&gt;0")-1)*H$3*7)&gt;=$B28,H$6+((COUNTIF(H$6:H27,"&gt;0")-1)*H$3*7)&lt;=$C28),H$6+((COUNTIF(H$6:H27,"&gt;0")-1)*H$3*7),""))</f>
        <v/>
      </c>
      <c r="K28" s="24" t="str">
        <f>IF(MOD($A28-1,K$3)&lt;&gt;0,"-",IF(COUNTIF(MesFeries,WORKDAY.INTL($A$1-1,$A28,K$4))&gt;0,"Férié",WORKDAY.INTL($A$1-1,$A28,K$4)))</f>
        <v>-</v>
      </c>
      <c r="L28" s="24" t="str">
        <f>IF(MOD($A28-1,L$3)&lt;&gt;0,"-",IF(COUNTIF(MesFeries,WORKDAY.INTL($A$1-1,$A28,L$4))&gt;0,"Férié",WORKDAY.INTL($A$1-1,$A28,L$4)))</f>
        <v>-</v>
      </c>
      <c r="M28" s="24" t="str">
        <f>IF(MOD($A28-1,M$3)&lt;&gt;0,"-",IF(COUNTIF(MesFeries,WORKDAY.INTL($A$1-1,$A28,M$4))&gt;0,"Férié",WORKDAY.INTL($A$1-1,$A28,M$4)))</f>
        <v>-</v>
      </c>
      <c r="N28" s="24" t="str">
        <f>IF(MOD($A28-1,N$3)&lt;&gt;0,"-",IF(COUNTIF(MesFeries,WORKDAY.INTL($A$1-1,$A28,N$4))&gt;0,"Férié",WORKDAY.INTL($A$1-1,$A28,N$4)))</f>
        <v>-</v>
      </c>
      <c r="O28" s="24" t="str">
        <f>IF(MOD($A28-1,O$3)&lt;&gt;0,"-",IF(COUNTIF(MesFeries,WORKDAY.INTL($A$1-1,$A28,O$4))&gt;0,"Férié",WORKDAY.INTL($A$1-1,$A28,O$4)))</f>
        <v>-</v>
      </c>
      <c r="P28" s="20"/>
    </row>
    <row r="29" spans="1:16" x14ac:dyDescent="0.25">
      <c r="A29" s="17">
        <f t="shared" si="0"/>
        <v>23</v>
      </c>
      <c r="B29" s="18">
        <f t="shared" si="1"/>
        <v>45446</v>
      </c>
      <c r="C29" s="18">
        <f t="shared" si="2"/>
        <v>45452</v>
      </c>
      <c r="D29" s="4" t="str">
        <f>IF(AND(D$6&gt;=B29,D$6&lt;=C29),D$6,IF(AND(D$6+((COUNTIF(D$6:D28,"&gt;0")-1)*D$3*7)&gt;=B29,D$6+((COUNTIF(D$6:D28,"&gt;0")-1)*D$3*7)&lt;=C29),D$6+((COUNTIF(D$6:D28,"&gt;0")-1)*D$3*7),""))</f>
        <v/>
      </c>
      <c r="E29" s="4" t="str">
        <f>IF(AND(E$6&gt;=$B29,E$6&lt;=$C29),E$6,IF(AND(E$6+((COUNTIF(E$6:E28,"&gt;0")-1)*E$3*7)&gt;=$B29,E$6+((COUNTIF(E$6:E28,"&gt;0")-1)*E$3*7)&lt;=$C29),E$6+((COUNTIF(E$6:E28,"&gt;0")-1)*E$3*7),""))</f>
        <v/>
      </c>
      <c r="F29" s="4">
        <f>IF(AND(F$6&gt;=$B29,F$6&lt;=$C29),F$6,IF(AND(F$6+((COUNTIF(F$6:F28,"&gt;0")-1)*F$3*7)&gt;=$B29,F$6+((COUNTIF(F$6:F28,"&gt;0")-1)*F$3*7)&lt;=$C29),F$6+((COUNTIF(F$6:F28,"&gt;0")-1)*F$3*7),""))</f>
        <v>45448</v>
      </c>
      <c r="G29" s="4" t="str">
        <f>IF(AND(G$6&gt;=$B29,G$6&lt;=$C29),G$6,IF(AND(G$6+((COUNTIF(G$6:G28,"&gt;0")-1)*G$3*7)&gt;=$B29,G$6+((COUNTIF(G$6:G28,"&gt;0")-1)*G$3*7)&lt;=$C29),G$6+((COUNTIF(G$6:G28,"&gt;0")-1)*G$3*7),""))</f>
        <v/>
      </c>
      <c r="H29" s="4" t="str">
        <f>IF(AND(H$6&gt;=$B29,H$6&lt;=$C29),H$6,IF(AND(H$6+((COUNTIF(H$6:H28,"&gt;0")-1)*H$3*7)&gt;=$B29,H$6+((COUNTIF(H$6:H28,"&gt;0")-1)*H$3*7)&lt;=$C29),H$6+((COUNTIF(H$6:H28,"&gt;0")-1)*H$3*7),""))</f>
        <v/>
      </c>
      <c r="K29" s="24" t="str">
        <f>IF(MOD($A29-1,K$3)&lt;&gt;0,"-",IF(COUNTIF(MesFeries,WORKDAY.INTL($A$1-1,$A29,K$4))&gt;0,"Férié",WORKDAY.INTL($A$1-1,$A29,K$4)))</f>
        <v>-</v>
      </c>
      <c r="L29" s="24" t="str">
        <f>IF(MOD($A29-1,L$3)&lt;&gt;0,"-",IF(COUNTIF(MesFeries,WORKDAY.INTL($A$1-1,$A29,L$4))&gt;0,"Férié",WORKDAY.INTL($A$1-1,$A29,L$4)))</f>
        <v>-</v>
      </c>
      <c r="M29" s="24">
        <f>IF(MOD($A29-1,M$3)&lt;&gt;0,"-",IF(COUNTIF(MesFeries,WORKDAY.INTL($A$1-1,$A29,M$4))&gt;0,"Férié",WORKDAY.INTL($A$1-1,$A29,M$4)))</f>
        <v>45448</v>
      </c>
      <c r="N29" s="24" t="str">
        <f>IF(MOD($A29-1,N$3)&lt;&gt;0,"-",IF(COUNTIF(MesFeries,WORKDAY.INTL($A$1-1,$A29,N$4))&gt;0,"Férié",WORKDAY.INTL($A$1-1,$A29,N$4)))</f>
        <v>-</v>
      </c>
      <c r="O29" s="24" t="str">
        <f>IF(MOD($A29-1,O$3)&lt;&gt;0,"-",IF(COUNTIF(MesFeries,WORKDAY.INTL($A$1-1,$A29,O$4))&gt;0,"Férié",WORKDAY.INTL($A$1-1,$A29,O$4)))</f>
        <v>-</v>
      </c>
      <c r="P29" s="20"/>
    </row>
    <row r="30" spans="1:16" x14ac:dyDescent="0.25">
      <c r="A30" s="17">
        <f t="shared" si="0"/>
        <v>24</v>
      </c>
      <c r="B30" s="18">
        <f t="shared" si="1"/>
        <v>45453</v>
      </c>
      <c r="C30" s="18">
        <f t="shared" si="2"/>
        <v>45459</v>
      </c>
      <c r="D30" s="4" t="str">
        <f>IF(AND(D$6&gt;=B30,D$6&lt;=C30),D$6,IF(AND(D$6+((COUNTIF(D$6:D29,"&gt;0")-1)*D$3*7)&gt;=B30,D$6+((COUNTIF(D$6:D29,"&gt;0")-1)*D$3*7)&lt;=C30),D$6+((COUNTIF(D$6:D29,"&gt;0")-1)*D$3*7),""))</f>
        <v/>
      </c>
      <c r="E30" s="4" t="str">
        <f>IF(AND(E$6&gt;=$B30,E$6&lt;=$C30),E$6,IF(AND(E$6+((COUNTIF(E$6:E29,"&gt;0")-1)*E$3*7)&gt;=$B30,E$6+((COUNTIF(E$6:E29,"&gt;0")-1)*E$3*7)&lt;=$C30),E$6+((COUNTIF(E$6:E29,"&gt;0")-1)*E$3*7),""))</f>
        <v/>
      </c>
      <c r="F30" s="4" t="str">
        <f>IF(AND(F$6&gt;=$B30,F$6&lt;=$C30),F$6,IF(AND(F$6+((COUNTIF(F$6:F29,"&gt;0")-1)*F$3*7)&gt;=$B30,F$6+((COUNTIF(F$6:F29,"&gt;0")-1)*F$3*7)&lt;=$C30),F$6+((COUNTIF(F$6:F29,"&gt;0")-1)*F$3*7),""))</f>
        <v/>
      </c>
      <c r="G30" s="4" t="str">
        <f>IF(AND(G$6&gt;=$B30,G$6&lt;=$C30),G$6,IF(AND(G$6+((COUNTIF(G$6:G29,"&gt;0")-1)*G$3*7)&gt;=$B30,G$6+((COUNTIF(G$6:G29,"&gt;0")-1)*G$3*7)&lt;=$C30),G$6+((COUNTIF(G$6:G29,"&gt;0")-1)*G$3*7),""))</f>
        <v/>
      </c>
      <c r="H30" s="4" t="str">
        <f>IF(AND(H$6&gt;=$B30,H$6&lt;=$C30),H$6,IF(AND(H$6+((COUNTIF(H$6:H29,"&gt;0")-1)*H$3*7)&gt;=$B30,H$6+((COUNTIF(H$6:H29,"&gt;0")-1)*H$3*7)&lt;=$C30),H$6+((COUNTIF(H$6:H29,"&gt;0")-1)*H$3*7),""))</f>
        <v/>
      </c>
      <c r="K30" s="24" t="str">
        <f>IF(MOD($A30-1,K$3)&lt;&gt;0,"-",IF(COUNTIF(MesFeries,WORKDAY.INTL($A$1-1,$A30,K$4))&gt;0,"Férié",WORKDAY.INTL($A$1-1,$A30,K$4)))</f>
        <v>-</v>
      </c>
      <c r="L30" s="24" t="str">
        <f>IF(MOD($A30-1,L$3)&lt;&gt;0,"-",IF(COUNTIF(MesFeries,WORKDAY.INTL($A$1-1,$A30,L$4))&gt;0,"Férié",WORKDAY.INTL($A$1-1,$A30,L$4)))</f>
        <v>-</v>
      </c>
      <c r="M30" s="24" t="str">
        <f>IF(MOD($A30-1,M$3)&lt;&gt;0,"-",IF(COUNTIF(MesFeries,WORKDAY.INTL($A$1-1,$A30,M$4))&gt;0,"Férié",WORKDAY.INTL($A$1-1,$A30,M$4)))</f>
        <v>-</v>
      </c>
      <c r="N30" s="24" t="str">
        <f>IF(MOD($A30-1,N$3)&lt;&gt;0,"-",IF(COUNTIF(MesFeries,WORKDAY.INTL($A$1-1,$A30,N$4))&gt;0,"Férié",WORKDAY.INTL($A$1-1,$A30,N$4)))</f>
        <v>-</v>
      </c>
      <c r="O30" s="24" t="str">
        <f>IF(MOD($A30-1,O$3)&lt;&gt;0,"-",IF(COUNTIF(MesFeries,WORKDAY.INTL($A$1-1,$A30,O$4))&gt;0,"Férié",WORKDAY.INTL($A$1-1,$A30,O$4)))</f>
        <v>-</v>
      </c>
      <c r="P30" s="20"/>
    </row>
    <row r="31" spans="1:16" x14ac:dyDescent="0.25">
      <c r="A31" s="17">
        <f t="shared" si="0"/>
        <v>25</v>
      </c>
      <c r="B31" s="18">
        <f t="shared" si="1"/>
        <v>45460</v>
      </c>
      <c r="C31" s="18">
        <f t="shared" si="2"/>
        <v>45466</v>
      </c>
      <c r="D31" s="4" t="str">
        <f>IF(AND(D$6&gt;=B31,D$6&lt;=C31),D$6,IF(AND(D$6+((COUNTIF(D$6:D30,"&gt;0")-1)*D$3*7)&gt;=B31,D$6+((COUNTIF(D$6:D30,"&gt;0")-1)*D$3*7)&lt;=C31),D$6+((COUNTIF(D$6:D30,"&gt;0")-1)*D$3*7),""))</f>
        <v/>
      </c>
      <c r="E31" s="4">
        <f>IF(AND(E$6&gt;=$B31,E$6&lt;=$C31),E$6,IF(AND(E$6+((COUNTIF(E$6:E30,"&gt;0")-1)*E$3*7)&gt;=$B31,E$6+((COUNTIF(E$6:E30,"&gt;0")-1)*E$3*7)&lt;=$C31),E$6+((COUNTIF(E$6:E30,"&gt;0")-1)*E$3*7),""))</f>
        <v>45461</v>
      </c>
      <c r="F31" s="4">
        <f>IF(AND(F$6&gt;=$B31,F$6&lt;=$C31),F$6,IF(AND(F$6+((COUNTIF(F$6:F30,"&gt;0")-1)*F$3*7)&gt;=$B31,F$6+((COUNTIF(F$6:F30,"&gt;0")-1)*F$3*7)&lt;=$C31),F$6+((COUNTIF(F$6:F30,"&gt;0")-1)*F$3*7),""))</f>
        <v>45462</v>
      </c>
      <c r="G31" s="4">
        <f>IF(AND(G$6&gt;=$B31,G$6&lt;=$C31),G$6,IF(AND(G$6+((COUNTIF(G$6:G30,"&gt;0")-1)*G$3*7)&gt;=$B31,G$6+((COUNTIF(G$6:G30,"&gt;0")-1)*G$3*7)&lt;=$C31),G$6+((COUNTIF(G$6:G30,"&gt;0")-1)*G$3*7),""))</f>
        <v>45463</v>
      </c>
      <c r="H31" s="4">
        <f>IF(AND(H$6&gt;=$B31,H$6&lt;=$C31),H$6,IF(AND(H$6+((COUNTIF(H$6:H30,"&gt;0")-1)*H$3*7)&gt;=$B31,H$6+((COUNTIF(H$6:H30,"&gt;0")-1)*H$3*7)&lt;=$C31),H$6+((COUNTIF(H$6:H30,"&gt;0")-1)*H$3*7),""))</f>
        <v>45464</v>
      </c>
      <c r="K31" s="24">
        <f>IF(MOD($A31-1,K$3)&lt;&gt;0,"-",IF(COUNTIF(MesFeries,WORKDAY.INTL($A$1-1,$A31,K$4))&gt;0,"Férié",WORKDAY.INTL($A$1-1,$A31,K$4)))</f>
        <v>45460</v>
      </c>
      <c r="L31" s="24">
        <f>IF(MOD($A31-1,L$3)&lt;&gt;0,"-",IF(COUNTIF(MesFeries,WORKDAY.INTL($A$1-1,$A31,L$4))&gt;0,"Férié",WORKDAY.INTL($A$1-1,$A31,L$4)))</f>
        <v>45461</v>
      </c>
      <c r="M31" s="24">
        <f>IF(MOD($A31-1,M$3)&lt;&gt;0,"-",IF(COUNTIF(MesFeries,WORKDAY.INTL($A$1-1,$A31,M$4))&gt;0,"Férié",WORKDAY.INTL($A$1-1,$A31,M$4)))</f>
        <v>45462</v>
      </c>
      <c r="N31" s="24">
        <f>IF(MOD($A31-1,N$3)&lt;&gt;0,"-",IF(COUNTIF(MesFeries,WORKDAY.INTL($A$1-1,$A31,N$4))&gt;0,"Férié",WORKDAY.INTL($A$1-1,$A31,N$4)))</f>
        <v>45463</v>
      </c>
      <c r="O31" s="24">
        <f>IF(MOD($A31-1,O$3)&lt;&gt;0,"-",IF(COUNTIF(MesFeries,WORKDAY.INTL($A$1-1,$A31,O$4))&gt;0,"Férié",WORKDAY.INTL($A$1-1,$A31,O$4)))</f>
        <v>45464</v>
      </c>
      <c r="P31" s="20"/>
    </row>
    <row r="32" spans="1:16" x14ac:dyDescent="0.25">
      <c r="A32" s="17">
        <f t="shared" si="0"/>
        <v>26</v>
      </c>
      <c r="B32" s="18">
        <f t="shared" si="1"/>
        <v>45467</v>
      </c>
      <c r="C32" s="18">
        <f t="shared" si="2"/>
        <v>45473</v>
      </c>
      <c r="D32" s="4">
        <f>IF(AND(D$6&gt;=B32,D$6&lt;=C32),D$6,IF(AND(D$6+((COUNTIF(D$6:D31,"&gt;0")-1)*D$3*7)&gt;=B32,D$6+((COUNTIF(D$6:D31,"&gt;0")-1)*D$3*7)&lt;=C32),D$6+((COUNTIF(D$6:D31,"&gt;0")-1)*D$3*7),""))</f>
        <v>45467</v>
      </c>
      <c r="E32" s="4" t="str">
        <f>IF(AND(E$6&gt;=$B32,E$6&lt;=$C32),E$6,IF(AND(E$6+((COUNTIF(E$6:E31,"&gt;0")-1)*E$3*7)&gt;=$B32,E$6+((COUNTIF(E$6:E31,"&gt;0")-1)*E$3*7)&lt;=$C32),E$6+((COUNTIF(E$6:E31,"&gt;0")-1)*E$3*7),""))</f>
        <v/>
      </c>
      <c r="F32" s="4" t="str">
        <f>IF(AND(F$6&gt;=$B32,F$6&lt;=$C32),F$6,IF(AND(F$6+((COUNTIF(F$6:F31,"&gt;0")-1)*F$3*7)&gt;=$B32,F$6+((COUNTIF(F$6:F31,"&gt;0")-1)*F$3*7)&lt;=$C32),F$6+((COUNTIF(F$6:F31,"&gt;0")-1)*F$3*7),""))</f>
        <v/>
      </c>
      <c r="G32" s="4" t="str">
        <f>IF(AND(G$6&gt;=$B32,G$6&lt;=$C32),G$6,IF(AND(G$6+((COUNTIF(G$6:G31,"&gt;0")-1)*G$3*7)&gt;=$B32,G$6+((COUNTIF(G$6:G31,"&gt;0")-1)*G$3*7)&lt;=$C32),G$6+((COUNTIF(G$6:G31,"&gt;0")-1)*G$3*7),""))</f>
        <v/>
      </c>
      <c r="H32" s="4" t="str">
        <f>IF(AND(H$6&gt;=$B32,H$6&lt;=$C32),H$6,IF(AND(H$6+((COUNTIF(H$6:H31,"&gt;0")-1)*H$3*7)&gt;=$B32,H$6+((COUNTIF(H$6:H31,"&gt;0")-1)*H$3*7)&lt;=$C32),H$6+((COUNTIF(H$6:H31,"&gt;0")-1)*H$3*7),""))</f>
        <v/>
      </c>
      <c r="K32" s="24" t="str">
        <f>IF(MOD($A32-1,K$3)&lt;&gt;0,"-",IF(COUNTIF(MesFeries,WORKDAY.INTL($A$1-1,$A32,K$4))&gt;0,"Férié",WORKDAY.INTL($A$1-1,$A32,K$4)))</f>
        <v>-</v>
      </c>
      <c r="L32" s="24" t="str">
        <f>IF(MOD($A32-1,L$3)&lt;&gt;0,"-",IF(COUNTIF(MesFeries,WORKDAY.INTL($A$1-1,$A32,L$4))&gt;0,"Férié",WORKDAY.INTL($A$1-1,$A32,L$4)))</f>
        <v>-</v>
      </c>
      <c r="M32" s="24" t="str">
        <f>IF(MOD($A32-1,M$3)&lt;&gt;0,"-",IF(COUNTIF(MesFeries,WORKDAY.INTL($A$1-1,$A32,M$4))&gt;0,"Férié",WORKDAY.INTL($A$1-1,$A32,M$4)))</f>
        <v>-</v>
      </c>
      <c r="N32" s="24" t="str">
        <f>IF(MOD($A32-1,N$3)&lt;&gt;0,"-",IF(COUNTIF(MesFeries,WORKDAY.INTL($A$1-1,$A32,N$4))&gt;0,"Férié",WORKDAY.INTL($A$1-1,$A32,N$4)))</f>
        <v>-</v>
      </c>
      <c r="O32" s="24" t="str">
        <f>IF(MOD($A32-1,O$3)&lt;&gt;0,"-",IF(COUNTIF(MesFeries,WORKDAY.INTL($A$1-1,$A32,O$4))&gt;0,"Férié",WORKDAY.INTL($A$1-1,$A32,O$4)))</f>
        <v>-</v>
      </c>
      <c r="P32" s="20"/>
    </row>
    <row r="33" spans="1:16" x14ac:dyDescent="0.25">
      <c r="A33" s="17">
        <f t="shared" si="0"/>
        <v>27</v>
      </c>
      <c r="B33" s="18">
        <f t="shared" si="1"/>
        <v>45474</v>
      </c>
      <c r="C33" s="18">
        <f t="shared" si="2"/>
        <v>45480</v>
      </c>
      <c r="D33" s="4" t="str">
        <f>IF(AND(D$6&gt;=B33,D$6&lt;=C33),D$6,IF(AND(D$6+((COUNTIF(D$6:D32,"&gt;0")-1)*D$3*7)&gt;=B33,D$6+((COUNTIF(D$6:D32,"&gt;0")-1)*D$3*7)&lt;=C33),D$6+((COUNTIF(D$6:D32,"&gt;0")-1)*D$3*7),""))</f>
        <v/>
      </c>
      <c r="E33" s="4" t="str">
        <f>IF(AND(E$6&gt;=$B33,E$6&lt;=$C33),E$6,IF(AND(E$6+((COUNTIF(E$6:E32,"&gt;0")-1)*E$3*7)&gt;=$B33,E$6+((COUNTIF(E$6:E32,"&gt;0")-1)*E$3*7)&lt;=$C33),E$6+((COUNTIF(E$6:E32,"&gt;0")-1)*E$3*7),""))</f>
        <v/>
      </c>
      <c r="F33" s="4">
        <f>IF(AND(F$6&gt;=$B33,F$6&lt;=$C33),F$6,IF(AND(F$6+((COUNTIF(F$6:F32,"&gt;0")-1)*F$3*7)&gt;=$B33,F$6+((COUNTIF(F$6:F32,"&gt;0")-1)*F$3*7)&lt;=$C33),F$6+((COUNTIF(F$6:F32,"&gt;0")-1)*F$3*7),""))</f>
        <v>45476</v>
      </c>
      <c r="G33" s="4" t="str">
        <f>IF(AND(G$6&gt;=$B33,G$6&lt;=$C33),G$6,IF(AND(G$6+((COUNTIF(G$6:G32,"&gt;0")-1)*G$3*7)&gt;=$B33,G$6+((COUNTIF(G$6:G32,"&gt;0")-1)*G$3*7)&lt;=$C33),G$6+((COUNTIF(G$6:G32,"&gt;0")-1)*G$3*7),""))</f>
        <v/>
      </c>
      <c r="H33" s="4" t="str">
        <f>IF(AND(H$6&gt;=$B33,H$6&lt;=$C33),H$6,IF(AND(H$6+((COUNTIF(H$6:H32,"&gt;0")-1)*H$3*7)&gt;=$B33,H$6+((COUNTIF(H$6:H32,"&gt;0")-1)*H$3*7)&lt;=$C33),H$6+((COUNTIF(H$6:H32,"&gt;0")-1)*H$3*7),""))</f>
        <v/>
      </c>
      <c r="K33" s="24" t="str">
        <f>IF(MOD($A33-1,K$3)&lt;&gt;0,"-",IF(COUNTIF(MesFeries,WORKDAY.INTL($A$1-1,$A33,K$4))&gt;0,"Férié",WORKDAY.INTL($A$1-1,$A33,K$4)))</f>
        <v>-</v>
      </c>
      <c r="L33" s="24" t="str">
        <f>IF(MOD($A33-1,L$3)&lt;&gt;0,"-",IF(COUNTIF(MesFeries,WORKDAY.INTL($A$1-1,$A33,L$4))&gt;0,"Férié",WORKDAY.INTL($A$1-1,$A33,L$4)))</f>
        <v>-</v>
      </c>
      <c r="M33" s="24">
        <f>IF(MOD($A33-1,M$3)&lt;&gt;0,"-",IF(COUNTIF(MesFeries,WORKDAY.INTL($A$1-1,$A33,M$4))&gt;0,"Férié",WORKDAY.INTL($A$1-1,$A33,M$4)))</f>
        <v>45476</v>
      </c>
      <c r="N33" s="24" t="str">
        <f>IF(MOD($A33-1,N$3)&lt;&gt;0,"-",IF(COUNTIF(MesFeries,WORKDAY.INTL($A$1-1,$A33,N$4))&gt;0,"Férié",WORKDAY.INTL($A$1-1,$A33,N$4)))</f>
        <v>-</v>
      </c>
      <c r="O33" s="24" t="str">
        <f>IF(MOD($A33-1,O$3)&lt;&gt;0,"-",IF(COUNTIF(MesFeries,WORKDAY.INTL($A$1-1,$A33,O$4))&gt;0,"Férié",WORKDAY.INTL($A$1-1,$A33,O$4)))</f>
        <v>-</v>
      </c>
      <c r="P33" s="20"/>
    </row>
    <row r="34" spans="1:16" x14ac:dyDescent="0.25">
      <c r="A34" s="17">
        <f t="shared" si="0"/>
        <v>28</v>
      </c>
      <c r="B34" s="18">
        <f t="shared" si="1"/>
        <v>45481</v>
      </c>
      <c r="C34" s="18">
        <f t="shared" si="2"/>
        <v>45487</v>
      </c>
      <c r="D34" s="4" t="str">
        <f>IF(AND(D$6&gt;=B34,D$6&lt;=C34),D$6,IF(AND(D$6+((COUNTIF(D$6:D33,"&gt;0")-1)*D$3*7)&gt;=B34,D$6+((COUNTIF(D$6:D33,"&gt;0")-1)*D$3*7)&lt;=C34),D$6+((COUNTIF(D$6:D33,"&gt;0")-1)*D$3*7),""))</f>
        <v/>
      </c>
      <c r="E34" s="4" t="str">
        <f>IF(AND(E$6&gt;=$B34,E$6&lt;=$C34),E$6,IF(AND(E$6+((COUNTIF(E$6:E33,"&gt;0")-1)*E$3*7)&gt;=$B34,E$6+((COUNTIF(E$6:E33,"&gt;0")-1)*E$3*7)&lt;=$C34),E$6+((COUNTIF(E$6:E33,"&gt;0")-1)*E$3*7),""))</f>
        <v/>
      </c>
      <c r="F34" s="4" t="str">
        <f>IF(AND(F$6&gt;=$B34,F$6&lt;=$C34),F$6,IF(AND(F$6+((COUNTIF(F$6:F33,"&gt;0")-1)*F$3*7)&gt;=$B34,F$6+((COUNTIF(F$6:F33,"&gt;0")-1)*F$3*7)&lt;=$C34),F$6+((COUNTIF(F$6:F33,"&gt;0")-1)*F$3*7),""))</f>
        <v/>
      </c>
      <c r="G34" s="4" t="str">
        <f>IF(AND(G$6&gt;=$B34,G$6&lt;=$C34),G$6,IF(AND(G$6+((COUNTIF(G$6:G33,"&gt;0")-1)*G$3*7)&gt;=$B34,G$6+((COUNTIF(G$6:G33,"&gt;0")-1)*G$3*7)&lt;=$C34),G$6+((COUNTIF(G$6:G33,"&gt;0")-1)*G$3*7),""))</f>
        <v/>
      </c>
      <c r="H34" s="4" t="str">
        <f>IF(AND(H$6&gt;=$B34,H$6&lt;=$C34),H$6,IF(AND(H$6+((COUNTIF(H$6:H33,"&gt;0")-1)*H$3*7)&gt;=$B34,H$6+((COUNTIF(H$6:H33,"&gt;0")-1)*H$3*7)&lt;=$C34),H$6+((COUNTIF(H$6:H33,"&gt;0")-1)*H$3*7),""))</f>
        <v/>
      </c>
      <c r="K34" s="24" t="str">
        <f>IF(MOD($A34-1,K$3)&lt;&gt;0,"-",IF(COUNTIF(MesFeries,WORKDAY.INTL($A$1-1,$A34,K$4))&gt;0,"Férié",WORKDAY.INTL($A$1-1,$A34,K$4)))</f>
        <v>-</v>
      </c>
      <c r="L34" s="24" t="str">
        <f>IF(MOD($A34-1,L$3)&lt;&gt;0,"-",IF(COUNTIF(MesFeries,WORKDAY.INTL($A$1-1,$A34,L$4))&gt;0,"Férié",WORKDAY.INTL($A$1-1,$A34,L$4)))</f>
        <v>-</v>
      </c>
      <c r="M34" s="24" t="str">
        <f>IF(MOD($A34-1,M$3)&lt;&gt;0,"-",IF(COUNTIF(MesFeries,WORKDAY.INTL($A$1-1,$A34,M$4))&gt;0,"Férié",WORKDAY.INTL($A$1-1,$A34,M$4)))</f>
        <v>-</v>
      </c>
      <c r="N34" s="24" t="str">
        <f>IF(MOD($A34-1,N$3)&lt;&gt;0,"-",IF(COUNTIF(MesFeries,WORKDAY.INTL($A$1-1,$A34,N$4))&gt;0,"Férié",WORKDAY.INTL($A$1-1,$A34,N$4)))</f>
        <v>-</v>
      </c>
      <c r="O34" s="24" t="str">
        <f>IF(MOD($A34-1,O$3)&lt;&gt;0,"-",IF(COUNTIF(MesFeries,WORKDAY.INTL($A$1-1,$A34,O$4))&gt;0,"Férié",WORKDAY.INTL($A$1-1,$A34,O$4)))</f>
        <v>-</v>
      </c>
      <c r="P34" s="20"/>
    </row>
    <row r="35" spans="1:16" x14ac:dyDescent="0.25">
      <c r="A35" s="17">
        <f t="shared" si="0"/>
        <v>29</v>
      </c>
      <c r="B35" s="18">
        <f t="shared" si="1"/>
        <v>45488</v>
      </c>
      <c r="C35" s="18">
        <f t="shared" si="2"/>
        <v>45494</v>
      </c>
      <c r="D35" s="4" t="str">
        <f>IF(AND(D$6&gt;=B35,D$6&lt;=C35),D$6,IF(AND(D$6+((COUNTIF(D$6:D34,"&gt;0")-1)*D$3*7)&gt;=B35,D$6+((COUNTIF(D$6:D34,"&gt;0")-1)*D$3*7)&lt;=C35),D$6+((COUNTIF(D$6:D34,"&gt;0")-1)*D$3*7),""))</f>
        <v/>
      </c>
      <c r="E35" s="4">
        <f>IF(AND(E$6&gt;=$B35,E$6&lt;=$C35),E$6,IF(AND(E$6+((COUNTIF(E$6:E34,"&gt;0")-1)*E$3*7)&gt;=$B35,E$6+((COUNTIF(E$6:E34,"&gt;0")-1)*E$3*7)&lt;=$C35),E$6+((COUNTIF(E$6:E34,"&gt;0")-1)*E$3*7),""))</f>
        <v>45489</v>
      </c>
      <c r="F35" s="4">
        <f>IF(AND(F$6&gt;=$B35,F$6&lt;=$C35),F$6,IF(AND(F$6+((COUNTIF(F$6:F34,"&gt;0")-1)*F$3*7)&gt;=$B35,F$6+((COUNTIF(F$6:F34,"&gt;0")-1)*F$3*7)&lt;=$C35),F$6+((COUNTIF(F$6:F34,"&gt;0")-1)*F$3*7),""))</f>
        <v>45490</v>
      </c>
      <c r="G35" s="4">
        <f>IF(AND(G$6&gt;=$B35,G$6&lt;=$C35),G$6,IF(AND(G$6+((COUNTIF(G$6:G34,"&gt;0")-1)*G$3*7)&gt;=$B35,G$6+((COUNTIF(G$6:G34,"&gt;0")-1)*G$3*7)&lt;=$C35),G$6+((COUNTIF(G$6:G34,"&gt;0")-1)*G$3*7),""))</f>
        <v>45491</v>
      </c>
      <c r="H35" s="4">
        <f>IF(AND(H$6&gt;=$B35,H$6&lt;=$C35),H$6,IF(AND(H$6+((COUNTIF(H$6:H34,"&gt;0")-1)*H$3*7)&gt;=$B35,H$6+((COUNTIF(H$6:H34,"&gt;0")-1)*H$3*7)&lt;=$C35),H$6+((COUNTIF(H$6:H34,"&gt;0")-1)*H$3*7),""))</f>
        <v>45492</v>
      </c>
      <c r="K35" s="24">
        <f>IF(MOD($A35-1,K$3)&lt;&gt;0,"-",IF(COUNTIF(MesFeries,WORKDAY.INTL($A$1-1,$A35,K$4))&gt;0,"Férié",WORKDAY.INTL($A$1-1,$A35,K$4)))</f>
        <v>45488</v>
      </c>
      <c r="L35" s="24">
        <f>IF(MOD($A35-1,L$3)&lt;&gt;0,"-",IF(COUNTIF(MesFeries,WORKDAY.INTL($A$1-1,$A35,L$4))&gt;0,"Férié",WORKDAY.INTL($A$1-1,$A35,L$4)))</f>
        <v>45489</v>
      </c>
      <c r="M35" s="24">
        <f>IF(MOD($A35-1,M$3)&lt;&gt;0,"-",IF(COUNTIF(MesFeries,WORKDAY.INTL($A$1-1,$A35,M$4))&gt;0,"Férié",WORKDAY.INTL($A$1-1,$A35,M$4)))</f>
        <v>45490</v>
      </c>
      <c r="N35" s="24">
        <f>IF(MOD($A35-1,N$3)&lt;&gt;0,"-",IF(COUNTIF(MesFeries,WORKDAY.INTL($A$1-1,$A35,N$4))&gt;0,"Férié",WORKDAY.INTL($A$1-1,$A35,N$4)))</f>
        <v>45491</v>
      </c>
      <c r="O35" s="24">
        <f>IF(MOD($A35-1,O$3)&lt;&gt;0,"-",IF(COUNTIF(MesFeries,WORKDAY.INTL($A$1-1,$A35,O$4))&gt;0,"Férié",WORKDAY.INTL($A$1-1,$A35,O$4)))</f>
        <v>45492</v>
      </c>
      <c r="P35" s="20"/>
    </row>
    <row r="36" spans="1:16" x14ac:dyDescent="0.25">
      <c r="A36" s="17">
        <f t="shared" si="0"/>
        <v>30</v>
      </c>
      <c r="B36" s="18">
        <f t="shared" si="1"/>
        <v>45495</v>
      </c>
      <c r="C36" s="18">
        <f t="shared" si="2"/>
        <v>45501</v>
      </c>
      <c r="D36" s="4">
        <f>IF(AND(D$6&gt;=B36,D$6&lt;=C36),D$6,IF(AND(D$6+((COUNTIF(D$6:D35,"&gt;0")-1)*D$3*7)&gt;=B36,D$6+((COUNTIF(D$6:D35,"&gt;0")-1)*D$3*7)&lt;=C36),D$6+((COUNTIF(D$6:D35,"&gt;0")-1)*D$3*7),""))</f>
        <v>45495</v>
      </c>
      <c r="E36" s="4" t="str">
        <f>IF(AND(E$6&gt;=$B36,E$6&lt;=$C36),E$6,IF(AND(E$6+((COUNTIF(E$6:E35,"&gt;0")-1)*E$3*7)&gt;=$B36,E$6+((COUNTIF(E$6:E35,"&gt;0")-1)*E$3*7)&lt;=$C36),E$6+((COUNTIF(E$6:E35,"&gt;0")-1)*E$3*7),""))</f>
        <v/>
      </c>
      <c r="F36" s="4" t="str">
        <f>IF(AND(F$6&gt;=$B36,F$6&lt;=$C36),F$6,IF(AND(F$6+((COUNTIF(F$6:F35,"&gt;0")-1)*F$3*7)&gt;=$B36,F$6+((COUNTIF(F$6:F35,"&gt;0")-1)*F$3*7)&lt;=$C36),F$6+((COUNTIF(F$6:F35,"&gt;0")-1)*F$3*7),""))</f>
        <v/>
      </c>
      <c r="G36" s="4" t="str">
        <f>IF(AND(G$6&gt;=$B36,G$6&lt;=$C36),G$6,IF(AND(G$6+((COUNTIF(G$6:G35,"&gt;0")-1)*G$3*7)&gt;=$B36,G$6+((COUNTIF(G$6:G35,"&gt;0")-1)*G$3*7)&lt;=$C36),G$6+((COUNTIF(G$6:G35,"&gt;0")-1)*G$3*7),""))</f>
        <v/>
      </c>
      <c r="H36" s="4" t="str">
        <f>IF(AND(H$6&gt;=$B36,H$6&lt;=$C36),H$6,IF(AND(H$6+((COUNTIF(H$6:H35,"&gt;0")-1)*H$3*7)&gt;=$B36,H$6+((COUNTIF(H$6:H35,"&gt;0")-1)*H$3*7)&lt;=$C36),H$6+((COUNTIF(H$6:H35,"&gt;0")-1)*H$3*7),""))</f>
        <v/>
      </c>
      <c r="K36" s="24" t="str">
        <f>IF(MOD($A36-1,K$3)&lt;&gt;0,"-",IF(COUNTIF(MesFeries,WORKDAY.INTL($A$1-1,$A36,K$4))&gt;0,"Férié",WORKDAY.INTL($A$1-1,$A36,K$4)))</f>
        <v>-</v>
      </c>
      <c r="L36" s="24" t="str">
        <f>IF(MOD($A36-1,L$3)&lt;&gt;0,"-",IF(COUNTIF(MesFeries,WORKDAY.INTL($A$1-1,$A36,L$4))&gt;0,"Férié",WORKDAY.INTL($A$1-1,$A36,L$4)))</f>
        <v>-</v>
      </c>
      <c r="M36" s="24" t="str">
        <f>IF(MOD($A36-1,M$3)&lt;&gt;0,"-",IF(COUNTIF(MesFeries,WORKDAY.INTL($A$1-1,$A36,M$4))&gt;0,"Férié",WORKDAY.INTL($A$1-1,$A36,M$4)))</f>
        <v>-</v>
      </c>
      <c r="N36" s="24" t="str">
        <f>IF(MOD($A36-1,N$3)&lt;&gt;0,"-",IF(COUNTIF(MesFeries,WORKDAY.INTL($A$1-1,$A36,N$4))&gt;0,"Férié",WORKDAY.INTL($A$1-1,$A36,N$4)))</f>
        <v>-</v>
      </c>
      <c r="O36" s="24" t="str">
        <f>IF(MOD($A36-1,O$3)&lt;&gt;0,"-",IF(COUNTIF(MesFeries,WORKDAY.INTL($A$1-1,$A36,O$4))&gt;0,"Férié",WORKDAY.INTL($A$1-1,$A36,O$4)))</f>
        <v>-</v>
      </c>
      <c r="P36" s="20"/>
    </row>
    <row r="37" spans="1:16" x14ac:dyDescent="0.25">
      <c r="A37" s="17">
        <f>A36+1</f>
        <v>31</v>
      </c>
      <c r="B37" s="18">
        <f t="shared" si="1"/>
        <v>45502</v>
      </c>
      <c r="C37" s="18">
        <f t="shared" si="2"/>
        <v>45508</v>
      </c>
      <c r="D37" s="4" t="str">
        <f>IF(AND(D$6&gt;=B37,D$6&lt;=C37),D$6,IF(AND(D$6+((COUNTIF(D$6:D36,"&gt;0")-1)*D$3*7)&gt;=B37,D$6+((COUNTIF(D$6:D36,"&gt;0")-1)*D$3*7)&lt;=C37),D$6+((COUNTIF(D$6:D36,"&gt;0")-1)*D$3*7),""))</f>
        <v/>
      </c>
      <c r="E37" s="4" t="str">
        <f>IF(AND(E$6&gt;=$B37,E$6&lt;=$C37),E$6,IF(AND(E$6+((COUNTIF(E$6:E36,"&gt;0")-1)*E$3*7)&gt;=$B37,E$6+((COUNTIF(E$6:E36,"&gt;0")-1)*E$3*7)&lt;=$C37),E$6+((COUNTIF(E$6:E36,"&gt;0")-1)*E$3*7),""))</f>
        <v/>
      </c>
      <c r="F37" s="4">
        <f>IF(AND(F$6&gt;=$B37,F$6&lt;=$C37),F$6,IF(AND(F$6+((COUNTIF(F$6:F36,"&gt;0")-1)*F$3*7)&gt;=$B37,F$6+((COUNTIF(F$6:F36,"&gt;0")-1)*F$3*7)&lt;=$C37),F$6+((COUNTIF(F$6:F36,"&gt;0")-1)*F$3*7),""))</f>
        <v>45504</v>
      </c>
      <c r="G37" s="4" t="str">
        <f>IF(AND(G$6&gt;=$B37,G$6&lt;=$C37),G$6,IF(AND(G$6+((COUNTIF(G$6:G36,"&gt;0")-1)*G$3*7)&gt;=$B37,G$6+((COUNTIF(G$6:G36,"&gt;0")-1)*G$3*7)&lt;=$C37),G$6+((COUNTIF(G$6:G36,"&gt;0")-1)*G$3*7),""))</f>
        <v/>
      </c>
      <c r="H37" s="4" t="str">
        <f>IF(AND(H$6&gt;=$B37,H$6&lt;=$C37),H$6,IF(AND(H$6+((COUNTIF(H$6:H36,"&gt;0")-1)*H$3*7)&gt;=$B37,H$6+((COUNTIF(H$6:H36,"&gt;0")-1)*H$3*7)&lt;=$C37),H$6+((COUNTIF(H$6:H36,"&gt;0")-1)*H$3*7),""))</f>
        <v/>
      </c>
      <c r="K37" s="24" t="str">
        <f>IF(MOD($A37-1,K$3)&lt;&gt;0,"-",IF(COUNTIF(MesFeries,WORKDAY.INTL($A$1-1,$A37,K$4))&gt;0,"Férié",WORKDAY.INTL($A$1-1,$A37,K$4)))</f>
        <v>-</v>
      </c>
      <c r="L37" s="24" t="str">
        <f>IF(MOD($A37-1,L$3)&lt;&gt;0,"-",IF(COUNTIF(MesFeries,WORKDAY.INTL($A$1-1,$A37,L$4))&gt;0,"Férié",WORKDAY.INTL($A$1-1,$A37,L$4)))</f>
        <v>-</v>
      </c>
      <c r="M37" s="24">
        <f>IF(MOD($A37-1,M$3)&lt;&gt;0,"-",IF(COUNTIF(MesFeries,WORKDAY.INTL($A$1-1,$A37,M$4))&gt;0,"Férié",WORKDAY.INTL($A$1-1,$A37,M$4)))</f>
        <v>45504</v>
      </c>
      <c r="N37" s="24" t="str">
        <f>IF(MOD($A37-1,N$3)&lt;&gt;0,"-",IF(COUNTIF(MesFeries,WORKDAY.INTL($A$1-1,$A37,N$4))&gt;0,"Férié",WORKDAY.INTL($A$1-1,$A37,N$4)))</f>
        <v>-</v>
      </c>
      <c r="O37" s="24" t="str">
        <f>IF(MOD($A37-1,O$3)&lt;&gt;0,"-",IF(COUNTIF(MesFeries,WORKDAY.INTL($A$1-1,$A37,O$4))&gt;0,"Férié",WORKDAY.INTL($A$1-1,$A37,O$4)))</f>
        <v>-</v>
      </c>
      <c r="P37" s="20"/>
    </row>
    <row r="38" spans="1:16" x14ac:dyDescent="0.25">
      <c r="A38" s="17">
        <f t="shared" si="0"/>
        <v>32</v>
      </c>
      <c r="B38" s="18">
        <f t="shared" si="1"/>
        <v>45509</v>
      </c>
      <c r="C38" s="18">
        <f t="shared" si="2"/>
        <v>45515</v>
      </c>
      <c r="D38" s="4" t="str">
        <f>IF(AND(D$6&gt;=B38,D$6&lt;=C38),D$6,IF(AND(D$6+((COUNTIF(D$6:D37,"&gt;0")-1)*D$3*7)&gt;=B38,D$6+((COUNTIF(D$6:D37,"&gt;0")-1)*D$3*7)&lt;=C38),D$6+((COUNTIF(D$6:D37,"&gt;0")-1)*D$3*7),""))</f>
        <v/>
      </c>
      <c r="E38" s="4" t="str">
        <f>IF(AND(E$6&gt;=$B38,E$6&lt;=$C38),E$6,IF(AND(E$6+((COUNTIF(E$6:E37,"&gt;0")-1)*E$3*7)&gt;=$B38,E$6+((COUNTIF(E$6:E37,"&gt;0")-1)*E$3*7)&lt;=$C38),E$6+((COUNTIF(E$6:E37,"&gt;0")-1)*E$3*7),""))</f>
        <v/>
      </c>
      <c r="F38" s="4" t="str">
        <f>IF(AND(F$6&gt;=$B38,F$6&lt;=$C38),F$6,IF(AND(F$6+((COUNTIF(F$6:F37,"&gt;0")-1)*F$3*7)&gt;=$B38,F$6+((COUNTIF(F$6:F37,"&gt;0")-1)*F$3*7)&lt;=$C38),F$6+((COUNTIF(F$6:F37,"&gt;0")-1)*F$3*7),""))</f>
        <v/>
      </c>
      <c r="G38" s="4" t="str">
        <f>IF(AND(G$6&gt;=$B38,G$6&lt;=$C38),G$6,IF(AND(G$6+((COUNTIF(G$6:G37,"&gt;0")-1)*G$3*7)&gt;=$B38,G$6+((COUNTIF(G$6:G37,"&gt;0")-1)*G$3*7)&lt;=$C38),G$6+((COUNTIF(G$6:G37,"&gt;0")-1)*G$3*7),""))</f>
        <v/>
      </c>
      <c r="H38" s="4" t="str">
        <f>IF(AND(H$6&gt;=$B38,H$6&lt;=$C38),H$6,IF(AND(H$6+((COUNTIF(H$6:H37,"&gt;0")-1)*H$3*7)&gt;=$B38,H$6+((COUNTIF(H$6:H37,"&gt;0")-1)*H$3*7)&lt;=$C38),H$6+((COUNTIF(H$6:H37,"&gt;0")-1)*H$3*7),""))</f>
        <v/>
      </c>
      <c r="K38" s="24" t="str">
        <f>IF(MOD($A38-1,K$3)&lt;&gt;0,"-",IF(COUNTIF(MesFeries,WORKDAY.INTL($A$1-1,$A38,K$4))&gt;0,"Férié",WORKDAY.INTL($A$1-1,$A38,K$4)))</f>
        <v>-</v>
      </c>
      <c r="L38" s="24" t="str">
        <f>IF(MOD($A38-1,L$3)&lt;&gt;0,"-",IF(COUNTIF(MesFeries,WORKDAY.INTL($A$1-1,$A38,L$4))&gt;0,"Férié",WORKDAY.INTL($A$1-1,$A38,L$4)))</f>
        <v>-</v>
      </c>
      <c r="M38" s="24" t="str">
        <f>IF(MOD($A38-1,M$3)&lt;&gt;0,"-",IF(COUNTIF(MesFeries,WORKDAY.INTL($A$1-1,$A38,M$4))&gt;0,"Férié",WORKDAY.INTL($A$1-1,$A38,M$4)))</f>
        <v>-</v>
      </c>
      <c r="N38" s="24" t="str">
        <f>IF(MOD($A38-1,N$3)&lt;&gt;0,"-",IF(COUNTIF(MesFeries,WORKDAY.INTL($A$1-1,$A38,N$4))&gt;0,"Férié",WORKDAY.INTL($A$1-1,$A38,N$4)))</f>
        <v>-</v>
      </c>
      <c r="O38" s="24" t="str">
        <f>IF(MOD($A38-1,O$3)&lt;&gt;0,"-",IF(COUNTIF(MesFeries,WORKDAY.INTL($A$1-1,$A38,O$4))&gt;0,"Férié",WORKDAY.INTL($A$1-1,$A38,O$4)))</f>
        <v>-</v>
      </c>
      <c r="P38" s="20"/>
    </row>
    <row r="39" spans="1:16" x14ac:dyDescent="0.25">
      <c r="A39" s="17">
        <f t="shared" si="0"/>
        <v>33</v>
      </c>
      <c r="B39" s="18">
        <f t="shared" si="1"/>
        <v>45516</v>
      </c>
      <c r="C39" s="18">
        <f t="shared" si="2"/>
        <v>45522</v>
      </c>
      <c r="D39" s="4" t="str">
        <f>IF(AND(D$6&gt;=B39,D$6&lt;=C39),D$6,IF(AND(D$6+((COUNTIF(D$6:D38,"&gt;0")-1)*D$3*7)&gt;=B39,D$6+((COUNTIF(D$6:D38,"&gt;0")-1)*D$3*7)&lt;=C39),D$6+((COUNTIF(D$6:D38,"&gt;0")-1)*D$3*7),""))</f>
        <v/>
      </c>
      <c r="E39" s="4">
        <f>IF(AND(E$6&gt;=$B39,E$6&lt;=$C39),E$6,IF(AND(E$6+((COUNTIF(E$6:E38,"&gt;0")-1)*E$3*7)&gt;=$B39,E$6+((COUNTIF(E$6:E38,"&gt;0")-1)*E$3*7)&lt;=$C39),E$6+((COUNTIF(E$6:E38,"&gt;0")-1)*E$3*7),""))</f>
        <v>45517</v>
      </c>
      <c r="F39" s="4">
        <f>IF(AND(F$6&gt;=$B39,F$6&lt;=$C39),F$6,IF(AND(F$6+((COUNTIF(F$6:F38,"&gt;0")-1)*F$3*7)&gt;=$B39,F$6+((COUNTIF(F$6:F38,"&gt;0")-1)*F$3*7)&lt;=$C39),F$6+((COUNTIF(F$6:F38,"&gt;0")-1)*F$3*7),""))</f>
        <v>45518</v>
      </c>
      <c r="G39" s="4">
        <f>IF(AND(G$6&gt;=$B39,G$6&lt;=$C39),G$6,IF(AND(G$6+((COUNTIF(G$6:G38,"&gt;0")-1)*G$3*7)&gt;=$B39,G$6+((COUNTIF(G$6:G38,"&gt;0")-1)*G$3*7)&lt;=$C39),G$6+((COUNTIF(G$6:G38,"&gt;0")-1)*G$3*7),""))</f>
        <v>45519</v>
      </c>
      <c r="H39" s="4">
        <f>IF(AND(H$6&gt;=$B39,H$6&lt;=$C39),H$6,IF(AND(H$6+((COUNTIF(H$6:H38,"&gt;0")-1)*H$3*7)&gt;=$B39,H$6+((COUNTIF(H$6:H38,"&gt;0")-1)*H$3*7)&lt;=$C39),H$6+((COUNTIF(H$6:H38,"&gt;0")-1)*H$3*7),""))</f>
        <v>45520</v>
      </c>
      <c r="K39" s="24">
        <f>IF(MOD($A39-1,K$3)&lt;&gt;0,"-",IF(COUNTIF(MesFeries,WORKDAY.INTL($A$1-1,$A39,K$4))&gt;0,"Férié",WORKDAY.INTL($A$1-1,$A39,K$4)))</f>
        <v>45516</v>
      </c>
      <c r="L39" s="24">
        <f>IF(MOD($A39-1,L$3)&lt;&gt;0,"-",IF(COUNTIF(MesFeries,WORKDAY.INTL($A$1-1,$A39,L$4))&gt;0,"Férié",WORKDAY.INTL($A$1-1,$A39,L$4)))</f>
        <v>45517</v>
      </c>
      <c r="M39" s="24">
        <f>IF(MOD($A39-1,M$3)&lt;&gt;0,"-",IF(COUNTIF(MesFeries,WORKDAY.INTL($A$1-1,$A39,M$4))&gt;0,"Férié",WORKDAY.INTL($A$1-1,$A39,M$4)))</f>
        <v>45518</v>
      </c>
      <c r="N39" s="24" t="str">
        <f>IF(MOD($A39-1,N$3)&lt;&gt;0,"-",IF(COUNTIF(MesFeries,WORKDAY.INTL($A$1-1,$A39,N$4))&gt;0,"Férié",WORKDAY.INTL($A$1-1,$A39,N$4)))</f>
        <v>Férié</v>
      </c>
      <c r="O39" s="24">
        <f>IF(MOD($A39-1,O$3)&lt;&gt;0,"-",IF(COUNTIF(MesFeries,WORKDAY.INTL($A$1-1,$A39,O$4))&gt;0,"Férié",WORKDAY.INTL($A$1-1,$A39,O$4)))</f>
        <v>45520</v>
      </c>
      <c r="P39" s="20"/>
    </row>
    <row r="40" spans="1:16" x14ac:dyDescent="0.25">
      <c r="A40" s="17">
        <f t="shared" si="0"/>
        <v>34</v>
      </c>
      <c r="B40" s="18">
        <f t="shared" si="1"/>
        <v>45523</v>
      </c>
      <c r="C40" s="18">
        <f t="shared" si="2"/>
        <v>45529</v>
      </c>
      <c r="D40" s="4">
        <f>IF(AND(D$6&gt;=B40,D$6&lt;=C40),D$6,IF(AND(D$6+((COUNTIF(D$6:D39,"&gt;0")-1)*D$3*7)&gt;=B40,D$6+((COUNTIF(D$6:D39,"&gt;0")-1)*D$3*7)&lt;=C40),D$6+((COUNTIF(D$6:D39,"&gt;0")-1)*D$3*7),""))</f>
        <v>45523</v>
      </c>
      <c r="E40" s="4" t="str">
        <f>IF(AND(E$6&gt;=$B40,E$6&lt;=$C40),E$6,IF(AND(E$6+((COUNTIF(E$6:E39,"&gt;0")-1)*E$3*7)&gt;=$B40,E$6+((COUNTIF(E$6:E39,"&gt;0")-1)*E$3*7)&lt;=$C40),E$6+((COUNTIF(E$6:E39,"&gt;0")-1)*E$3*7),""))</f>
        <v/>
      </c>
      <c r="F40" s="4" t="str">
        <f>IF(AND(F$6&gt;=$B40,F$6&lt;=$C40),F$6,IF(AND(F$6+((COUNTIF(F$6:F39,"&gt;0")-1)*F$3*7)&gt;=$B40,F$6+((COUNTIF(F$6:F39,"&gt;0")-1)*F$3*7)&lt;=$C40),F$6+((COUNTIF(F$6:F39,"&gt;0")-1)*F$3*7),""))</f>
        <v/>
      </c>
      <c r="G40" s="4" t="str">
        <f>IF(AND(G$6&gt;=$B40,G$6&lt;=$C40),G$6,IF(AND(G$6+((COUNTIF(G$6:G39,"&gt;0")-1)*G$3*7)&gt;=$B40,G$6+((COUNTIF(G$6:G39,"&gt;0")-1)*G$3*7)&lt;=$C40),G$6+((COUNTIF(G$6:G39,"&gt;0")-1)*G$3*7),""))</f>
        <v/>
      </c>
      <c r="H40" s="4" t="str">
        <f>IF(AND(H$6&gt;=$B40,H$6&lt;=$C40),H$6,IF(AND(H$6+((COUNTIF(H$6:H39,"&gt;0")-1)*H$3*7)&gt;=$B40,H$6+((COUNTIF(H$6:H39,"&gt;0")-1)*H$3*7)&lt;=$C40),H$6+((COUNTIF(H$6:H39,"&gt;0")-1)*H$3*7),""))</f>
        <v/>
      </c>
      <c r="K40" s="24" t="str">
        <f>IF(MOD($A40-1,K$3)&lt;&gt;0,"-",IF(COUNTIF(MesFeries,WORKDAY.INTL($A$1-1,$A40,K$4))&gt;0,"Férié",WORKDAY.INTL($A$1-1,$A40,K$4)))</f>
        <v>-</v>
      </c>
      <c r="L40" s="24" t="str">
        <f>IF(MOD($A40-1,L$3)&lt;&gt;0,"-",IF(COUNTIF(MesFeries,WORKDAY.INTL($A$1-1,$A40,L$4))&gt;0,"Férié",WORKDAY.INTL($A$1-1,$A40,L$4)))</f>
        <v>-</v>
      </c>
      <c r="M40" s="24" t="str">
        <f>IF(MOD($A40-1,M$3)&lt;&gt;0,"-",IF(COUNTIF(MesFeries,WORKDAY.INTL($A$1-1,$A40,M$4))&gt;0,"Férié",WORKDAY.INTL($A$1-1,$A40,M$4)))</f>
        <v>-</v>
      </c>
      <c r="N40" s="24" t="str">
        <f>IF(MOD($A40-1,N$3)&lt;&gt;0,"-",IF(COUNTIF(MesFeries,WORKDAY.INTL($A$1-1,$A40,N$4))&gt;0,"Férié",WORKDAY.INTL($A$1-1,$A40,N$4)))</f>
        <v>-</v>
      </c>
      <c r="O40" s="24" t="str">
        <f>IF(MOD($A40-1,O$3)&lt;&gt;0,"-",IF(COUNTIF(MesFeries,WORKDAY.INTL($A$1-1,$A40,O$4))&gt;0,"Férié",WORKDAY.INTL($A$1-1,$A40,O$4)))</f>
        <v>-</v>
      </c>
      <c r="P40" s="20"/>
    </row>
    <row r="41" spans="1:16" x14ac:dyDescent="0.25">
      <c r="A41" s="17">
        <f t="shared" si="0"/>
        <v>35</v>
      </c>
      <c r="B41" s="18">
        <f t="shared" si="1"/>
        <v>45530</v>
      </c>
      <c r="C41" s="18">
        <f t="shared" si="2"/>
        <v>45536</v>
      </c>
      <c r="D41" s="4" t="str">
        <f>IF(AND(D$6&gt;=B41,D$6&lt;=C41),D$6,IF(AND(D$6+((COUNTIF(D$6:D40,"&gt;0")-1)*D$3*7)&gt;=B41,D$6+((COUNTIF(D$6:D40,"&gt;0")-1)*D$3*7)&lt;=C41),D$6+((COUNTIF(D$6:D40,"&gt;0")-1)*D$3*7),""))</f>
        <v/>
      </c>
      <c r="E41" s="4" t="str">
        <f>IF(AND(E$6&gt;=$B41,E$6&lt;=$C41),E$6,IF(AND(E$6+((COUNTIF(E$6:E40,"&gt;0")-1)*E$3*7)&gt;=$B41,E$6+((COUNTIF(E$6:E40,"&gt;0")-1)*E$3*7)&lt;=$C41),E$6+((COUNTIF(E$6:E40,"&gt;0")-1)*E$3*7),""))</f>
        <v/>
      </c>
      <c r="F41" s="4">
        <f>IF(AND(F$6&gt;=$B41,F$6&lt;=$C41),F$6,IF(AND(F$6+((COUNTIF(F$6:F40,"&gt;0")-1)*F$3*7)&gt;=$B41,F$6+((COUNTIF(F$6:F40,"&gt;0")-1)*F$3*7)&lt;=$C41),F$6+((COUNTIF(F$6:F40,"&gt;0")-1)*F$3*7),""))</f>
        <v>45532</v>
      </c>
      <c r="G41" s="4" t="str">
        <f>IF(AND(G$6&gt;=$B41,G$6&lt;=$C41),G$6,IF(AND(G$6+((COUNTIF(G$6:G40,"&gt;0")-1)*G$3*7)&gt;=$B41,G$6+((COUNTIF(G$6:G40,"&gt;0")-1)*G$3*7)&lt;=$C41),G$6+((COUNTIF(G$6:G40,"&gt;0")-1)*G$3*7),""))</f>
        <v/>
      </c>
      <c r="H41" s="4" t="str">
        <f>IF(AND(H$6&gt;=$B41,H$6&lt;=$C41),H$6,IF(AND(H$6+((COUNTIF(H$6:H40,"&gt;0")-1)*H$3*7)&gt;=$B41,H$6+((COUNTIF(H$6:H40,"&gt;0")-1)*H$3*7)&lt;=$C41),H$6+((COUNTIF(H$6:H40,"&gt;0")-1)*H$3*7),""))</f>
        <v/>
      </c>
      <c r="K41" s="24" t="str">
        <f>IF(MOD($A41-1,K$3)&lt;&gt;0,"-",IF(COUNTIF(MesFeries,WORKDAY.INTL($A$1-1,$A41,K$4))&gt;0,"Férié",WORKDAY.INTL($A$1-1,$A41,K$4)))</f>
        <v>-</v>
      </c>
      <c r="L41" s="24" t="str">
        <f>IF(MOD($A41-1,L$3)&lt;&gt;0,"-",IF(COUNTIF(MesFeries,WORKDAY.INTL($A$1-1,$A41,L$4))&gt;0,"Férié",WORKDAY.INTL($A$1-1,$A41,L$4)))</f>
        <v>-</v>
      </c>
      <c r="M41" s="24">
        <f>IF(MOD($A41-1,M$3)&lt;&gt;0,"-",IF(COUNTIF(MesFeries,WORKDAY.INTL($A$1-1,$A41,M$4))&gt;0,"Férié",WORKDAY.INTL($A$1-1,$A41,M$4)))</f>
        <v>45532</v>
      </c>
      <c r="N41" s="24" t="str">
        <f>IF(MOD($A41-1,N$3)&lt;&gt;0,"-",IF(COUNTIF(MesFeries,WORKDAY.INTL($A$1-1,$A41,N$4))&gt;0,"Férié",WORKDAY.INTL($A$1-1,$A41,N$4)))</f>
        <v>-</v>
      </c>
      <c r="O41" s="24" t="str">
        <f>IF(MOD($A41-1,O$3)&lt;&gt;0,"-",IF(COUNTIF(MesFeries,WORKDAY.INTL($A$1-1,$A41,O$4))&gt;0,"Férié",WORKDAY.INTL($A$1-1,$A41,O$4)))</f>
        <v>-</v>
      </c>
      <c r="P41" s="20"/>
    </row>
    <row r="42" spans="1:16" x14ac:dyDescent="0.25">
      <c r="A42" s="17">
        <f t="shared" si="0"/>
        <v>36</v>
      </c>
      <c r="B42" s="18">
        <f t="shared" si="1"/>
        <v>45537</v>
      </c>
      <c r="C42" s="18">
        <f t="shared" si="2"/>
        <v>45543</v>
      </c>
      <c r="D42" s="4" t="str">
        <f>IF(AND(D$6&gt;=B42,D$6&lt;=C42),D$6,IF(AND(D$6+((COUNTIF(D$6:D41,"&gt;0")-1)*D$3*7)&gt;=B42,D$6+((COUNTIF(D$6:D41,"&gt;0")-1)*D$3*7)&lt;=C42),D$6+((COUNTIF(D$6:D41,"&gt;0")-1)*D$3*7),""))</f>
        <v/>
      </c>
      <c r="E42" s="4" t="str">
        <f>IF(AND(E$6&gt;=$B42,E$6&lt;=$C42),E$6,IF(AND(E$6+((COUNTIF(E$6:E41,"&gt;0")-1)*E$3*7)&gt;=$B42,E$6+((COUNTIF(E$6:E41,"&gt;0")-1)*E$3*7)&lt;=$C42),E$6+((COUNTIF(E$6:E41,"&gt;0")-1)*E$3*7),""))</f>
        <v/>
      </c>
      <c r="F42" s="4" t="str">
        <f>IF(AND(F$6&gt;=$B42,F$6&lt;=$C42),F$6,IF(AND(F$6+((COUNTIF(F$6:F41,"&gt;0")-1)*F$3*7)&gt;=$B42,F$6+((COUNTIF(F$6:F41,"&gt;0")-1)*F$3*7)&lt;=$C42),F$6+((COUNTIF(F$6:F41,"&gt;0")-1)*F$3*7),""))</f>
        <v/>
      </c>
      <c r="G42" s="4" t="str">
        <f>IF(AND(G$6&gt;=$B42,G$6&lt;=$C42),G$6,IF(AND(G$6+((COUNTIF(G$6:G41,"&gt;0")-1)*G$3*7)&gt;=$B42,G$6+((COUNTIF(G$6:G41,"&gt;0")-1)*G$3*7)&lt;=$C42),G$6+((COUNTIF(G$6:G41,"&gt;0")-1)*G$3*7),""))</f>
        <v/>
      </c>
      <c r="H42" s="4" t="str">
        <f>IF(AND(H$6&gt;=$B42,H$6&lt;=$C42),H$6,IF(AND(H$6+((COUNTIF(H$6:H41,"&gt;0")-1)*H$3*7)&gt;=$B42,H$6+((COUNTIF(H$6:H41,"&gt;0")-1)*H$3*7)&lt;=$C42),H$6+((COUNTIF(H$6:H41,"&gt;0")-1)*H$3*7),""))</f>
        <v/>
      </c>
      <c r="K42" s="24" t="str">
        <f>IF(MOD($A42-1,K$3)&lt;&gt;0,"-",IF(COUNTIF(MesFeries,WORKDAY.INTL($A$1-1,$A42,K$4))&gt;0,"Férié",WORKDAY.INTL($A$1-1,$A42,K$4)))</f>
        <v>-</v>
      </c>
      <c r="L42" s="24" t="str">
        <f>IF(MOD($A42-1,L$3)&lt;&gt;0,"-",IF(COUNTIF(MesFeries,WORKDAY.INTL($A$1-1,$A42,L$4))&gt;0,"Férié",WORKDAY.INTL($A$1-1,$A42,L$4)))</f>
        <v>-</v>
      </c>
      <c r="M42" s="24" t="str">
        <f>IF(MOD($A42-1,M$3)&lt;&gt;0,"-",IF(COUNTIF(MesFeries,WORKDAY.INTL($A$1-1,$A42,M$4))&gt;0,"Férié",WORKDAY.INTL($A$1-1,$A42,M$4)))</f>
        <v>-</v>
      </c>
      <c r="N42" s="24" t="str">
        <f>IF(MOD($A42-1,N$3)&lt;&gt;0,"-",IF(COUNTIF(MesFeries,WORKDAY.INTL($A$1-1,$A42,N$4))&gt;0,"Férié",WORKDAY.INTL($A$1-1,$A42,N$4)))</f>
        <v>-</v>
      </c>
      <c r="O42" s="24" t="str">
        <f>IF(MOD($A42-1,O$3)&lt;&gt;0,"-",IF(COUNTIF(MesFeries,WORKDAY.INTL($A$1-1,$A42,O$4))&gt;0,"Férié",WORKDAY.INTL($A$1-1,$A42,O$4)))</f>
        <v>-</v>
      </c>
      <c r="P42" s="20"/>
    </row>
    <row r="43" spans="1:16" x14ac:dyDescent="0.25">
      <c r="A43" s="17">
        <f t="shared" si="0"/>
        <v>37</v>
      </c>
      <c r="B43" s="18">
        <f t="shared" si="1"/>
        <v>45544</v>
      </c>
      <c r="C43" s="18">
        <f t="shared" si="2"/>
        <v>45550</v>
      </c>
      <c r="D43" s="4" t="str">
        <f>IF(AND(D$6&gt;=B43,D$6&lt;=C43),D$6,IF(AND(D$6+((COUNTIF(D$6:D42,"&gt;0")-1)*D$3*7)&gt;=B43,D$6+((COUNTIF(D$6:D42,"&gt;0")-1)*D$3*7)&lt;=C43),D$6+((COUNTIF(D$6:D42,"&gt;0")-1)*D$3*7),""))</f>
        <v/>
      </c>
      <c r="E43" s="4">
        <f>IF(AND(E$6&gt;=$B43,E$6&lt;=$C43),E$6,IF(AND(E$6+((COUNTIF(E$6:E42,"&gt;0")-1)*E$3*7)&gt;=$B43,E$6+((COUNTIF(E$6:E42,"&gt;0")-1)*E$3*7)&lt;=$C43),E$6+((COUNTIF(E$6:E42,"&gt;0")-1)*E$3*7),""))</f>
        <v>45545</v>
      </c>
      <c r="F43" s="4">
        <f>IF(AND(F$6&gt;=$B43,F$6&lt;=$C43),F$6,IF(AND(F$6+((COUNTIF(F$6:F42,"&gt;0")-1)*F$3*7)&gt;=$B43,F$6+((COUNTIF(F$6:F42,"&gt;0")-1)*F$3*7)&lt;=$C43),F$6+((COUNTIF(F$6:F42,"&gt;0")-1)*F$3*7),""))</f>
        <v>45546</v>
      </c>
      <c r="G43" s="4">
        <f>IF(AND(G$6&gt;=$B43,G$6&lt;=$C43),G$6,IF(AND(G$6+((COUNTIF(G$6:G42,"&gt;0")-1)*G$3*7)&gt;=$B43,G$6+((COUNTIF(G$6:G42,"&gt;0")-1)*G$3*7)&lt;=$C43),G$6+((COUNTIF(G$6:G42,"&gt;0")-1)*G$3*7),""))</f>
        <v>45547</v>
      </c>
      <c r="H43" s="4">
        <f>IF(AND(H$6&gt;=$B43,H$6&lt;=$C43),H$6,IF(AND(H$6+((COUNTIF(H$6:H42,"&gt;0")-1)*H$3*7)&gt;=$B43,H$6+((COUNTIF(H$6:H42,"&gt;0")-1)*H$3*7)&lt;=$C43),H$6+((COUNTIF(H$6:H42,"&gt;0")-1)*H$3*7),""))</f>
        <v>45548</v>
      </c>
      <c r="K43" s="24">
        <f>IF(MOD($A43-1,K$3)&lt;&gt;0,"-",IF(COUNTIF(MesFeries,WORKDAY.INTL($A$1-1,$A43,K$4))&gt;0,"Férié",WORKDAY.INTL($A$1-1,$A43,K$4)))</f>
        <v>45544</v>
      </c>
      <c r="L43" s="24">
        <f>IF(MOD($A43-1,L$3)&lt;&gt;0,"-",IF(COUNTIF(MesFeries,WORKDAY.INTL($A$1-1,$A43,L$4))&gt;0,"Férié",WORKDAY.INTL($A$1-1,$A43,L$4)))</f>
        <v>45545</v>
      </c>
      <c r="M43" s="24">
        <f>IF(MOD($A43-1,M$3)&lt;&gt;0,"-",IF(COUNTIF(MesFeries,WORKDAY.INTL($A$1-1,$A43,M$4))&gt;0,"Férié",WORKDAY.INTL($A$1-1,$A43,M$4)))</f>
        <v>45546</v>
      </c>
      <c r="N43" s="24">
        <f>IF(MOD($A43-1,N$3)&lt;&gt;0,"-",IF(COUNTIF(MesFeries,WORKDAY.INTL($A$1-1,$A43,N$4))&gt;0,"Férié",WORKDAY.INTL($A$1-1,$A43,N$4)))</f>
        <v>45547</v>
      </c>
      <c r="O43" s="24">
        <f>IF(MOD($A43-1,O$3)&lt;&gt;0,"-",IF(COUNTIF(MesFeries,WORKDAY.INTL($A$1-1,$A43,O$4))&gt;0,"Férié",WORKDAY.INTL($A$1-1,$A43,O$4)))</f>
        <v>45548</v>
      </c>
      <c r="P43" s="20"/>
    </row>
    <row r="44" spans="1:16" x14ac:dyDescent="0.25">
      <c r="A44" s="17">
        <f t="shared" si="0"/>
        <v>38</v>
      </c>
      <c r="B44" s="18">
        <f t="shared" si="1"/>
        <v>45551</v>
      </c>
      <c r="C44" s="18">
        <f t="shared" si="2"/>
        <v>45557</v>
      </c>
      <c r="D44" s="4">
        <f>IF(AND(D$6&gt;=B44,D$6&lt;=C44),D$6,IF(AND(D$6+((COUNTIF(D$6:D43,"&gt;0")-1)*D$3*7)&gt;=B44,D$6+((COUNTIF(D$6:D43,"&gt;0")-1)*D$3*7)&lt;=C44),D$6+((COUNTIF(D$6:D43,"&gt;0")-1)*D$3*7),""))</f>
        <v>45551</v>
      </c>
      <c r="E44" s="4" t="str">
        <f>IF(AND(E$6&gt;=$B44,E$6&lt;=$C44),E$6,IF(AND(E$6+((COUNTIF(E$6:E43,"&gt;0")-1)*E$3*7)&gt;=$B44,E$6+((COUNTIF(E$6:E43,"&gt;0")-1)*E$3*7)&lt;=$C44),E$6+((COUNTIF(E$6:E43,"&gt;0")-1)*E$3*7),""))</f>
        <v/>
      </c>
      <c r="F44" s="4" t="str">
        <f>IF(AND(F$6&gt;=$B44,F$6&lt;=$C44),F$6,IF(AND(F$6+((COUNTIF(F$6:F43,"&gt;0")-1)*F$3*7)&gt;=$B44,F$6+((COUNTIF(F$6:F43,"&gt;0")-1)*F$3*7)&lt;=$C44),F$6+((COUNTIF(F$6:F43,"&gt;0")-1)*F$3*7),""))</f>
        <v/>
      </c>
      <c r="G44" s="4" t="str">
        <f>IF(AND(G$6&gt;=$B44,G$6&lt;=$C44),G$6,IF(AND(G$6+((COUNTIF(G$6:G43,"&gt;0")-1)*G$3*7)&gt;=$B44,G$6+((COUNTIF(G$6:G43,"&gt;0")-1)*G$3*7)&lt;=$C44),G$6+((COUNTIF(G$6:G43,"&gt;0")-1)*G$3*7),""))</f>
        <v/>
      </c>
      <c r="H44" s="4" t="str">
        <f>IF(AND(H$6&gt;=$B44,H$6&lt;=$C44),H$6,IF(AND(H$6+((COUNTIF(H$6:H43,"&gt;0")-1)*H$3*7)&gt;=$B44,H$6+((COUNTIF(H$6:H43,"&gt;0")-1)*H$3*7)&lt;=$C44),H$6+((COUNTIF(H$6:H43,"&gt;0")-1)*H$3*7),""))</f>
        <v/>
      </c>
      <c r="K44" s="24" t="str">
        <f>IF(MOD($A44-1,K$3)&lt;&gt;0,"-",IF(COUNTIF(MesFeries,WORKDAY.INTL($A$1-1,$A44,K$4))&gt;0,"Férié",WORKDAY.INTL($A$1-1,$A44,K$4)))</f>
        <v>-</v>
      </c>
      <c r="L44" s="24" t="str">
        <f>IF(MOD($A44-1,L$3)&lt;&gt;0,"-",IF(COUNTIF(MesFeries,WORKDAY.INTL($A$1-1,$A44,L$4))&gt;0,"Férié",WORKDAY.INTL($A$1-1,$A44,L$4)))</f>
        <v>-</v>
      </c>
      <c r="M44" s="24" t="str">
        <f>IF(MOD($A44-1,M$3)&lt;&gt;0,"-",IF(COUNTIF(MesFeries,WORKDAY.INTL($A$1-1,$A44,M$4))&gt;0,"Férié",WORKDAY.INTL($A$1-1,$A44,M$4)))</f>
        <v>-</v>
      </c>
      <c r="N44" s="24" t="str">
        <f>IF(MOD($A44-1,N$3)&lt;&gt;0,"-",IF(COUNTIF(MesFeries,WORKDAY.INTL($A$1-1,$A44,N$4))&gt;0,"Férié",WORKDAY.INTL($A$1-1,$A44,N$4)))</f>
        <v>-</v>
      </c>
      <c r="O44" s="24" t="str">
        <f>IF(MOD($A44-1,O$3)&lt;&gt;0,"-",IF(COUNTIF(MesFeries,WORKDAY.INTL($A$1-1,$A44,O$4))&gt;0,"Férié",WORKDAY.INTL($A$1-1,$A44,O$4)))</f>
        <v>-</v>
      </c>
      <c r="P44" s="20"/>
    </row>
    <row r="45" spans="1:16" x14ac:dyDescent="0.25">
      <c r="A45" s="17">
        <f t="shared" si="0"/>
        <v>39</v>
      </c>
      <c r="B45" s="18">
        <f t="shared" si="1"/>
        <v>45558</v>
      </c>
      <c r="C45" s="18">
        <f t="shared" si="2"/>
        <v>45564</v>
      </c>
      <c r="D45" s="4" t="str">
        <f>IF(AND(D$6&gt;=B45,D$6&lt;=C45),D$6,IF(AND(D$6+((COUNTIF(D$6:D44,"&gt;0")-1)*D$3*7)&gt;=B45,D$6+((COUNTIF(D$6:D44,"&gt;0")-1)*D$3*7)&lt;=C45),D$6+((COUNTIF(D$6:D44,"&gt;0")-1)*D$3*7),""))</f>
        <v/>
      </c>
      <c r="E45" s="4" t="str">
        <f>IF(AND(E$6&gt;=$B45,E$6&lt;=$C45),E$6,IF(AND(E$6+((COUNTIF(E$6:E44,"&gt;0")-1)*E$3*7)&gt;=$B45,E$6+((COUNTIF(E$6:E44,"&gt;0")-1)*E$3*7)&lt;=$C45),E$6+((COUNTIF(E$6:E44,"&gt;0")-1)*E$3*7),""))</f>
        <v/>
      </c>
      <c r="F45" s="4">
        <f>IF(AND(F$6&gt;=$B45,F$6&lt;=$C45),F$6,IF(AND(F$6+((COUNTIF(F$6:F44,"&gt;0")-1)*F$3*7)&gt;=$B45,F$6+((COUNTIF(F$6:F44,"&gt;0")-1)*F$3*7)&lt;=$C45),F$6+((COUNTIF(F$6:F44,"&gt;0")-1)*F$3*7),""))</f>
        <v>45560</v>
      </c>
      <c r="G45" s="4" t="str">
        <f>IF(AND(G$6&gt;=$B45,G$6&lt;=$C45),G$6,IF(AND(G$6+((COUNTIF(G$6:G44,"&gt;0")-1)*G$3*7)&gt;=$B45,G$6+((COUNTIF(G$6:G44,"&gt;0")-1)*G$3*7)&lt;=$C45),G$6+((COUNTIF(G$6:G44,"&gt;0")-1)*G$3*7),""))</f>
        <v/>
      </c>
      <c r="H45" s="4" t="str">
        <f>IF(AND(H$6&gt;=$B45,H$6&lt;=$C45),H$6,IF(AND(H$6+((COUNTIF(H$6:H44,"&gt;0")-1)*H$3*7)&gt;=$B45,H$6+((COUNTIF(H$6:H44,"&gt;0")-1)*H$3*7)&lt;=$C45),H$6+((COUNTIF(H$6:H44,"&gt;0")-1)*H$3*7),""))</f>
        <v/>
      </c>
      <c r="K45" s="24" t="str">
        <f>IF(MOD($A45-1,K$3)&lt;&gt;0,"-",IF(COUNTIF(MesFeries,WORKDAY.INTL($A$1-1,$A45,K$4))&gt;0,"Férié",WORKDAY.INTL($A$1-1,$A45,K$4)))</f>
        <v>-</v>
      </c>
      <c r="L45" s="24" t="str">
        <f>IF(MOD($A45-1,L$3)&lt;&gt;0,"-",IF(COUNTIF(MesFeries,WORKDAY.INTL($A$1-1,$A45,L$4))&gt;0,"Férié",WORKDAY.INTL($A$1-1,$A45,L$4)))</f>
        <v>-</v>
      </c>
      <c r="M45" s="24">
        <f>IF(MOD($A45-1,M$3)&lt;&gt;0,"-",IF(COUNTIF(MesFeries,WORKDAY.INTL($A$1-1,$A45,M$4))&gt;0,"Férié",WORKDAY.INTL($A$1-1,$A45,M$4)))</f>
        <v>45560</v>
      </c>
      <c r="N45" s="24" t="str">
        <f>IF(MOD($A45-1,N$3)&lt;&gt;0,"-",IF(COUNTIF(MesFeries,WORKDAY.INTL($A$1-1,$A45,N$4))&gt;0,"Férié",WORKDAY.INTL($A$1-1,$A45,N$4)))</f>
        <v>-</v>
      </c>
      <c r="O45" s="24" t="str">
        <f>IF(MOD($A45-1,O$3)&lt;&gt;0,"-",IF(COUNTIF(MesFeries,WORKDAY.INTL($A$1-1,$A45,O$4))&gt;0,"Férié",WORKDAY.INTL($A$1-1,$A45,O$4)))</f>
        <v>-</v>
      </c>
      <c r="P45" s="20"/>
    </row>
    <row r="46" spans="1:16" x14ac:dyDescent="0.25">
      <c r="A46" s="17">
        <f t="shared" si="0"/>
        <v>40</v>
      </c>
      <c r="B46" s="18">
        <f t="shared" si="1"/>
        <v>45565</v>
      </c>
      <c r="C46" s="18">
        <f t="shared" si="2"/>
        <v>45571</v>
      </c>
      <c r="D46" s="4" t="str">
        <f>IF(AND(D$6&gt;=B46,D$6&lt;=C46),D$6,IF(AND(D$6+((COUNTIF(D$6:D45,"&gt;0")-1)*D$3*7)&gt;=B46,D$6+((COUNTIF(D$6:D45,"&gt;0")-1)*D$3*7)&lt;=C46),D$6+((COUNTIF(D$6:D45,"&gt;0")-1)*D$3*7),""))</f>
        <v/>
      </c>
      <c r="E46" s="4" t="str">
        <f>IF(AND(E$6&gt;=$B46,E$6&lt;=$C46),E$6,IF(AND(E$6+((COUNTIF(E$6:E45,"&gt;0")-1)*E$3*7)&gt;=$B46,E$6+((COUNTIF(E$6:E45,"&gt;0")-1)*E$3*7)&lt;=$C46),E$6+((COUNTIF(E$6:E45,"&gt;0")-1)*E$3*7),""))</f>
        <v/>
      </c>
      <c r="F46" s="4" t="str">
        <f>IF(AND(F$6&gt;=$B46,F$6&lt;=$C46),F$6,IF(AND(F$6+((COUNTIF(F$6:F45,"&gt;0")-1)*F$3*7)&gt;=$B46,F$6+((COUNTIF(F$6:F45,"&gt;0")-1)*F$3*7)&lt;=$C46),F$6+((COUNTIF(F$6:F45,"&gt;0")-1)*F$3*7),""))</f>
        <v/>
      </c>
      <c r="G46" s="4" t="str">
        <f>IF(AND(G$6&gt;=$B46,G$6&lt;=$C46),G$6,IF(AND(G$6+((COUNTIF(G$6:G45,"&gt;0")-1)*G$3*7)&gt;=$B46,G$6+((COUNTIF(G$6:G45,"&gt;0")-1)*G$3*7)&lt;=$C46),G$6+((COUNTIF(G$6:G45,"&gt;0")-1)*G$3*7),""))</f>
        <v/>
      </c>
      <c r="H46" s="4" t="str">
        <f>IF(AND(H$6&gt;=$B46,H$6&lt;=$C46),H$6,IF(AND(H$6+((COUNTIF(H$6:H45,"&gt;0")-1)*H$3*7)&gt;=$B46,H$6+((COUNTIF(H$6:H45,"&gt;0")-1)*H$3*7)&lt;=$C46),H$6+((COUNTIF(H$6:H45,"&gt;0")-1)*H$3*7),""))</f>
        <v/>
      </c>
      <c r="K46" s="24" t="str">
        <f>IF(MOD($A46-1,K$3)&lt;&gt;0,"-",IF(COUNTIF(MesFeries,WORKDAY.INTL($A$1-1,$A46,K$4))&gt;0,"Férié",WORKDAY.INTL($A$1-1,$A46,K$4)))</f>
        <v>-</v>
      </c>
      <c r="L46" s="24" t="str">
        <f>IF(MOD($A46-1,L$3)&lt;&gt;0,"-",IF(COUNTIF(MesFeries,WORKDAY.INTL($A$1-1,$A46,L$4))&gt;0,"Férié",WORKDAY.INTL($A$1-1,$A46,L$4)))</f>
        <v>-</v>
      </c>
      <c r="M46" s="24" t="str">
        <f>IF(MOD($A46-1,M$3)&lt;&gt;0,"-",IF(COUNTIF(MesFeries,WORKDAY.INTL($A$1-1,$A46,M$4))&gt;0,"Férié",WORKDAY.INTL($A$1-1,$A46,M$4)))</f>
        <v>-</v>
      </c>
      <c r="N46" s="24" t="str">
        <f>IF(MOD($A46-1,N$3)&lt;&gt;0,"-",IF(COUNTIF(MesFeries,WORKDAY.INTL($A$1-1,$A46,N$4))&gt;0,"Férié",WORKDAY.INTL($A$1-1,$A46,N$4)))</f>
        <v>-</v>
      </c>
      <c r="O46" s="24" t="str">
        <f>IF(MOD($A46-1,O$3)&lt;&gt;0,"-",IF(COUNTIF(MesFeries,WORKDAY.INTL($A$1-1,$A46,O$4))&gt;0,"Férié",WORKDAY.INTL($A$1-1,$A46,O$4)))</f>
        <v>-</v>
      </c>
      <c r="P46" s="20"/>
    </row>
    <row r="47" spans="1:16" x14ac:dyDescent="0.25">
      <c r="A47" s="17">
        <f t="shared" si="0"/>
        <v>41</v>
      </c>
      <c r="B47" s="18">
        <f t="shared" si="1"/>
        <v>45572</v>
      </c>
      <c r="C47" s="18">
        <f t="shared" si="2"/>
        <v>45578</v>
      </c>
      <c r="D47" s="4" t="str">
        <f>IF(AND(D$6&gt;=B47,D$6&lt;=C47),D$6,IF(AND(D$6+((COUNTIF(D$6:D46,"&gt;0")-1)*D$3*7)&gt;=B47,D$6+((COUNTIF(D$6:D46,"&gt;0")-1)*D$3*7)&lt;=C47),D$6+((COUNTIF(D$6:D46,"&gt;0")-1)*D$3*7),""))</f>
        <v/>
      </c>
      <c r="E47" s="4">
        <f>IF(AND(E$6&gt;=$B47,E$6&lt;=$C47),E$6,IF(AND(E$6+((COUNTIF(E$6:E46,"&gt;0")-1)*E$3*7)&gt;=$B47,E$6+((COUNTIF(E$6:E46,"&gt;0")-1)*E$3*7)&lt;=$C47),E$6+((COUNTIF(E$6:E46,"&gt;0")-1)*E$3*7),""))</f>
        <v>45573</v>
      </c>
      <c r="F47" s="4">
        <f>IF(AND(F$6&gt;=$B47,F$6&lt;=$C47),F$6,IF(AND(F$6+((COUNTIF(F$6:F46,"&gt;0")-1)*F$3*7)&gt;=$B47,F$6+((COUNTIF(F$6:F46,"&gt;0")-1)*F$3*7)&lt;=$C47),F$6+((COUNTIF(F$6:F46,"&gt;0")-1)*F$3*7),""))</f>
        <v>45574</v>
      </c>
      <c r="G47" s="4">
        <f>IF(AND(G$6&gt;=$B47,G$6&lt;=$C47),G$6,IF(AND(G$6+((COUNTIF(G$6:G46,"&gt;0")-1)*G$3*7)&gt;=$B47,G$6+((COUNTIF(G$6:G46,"&gt;0")-1)*G$3*7)&lt;=$C47),G$6+((COUNTIF(G$6:G46,"&gt;0")-1)*G$3*7),""))</f>
        <v>45575</v>
      </c>
      <c r="H47" s="4">
        <f>IF(AND(H$6&gt;=$B47,H$6&lt;=$C47),H$6,IF(AND(H$6+((COUNTIF(H$6:H46,"&gt;0")-1)*H$3*7)&gt;=$B47,H$6+((COUNTIF(H$6:H46,"&gt;0")-1)*H$3*7)&lt;=$C47),H$6+((COUNTIF(H$6:H46,"&gt;0")-1)*H$3*7),""))</f>
        <v>45576</v>
      </c>
      <c r="K47" s="24">
        <f>IF(MOD($A47-1,K$3)&lt;&gt;0,"-",IF(COUNTIF(MesFeries,WORKDAY.INTL($A$1-1,$A47,K$4))&gt;0,"Férié",WORKDAY.INTL($A$1-1,$A47,K$4)))</f>
        <v>45572</v>
      </c>
      <c r="L47" s="24">
        <f>IF(MOD($A47-1,L$3)&lt;&gt;0,"-",IF(COUNTIF(MesFeries,WORKDAY.INTL($A$1-1,$A47,L$4))&gt;0,"Férié",WORKDAY.INTL($A$1-1,$A47,L$4)))</f>
        <v>45573</v>
      </c>
      <c r="M47" s="24">
        <f>IF(MOD($A47-1,M$3)&lt;&gt;0,"-",IF(COUNTIF(MesFeries,WORKDAY.INTL($A$1-1,$A47,M$4))&gt;0,"Férié",WORKDAY.INTL($A$1-1,$A47,M$4)))</f>
        <v>45574</v>
      </c>
      <c r="N47" s="24">
        <f>IF(MOD($A47-1,N$3)&lt;&gt;0,"-",IF(COUNTIF(MesFeries,WORKDAY.INTL($A$1-1,$A47,N$4))&gt;0,"Férié",WORKDAY.INTL($A$1-1,$A47,N$4)))</f>
        <v>45575</v>
      </c>
      <c r="O47" s="24">
        <f>IF(MOD($A47-1,O$3)&lt;&gt;0,"-",IF(COUNTIF(MesFeries,WORKDAY.INTL($A$1-1,$A47,O$4))&gt;0,"Férié",WORKDAY.INTL($A$1-1,$A47,O$4)))</f>
        <v>45576</v>
      </c>
      <c r="P47" s="20"/>
    </row>
    <row r="48" spans="1:16" x14ac:dyDescent="0.25">
      <c r="A48" s="17">
        <f t="shared" si="0"/>
        <v>42</v>
      </c>
      <c r="B48" s="18">
        <f t="shared" si="1"/>
        <v>45579</v>
      </c>
      <c r="C48" s="18">
        <f t="shared" si="2"/>
        <v>45585</v>
      </c>
      <c r="D48" s="4">
        <f>IF(AND(D$6&gt;=B48,D$6&lt;=C48),D$6,IF(AND(D$6+((COUNTIF(D$6:D47,"&gt;0")-1)*D$3*7)&gt;=B48,D$6+((COUNTIF(D$6:D47,"&gt;0")-1)*D$3*7)&lt;=C48),D$6+((COUNTIF(D$6:D47,"&gt;0")-1)*D$3*7),""))</f>
        <v>45579</v>
      </c>
      <c r="E48" s="4" t="str">
        <f>IF(AND(E$6&gt;=$B48,E$6&lt;=$C48),E$6,IF(AND(E$6+((COUNTIF(E$6:E47,"&gt;0")-1)*E$3*7)&gt;=$B48,E$6+((COUNTIF(E$6:E47,"&gt;0")-1)*E$3*7)&lt;=$C48),E$6+((COUNTIF(E$6:E47,"&gt;0")-1)*E$3*7),""))</f>
        <v/>
      </c>
      <c r="F48" s="4" t="str">
        <f>IF(AND(F$6&gt;=$B48,F$6&lt;=$C48),F$6,IF(AND(F$6+((COUNTIF(F$6:F47,"&gt;0")-1)*F$3*7)&gt;=$B48,F$6+((COUNTIF(F$6:F47,"&gt;0")-1)*F$3*7)&lt;=$C48),F$6+((COUNTIF(F$6:F47,"&gt;0")-1)*F$3*7),""))</f>
        <v/>
      </c>
      <c r="G48" s="4" t="str">
        <f>IF(AND(G$6&gt;=$B48,G$6&lt;=$C48),G$6,IF(AND(G$6+((COUNTIF(G$6:G47,"&gt;0")-1)*G$3*7)&gt;=$B48,G$6+((COUNTIF(G$6:G47,"&gt;0")-1)*G$3*7)&lt;=$C48),G$6+((COUNTIF(G$6:G47,"&gt;0")-1)*G$3*7),""))</f>
        <v/>
      </c>
      <c r="H48" s="4" t="str">
        <f>IF(AND(H$6&gt;=$B48,H$6&lt;=$C48),H$6,IF(AND(H$6+((COUNTIF(H$6:H47,"&gt;0")-1)*H$3*7)&gt;=$B48,H$6+((COUNTIF(H$6:H47,"&gt;0")-1)*H$3*7)&lt;=$C48),H$6+((COUNTIF(H$6:H47,"&gt;0")-1)*H$3*7),""))</f>
        <v/>
      </c>
      <c r="K48" s="24" t="str">
        <f>IF(MOD($A48-1,K$3)&lt;&gt;0,"-",IF(COUNTIF(MesFeries,WORKDAY.INTL($A$1-1,$A48,K$4))&gt;0,"Férié",WORKDAY.INTL($A$1-1,$A48,K$4)))</f>
        <v>-</v>
      </c>
      <c r="L48" s="24" t="str">
        <f>IF(MOD($A48-1,L$3)&lt;&gt;0,"-",IF(COUNTIF(MesFeries,WORKDAY.INTL($A$1-1,$A48,L$4))&gt;0,"Férié",WORKDAY.INTL($A$1-1,$A48,L$4)))</f>
        <v>-</v>
      </c>
      <c r="M48" s="24" t="str">
        <f>IF(MOD($A48-1,M$3)&lt;&gt;0,"-",IF(COUNTIF(MesFeries,WORKDAY.INTL($A$1-1,$A48,M$4))&gt;0,"Férié",WORKDAY.INTL($A$1-1,$A48,M$4)))</f>
        <v>-</v>
      </c>
      <c r="N48" s="24" t="str">
        <f>IF(MOD($A48-1,N$3)&lt;&gt;0,"-",IF(COUNTIF(MesFeries,WORKDAY.INTL($A$1-1,$A48,N$4))&gt;0,"Férié",WORKDAY.INTL($A$1-1,$A48,N$4)))</f>
        <v>-</v>
      </c>
      <c r="O48" s="24" t="str">
        <f>IF(MOD($A48-1,O$3)&lt;&gt;0,"-",IF(COUNTIF(MesFeries,WORKDAY.INTL($A$1-1,$A48,O$4))&gt;0,"Férié",WORKDAY.INTL($A$1-1,$A48,O$4)))</f>
        <v>-</v>
      </c>
      <c r="P48" s="20"/>
    </row>
    <row r="49" spans="1:16" x14ac:dyDescent="0.25">
      <c r="A49" s="17">
        <f t="shared" si="0"/>
        <v>43</v>
      </c>
      <c r="B49" s="18">
        <f t="shared" si="1"/>
        <v>45586</v>
      </c>
      <c r="C49" s="18">
        <f t="shared" si="2"/>
        <v>45592</v>
      </c>
      <c r="D49" s="4" t="str">
        <f>IF(AND(D$6&gt;=B49,D$6&lt;=C49),D$6,IF(AND(D$6+((COUNTIF(D$6:D48,"&gt;0")-1)*D$3*7)&gt;=B49,D$6+((COUNTIF(D$6:D48,"&gt;0")-1)*D$3*7)&lt;=C49),D$6+((COUNTIF(D$6:D48,"&gt;0")-1)*D$3*7),""))</f>
        <v/>
      </c>
      <c r="E49" s="4" t="str">
        <f>IF(AND(E$6&gt;=$B49,E$6&lt;=$C49),E$6,IF(AND(E$6+((COUNTIF(E$6:E48,"&gt;0")-1)*E$3*7)&gt;=$B49,E$6+((COUNTIF(E$6:E48,"&gt;0")-1)*E$3*7)&lt;=$C49),E$6+((COUNTIF(E$6:E48,"&gt;0")-1)*E$3*7),""))</f>
        <v/>
      </c>
      <c r="F49" s="4">
        <f>IF(AND(F$6&gt;=$B49,F$6&lt;=$C49),F$6,IF(AND(F$6+((COUNTIF(F$6:F48,"&gt;0")-1)*F$3*7)&gt;=$B49,F$6+((COUNTIF(F$6:F48,"&gt;0")-1)*F$3*7)&lt;=$C49),F$6+((COUNTIF(F$6:F48,"&gt;0")-1)*F$3*7),""))</f>
        <v>45588</v>
      </c>
      <c r="G49" s="4" t="str">
        <f>IF(AND(G$6&gt;=$B49,G$6&lt;=$C49),G$6,IF(AND(G$6+((COUNTIF(G$6:G48,"&gt;0")-1)*G$3*7)&gt;=$B49,G$6+((COUNTIF(G$6:G48,"&gt;0")-1)*G$3*7)&lt;=$C49),G$6+((COUNTIF(G$6:G48,"&gt;0")-1)*G$3*7),""))</f>
        <v/>
      </c>
      <c r="H49" s="4" t="str">
        <f>IF(AND(H$6&gt;=$B49,H$6&lt;=$C49),H$6,IF(AND(H$6+((COUNTIF(H$6:H48,"&gt;0")-1)*H$3*7)&gt;=$B49,H$6+((COUNTIF(H$6:H48,"&gt;0")-1)*H$3*7)&lt;=$C49),H$6+((COUNTIF(H$6:H48,"&gt;0")-1)*H$3*7),""))</f>
        <v/>
      </c>
      <c r="K49" s="24" t="str">
        <f>IF(MOD($A49-1,K$3)&lt;&gt;0,"-",IF(COUNTIF(MesFeries,WORKDAY.INTL($A$1-1,$A49,K$4))&gt;0,"Férié",WORKDAY.INTL($A$1-1,$A49,K$4)))</f>
        <v>-</v>
      </c>
      <c r="L49" s="24" t="str">
        <f>IF(MOD($A49-1,L$3)&lt;&gt;0,"-",IF(COUNTIF(MesFeries,WORKDAY.INTL($A$1-1,$A49,L$4))&gt;0,"Férié",WORKDAY.INTL($A$1-1,$A49,L$4)))</f>
        <v>-</v>
      </c>
      <c r="M49" s="24">
        <f>IF(MOD($A49-1,M$3)&lt;&gt;0,"-",IF(COUNTIF(MesFeries,WORKDAY.INTL($A$1-1,$A49,M$4))&gt;0,"Férié",WORKDAY.INTL($A$1-1,$A49,M$4)))</f>
        <v>45588</v>
      </c>
      <c r="N49" s="24" t="str">
        <f>IF(MOD($A49-1,N$3)&lt;&gt;0,"-",IF(COUNTIF(MesFeries,WORKDAY.INTL($A$1-1,$A49,N$4))&gt;0,"Férié",WORKDAY.INTL($A$1-1,$A49,N$4)))</f>
        <v>-</v>
      </c>
      <c r="O49" s="24" t="str">
        <f>IF(MOD($A49-1,O$3)&lt;&gt;0,"-",IF(COUNTIF(MesFeries,WORKDAY.INTL($A$1-1,$A49,O$4))&gt;0,"Férié",WORKDAY.INTL($A$1-1,$A49,O$4)))</f>
        <v>-</v>
      </c>
      <c r="P49" s="20"/>
    </row>
    <row r="50" spans="1:16" x14ac:dyDescent="0.25">
      <c r="A50" s="17">
        <f t="shared" si="0"/>
        <v>44</v>
      </c>
      <c r="B50" s="18">
        <f t="shared" si="1"/>
        <v>45593</v>
      </c>
      <c r="C50" s="18">
        <f t="shared" si="2"/>
        <v>45599</v>
      </c>
      <c r="D50" s="4" t="str">
        <f>IF(AND(D$6&gt;=B50,D$6&lt;=C50),D$6,IF(AND(D$6+((COUNTIF(D$6:D49,"&gt;0")-1)*D$3*7)&gt;=B50,D$6+((COUNTIF(D$6:D49,"&gt;0")-1)*D$3*7)&lt;=C50),D$6+((COUNTIF(D$6:D49,"&gt;0")-1)*D$3*7),""))</f>
        <v/>
      </c>
      <c r="E50" s="4" t="str">
        <f>IF(AND(E$6&gt;=$B50,E$6&lt;=$C50),E$6,IF(AND(E$6+((COUNTIF(E$6:E49,"&gt;0")-1)*E$3*7)&gt;=$B50,E$6+((COUNTIF(E$6:E49,"&gt;0")-1)*E$3*7)&lt;=$C50),E$6+((COUNTIF(E$6:E49,"&gt;0")-1)*E$3*7),""))</f>
        <v/>
      </c>
      <c r="F50" s="4" t="str">
        <f>IF(AND(F$6&gt;=$B50,F$6&lt;=$C50),F$6,IF(AND(F$6+((COUNTIF(F$6:F49,"&gt;0")-1)*F$3*7)&gt;=$B50,F$6+((COUNTIF(F$6:F49,"&gt;0")-1)*F$3*7)&lt;=$C50),F$6+((COUNTIF(F$6:F49,"&gt;0")-1)*F$3*7),""))</f>
        <v/>
      </c>
      <c r="G50" s="4" t="str">
        <f>IF(AND(G$6&gt;=$B50,G$6&lt;=$C50),G$6,IF(AND(G$6+((COUNTIF(G$6:G49,"&gt;0")-1)*G$3*7)&gt;=$B50,G$6+((COUNTIF(G$6:G49,"&gt;0")-1)*G$3*7)&lt;=$C50),G$6+((COUNTIF(G$6:G49,"&gt;0")-1)*G$3*7),""))</f>
        <v/>
      </c>
      <c r="H50" s="4" t="str">
        <f>IF(AND(H$6&gt;=$B50,H$6&lt;=$C50),H$6,IF(AND(H$6+((COUNTIF(H$6:H49,"&gt;0")-1)*H$3*7)&gt;=$B50,H$6+((COUNTIF(H$6:H49,"&gt;0")-1)*H$3*7)&lt;=$C50),H$6+((COUNTIF(H$6:H49,"&gt;0")-1)*H$3*7),""))</f>
        <v/>
      </c>
      <c r="K50" s="24" t="str">
        <f>IF(MOD($A50-1,K$3)&lt;&gt;0,"-",IF(COUNTIF(MesFeries,WORKDAY.INTL($A$1-1,$A50,K$4))&gt;0,"Férié",WORKDAY.INTL($A$1-1,$A50,K$4)))</f>
        <v>-</v>
      </c>
      <c r="L50" s="24" t="str">
        <f>IF(MOD($A50-1,L$3)&lt;&gt;0,"-",IF(COUNTIF(MesFeries,WORKDAY.INTL($A$1-1,$A50,L$4))&gt;0,"Férié",WORKDAY.INTL($A$1-1,$A50,L$4)))</f>
        <v>-</v>
      </c>
      <c r="M50" s="24" t="str">
        <f>IF(MOD($A50-1,M$3)&lt;&gt;0,"-",IF(COUNTIF(MesFeries,WORKDAY.INTL($A$1-1,$A50,M$4))&gt;0,"Férié",WORKDAY.INTL($A$1-1,$A50,M$4)))</f>
        <v>-</v>
      </c>
      <c r="N50" s="24" t="str">
        <f>IF(MOD($A50-1,N$3)&lt;&gt;0,"-",IF(COUNTIF(MesFeries,WORKDAY.INTL($A$1-1,$A50,N$4))&gt;0,"Férié",WORKDAY.INTL($A$1-1,$A50,N$4)))</f>
        <v>-</v>
      </c>
      <c r="O50" s="24" t="str">
        <f>IF(MOD($A50-1,O$3)&lt;&gt;0,"-",IF(COUNTIF(MesFeries,WORKDAY.INTL($A$1-1,$A50,O$4))&gt;0,"Férié",WORKDAY.INTL($A$1-1,$A50,O$4)))</f>
        <v>-</v>
      </c>
      <c r="P50" s="20"/>
    </row>
    <row r="51" spans="1:16" x14ac:dyDescent="0.25">
      <c r="A51" s="17">
        <f t="shared" si="0"/>
        <v>45</v>
      </c>
      <c r="B51" s="18">
        <f t="shared" si="1"/>
        <v>45600</v>
      </c>
      <c r="C51" s="18">
        <f t="shared" si="2"/>
        <v>45606</v>
      </c>
      <c r="D51" s="4" t="str">
        <f>IF(AND(D$6&gt;=B51,D$6&lt;=C51),D$6,IF(AND(D$6+((COUNTIF(D$6:D50,"&gt;0")-1)*D$3*7)&gt;=B51,D$6+((COUNTIF(D$6:D50,"&gt;0")-1)*D$3*7)&lt;=C51),D$6+((COUNTIF(D$6:D50,"&gt;0")-1)*D$3*7),""))</f>
        <v/>
      </c>
      <c r="E51" s="4">
        <f>IF(AND(E$6&gt;=$B51,E$6&lt;=$C51),E$6,IF(AND(E$6+((COUNTIF(E$6:E50,"&gt;0")-1)*E$3*7)&gt;=$B51,E$6+((COUNTIF(E$6:E50,"&gt;0")-1)*E$3*7)&lt;=$C51),E$6+((COUNTIF(E$6:E50,"&gt;0")-1)*E$3*7),""))</f>
        <v>45601</v>
      </c>
      <c r="F51" s="4">
        <f>IF(AND(F$6&gt;=$B51,F$6&lt;=$C51),F$6,IF(AND(F$6+((COUNTIF(F$6:F50,"&gt;0")-1)*F$3*7)&gt;=$B51,F$6+((COUNTIF(F$6:F50,"&gt;0")-1)*F$3*7)&lt;=$C51),F$6+((COUNTIF(F$6:F50,"&gt;0")-1)*F$3*7),""))</f>
        <v>45602</v>
      </c>
      <c r="G51" s="4">
        <f>IF(AND(G$6&gt;=$B51,G$6&lt;=$C51),G$6,IF(AND(G$6+((COUNTIF(G$6:G50,"&gt;0")-1)*G$3*7)&gt;=$B51,G$6+((COUNTIF(G$6:G50,"&gt;0")-1)*G$3*7)&lt;=$C51),G$6+((COUNTIF(G$6:G50,"&gt;0")-1)*G$3*7),""))</f>
        <v>45603</v>
      </c>
      <c r="H51" s="4">
        <f>IF(AND(H$6&gt;=$B51,H$6&lt;=$C51),H$6,IF(AND(H$6+((COUNTIF(H$6:H50,"&gt;0")-1)*H$3*7)&gt;=$B51,H$6+((COUNTIF(H$6:H50,"&gt;0")-1)*H$3*7)&lt;=$C51),H$6+((COUNTIF(H$6:H50,"&gt;0")-1)*H$3*7),""))</f>
        <v>45604</v>
      </c>
      <c r="K51" s="24">
        <f>IF(MOD($A51-1,K$3)&lt;&gt;0,"-",IF(COUNTIF(MesFeries,WORKDAY.INTL($A$1-1,$A51,K$4))&gt;0,"Férié",WORKDAY.INTL($A$1-1,$A51,K$4)))</f>
        <v>45600</v>
      </c>
      <c r="L51" s="24">
        <f>IF(MOD($A51-1,L$3)&lt;&gt;0,"-",IF(COUNTIF(MesFeries,WORKDAY.INTL($A$1-1,$A51,L$4))&gt;0,"Férié",WORKDAY.INTL($A$1-1,$A51,L$4)))</f>
        <v>45601</v>
      </c>
      <c r="M51" s="24">
        <f>IF(MOD($A51-1,M$3)&lt;&gt;0,"-",IF(COUNTIF(MesFeries,WORKDAY.INTL($A$1-1,$A51,M$4))&gt;0,"Férié",WORKDAY.INTL($A$1-1,$A51,M$4)))</f>
        <v>45602</v>
      </c>
      <c r="N51" s="24">
        <f>IF(MOD($A51-1,N$3)&lt;&gt;0,"-",IF(COUNTIF(MesFeries,WORKDAY.INTL($A$1-1,$A51,N$4))&gt;0,"Férié",WORKDAY.INTL($A$1-1,$A51,N$4)))</f>
        <v>45603</v>
      </c>
      <c r="O51" s="24">
        <f>IF(MOD($A51-1,O$3)&lt;&gt;0,"-",IF(COUNTIF(MesFeries,WORKDAY.INTL($A$1-1,$A51,O$4))&gt;0,"Férié",WORKDAY.INTL($A$1-1,$A51,O$4)))</f>
        <v>45604</v>
      </c>
      <c r="P51" s="20"/>
    </row>
    <row r="52" spans="1:16" x14ac:dyDescent="0.25">
      <c r="A52" s="17">
        <f t="shared" si="0"/>
        <v>46</v>
      </c>
      <c r="B52" s="18">
        <f t="shared" si="1"/>
        <v>45607</v>
      </c>
      <c r="C52" s="18">
        <f t="shared" si="2"/>
        <v>45613</v>
      </c>
      <c r="D52" s="4">
        <f>IF(AND(D$6&gt;=B52,D$6&lt;=C52),D$6,IF(AND(D$6+((COUNTIF(D$6:D51,"&gt;0")-1)*D$3*7)&gt;=B52,D$6+((COUNTIF(D$6:D51,"&gt;0")-1)*D$3*7)&lt;=C52),D$6+((COUNTIF(D$6:D51,"&gt;0")-1)*D$3*7),""))</f>
        <v>45607</v>
      </c>
      <c r="E52" s="4" t="str">
        <f>IF(AND(E$6&gt;=$B52,E$6&lt;=$C52),E$6,IF(AND(E$6+((COUNTIF(E$6:E51,"&gt;0")-1)*E$3*7)&gt;=$B52,E$6+((COUNTIF(E$6:E51,"&gt;0")-1)*E$3*7)&lt;=$C52),E$6+((COUNTIF(E$6:E51,"&gt;0")-1)*E$3*7),""))</f>
        <v/>
      </c>
      <c r="F52" s="4" t="str">
        <f>IF(AND(F$6&gt;=$B52,F$6&lt;=$C52),F$6,IF(AND(F$6+((COUNTIF(F$6:F51,"&gt;0")-1)*F$3*7)&gt;=$B52,F$6+((COUNTIF(F$6:F51,"&gt;0")-1)*F$3*7)&lt;=$C52),F$6+((COUNTIF(F$6:F51,"&gt;0")-1)*F$3*7),""))</f>
        <v/>
      </c>
      <c r="G52" s="4" t="str">
        <f>IF(AND(G$6&gt;=$B52,G$6&lt;=$C52),G$6,IF(AND(G$6+((COUNTIF(G$6:G51,"&gt;0")-1)*G$3*7)&gt;=$B52,G$6+((COUNTIF(G$6:G51,"&gt;0")-1)*G$3*7)&lt;=$C52),G$6+((COUNTIF(G$6:G51,"&gt;0")-1)*G$3*7),""))</f>
        <v/>
      </c>
      <c r="H52" s="4" t="str">
        <f>IF(AND(H$6&gt;=$B52,H$6&lt;=$C52),H$6,IF(AND(H$6+((COUNTIF(H$6:H51,"&gt;0")-1)*H$3*7)&gt;=$B52,H$6+((COUNTIF(H$6:H51,"&gt;0")-1)*H$3*7)&lt;=$C52),H$6+((COUNTIF(H$6:H51,"&gt;0")-1)*H$3*7),""))</f>
        <v/>
      </c>
      <c r="K52" s="24" t="str">
        <f>IF(MOD($A52-1,K$3)&lt;&gt;0,"-",IF(COUNTIF(MesFeries,WORKDAY.INTL($A$1-1,$A52,K$4))&gt;0,"Férié",WORKDAY.INTL($A$1-1,$A52,K$4)))</f>
        <v>-</v>
      </c>
      <c r="L52" s="24" t="str">
        <f>IF(MOD($A52-1,L$3)&lt;&gt;0,"-",IF(COUNTIF(MesFeries,WORKDAY.INTL($A$1-1,$A52,L$4))&gt;0,"Férié",WORKDAY.INTL($A$1-1,$A52,L$4)))</f>
        <v>-</v>
      </c>
      <c r="M52" s="24" t="str">
        <f>IF(MOD($A52-1,M$3)&lt;&gt;0,"-",IF(COUNTIF(MesFeries,WORKDAY.INTL($A$1-1,$A52,M$4))&gt;0,"Férié",WORKDAY.INTL($A$1-1,$A52,M$4)))</f>
        <v>-</v>
      </c>
      <c r="N52" s="24" t="str">
        <f>IF(MOD($A52-1,N$3)&lt;&gt;0,"-",IF(COUNTIF(MesFeries,WORKDAY.INTL($A$1-1,$A52,N$4))&gt;0,"Férié",WORKDAY.INTL($A$1-1,$A52,N$4)))</f>
        <v>-</v>
      </c>
      <c r="O52" s="24" t="str">
        <f>IF(MOD($A52-1,O$3)&lt;&gt;0,"-",IF(COUNTIF(MesFeries,WORKDAY.INTL($A$1-1,$A52,O$4))&gt;0,"Férié",WORKDAY.INTL($A$1-1,$A52,O$4)))</f>
        <v>-</v>
      </c>
      <c r="P52" s="20"/>
    </row>
    <row r="53" spans="1:16" x14ac:dyDescent="0.25">
      <c r="A53" s="17">
        <f t="shared" si="0"/>
        <v>47</v>
      </c>
      <c r="B53" s="18">
        <f t="shared" si="1"/>
        <v>45614</v>
      </c>
      <c r="C53" s="18">
        <f t="shared" si="2"/>
        <v>45620</v>
      </c>
      <c r="D53" s="4" t="str">
        <f>IF(AND(D$6&gt;=B53,D$6&lt;=C53),D$6,IF(AND(D$6+((COUNTIF(D$6:D52,"&gt;0")-1)*D$3*7)&gt;=B53,D$6+((COUNTIF(D$6:D52,"&gt;0")-1)*D$3*7)&lt;=C53),D$6+((COUNTIF(D$6:D52,"&gt;0")-1)*D$3*7),""))</f>
        <v/>
      </c>
      <c r="E53" s="4" t="str">
        <f>IF(AND(E$6&gt;=$B53,E$6&lt;=$C53),E$6,IF(AND(E$6+((COUNTIF(E$6:E52,"&gt;0")-1)*E$3*7)&gt;=$B53,E$6+((COUNTIF(E$6:E52,"&gt;0")-1)*E$3*7)&lt;=$C53),E$6+((COUNTIF(E$6:E52,"&gt;0")-1)*E$3*7),""))</f>
        <v/>
      </c>
      <c r="F53" s="4">
        <f>IF(AND(F$6&gt;=$B53,F$6&lt;=$C53),F$6,IF(AND(F$6+((COUNTIF(F$6:F52,"&gt;0")-1)*F$3*7)&gt;=$B53,F$6+((COUNTIF(F$6:F52,"&gt;0")-1)*F$3*7)&lt;=$C53),F$6+((COUNTIF(F$6:F52,"&gt;0")-1)*F$3*7),""))</f>
        <v>45616</v>
      </c>
      <c r="G53" s="4" t="str">
        <f>IF(AND(G$6&gt;=$B53,G$6&lt;=$C53),G$6,IF(AND(G$6+((COUNTIF(G$6:G52,"&gt;0")-1)*G$3*7)&gt;=$B53,G$6+((COUNTIF(G$6:G52,"&gt;0")-1)*G$3*7)&lt;=$C53),G$6+((COUNTIF(G$6:G52,"&gt;0")-1)*G$3*7),""))</f>
        <v/>
      </c>
      <c r="H53" s="4" t="str">
        <f>IF(AND(H$6&gt;=$B53,H$6&lt;=$C53),H$6,IF(AND(H$6+((COUNTIF(H$6:H52,"&gt;0")-1)*H$3*7)&gt;=$B53,H$6+((COUNTIF(H$6:H52,"&gt;0")-1)*H$3*7)&lt;=$C53),H$6+((COUNTIF(H$6:H52,"&gt;0")-1)*H$3*7),""))</f>
        <v/>
      </c>
      <c r="K53" s="24" t="str">
        <f>IF(MOD($A53-1,K$3)&lt;&gt;0,"-",IF(COUNTIF(MesFeries,WORKDAY.INTL($A$1-1,$A53,K$4))&gt;0,"Férié",WORKDAY.INTL($A$1-1,$A53,K$4)))</f>
        <v>-</v>
      </c>
      <c r="L53" s="24" t="str">
        <f>IF(MOD($A53-1,L$3)&lt;&gt;0,"-",IF(COUNTIF(MesFeries,WORKDAY.INTL($A$1-1,$A53,L$4))&gt;0,"Férié",WORKDAY.INTL($A$1-1,$A53,L$4)))</f>
        <v>-</v>
      </c>
      <c r="M53" s="24">
        <f>IF(MOD($A53-1,M$3)&lt;&gt;0,"-",IF(COUNTIF(MesFeries,WORKDAY.INTL($A$1-1,$A53,M$4))&gt;0,"Férié",WORKDAY.INTL($A$1-1,$A53,M$4)))</f>
        <v>45616</v>
      </c>
      <c r="N53" s="24" t="str">
        <f>IF(MOD($A53-1,N$3)&lt;&gt;0,"-",IF(COUNTIF(MesFeries,WORKDAY.INTL($A$1-1,$A53,N$4))&gt;0,"Férié",WORKDAY.INTL($A$1-1,$A53,N$4)))</f>
        <v>-</v>
      </c>
      <c r="O53" s="24" t="str">
        <f>IF(MOD($A53-1,O$3)&lt;&gt;0,"-",IF(COUNTIF(MesFeries,WORKDAY.INTL($A$1-1,$A53,O$4))&gt;0,"Férié",WORKDAY.INTL($A$1-1,$A53,O$4)))</f>
        <v>-</v>
      </c>
      <c r="P53" s="20"/>
    </row>
    <row r="54" spans="1:16" x14ac:dyDescent="0.25">
      <c r="A54" s="17">
        <f>A53+1</f>
        <v>48</v>
      </c>
      <c r="B54" s="18">
        <f t="shared" si="1"/>
        <v>45621</v>
      </c>
      <c r="C54" s="18">
        <f t="shared" si="2"/>
        <v>45627</v>
      </c>
      <c r="D54" s="4" t="str">
        <f>IF(AND(D$6&gt;=B54,D$6&lt;=C54),D$6,IF(AND(D$6+((COUNTIF(D$6:D53,"&gt;0")-1)*D$3*7)&gt;=B54,D$6+((COUNTIF(D$6:D53,"&gt;0")-1)*D$3*7)&lt;=C54),D$6+((COUNTIF(D$6:D53,"&gt;0")-1)*D$3*7),""))</f>
        <v/>
      </c>
      <c r="E54" s="4" t="str">
        <f>IF(AND(E$6&gt;=$B54,E$6&lt;=$C54),E$6,IF(AND(E$6+((COUNTIF(E$6:E53,"&gt;0")-1)*E$3*7)&gt;=$B54,E$6+((COUNTIF(E$6:E53,"&gt;0")-1)*E$3*7)&lt;=$C54),E$6+((COUNTIF(E$6:E53,"&gt;0")-1)*E$3*7),""))</f>
        <v/>
      </c>
      <c r="F54" s="4" t="str">
        <f>IF(AND(F$6&gt;=$B54,F$6&lt;=$C54),F$6,IF(AND(F$6+((COUNTIF(F$6:F53,"&gt;0")-1)*F$3*7)&gt;=$B54,F$6+((COUNTIF(F$6:F53,"&gt;0")-1)*F$3*7)&lt;=$C54),F$6+((COUNTIF(F$6:F53,"&gt;0")-1)*F$3*7),""))</f>
        <v/>
      </c>
      <c r="G54" s="4" t="str">
        <f>IF(AND(G$6&gt;=$B54,G$6&lt;=$C54),G$6,IF(AND(G$6+((COUNTIF(G$6:G53,"&gt;0")-1)*G$3*7)&gt;=$B54,G$6+((COUNTIF(G$6:G53,"&gt;0")-1)*G$3*7)&lt;=$C54),G$6+((COUNTIF(G$6:G53,"&gt;0")-1)*G$3*7),""))</f>
        <v/>
      </c>
      <c r="H54" s="4" t="str">
        <f>IF(AND(H$6&gt;=$B54,H$6&lt;=$C54),H$6,IF(AND(H$6+((COUNTIF(H$6:H53,"&gt;0")-1)*H$3*7)&gt;=$B54,H$6+((COUNTIF(H$6:H53,"&gt;0")-1)*H$3*7)&lt;=$C54),H$6+((COUNTIF(H$6:H53,"&gt;0")-1)*H$3*7),""))</f>
        <v/>
      </c>
      <c r="K54" s="24" t="str">
        <f>IF(MOD($A54-1,K$3)&lt;&gt;0,"-",IF(COUNTIF(MesFeries,WORKDAY.INTL($A$1-1,$A54,K$4))&gt;0,"Férié",WORKDAY.INTL($A$1-1,$A54,K$4)))</f>
        <v>-</v>
      </c>
      <c r="L54" s="24" t="str">
        <f>IF(MOD($A54-1,L$3)&lt;&gt;0,"-",IF(COUNTIF(MesFeries,WORKDAY.INTL($A$1-1,$A54,L$4))&gt;0,"Férié",WORKDAY.INTL($A$1-1,$A54,L$4)))</f>
        <v>-</v>
      </c>
      <c r="M54" s="24" t="str">
        <f>IF(MOD($A54-1,M$3)&lt;&gt;0,"-",IF(COUNTIF(MesFeries,WORKDAY.INTL($A$1-1,$A54,M$4))&gt;0,"Férié",WORKDAY.INTL($A$1-1,$A54,M$4)))</f>
        <v>-</v>
      </c>
      <c r="N54" s="24" t="str">
        <f>IF(MOD($A54-1,N$3)&lt;&gt;0,"-",IF(COUNTIF(MesFeries,WORKDAY.INTL($A$1-1,$A54,N$4))&gt;0,"Férié",WORKDAY.INTL($A$1-1,$A54,N$4)))</f>
        <v>-</v>
      </c>
      <c r="O54" s="24" t="str">
        <f>IF(MOD($A54-1,O$3)&lt;&gt;0,"-",IF(COUNTIF(MesFeries,WORKDAY.INTL($A$1-1,$A54,O$4))&gt;0,"Férié",WORKDAY.INTL($A$1-1,$A54,O$4)))</f>
        <v>-</v>
      </c>
      <c r="P54" s="20"/>
    </row>
    <row r="55" spans="1:16" x14ac:dyDescent="0.25">
      <c r="A55" s="17">
        <f t="shared" si="0"/>
        <v>49</v>
      </c>
      <c r="B55" s="18">
        <f t="shared" si="1"/>
        <v>45628</v>
      </c>
      <c r="C55" s="18">
        <f t="shared" si="2"/>
        <v>45634</v>
      </c>
      <c r="D55" s="4" t="str">
        <f>IF(AND(D$6&gt;=B55,D$6&lt;=C55),D$6,IF(AND(D$6+((COUNTIF(D$6:D54,"&gt;0")-1)*D$3*7)&gt;=B55,D$6+((COUNTIF(D$6:D54,"&gt;0")-1)*D$3*7)&lt;=C55),D$6+((COUNTIF(D$6:D54,"&gt;0")-1)*D$3*7),""))</f>
        <v/>
      </c>
      <c r="E55" s="4">
        <f>IF(AND(E$6&gt;=$B55,E$6&lt;=$C55),E$6,IF(AND(E$6+((COUNTIF(E$6:E54,"&gt;0")-1)*E$3*7)&gt;=$B55,E$6+((COUNTIF(E$6:E54,"&gt;0")-1)*E$3*7)&lt;=$C55),E$6+((COUNTIF(E$6:E54,"&gt;0")-1)*E$3*7),""))</f>
        <v>45629</v>
      </c>
      <c r="F55" s="4">
        <f>IF(AND(F$6&gt;=$B55,F$6&lt;=$C55),F$6,IF(AND(F$6+((COUNTIF(F$6:F54,"&gt;0")-1)*F$3*7)&gt;=$B55,F$6+((COUNTIF(F$6:F54,"&gt;0")-1)*F$3*7)&lt;=$C55),F$6+((COUNTIF(F$6:F54,"&gt;0")-1)*F$3*7),""))</f>
        <v>45630</v>
      </c>
      <c r="G55" s="4">
        <f>IF(AND(G$6&gt;=$B55,G$6&lt;=$C55),G$6,IF(AND(G$6+((COUNTIF(G$6:G54,"&gt;0")-1)*G$3*7)&gt;=$B55,G$6+((COUNTIF(G$6:G54,"&gt;0")-1)*G$3*7)&lt;=$C55),G$6+((COUNTIF(G$6:G54,"&gt;0")-1)*G$3*7),""))</f>
        <v>45631</v>
      </c>
      <c r="H55" s="4">
        <f>IF(AND(H$6&gt;=$B55,H$6&lt;=$C55),H$6,IF(AND(H$6+((COUNTIF(H$6:H54,"&gt;0")-1)*H$3*7)&gt;=$B55,H$6+((COUNTIF(H$6:H54,"&gt;0")-1)*H$3*7)&lt;=$C55),H$6+((COUNTIF(H$6:H54,"&gt;0")-1)*H$3*7),""))</f>
        <v>45632</v>
      </c>
      <c r="K55" s="24">
        <f>IF(MOD($A55-1,K$3)&lt;&gt;0,"-",IF(COUNTIF(MesFeries,WORKDAY.INTL($A$1-1,$A55,K$4))&gt;0,"Férié",WORKDAY.INTL($A$1-1,$A55,K$4)))</f>
        <v>45628</v>
      </c>
      <c r="L55" s="24">
        <f>IF(MOD($A55-1,L$3)&lt;&gt;0,"-",IF(COUNTIF(MesFeries,WORKDAY.INTL($A$1-1,$A55,L$4))&gt;0,"Férié",WORKDAY.INTL($A$1-1,$A55,L$4)))</f>
        <v>45629</v>
      </c>
      <c r="M55" s="24">
        <f>IF(MOD($A55-1,M$3)&lt;&gt;0,"-",IF(COUNTIF(MesFeries,WORKDAY.INTL($A$1-1,$A55,M$4))&gt;0,"Férié",WORKDAY.INTL($A$1-1,$A55,M$4)))</f>
        <v>45630</v>
      </c>
      <c r="N55" s="24">
        <f>IF(MOD($A55-1,N$3)&lt;&gt;0,"-",IF(COUNTIF(MesFeries,WORKDAY.INTL($A$1-1,$A55,N$4))&gt;0,"Férié",WORKDAY.INTL($A$1-1,$A55,N$4)))</f>
        <v>45631</v>
      </c>
      <c r="O55" s="24">
        <f>IF(MOD($A55-1,O$3)&lt;&gt;0,"-",IF(COUNTIF(MesFeries,WORKDAY.INTL($A$1-1,$A55,O$4))&gt;0,"Férié",WORKDAY.INTL($A$1-1,$A55,O$4)))</f>
        <v>45632</v>
      </c>
      <c r="P55" s="20"/>
    </row>
    <row r="56" spans="1:16" x14ac:dyDescent="0.25">
      <c r="A56" s="17">
        <f t="shared" si="0"/>
        <v>50</v>
      </c>
      <c r="B56" s="18">
        <f t="shared" si="1"/>
        <v>45635</v>
      </c>
      <c r="C56" s="18">
        <f t="shared" si="2"/>
        <v>45641</v>
      </c>
      <c r="D56" s="4">
        <f>IF(AND(D$6&gt;=B56,D$6&lt;=C56),D$6,IF(AND(D$6+((COUNTIF(D$6:D55,"&gt;0")-1)*D$3*7)&gt;=B56,D$6+((COUNTIF(D$6:D55,"&gt;0")-1)*D$3*7)&lt;=C56),D$6+((COUNTIF(D$6:D55,"&gt;0")-1)*D$3*7),""))</f>
        <v>45635</v>
      </c>
      <c r="E56" s="4" t="str">
        <f>IF(AND(E$6&gt;=$B56,E$6&lt;=$C56),E$6,IF(AND(E$6+((COUNTIF(E$6:E55,"&gt;0")-1)*E$3*7)&gt;=$B56,E$6+((COUNTIF(E$6:E55,"&gt;0")-1)*E$3*7)&lt;=$C56),E$6+((COUNTIF(E$6:E55,"&gt;0")-1)*E$3*7),""))</f>
        <v/>
      </c>
      <c r="F56" s="4" t="str">
        <f>IF(AND(F$6&gt;=$B56,F$6&lt;=$C56),F$6,IF(AND(F$6+((COUNTIF(F$6:F55,"&gt;0")-1)*F$3*7)&gt;=$B56,F$6+((COUNTIF(F$6:F55,"&gt;0")-1)*F$3*7)&lt;=$C56),F$6+((COUNTIF(F$6:F55,"&gt;0")-1)*F$3*7),""))</f>
        <v/>
      </c>
      <c r="G56" s="4" t="str">
        <f>IF(AND(G$6&gt;=$B56,G$6&lt;=$C56),G$6,IF(AND(G$6+((COUNTIF(G$6:G55,"&gt;0")-1)*G$3*7)&gt;=$B56,G$6+((COUNTIF(G$6:G55,"&gt;0")-1)*G$3*7)&lt;=$C56),G$6+((COUNTIF(G$6:G55,"&gt;0")-1)*G$3*7),""))</f>
        <v/>
      </c>
      <c r="H56" s="4" t="str">
        <f>IF(AND(H$6&gt;=$B56,H$6&lt;=$C56),H$6,IF(AND(H$6+((COUNTIF(H$6:H55,"&gt;0")-1)*H$3*7)&gt;=$B56,H$6+((COUNTIF(H$6:H55,"&gt;0")-1)*H$3*7)&lt;=$C56),H$6+((COUNTIF(H$6:H55,"&gt;0")-1)*H$3*7),""))</f>
        <v/>
      </c>
      <c r="K56" s="24" t="str">
        <f>IF(MOD($A56-1,K$3)&lt;&gt;0,"-",IF(COUNTIF(MesFeries,WORKDAY.INTL($A$1-1,$A56,K$4))&gt;0,"Férié",WORKDAY.INTL($A$1-1,$A56,K$4)))</f>
        <v>-</v>
      </c>
      <c r="L56" s="24" t="str">
        <f>IF(MOD($A56-1,L$3)&lt;&gt;0,"-",IF(COUNTIF(MesFeries,WORKDAY.INTL($A$1-1,$A56,L$4))&gt;0,"Férié",WORKDAY.INTL($A$1-1,$A56,L$4)))</f>
        <v>-</v>
      </c>
      <c r="M56" s="24" t="str">
        <f>IF(MOD($A56-1,M$3)&lt;&gt;0,"-",IF(COUNTIF(MesFeries,WORKDAY.INTL($A$1-1,$A56,M$4))&gt;0,"Férié",WORKDAY.INTL($A$1-1,$A56,M$4)))</f>
        <v>-</v>
      </c>
      <c r="N56" s="24" t="str">
        <f>IF(MOD($A56-1,N$3)&lt;&gt;0,"-",IF(COUNTIF(MesFeries,WORKDAY.INTL($A$1-1,$A56,N$4))&gt;0,"Férié",WORKDAY.INTL($A$1-1,$A56,N$4)))</f>
        <v>-</v>
      </c>
      <c r="O56" s="24" t="str">
        <f>IF(MOD($A56-1,O$3)&lt;&gt;0,"-",IF(COUNTIF(MesFeries,WORKDAY.INTL($A$1-1,$A56,O$4))&gt;0,"Férié",WORKDAY.INTL($A$1-1,$A56,O$4)))</f>
        <v>-</v>
      </c>
      <c r="P56" s="20"/>
    </row>
    <row r="57" spans="1:16" x14ac:dyDescent="0.25">
      <c r="A57" s="17">
        <f>A56+1</f>
        <v>51</v>
      </c>
      <c r="B57" s="18">
        <f t="shared" si="1"/>
        <v>45642</v>
      </c>
      <c r="C57" s="18">
        <f t="shared" si="2"/>
        <v>45648</v>
      </c>
      <c r="D57" s="4" t="str">
        <f>IF(AND(D$6&gt;=B57,D$6&lt;=C57),D$6,IF(AND(D$6+((COUNTIF(D$6:D56,"&gt;0")-1)*D$3*7)&gt;=B57,D$6+((COUNTIF(D$6:D56,"&gt;0")-1)*D$3*7)&lt;=C57),D$6+((COUNTIF(D$6:D56,"&gt;0")-1)*D$3*7),""))</f>
        <v/>
      </c>
      <c r="E57" s="4" t="str">
        <f>IF(AND(E$6&gt;=$B57,E$6&lt;=$C57),E$6,IF(AND(E$6+((COUNTIF(E$6:E56,"&gt;0")-1)*E$3*7)&gt;=$B57,E$6+((COUNTIF(E$6:E56,"&gt;0")-1)*E$3*7)&lt;=$C57),E$6+((COUNTIF(E$6:E56,"&gt;0")-1)*E$3*7),""))</f>
        <v/>
      </c>
      <c r="F57" s="4">
        <f>IF(AND(F$6&gt;=$B57,F$6&lt;=$C57),F$6,IF(AND(F$6+((COUNTIF(F$6:F56,"&gt;0")-1)*F$3*7)&gt;=$B57,F$6+((COUNTIF(F$6:F56,"&gt;0")-1)*F$3*7)&lt;=$C57),F$6+((COUNTIF(F$6:F56,"&gt;0")-1)*F$3*7),""))</f>
        <v>45644</v>
      </c>
      <c r="G57" s="4" t="str">
        <f>IF(AND(G$6&gt;=$B57,G$6&lt;=$C57),G$6,IF(AND(G$6+((COUNTIF(G$6:G56,"&gt;0")-1)*G$3*7)&gt;=$B57,G$6+((COUNTIF(G$6:G56,"&gt;0")-1)*G$3*7)&lt;=$C57),G$6+((COUNTIF(G$6:G56,"&gt;0")-1)*G$3*7),""))</f>
        <v/>
      </c>
      <c r="H57" s="4" t="str">
        <f>IF(AND(H$6&gt;=$B57,H$6&lt;=$C57),H$6,IF(AND(H$6+((COUNTIF(H$6:H56,"&gt;0")-1)*H$3*7)&gt;=$B57,H$6+((COUNTIF(H$6:H56,"&gt;0")-1)*H$3*7)&lt;=$C57),H$6+((COUNTIF(H$6:H56,"&gt;0")-1)*H$3*7),""))</f>
        <v/>
      </c>
      <c r="K57" s="24" t="str">
        <f>IF(MOD($A57-1,K$3)&lt;&gt;0,"-",IF(COUNTIF(MesFeries,WORKDAY.INTL($A$1-1,$A57,K$4))&gt;0,"Férié",WORKDAY.INTL($A$1-1,$A57,K$4)))</f>
        <v>-</v>
      </c>
      <c r="L57" s="24" t="str">
        <f>IF(MOD($A57-1,L$3)&lt;&gt;0,"-",IF(COUNTIF(MesFeries,WORKDAY.INTL($A$1-1,$A57,L$4))&gt;0,"Férié",WORKDAY.INTL($A$1-1,$A57,L$4)))</f>
        <v>-</v>
      </c>
      <c r="M57" s="24">
        <f>IF(MOD($A57-1,M$3)&lt;&gt;0,"-",IF(COUNTIF(MesFeries,WORKDAY.INTL($A$1-1,$A57,M$4))&gt;0,"Férié",WORKDAY.INTL($A$1-1,$A57,M$4)))</f>
        <v>45644</v>
      </c>
      <c r="N57" s="24" t="str">
        <f>IF(MOD($A57-1,N$3)&lt;&gt;0,"-",IF(COUNTIF(MesFeries,WORKDAY.INTL($A$1-1,$A57,N$4))&gt;0,"Férié",WORKDAY.INTL($A$1-1,$A57,N$4)))</f>
        <v>-</v>
      </c>
      <c r="O57" s="24" t="str">
        <f>IF(MOD($A57-1,O$3)&lt;&gt;0,"-",IF(COUNTIF(MesFeries,WORKDAY.INTL($A$1-1,$A57,O$4))&gt;0,"Férié",WORKDAY.INTL($A$1-1,$A57,O$4)))</f>
        <v>-</v>
      </c>
      <c r="P57" s="20"/>
    </row>
    <row r="58" spans="1:16" x14ac:dyDescent="0.25">
      <c r="A58" s="17">
        <f t="shared" si="0"/>
        <v>52</v>
      </c>
      <c r="B58" s="18">
        <f t="shared" si="1"/>
        <v>45649</v>
      </c>
      <c r="C58" s="18">
        <f t="shared" si="2"/>
        <v>45655</v>
      </c>
      <c r="D58" s="4" t="str">
        <f>IF(AND(D$6&gt;=B58,D$6&lt;=C58),D$6,IF(AND(D$6+((COUNTIF(D$6:D57,"&gt;0")-1)*D$3*7)&gt;=B58,D$6+((COUNTIF(D$6:D57,"&gt;0")-1)*D$3*7)&lt;=C58),D$6+((COUNTIF(D$6:D57,"&gt;0")-1)*D$3*7),""))</f>
        <v/>
      </c>
      <c r="E58" s="4" t="str">
        <f>IF(AND(E$6&gt;=$B58,E$6&lt;=$C58),E$6,IF(AND(E$6+((COUNTIF(E$6:E57,"&gt;0")-1)*E$3*7)&gt;=$B58,E$6+((COUNTIF(E$6:E57,"&gt;0")-1)*E$3*7)&lt;=$C58),E$6+((COUNTIF(E$6:E57,"&gt;0")-1)*E$3*7),""))</f>
        <v/>
      </c>
      <c r="F58" s="4" t="str">
        <f>IF(AND(F$6&gt;=$B58,F$6&lt;=$C58),F$6,IF(AND(F$6+((COUNTIF(F$6:F57,"&gt;0")-1)*F$3*7)&gt;=$B58,F$6+((COUNTIF(F$6:F57,"&gt;0")-1)*F$3*7)&lt;=$C58),F$6+((COUNTIF(F$6:F57,"&gt;0")-1)*F$3*7),""))</f>
        <v/>
      </c>
      <c r="G58" s="4" t="str">
        <f>IF(AND(G$6&gt;=$B58,G$6&lt;=$C58),G$6,IF(AND(G$6+((COUNTIF(G$6:G57,"&gt;0")-1)*G$3*7)&gt;=$B58,G$6+((COUNTIF(G$6:G57,"&gt;0")-1)*G$3*7)&lt;=$C58),G$6+((COUNTIF(G$6:G57,"&gt;0")-1)*G$3*7),""))</f>
        <v/>
      </c>
      <c r="H58" s="4" t="str">
        <f>IF(AND(H$6&gt;=$B58,H$6&lt;=$C58),H$6,IF(AND(H$6+((COUNTIF(H$6:H57,"&gt;0")-1)*H$3*7)&gt;=$B58,H$6+((COUNTIF(H$6:H57,"&gt;0")-1)*H$3*7)&lt;=$C58),H$6+((COUNTIF(H$6:H57,"&gt;0")-1)*H$3*7),""))</f>
        <v/>
      </c>
      <c r="K58" s="24" t="str">
        <f>IF(MOD($A58-1,K$3)&lt;&gt;0,"-",IF(COUNTIF(MesFeries,WORKDAY.INTL($A$1-1,$A58,K$4))&gt;0,"Férié",WORKDAY.INTL($A$1-1,$A58,K$4)))</f>
        <v>-</v>
      </c>
      <c r="L58" s="24" t="str">
        <f>IF(MOD($A58-1,L$3)&lt;&gt;0,"-",IF(COUNTIF(MesFeries,WORKDAY.INTL($A$1-1,$A58,L$4))&gt;0,"Férié",WORKDAY.INTL($A$1-1,$A58,L$4)))</f>
        <v>-</v>
      </c>
      <c r="M58" s="24" t="str">
        <f>IF(MOD($A58-1,M$3)&lt;&gt;0,"-",IF(COUNTIF(MesFeries,WORKDAY.INTL($A$1-1,$A58,M$4))&gt;0,"Férié",WORKDAY.INTL($A$1-1,$A58,M$4)))</f>
        <v>-</v>
      </c>
      <c r="N58" s="24" t="str">
        <f>IF(MOD($A58-1,N$3)&lt;&gt;0,"-",IF(COUNTIF(MesFeries,WORKDAY.INTL($A$1-1,$A58,N$4))&gt;0,"Férié",WORKDAY.INTL($A$1-1,$A58,N$4)))</f>
        <v>-</v>
      </c>
      <c r="O58" s="24" t="str">
        <f>IF(MOD($A58-1,O$3)&lt;&gt;0,"-",IF(COUNTIF(MesFeries,WORKDAY.INTL($A$1-1,$A58,O$4))&gt;0,"Férié",WORKDAY.INTL($A$1-1,$A58,O$4)))</f>
        <v>-</v>
      </c>
      <c r="P58" s="20"/>
    </row>
    <row r="59" spans="1:16" x14ac:dyDescent="0.25">
      <c r="A59" s="17">
        <f t="shared" si="0"/>
        <v>53</v>
      </c>
      <c r="B59" s="18">
        <f t="shared" ref="B59" si="3">B58+7</f>
        <v>45656</v>
      </c>
      <c r="C59" s="18">
        <f t="shared" ref="C59" si="4">C58+7</f>
        <v>45662</v>
      </c>
      <c r="D59" s="4" t="str">
        <f>IF(AND(D$6&gt;=B59,D$6&lt;=C59),D$6,IF(AND(D$6+((COUNTIF(D$6:D58,"&gt;0")-1)*D$3*7)&gt;=B59,D$6+((COUNTIF(D$6:D58,"&gt;0")-1)*D$3*7)&lt;=C59),D$6+((COUNTIF(D$6:D58,"&gt;0")-1)*D$3*7),""))</f>
        <v/>
      </c>
      <c r="E59" s="4">
        <f>IF(AND(E$6&gt;=$B59,E$6&lt;=$C59),E$6,IF(AND(E$6+((COUNTIF(E$6:E58,"&gt;0")-1)*E$3*7)&gt;=$B59,E$6+((COUNTIF(E$6:E58,"&gt;0")-1)*E$3*7)&lt;=$C59),E$6+((COUNTIF(E$6:E58,"&gt;0")-1)*E$3*7),""))</f>
        <v>45657</v>
      </c>
      <c r="F59" s="4">
        <f>IF(AND(F$6&gt;=$B59,F$6&lt;=$C59),F$6,IF(AND(F$6+((COUNTIF(F$6:F58,"&gt;0")-1)*F$3*7)&gt;=$B59,F$6+((COUNTIF(F$6:F58,"&gt;0")-1)*F$3*7)&lt;=$C59),F$6+((COUNTIF(F$6:F58,"&gt;0")-1)*F$3*7),""))</f>
        <v>45658</v>
      </c>
      <c r="G59" s="4">
        <f>IF(AND(G$6&gt;=$B59,G$6&lt;=$C59),G$6,IF(AND(G$6+((COUNTIF(G$6:G58,"&gt;0")-1)*G$3*7)&gt;=$B59,G$6+((COUNTIF(G$6:G58,"&gt;0")-1)*G$3*7)&lt;=$C59),G$6+((COUNTIF(G$6:G58,"&gt;0")-1)*G$3*7),""))</f>
        <v>45659</v>
      </c>
      <c r="H59" s="4">
        <f>IF(AND(H$6&gt;=$B59,H$6&lt;=$C59),H$6,IF(AND(H$6+((COUNTIF(H$6:H58,"&gt;0")-1)*H$3*7)&gt;=$B59,H$6+((COUNTIF(H$6:H58,"&gt;0")-1)*H$3*7)&lt;=$C59),H$6+((COUNTIF(H$6:H58,"&gt;0")-1)*H$3*7),""))</f>
        <v>45660</v>
      </c>
      <c r="K59" s="24">
        <f>IF(MOD($A59-1,K$3)&lt;&gt;0,"-",IF(COUNTIF(MesFeries,WORKDAY.INTL($A$1-1,$A59,K$4))&gt;0,"Férié",WORKDAY.INTL($A$1-1,$A59,K$4)))</f>
        <v>45656</v>
      </c>
      <c r="L59" s="24">
        <f>IF(MOD($A59-1,L$3)&lt;&gt;0,"-",IF(COUNTIF(MesFeries,WORKDAY.INTL($A$1-1,$A59,L$4))&gt;0,"Férié",WORKDAY.INTL($A$1-1,$A59,L$4)))</f>
        <v>45657</v>
      </c>
      <c r="M59" s="24" t="str">
        <f>IF(MOD($A59-1,M$3)&lt;&gt;0,"-",IF(COUNTIF(MesFeries,WORKDAY.INTL($A$1-1,$A59,M$4))&gt;0,"Férié",WORKDAY.INTL($A$1-1,$A59,M$4)))</f>
        <v>Férié</v>
      </c>
      <c r="N59" s="24">
        <f>IF(MOD($A59-1,N$3)&lt;&gt;0,"-",IF(COUNTIF(MesFeries,WORKDAY.INTL($A$1-1,$A59,N$4))&gt;0,"Férié",WORKDAY.INTL($A$1-1,$A59,N$4)))</f>
        <v>45659</v>
      </c>
      <c r="O59" s="24">
        <f>IF(MOD($A59-1,O$3)&lt;&gt;0,"-",IF(COUNTIF(MesFeries,WORKDAY.INTL($A$1-1,$A59,O$4))&gt;0,"Férié",WORKDAY.INTL($A$1-1,$A59,O$4)))</f>
        <v>45660</v>
      </c>
      <c r="P59" s="20"/>
    </row>
    <row r="60" spans="1:16" x14ac:dyDescent="0.25">
      <c r="K60" s="24" t="str">
        <f>IF(MOD($A60-1,K$3)&lt;&gt;0,"-",IF(COUNTIF(MesFeries,WORKDAY.INTL($A$1-1,$A60,K$4))&gt;0,"Férié",WORKDAY.INTL($A$1-1,$A60,K$4)))</f>
        <v>-</v>
      </c>
      <c r="L60" s="24" t="str">
        <f>IF(MOD($A60-1,L$3)&lt;&gt;0,"-",IF(COUNTIF(MesFeries,WORKDAY.INTL($A$1-1,$A60,L$4))&gt;0,"Férié",WORKDAY.INTL($A$1-1,$A60,L$4)))</f>
        <v>-</v>
      </c>
      <c r="M60" s="24" t="str">
        <f>IF(MOD($A60-1,M$3)&lt;&gt;0,"-",IF(COUNTIF(MesFeries,WORKDAY.INTL($A$1-1,$A60,M$4))&gt;0,"Férié",WORKDAY.INTL($A$1-1,$A60,M$4)))</f>
        <v>-</v>
      </c>
      <c r="N60" s="24" t="str">
        <f>IF(MOD($A60-1,N$3)&lt;&gt;0,"-",IF(COUNTIF(MesFeries,WORKDAY.INTL($A$1-1,$A60,N$4))&gt;0,"Férié",WORKDAY.INTL($A$1-1,$A60,N$4)))</f>
        <v>-</v>
      </c>
      <c r="O60" s="24" t="str">
        <f>IF(MOD($A60-1,O$3)&lt;&gt;0,"-",IF(COUNTIF(MesFeries,WORKDAY.INTL($A$1-1,$A60,O$4))&gt;0,"Férié",WORKDAY.INTL($A$1-1,$A60,O$4)))</f>
        <v>-</v>
      </c>
      <c r="P60" s="20"/>
    </row>
    <row r="61" spans="1:16" x14ac:dyDescent="0.25">
      <c r="K61" s="23"/>
      <c r="L61" s="23"/>
      <c r="M61" s="23"/>
      <c r="N61" s="23"/>
      <c r="O61" s="23"/>
      <c r="P61" s="20"/>
    </row>
    <row r="62" spans="1:16" x14ac:dyDescent="0.25">
      <c r="K62" s="23"/>
      <c r="L62" s="23"/>
      <c r="M62" s="23"/>
      <c r="N62" s="23"/>
      <c r="O62" s="23"/>
      <c r="P62" s="20"/>
    </row>
    <row r="63" spans="1:16" x14ac:dyDescent="0.25">
      <c r="K63" s="23"/>
      <c r="L63" s="23"/>
      <c r="M63" s="23"/>
      <c r="N63" s="23"/>
      <c r="O63" s="23"/>
      <c r="P63" s="20"/>
    </row>
    <row r="64" spans="1:16" x14ac:dyDescent="0.25">
      <c r="K64" s="23"/>
      <c r="L64" s="23"/>
      <c r="M64" s="23"/>
      <c r="N64" s="23"/>
      <c r="O64" s="23"/>
      <c r="P64" s="20"/>
    </row>
    <row r="65" spans="11:16" x14ac:dyDescent="0.25">
      <c r="K65" s="23"/>
      <c r="L65" s="23"/>
      <c r="M65" s="23"/>
      <c r="N65" s="23"/>
      <c r="O65" s="23"/>
      <c r="P65" s="20"/>
    </row>
    <row r="66" spans="11:16" x14ac:dyDescent="0.25">
      <c r="K66" s="23"/>
      <c r="L66" s="23"/>
      <c r="M66" s="23"/>
      <c r="N66" s="23"/>
      <c r="O66" s="23"/>
      <c r="P66" s="20"/>
    </row>
    <row r="67" spans="11:16" x14ac:dyDescent="0.25">
      <c r="K67" s="23"/>
      <c r="L67" s="23"/>
      <c r="M67" s="23"/>
      <c r="N67" s="23"/>
      <c r="O67" s="23"/>
      <c r="P67" s="20"/>
    </row>
    <row r="68" spans="11:16" x14ac:dyDescent="0.25">
      <c r="K68" s="23"/>
      <c r="L68" s="23"/>
      <c r="M68" s="23"/>
      <c r="N68" s="23"/>
      <c r="O68" s="23"/>
      <c r="P68" s="20"/>
    </row>
    <row r="69" spans="11:16" x14ac:dyDescent="0.25">
      <c r="K69" s="23"/>
      <c r="L69" s="23"/>
      <c r="M69" s="23"/>
      <c r="N69" s="23"/>
      <c r="O69" s="23"/>
      <c r="P69" s="20"/>
    </row>
    <row r="70" spans="11:16" x14ac:dyDescent="0.25">
      <c r="K70" s="23"/>
      <c r="L70" s="23"/>
      <c r="M70" s="23"/>
      <c r="N70" s="23"/>
      <c r="O70" s="23"/>
      <c r="P70" s="20"/>
    </row>
    <row r="71" spans="11:16" x14ac:dyDescent="0.25">
      <c r="K71" s="23"/>
      <c r="L71" s="23"/>
      <c r="M71" s="23"/>
      <c r="N71" s="23"/>
      <c r="O71" s="23"/>
      <c r="P71" s="20"/>
    </row>
    <row r="72" spans="11:16" x14ac:dyDescent="0.25">
      <c r="K72" s="23"/>
      <c r="L72" s="23"/>
      <c r="M72" s="23"/>
      <c r="N72" s="23"/>
      <c r="O72" s="23"/>
      <c r="P72" s="20"/>
    </row>
    <row r="73" spans="11:16" x14ac:dyDescent="0.25">
      <c r="K73" s="23"/>
      <c r="L73" s="23"/>
      <c r="M73" s="23"/>
      <c r="N73" s="23"/>
      <c r="O73" s="23"/>
      <c r="P73" s="20"/>
    </row>
    <row r="74" spans="11:16" x14ac:dyDescent="0.25">
      <c r="K74" s="23"/>
      <c r="L74" s="23"/>
      <c r="M74" s="23"/>
      <c r="N74" s="23"/>
      <c r="O74" s="23"/>
      <c r="P74" s="20"/>
    </row>
    <row r="75" spans="11:16" x14ac:dyDescent="0.25">
      <c r="K75" s="23"/>
      <c r="L75" s="23"/>
      <c r="M75" s="23"/>
      <c r="N75" s="23"/>
      <c r="O75" s="23"/>
      <c r="P75" s="20"/>
    </row>
    <row r="76" spans="11:16" x14ac:dyDescent="0.25">
      <c r="K76" s="23"/>
      <c r="L76" s="23"/>
      <c r="M76" s="23"/>
      <c r="N76" s="23"/>
      <c r="O76" s="23"/>
      <c r="P76" s="20"/>
    </row>
    <row r="77" spans="11:16" x14ac:dyDescent="0.25">
      <c r="K77" s="23"/>
      <c r="L77" s="23"/>
      <c r="M77" s="23"/>
      <c r="N77" s="23"/>
      <c r="O77" s="23"/>
      <c r="P77" s="20"/>
    </row>
    <row r="78" spans="11:16" x14ac:dyDescent="0.25">
      <c r="K78" s="23"/>
      <c r="L78" s="23"/>
      <c r="M78" s="23"/>
      <c r="N78" s="23"/>
      <c r="O78" s="23"/>
      <c r="P78" s="20"/>
    </row>
    <row r="79" spans="11:16" x14ac:dyDescent="0.25">
      <c r="K79" s="23"/>
      <c r="L79" s="23"/>
      <c r="M79" s="23"/>
      <c r="N79" s="23"/>
      <c r="O79" s="23"/>
      <c r="P79" s="20"/>
    </row>
    <row r="80" spans="11:16" x14ac:dyDescent="0.25">
      <c r="K80" s="23"/>
      <c r="L80" s="23"/>
      <c r="M80" s="23"/>
      <c r="N80" s="23"/>
      <c r="O80" s="23"/>
      <c r="P80" s="20"/>
    </row>
    <row r="81" spans="11:16" x14ac:dyDescent="0.25">
      <c r="K81" s="23"/>
      <c r="L81" s="23"/>
      <c r="M81" s="23"/>
      <c r="N81" s="23"/>
      <c r="O81" s="23"/>
      <c r="P81" s="20"/>
    </row>
    <row r="82" spans="11:16" x14ac:dyDescent="0.25">
      <c r="K82" s="23"/>
      <c r="L82" s="23"/>
      <c r="M82" s="23"/>
      <c r="N82" s="23"/>
      <c r="O82" s="23"/>
      <c r="P82" s="20"/>
    </row>
    <row r="83" spans="11:16" x14ac:dyDescent="0.25">
      <c r="K83" s="23"/>
      <c r="L83" s="23"/>
      <c r="M83" s="23"/>
      <c r="N83" s="23"/>
      <c r="O83" s="23"/>
      <c r="P83" s="20"/>
    </row>
    <row r="84" spans="11:16" x14ac:dyDescent="0.25">
      <c r="K84" s="23"/>
      <c r="L84" s="23"/>
      <c r="M84" s="23"/>
      <c r="N84" s="23"/>
      <c r="O84" s="23"/>
      <c r="P84" s="20"/>
    </row>
    <row r="85" spans="11:16" x14ac:dyDescent="0.25">
      <c r="K85" s="23"/>
      <c r="L85" s="23"/>
      <c r="M85" s="23"/>
      <c r="N85" s="23"/>
      <c r="O85" s="23"/>
      <c r="P85" s="20"/>
    </row>
    <row r="86" spans="11:16" x14ac:dyDescent="0.25">
      <c r="K86" s="23"/>
      <c r="L86" s="23"/>
      <c r="M86" s="23"/>
      <c r="N86" s="23"/>
      <c r="O86" s="23"/>
      <c r="P86" s="20"/>
    </row>
    <row r="87" spans="11:16" x14ac:dyDescent="0.25">
      <c r="K87" s="23"/>
      <c r="L87" s="23"/>
      <c r="M87" s="23"/>
      <c r="N87" s="23"/>
      <c r="O87" s="23"/>
      <c r="P87" s="20"/>
    </row>
    <row r="88" spans="11:16" x14ac:dyDescent="0.25">
      <c r="K88" s="23"/>
      <c r="L88" s="23"/>
      <c r="M88" s="23"/>
      <c r="N88" s="23"/>
      <c r="O88" s="23"/>
      <c r="P88" s="20"/>
    </row>
    <row r="89" spans="11:16" x14ac:dyDescent="0.25">
      <c r="K89" s="23"/>
      <c r="L89" s="23"/>
      <c r="M89" s="23"/>
      <c r="N89" s="23"/>
      <c r="O89" s="23"/>
      <c r="P89" s="20"/>
    </row>
    <row r="90" spans="11:16" x14ac:dyDescent="0.25">
      <c r="K90" s="23"/>
      <c r="L90" s="23"/>
      <c r="M90" s="23"/>
      <c r="N90" s="23"/>
      <c r="O90" s="23"/>
      <c r="P90" s="20"/>
    </row>
    <row r="91" spans="11:16" x14ac:dyDescent="0.25">
      <c r="K91" s="23"/>
      <c r="L91" s="23"/>
      <c r="M91" s="23"/>
      <c r="N91" s="23"/>
      <c r="O91" s="23"/>
      <c r="P91" s="20"/>
    </row>
    <row r="92" spans="11:16" x14ac:dyDescent="0.25">
      <c r="K92" s="23"/>
      <c r="L92" s="23"/>
      <c r="M92" s="23"/>
      <c r="N92" s="23"/>
      <c r="O92" s="23"/>
      <c r="P92" s="20"/>
    </row>
    <row r="93" spans="11:16" x14ac:dyDescent="0.25">
      <c r="K93" s="23"/>
      <c r="L93" s="23"/>
      <c r="M93" s="23"/>
      <c r="N93" s="23"/>
      <c r="O93" s="23"/>
      <c r="P93" s="20"/>
    </row>
    <row r="94" spans="11:16" x14ac:dyDescent="0.25">
      <c r="K94" s="23"/>
      <c r="L94" s="23"/>
      <c r="M94" s="23"/>
      <c r="N94" s="23"/>
      <c r="O94" s="23"/>
      <c r="P94" s="20"/>
    </row>
    <row r="95" spans="11:16" x14ac:dyDescent="0.25">
      <c r="K95" s="23"/>
      <c r="L95" s="23"/>
      <c r="M95" s="23"/>
      <c r="N95" s="23"/>
      <c r="O95" s="23"/>
      <c r="P95" s="20"/>
    </row>
    <row r="96" spans="11:16" x14ac:dyDescent="0.25">
      <c r="K96" s="23"/>
      <c r="L96" s="23"/>
      <c r="M96" s="23"/>
      <c r="N96" s="23"/>
      <c r="O96" s="23"/>
      <c r="P96" s="20"/>
    </row>
    <row r="97" spans="11:16" x14ac:dyDescent="0.25">
      <c r="K97" s="23"/>
      <c r="L97" s="23"/>
      <c r="M97" s="23"/>
      <c r="N97" s="23"/>
      <c r="O97" s="23"/>
      <c r="P97" s="20"/>
    </row>
  </sheetData>
  <phoneticPr fontId="3" type="noConversion"/>
  <conditionalFormatting sqref="D7:H59">
    <cfRule type="expression" dxfId="1" priority="2">
      <formula>OR(D7=Fériés)</formula>
    </cfRule>
  </conditionalFormatting>
  <conditionalFormatting sqref="K7:O60">
    <cfRule type="expression" dxfId="0" priority="1">
      <formula>K7="férié"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5C22B-4578-488A-BF63-51AD73CC14F1}">
  <dimension ref="A1:F18"/>
  <sheetViews>
    <sheetView workbookViewId="0">
      <selection activeCell="B6" sqref="B6"/>
    </sheetView>
  </sheetViews>
  <sheetFormatPr defaultColWidth="11.42578125" defaultRowHeight="15" x14ac:dyDescent="0.25"/>
  <cols>
    <col min="1" max="1" width="21.42578125" bestFit="1" customWidth="1"/>
    <col min="2" max="6" width="12.85546875" customWidth="1"/>
  </cols>
  <sheetData>
    <row r="1" spans="1:6" x14ac:dyDescent="0.25">
      <c r="A1" s="8" t="s">
        <v>25</v>
      </c>
      <c r="B1" s="9" t="s">
        <v>3</v>
      </c>
      <c r="C1" s="9" t="s">
        <v>4</v>
      </c>
      <c r="D1" s="9" t="s">
        <v>5</v>
      </c>
      <c r="E1" s="9" t="s">
        <v>6</v>
      </c>
      <c r="F1" s="9" t="s">
        <v>7</v>
      </c>
    </row>
    <row r="2" spans="1:6" ht="30.75" customHeight="1" x14ac:dyDescent="0.25">
      <c r="A2" s="10" t="s">
        <v>19</v>
      </c>
      <c r="B2" s="11" t="s">
        <v>20</v>
      </c>
      <c r="C2" s="11" t="s">
        <v>24</v>
      </c>
      <c r="D2" s="11" t="s">
        <v>21</v>
      </c>
      <c r="E2" s="11" t="s">
        <v>22</v>
      </c>
      <c r="F2" s="11" t="s">
        <v>23</v>
      </c>
    </row>
    <row r="3" spans="1:6" x14ac:dyDescent="0.25">
      <c r="A3" s="8" t="s">
        <v>0</v>
      </c>
      <c r="B3" s="9">
        <v>4</v>
      </c>
      <c r="C3" s="9">
        <v>4</v>
      </c>
      <c r="D3" s="9">
        <v>2</v>
      </c>
      <c r="E3" s="9">
        <v>4</v>
      </c>
      <c r="F3" s="9">
        <v>4</v>
      </c>
    </row>
    <row r="4" spans="1:6" x14ac:dyDescent="0.25">
      <c r="A4" s="12" t="s">
        <v>1</v>
      </c>
      <c r="B4" s="13">
        <v>45299</v>
      </c>
      <c r="C4" s="13">
        <v>45293</v>
      </c>
      <c r="D4" s="13">
        <v>45294</v>
      </c>
      <c r="E4" s="13">
        <v>45295</v>
      </c>
      <c r="F4" s="13">
        <v>45296</v>
      </c>
    </row>
    <row r="5" spans="1:6" x14ac:dyDescent="0.25">
      <c r="A5" s="5" t="s">
        <v>2</v>
      </c>
      <c r="B5" s="4">
        <f>B4+(B$3*7)</f>
        <v>45327</v>
      </c>
      <c r="C5" s="4">
        <f>C4+(C$3*7)</f>
        <v>45321</v>
      </c>
      <c r="D5" s="4">
        <f>D4+(D$3*7)</f>
        <v>45308</v>
      </c>
      <c r="E5" s="4">
        <f>E4+(E$3*7)</f>
        <v>45323</v>
      </c>
      <c r="F5" s="4">
        <f>F4+(F$3*7)</f>
        <v>45324</v>
      </c>
    </row>
    <row r="6" spans="1:6" x14ac:dyDescent="0.25">
      <c r="A6" s="6"/>
      <c r="B6" s="4">
        <f t="shared" ref="B6:B18" si="0">B5+(B$3*7)</f>
        <v>45355</v>
      </c>
      <c r="C6" s="4">
        <f t="shared" ref="C6:F18" si="1">C5+(C$3*7)</f>
        <v>45349</v>
      </c>
      <c r="D6" s="4">
        <f t="shared" si="1"/>
        <v>45322</v>
      </c>
      <c r="E6" s="4">
        <f t="shared" si="1"/>
        <v>45351</v>
      </c>
      <c r="F6" s="4">
        <f t="shared" si="1"/>
        <v>45352</v>
      </c>
    </row>
    <row r="7" spans="1:6" x14ac:dyDescent="0.25">
      <c r="A7" s="6"/>
      <c r="B7" s="4">
        <f t="shared" si="0"/>
        <v>45383</v>
      </c>
      <c r="C7" s="4">
        <f t="shared" si="1"/>
        <v>45377</v>
      </c>
      <c r="D7" s="4">
        <f t="shared" si="1"/>
        <v>45336</v>
      </c>
      <c r="E7" s="4">
        <f t="shared" si="1"/>
        <v>45379</v>
      </c>
      <c r="F7" s="4">
        <f t="shared" si="1"/>
        <v>45380</v>
      </c>
    </row>
    <row r="8" spans="1:6" x14ac:dyDescent="0.25">
      <c r="A8" s="6"/>
      <c r="B8" s="4">
        <f t="shared" si="0"/>
        <v>45411</v>
      </c>
      <c r="C8" s="4">
        <f t="shared" si="1"/>
        <v>45405</v>
      </c>
      <c r="D8" s="4">
        <f t="shared" si="1"/>
        <v>45350</v>
      </c>
      <c r="E8" s="4">
        <f t="shared" si="1"/>
        <v>45407</v>
      </c>
      <c r="F8" s="4">
        <f t="shared" si="1"/>
        <v>45408</v>
      </c>
    </row>
    <row r="9" spans="1:6" x14ac:dyDescent="0.25">
      <c r="A9" s="6"/>
      <c r="B9" s="4">
        <f t="shared" si="0"/>
        <v>45439</v>
      </c>
      <c r="C9" s="4">
        <f t="shared" si="1"/>
        <v>45433</v>
      </c>
      <c r="D9" s="4">
        <f t="shared" si="1"/>
        <v>45364</v>
      </c>
      <c r="E9" s="4">
        <f t="shared" si="1"/>
        <v>45435</v>
      </c>
      <c r="F9" s="4">
        <f t="shared" si="1"/>
        <v>45436</v>
      </c>
    </row>
    <row r="10" spans="1:6" x14ac:dyDescent="0.25">
      <c r="A10" s="6"/>
      <c r="B10" s="4">
        <f t="shared" si="0"/>
        <v>45467</v>
      </c>
      <c r="C10" s="4">
        <f t="shared" si="1"/>
        <v>45461</v>
      </c>
      <c r="D10" s="4">
        <f t="shared" si="1"/>
        <v>45378</v>
      </c>
      <c r="E10" s="4">
        <f t="shared" si="1"/>
        <v>45463</v>
      </c>
      <c r="F10" s="4">
        <f t="shared" si="1"/>
        <v>45464</v>
      </c>
    </row>
    <row r="11" spans="1:6" x14ac:dyDescent="0.25">
      <c r="A11" s="6"/>
      <c r="B11" s="4">
        <f t="shared" si="0"/>
        <v>45495</v>
      </c>
      <c r="C11" s="4">
        <f t="shared" si="1"/>
        <v>45489</v>
      </c>
      <c r="D11" s="4">
        <f t="shared" si="1"/>
        <v>45392</v>
      </c>
      <c r="E11" s="4">
        <f t="shared" si="1"/>
        <v>45491</v>
      </c>
      <c r="F11" s="4">
        <f t="shared" si="1"/>
        <v>45492</v>
      </c>
    </row>
    <row r="12" spans="1:6" x14ac:dyDescent="0.25">
      <c r="A12" s="6"/>
      <c r="B12" s="4">
        <f t="shared" si="0"/>
        <v>45523</v>
      </c>
      <c r="C12" s="4">
        <f t="shared" si="1"/>
        <v>45517</v>
      </c>
      <c r="D12" s="4">
        <f t="shared" si="1"/>
        <v>45406</v>
      </c>
      <c r="E12" s="4">
        <f t="shared" si="1"/>
        <v>45519</v>
      </c>
      <c r="F12" s="4">
        <f t="shared" si="1"/>
        <v>45520</v>
      </c>
    </row>
    <row r="13" spans="1:6" x14ac:dyDescent="0.25">
      <c r="A13" s="6"/>
      <c r="B13" s="4">
        <f t="shared" si="0"/>
        <v>45551</v>
      </c>
      <c r="C13" s="4">
        <f t="shared" si="1"/>
        <v>45545</v>
      </c>
      <c r="D13" s="4">
        <f t="shared" si="1"/>
        <v>45420</v>
      </c>
      <c r="E13" s="4">
        <f t="shared" si="1"/>
        <v>45547</v>
      </c>
      <c r="F13" s="4">
        <f t="shared" si="1"/>
        <v>45548</v>
      </c>
    </row>
    <row r="14" spans="1:6" x14ac:dyDescent="0.25">
      <c r="A14" s="6"/>
      <c r="B14" s="4">
        <f t="shared" si="0"/>
        <v>45579</v>
      </c>
      <c r="C14" s="4">
        <f t="shared" si="1"/>
        <v>45573</v>
      </c>
      <c r="D14" s="4">
        <f t="shared" si="1"/>
        <v>45434</v>
      </c>
      <c r="E14" s="4">
        <f t="shared" si="1"/>
        <v>45575</v>
      </c>
      <c r="F14" s="4">
        <f t="shared" si="1"/>
        <v>45576</v>
      </c>
    </row>
    <row r="15" spans="1:6" x14ac:dyDescent="0.25">
      <c r="A15" s="6"/>
      <c r="B15" s="4">
        <f t="shared" si="0"/>
        <v>45607</v>
      </c>
      <c r="C15" s="4">
        <f t="shared" si="1"/>
        <v>45601</v>
      </c>
      <c r="D15" s="4">
        <f t="shared" si="1"/>
        <v>45448</v>
      </c>
      <c r="E15" s="4">
        <f t="shared" si="1"/>
        <v>45603</v>
      </c>
      <c r="F15" s="4">
        <f t="shared" si="1"/>
        <v>45604</v>
      </c>
    </row>
    <row r="16" spans="1:6" x14ac:dyDescent="0.25">
      <c r="A16" s="6"/>
      <c r="B16" s="4">
        <f t="shared" si="0"/>
        <v>45635</v>
      </c>
      <c r="C16" s="4">
        <f t="shared" si="1"/>
        <v>45629</v>
      </c>
      <c r="D16" s="4">
        <f t="shared" si="1"/>
        <v>45462</v>
      </c>
      <c r="E16" s="4">
        <f t="shared" si="1"/>
        <v>45631</v>
      </c>
      <c r="F16" s="4">
        <f t="shared" si="1"/>
        <v>45632</v>
      </c>
    </row>
    <row r="17" spans="1:6" x14ac:dyDescent="0.25">
      <c r="A17" s="6"/>
      <c r="B17" s="4">
        <f t="shared" si="0"/>
        <v>45663</v>
      </c>
      <c r="C17" s="4">
        <f t="shared" si="1"/>
        <v>45657</v>
      </c>
      <c r="D17" s="4">
        <f t="shared" si="1"/>
        <v>45476</v>
      </c>
      <c r="E17" s="4">
        <f t="shared" si="1"/>
        <v>45659</v>
      </c>
      <c r="F17" s="4">
        <f t="shared" si="1"/>
        <v>45660</v>
      </c>
    </row>
    <row r="18" spans="1:6" x14ac:dyDescent="0.25">
      <c r="A18" s="7"/>
      <c r="B18" s="4">
        <f t="shared" si="0"/>
        <v>45691</v>
      </c>
      <c r="C18" s="4">
        <f t="shared" si="1"/>
        <v>45685</v>
      </c>
      <c r="D18" s="4">
        <f t="shared" si="1"/>
        <v>45490</v>
      </c>
      <c r="E18" s="4">
        <f t="shared" si="1"/>
        <v>45687</v>
      </c>
      <c r="F18" s="4">
        <f t="shared" si="1"/>
        <v>45688</v>
      </c>
    </row>
  </sheetData>
  <conditionalFormatting sqref="B5:F18">
    <cfRule type="expression" dxfId="2" priority="1">
      <formula>OR(B5=Fériés)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70BF7-CDC3-475B-AB92-35EDAD93822D}">
  <dimension ref="A1:C78"/>
  <sheetViews>
    <sheetView workbookViewId="0">
      <selection activeCell="A14" sqref="A14"/>
    </sheetView>
  </sheetViews>
  <sheetFormatPr defaultColWidth="11.42578125" defaultRowHeight="15" x14ac:dyDescent="0.25"/>
  <cols>
    <col min="2" max="2" width="7.140625" bestFit="1" customWidth="1"/>
    <col min="3" max="3" width="20.85546875" style="2" bestFit="1" customWidth="1"/>
  </cols>
  <sheetData>
    <row r="1" spans="1:3" x14ac:dyDescent="0.25">
      <c r="A1" t="s">
        <v>8</v>
      </c>
      <c r="B1" t="s">
        <v>9</v>
      </c>
      <c r="C1" s="2" t="s">
        <v>10</v>
      </c>
    </row>
    <row r="2" spans="1:3" x14ac:dyDescent="0.25">
      <c r="A2" s="1">
        <v>44927</v>
      </c>
      <c r="B2">
        <v>2023</v>
      </c>
      <c r="C2" s="2" t="s">
        <v>11</v>
      </c>
    </row>
    <row r="3" spans="1:3" x14ac:dyDescent="0.25">
      <c r="A3" s="1">
        <v>45026</v>
      </c>
      <c r="B3">
        <v>2023</v>
      </c>
      <c r="C3" s="2" t="s">
        <v>12</v>
      </c>
    </row>
    <row r="4" spans="1:3" x14ac:dyDescent="0.25">
      <c r="A4" s="1">
        <v>45047</v>
      </c>
      <c r="B4">
        <v>2023</v>
      </c>
      <c r="C4" s="2" t="s">
        <v>13</v>
      </c>
    </row>
    <row r="5" spans="1:3" x14ac:dyDescent="0.25">
      <c r="A5" s="1">
        <v>45054</v>
      </c>
      <c r="B5">
        <v>2023</v>
      </c>
      <c r="C5" s="3">
        <v>45420</v>
      </c>
    </row>
    <row r="6" spans="1:3" x14ac:dyDescent="0.25">
      <c r="A6" s="1">
        <v>45064</v>
      </c>
      <c r="B6">
        <v>2023</v>
      </c>
      <c r="C6" s="2" t="s">
        <v>14</v>
      </c>
    </row>
    <row r="7" spans="1:3" x14ac:dyDescent="0.25">
      <c r="A7" s="1">
        <v>45075</v>
      </c>
      <c r="B7">
        <v>2023</v>
      </c>
      <c r="C7" s="2" t="s">
        <v>15</v>
      </c>
    </row>
    <row r="8" spans="1:3" x14ac:dyDescent="0.25">
      <c r="A8" s="1">
        <v>45121</v>
      </c>
      <c r="B8">
        <v>2023</v>
      </c>
      <c r="C8" s="3">
        <v>45487</v>
      </c>
    </row>
    <row r="9" spans="1:3" x14ac:dyDescent="0.25">
      <c r="A9" s="1">
        <v>45153</v>
      </c>
      <c r="B9">
        <v>2023</v>
      </c>
      <c r="C9" s="2" t="s">
        <v>16</v>
      </c>
    </row>
    <row r="10" spans="1:3" x14ac:dyDescent="0.25">
      <c r="A10" s="1">
        <v>45231</v>
      </c>
      <c r="B10">
        <v>2023</v>
      </c>
      <c r="C10" s="2" t="s">
        <v>17</v>
      </c>
    </row>
    <row r="11" spans="1:3" x14ac:dyDescent="0.25">
      <c r="A11" s="1">
        <v>45241</v>
      </c>
      <c r="B11">
        <v>2023</v>
      </c>
      <c r="C11" s="3">
        <v>45607</v>
      </c>
    </row>
    <row r="12" spans="1:3" x14ac:dyDescent="0.25">
      <c r="A12" s="1">
        <v>45285</v>
      </c>
      <c r="B12">
        <v>2023</v>
      </c>
      <c r="C12" s="2" t="s">
        <v>18</v>
      </c>
    </row>
    <row r="13" spans="1:3" x14ac:dyDescent="0.25">
      <c r="A13" s="1">
        <v>45292</v>
      </c>
      <c r="B13">
        <v>2024</v>
      </c>
      <c r="C13" s="2" t="s">
        <v>11</v>
      </c>
    </row>
    <row r="14" spans="1:3" x14ac:dyDescent="0.25">
      <c r="A14" s="1">
        <v>45377</v>
      </c>
      <c r="B14">
        <v>2024</v>
      </c>
      <c r="C14" s="2" t="s">
        <v>12</v>
      </c>
    </row>
    <row r="15" spans="1:3" x14ac:dyDescent="0.25">
      <c r="A15" s="1">
        <v>45413</v>
      </c>
      <c r="B15">
        <v>2024</v>
      </c>
      <c r="C15" s="2" t="s">
        <v>13</v>
      </c>
    </row>
    <row r="16" spans="1:3" x14ac:dyDescent="0.25">
      <c r="A16" s="1">
        <v>45420</v>
      </c>
      <c r="B16">
        <v>2024</v>
      </c>
      <c r="C16" s="3">
        <v>45420</v>
      </c>
    </row>
    <row r="17" spans="1:3" x14ac:dyDescent="0.25">
      <c r="A17" s="1">
        <v>45421</v>
      </c>
      <c r="B17">
        <v>2024</v>
      </c>
      <c r="C17" s="2" t="s">
        <v>14</v>
      </c>
    </row>
    <row r="18" spans="1:3" x14ac:dyDescent="0.25">
      <c r="A18" s="1">
        <v>45432</v>
      </c>
      <c r="B18">
        <v>2024</v>
      </c>
      <c r="C18" s="2" t="s">
        <v>15</v>
      </c>
    </row>
    <row r="19" spans="1:3" x14ac:dyDescent="0.25">
      <c r="A19" s="1">
        <v>45487</v>
      </c>
      <c r="B19">
        <v>2024</v>
      </c>
      <c r="C19" s="3">
        <v>45487</v>
      </c>
    </row>
    <row r="20" spans="1:3" x14ac:dyDescent="0.25">
      <c r="A20" s="1">
        <v>45519</v>
      </c>
      <c r="B20">
        <v>2024</v>
      </c>
      <c r="C20" s="2" t="s">
        <v>16</v>
      </c>
    </row>
    <row r="21" spans="1:3" x14ac:dyDescent="0.25">
      <c r="A21" s="1">
        <v>45597</v>
      </c>
      <c r="B21">
        <v>2024</v>
      </c>
      <c r="C21" s="2" t="s">
        <v>17</v>
      </c>
    </row>
    <row r="22" spans="1:3" x14ac:dyDescent="0.25">
      <c r="A22" s="1">
        <v>45607</v>
      </c>
      <c r="B22">
        <v>2024</v>
      </c>
      <c r="C22" s="3">
        <v>45607</v>
      </c>
    </row>
    <row r="23" spans="1:3" x14ac:dyDescent="0.25">
      <c r="A23" s="1">
        <v>45651</v>
      </c>
      <c r="B23">
        <v>2024</v>
      </c>
      <c r="C23" s="2" t="s">
        <v>18</v>
      </c>
    </row>
    <row r="24" spans="1:3" x14ac:dyDescent="0.25">
      <c r="A24" s="1">
        <v>45658</v>
      </c>
      <c r="B24">
        <v>2025</v>
      </c>
      <c r="C24" s="2" t="s">
        <v>11</v>
      </c>
    </row>
    <row r="25" spans="1:3" x14ac:dyDescent="0.25">
      <c r="A25" s="1">
        <v>45768</v>
      </c>
      <c r="B25">
        <v>2025</v>
      </c>
      <c r="C25" s="2" t="s">
        <v>12</v>
      </c>
    </row>
    <row r="26" spans="1:3" x14ac:dyDescent="0.25">
      <c r="A26" s="1">
        <v>45778</v>
      </c>
      <c r="B26">
        <v>2025</v>
      </c>
      <c r="C26" s="2" t="s">
        <v>13</v>
      </c>
    </row>
    <row r="27" spans="1:3" x14ac:dyDescent="0.25">
      <c r="A27" s="1">
        <v>45785</v>
      </c>
      <c r="B27">
        <v>2025</v>
      </c>
      <c r="C27" s="3">
        <v>45420</v>
      </c>
    </row>
    <row r="28" spans="1:3" x14ac:dyDescent="0.25">
      <c r="A28" s="1">
        <v>45806</v>
      </c>
      <c r="B28">
        <v>2025</v>
      </c>
      <c r="C28" s="2" t="s">
        <v>14</v>
      </c>
    </row>
    <row r="29" spans="1:3" x14ac:dyDescent="0.25">
      <c r="A29" s="1">
        <v>45817</v>
      </c>
      <c r="B29">
        <v>2025</v>
      </c>
      <c r="C29" s="2" t="s">
        <v>15</v>
      </c>
    </row>
    <row r="30" spans="1:3" x14ac:dyDescent="0.25">
      <c r="A30" s="1">
        <v>45852</v>
      </c>
      <c r="B30">
        <v>2025</v>
      </c>
      <c r="C30" s="3">
        <v>45487</v>
      </c>
    </row>
    <row r="31" spans="1:3" x14ac:dyDescent="0.25">
      <c r="A31" s="1">
        <v>45884</v>
      </c>
      <c r="B31">
        <v>2025</v>
      </c>
      <c r="C31" s="2" t="s">
        <v>16</v>
      </c>
    </row>
    <row r="32" spans="1:3" x14ac:dyDescent="0.25">
      <c r="A32" s="1">
        <v>45962</v>
      </c>
      <c r="B32">
        <v>2025</v>
      </c>
      <c r="C32" s="2" t="s">
        <v>17</v>
      </c>
    </row>
    <row r="33" spans="1:3" x14ac:dyDescent="0.25">
      <c r="A33" s="1">
        <v>45972</v>
      </c>
      <c r="B33">
        <v>2025</v>
      </c>
      <c r="C33" s="3">
        <v>45607</v>
      </c>
    </row>
    <row r="34" spans="1:3" x14ac:dyDescent="0.25">
      <c r="A34" s="1">
        <v>46016</v>
      </c>
      <c r="B34">
        <v>2025</v>
      </c>
      <c r="C34" s="2" t="s">
        <v>18</v>
      </c>
    </row>
    <row r="35" spans="1:3" x14ac:dyDescent="0.25">
      <c r="A35" s="1">
        <v>46023</v>
      </c>
      <c r="B35">
        <v>2026</v>
      </c>
      <c r="C35" s="2" t="s">
        <v>11</v>
      </c>
    </row>
    <row r="36" spans="1:3" x14ac:dyDescent="0.25">
      <c r="A36" s="1">
        <v>46118</v>
      </c>
      <c r="B36">
        <v>2026</v>
      </c>
      <c r="C36" s="2" t="s">
        <v>12</v>
      </c>
    </row>
    <row r="37" spans="1:3" x14ac:dyDescent="0.25">
      <c r="A37" s="1">
        <v>46143</v>
      </c>
      <c r="B37">
        <v>2026</v>
      </c>
      <c r="C37" s="2" t="s">
        <v>13</v>
      </c>
    </row>
    <row r="38" spans="1:3" x14ac:dyDescent="0.25">
      <c r="A38" s="1">
        <v>46150</v>
      </c>
      <c r="B38">
        <v>2026</v>
      </c>
      <c r="C38" s="3">
        <v>45420</v>
      </c>
    </row>
    <row r="39" spans="1:3" x14ac:dyDescent="0.25">
      <c r="A39" s="1">
        <v>46156</v>
      </c>
      <c r="B39">
        <v>2026</v>
      </c>
      <c r="C39" s="2" t="s">
        <v>14</v>
      </c>
    </row>
    <row r="40" spans="1:3" x14ac:dyDescent="0.25">
      <c r="A40" s="1">
        <v>46167</v>
      </c>
      <c r="B40">
        <v>2026</v>
      </c>
      <c r="C40" s="2" t="s">
        <v>15</v>
      </c>
    </row>
    <row r="41" spans="1:3" x14ac:dyDescent="0.25">
      <c r="A41" s="1">
        <v>46217</v>
      </c>
      <c r="B41">
        <v>2026</v>
      </c>
      <c r="C41" s="3">
        <v>45487</v>
      </c>
    </row>
    <row r="42" spans="1:3" x14ac:dyDescent="0.25">
      <c r="A42" s="1">
        <v>46249</v>
      </c>
      <c r="B42">
        <v>2026</v>
      </c>
      <c r="C42" s="2" t="s">
        <v>16</v>
      </c>
    </row>
    <row r="43" spans="1:3" x14ac:dyDescent="0.25">
      <c r="A43" s="1">
        <v>46327</v>
      </c>
      <c r="B43">
        <v>2026</v>
      </c>
      <c r="C43" s="2" t="s">
        <v>17</v>
      </c>
    </row>
    <row r="44" spans="1:3" x14ac:dyDescent="0.25">
      <c r="A44" s="1">
        <v>46337</v>
      </c>
      <c r="B44">
        <v>2026</v>
      </c>
      <c r="C44" s="3">
        <v>45607</v>
      </c>
    </row>
    <row r="45" spans="1:3" x14ac:dyDescent="0.25">
      <c r="A45" s="1">
        <v>46381</v>
      </c>
      <c r="B45">
        <v>2026</v>
      </c>
      <c r="C45" s="2" t="s">
        <v>18</v>
      </c>
    </row>
    <row r="46" spans="1:3" x14ac:dyDescent="0.25">
      <c r="A46" s="1">
        <v>46388</v>
      </c>
      <c r="B46">
        <v>2027</v>
      </c>
      <c r="C46" s="2" t="s">
        <v>11</v>
      </c>
    </row>
    <row r="47" spans="1:3" x14ac:dyDescent="0.25">
      <c r="A47" s="1">
        <v>46475</v>
      </c>
      <c r="B47">
        <v>2027</v>
      </c>
      <c r="C47" s="2" t="s">
        <v>12</v>
      </c>
    </row>
    <row r="48" spans="1:3" x14ac:dyDescent="0.25">
      <c r="A48" s="1">
        <v>46508</v>
      </c>
      <c r="B48">
        <v>2027</v>
      </c>
      <c r="C48" s="2" t="s">
        <v>13</v>
      </c>
    </row>
    <row r="49" spans="1:3" x14ac:dyDescent="0.25">
      <c r="A49" s="1">
        <v>46513</v>
      </c>
      <c r="B49">
        <v>2027</v>
      </c>
      <c r="C49" s="2" t="s">
        <v>14</v>
      </c>
    </row>
    <row r="50" spans="1:3" x14ac:dyDescent="0.25">
      <c r="A50" s="1">
        <v>46515</v>
      </c>
      <c r="B50">
        <v>2027</v>
      </c>
      <c r="C50" s="3">
        <v>45420</v>
      </c>
    </row>
    <row r="51" spans="1:3" x14ac:dyDescent="0.25">
      <c r="A51" s="1">
        <v>46524</v>
      </c>
      <c r="B51">
        <v>2027</v>
      </c>
      <c r="C51" s="2" t="s">
        <v>15</v>
      </c>
    </row>
    <row r="52" spans="1:3" x14ac:dyDescent="0.25">
      <c r="A52" s="1">
        <v>46582</v>
      </c>
      <c r="B52">
        <v>2027</v>
      </c>
      <c r="C52" s="3">
        <v>45487</v>
      </c>
    </row>
    <row r="53" spans="1:3" x14ac:dyDescent="0.25">
      <c r="A53" s="1">
        <v>46614</v>
      </c>
      <c r="B53">
        <v>2027</v>
      </c>
      <c r="C53" s="2" t="s">
        <v>16</v>
      </c>
    </row>
    <row r="54" spans="1:3" x14ac:dyDescent="0.25">
      <c r="A54" s="1">
        <v>46692</v>
      </c>
      <c r="B54">
        <v>2027</v>
      </c>
      <c r="C54" s="2" t="s">
        <v>17</v>
      </c>
    </row>
    <row r="55" spans="1:3" x14ac:dyDescent="0.25">
      <c r="A55" s="1">
        <v>46702</v>
      </c>
      <c r="B55">
        <v>2027</v>
      </c>
      <c r="C55" s="3">
        <v>45607</v>
      </c>
    </row>
    <row r="56" spans="1:3" x14ac:dyDescent="0.25">
      <c r="A56" s="1">
        <v>46746</v>
      </c>
      <c r="B56">
        <v>2027</v>
      </c>
      <c r="C56" s="2" t="s">
        <v>18</v>
      </c>
    </row>
    <row r="57" spans="1:3" x14ac:dyDescent="0.25">
      <c r="A57" s="1">
        <v>46753</v>
      </c>
      <c r="B57">
        <v>2028</v>
      </c>
      <c r="C57" s="2" t="s">
        <v>11</v>
      </c>
    </row>
    <row r="58" spans="1:3" x14ac:dyDescent="0.25">
      <c r="A58" s="1">
        <v>46860</v>
      </c>
      <c r="B58">
        <v>2028</v>
      </c>
      <c r="C58" s="2" t="s">
        <v>12</v>
      </c>
    </row>
    <row r="59" spans="1:3" x14ac:dyDescent="0.25">
      <c r="A59" s="1">
        <v>46874</v>
      </c>
      <c r="B59">
        <v>2028</v>
      </c>
      <c r="C59" s="2" t="s">
        <v>13</v>
      </c>
    </row>
    <row r="60" spans="1:3" x14ac:dyDescent="0.25">
      <c r="A60" s="1">
        <v>46881</v>
      </c>
      <c r="B60">
        <v>2028</v>
      </c>
      <c r="C60" s="3">
        <v>45420</v>
      </c>
    </row>
    <row r="61" spans="1:3" x14ac:dyDescent="0.25">
      <c r="A61" s="1">
        <v>46898</v>
      </c>
      <c r="B61">
        <v>2028</v>
      </c>
      <c r="C61" s="2" t="s">
        <v>14</v>
      </c>
    </row>
    <row r="62" spans="1:3" x14ac:dyDescent="0.25">
      <c r="A62" s="1">
        <v>46909</v>
      </c>
      <c r="B62">
        <v>2028</v>
      </c>
      <c r="C62" s="2" t="s">
        <v>15</v>
      </c>
    </row>
    <row r="63" spans="1:3" x14ac:dyDescent="0.25">
      <c r="A63" s="1">
        <v>46948</v>
      </c>
      <c r="B63">
        <v>2028</v>
      </c>
      <c r="C63" s="3">
        <v>45487</v>
      </c>
    </row>
    <row r="64" spans="1:3" x14ac:dyDescent="0.25">
      <c r="A64" s="1">
        <v>46980</v>
      </c>
      <c r="B64">
        <v>2028</v>
      </c>
      <c r="C64" s="2" t="s">
        <v>16</v>
      </c>
    </row>
    <row r="65" spans="1:3" x14ac:dyDescent="0.25">
      <c r="A65" s="1">
        <v>47058</v>
      </c>
      <c r="B65">
        <v>2028</v>
      </c>
      <c r="C65" s="2" t="s">
        <v>17</v>
      </c>
    </row>
    <row r="66" spans="1:3" x14ac:dyDescent="0.25">
      <c r="A66" s="1">
        <v>47068</v>
      </c>
      <c r="B66">
        <v>2028</v>
      </c>
      <c r="C66" s="3">
        <v>45607</v>
      </c>
    </row>
    <row r="67" spans="1:3" x14ac:dyDescent="0.25">
      <c r="A67" s="1">
        <v>47112</v>
      </c>
      <c r="B67">
        <v>2028</v>
      </c>
      <c r="C67" s="2" t="s">
        <v>18</v>
      </c>
    </row>
    <row r="68" spans="1:3" x14ac:dyDescent="0.25">
      <c r="A68" s="1">
        <v>47119</v>
      </c>
      <c r="B68">
        <v>2029</v>
      </c>
      <c r="C68" s="2" t="s">
        <v>11</v>
      </c>
    </row>
    <row r="69" spans="1:3" x14ac:dyDescent="0.25">
      <c r="A69" s="1">
        <v>47210</v>
      </c>
      <c r="B69">
        <v>2029</v>
      </c>
      <c r="C69" s="2" t="s">
        <v>12</v>
      </c>
    </row>
    <row r="70" spans="1:3" x14ac:dyDescent="0.25">
      <c r="A70" s="1">
        <v>47239</v>
      </c>
      <c r="B70">
        <v>2029</v>
      </c>
      <c r="C70" s="2" t="s">
        <v>13</v>
      </c>
    </row>
    <row r="71" spans="1:3" x14ac:dyDescent="0.25">
      <c r="A71" s="1">
        <v>47246</v>
      </c>
      <c r="B71">
        <v>2029</v>
      </c>
      <c r="C71" s="3">
        <v>45420</v>
      </c>
    </row>
    <row r="72" spans="1:3" x14ac:dyDescent="0.25">
      <c r="A72" s="1">
        <v>47248</v>
      </c>
      <c r="B72">
        <v>2029</v>
      </c>
      <c r="C72" s="2" t="s">
        <v>14</v>
      </c>
    </row>
    <row r="73" spans="1:3" x14ac:dyDescent="0.25">
      <c r="A73" s="1">
        <v>47259</v>
      </c>
      <c r="B73">
        <v>2029</v>
      </c>
      <c r="C73" s="2" t="s">
        <v>15</v>
      </c>
    </row>
    <row r="74" spans="1:3" x14ac:dyDescent="0.25">
      <c r="A74" s="1">
        <v>47313</v>
      </c>
      <c r="B74">
        <v>2029</v>
      </c>
      <c r="C74" s="3">
        <v>45487</v>
      </c>
    </row>
    <row r="75" spans="1:3" x14ac:dyDescent="0.25">
      <c r="A75" s="1">
        <v>47345</v>
      </c>
      <c r="B75">
        <v>2029</v>
      </c>
      <c r="C75" s="2" t="s">
        <v>16</v>
      </c>
    </row>
    <row r="76" spans="1:3" x14ac:dyDescent="0.25">
      <c r="A76" s="1">
        <v>47423</v>
      </c>
      <c r="B76">
        <v>2029</v>
      </c>
      <c r="C76" s="2" t="s">
        <v>17</v>
      </c>
    </row>
    <row r="77" spans="1:3" x14ac:dyDescent="0.25">
      <c r="A77" s="1">
        <v>47433</v>
      </c>
      <c r="B77">
        <v>2029</v>
      </c>
      <c r="C77" s="3">
        <v>45607</v>
      </c>
    </row>
    <row r="78" spans="1:3" x14ac:dyDescent="0.25">
      <c r="A78" s="1">
        <v>47477</v>
      </c>
      <c r="B78">
        <v>2029</v>
      </c>
      <c r="C78" s="2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4</vt:i4>
      </vt:variant>
    </vt:vector>
  </HeadingPairs>
  <TitlesOfParts>
    <vt:vector size="8" baseType="lpstr">
      <vt:lpstr>Fériés</vt:lpstr>
      <vt:lpstr>Situation Nouvelle</vt:lpstr>
      <vt:lpstr>Modele initial</vt:lpstr>
      <vt:lpstr>Contraintes</vt:lpstr>
      <vt:lpstr>DDP</vt:lpstr>
      <vt:lpstr>DR</vt:lpstr>
      <vt:lpstr>MesFeries</vt:lpstr>
      <vt:lpstr>TTFé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Bart Strubbe</cp:lastModifiedBy>
  <dcterms:created xsi:type="dcterms:W3CDTF">2024-05-31T16:05:11Z</dcterms:created>
  <dcterms:modified xsi:type="dcterms:W3CDTF">2024-06-06T10:41:16Z</dcterms:modified>
</cp:coreProperties>
</file>