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1EA0CF1-4E46-46BC-B3D6-2E270BBE1374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1" sheetId="6" r:id="rId1"/>
    <sheet name="Tirage" sheetId="8" r:id="rId2"/>
    <sheet name="Poules" sheetId="1" r:id="rId3"/>
    <sheet name="PARTIES FINALES" sheetId="2" r:id="rId4"/>
    <sheet name="TERRAINS" sheetId="7" state="hidden" r:id="rId5"/>
  </sheets>
  <functionGroups builtInGroupCount="19"/>
  <definedNames>
    <definedName name="doublons">Tirage!$R$2</definedName>
    <definedName name="Equipes">Tirage!$L$3:$O$10</definedName>
    <definedName name="Noms">Tirage!$G$3:$J$10</definedName>
    <definedName name="Test">Tirage!$Q$3:$T$10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8" l="1"/>
  <c r="D1" i="8"/>
  <c r="C1" i="8"/>
  <c r="M3" i="8"/>
  <c r="N3" i="8"/>
  <c r="O3" i="8"/>
  <c r="M4" i="8"/>
  <c r="N4" i="8"/>
  <c r="O4" i="8"/>
  <c r="M5" i="8"/>
  <c r="N5" i="8"/>
  <c r="O5" i="8"/>
  <c r="M6" i="8"/>
  <c r="N6" i="8"/>
  <c r="O6" i="8"/>
  <c r="M7" i="8"/>
  <c r="N7" i="8"/>
  <c r="O7" i="8"/>
  <c r="M8" i="8"/>
  <c r="N8" i="8"/>
  <c r="O8" i="8"/>
  <c r="M9" i="8"/>
  <c r="N9" i="8"/>
  <c r="O9" i="8"/>
  <c r="M10" i="8"/>
  <c r="N10" i="8"/>
  <c r="O10" i="8"/>
  <c r="L4" i="8"/>
  <c r="L5" i="8"/>
  <c r="L6" i="8"/>
  <c r="L7" i="8"/>
  <c r="L8" i="8"/>
  <c r="L9" i="8"/>
  <c r="L10" i="8"/>
  <c r="L3" i="8"/>
  <c r="H3" i="8"/>
  <c r="I3" i="8"/>
  <c r="J3" i="8"/>
  <c r="H4" i="8"/>
  <c r="I4" i="8"/>
  <c r="J4" i="8"/>
  <c r="H5" i="8"/>
  <c r="I5" i="8"/>
  <c r="J5" i="8"/>
  <c r="H6" i="8"/>
  <c r="I6" i="8"/>
  <c r="J6" i="8"/>
  <c r="H7" i="8"/>
  <c r="I7" i="8"/>
  <c r="J7" i="8"/>
  <c r="H8" i="8"/>
  <c r="I8" i="8"/>
  <c r="J8" i="8"/>
  <c r="H9" i="8"/>
  <c r="I9" i="8"/>
  <c r="J9" i="8"/>
  <c r="H10" i="8"/>
  <c r="I10" i="8"/>
  <c r="J10" i="8"/>
  <c r="G4" i="8"/>
  <c r="G5" i="8"/>
  <c r="G6" i="8"/>
  <c r="G7" i="8"/>
  <c r="G8" i="8"/>
  <c r="G9" i="8"/>
  <c r="G10" i="8"/>
  <c r="G3" i="8"/>
  <c r="B1" i="1"/>
  <c r="L1" i="1"/>
  <c r="Q10" i="8" l="1"/>
  <c r="Q8" i="8"/>
  <c r="Q6" i="8"/>
  <c r="Q4" i="8"/>
  <c r="Q9" i="8"/>
  <c r="Q5" i="8"/>
  <c r="Q3" i="8"/>
  <c r="Q7" i="8"/>
  <c r="R10" i="8"/>
  <c r="S7" i="8"/>
  <c r="R6" i="8"/>
  <c r="T4" i="8"/>
  <c r="S3" i="8"/>
  <c r="T8" i="8"/>
  <c r="T9" i="8"/>
  <c r="S8" i="8"/>
  <c r="R7" i="8"/>
  <c r="T5" i="8"/>
  <c r="S4" i="8"/>
  <c r="R3" i="8"/>
  <c r="T10" i="8"/>
  <c r="S9" i="8"/>
  <c r="R8" i="8"/>
  <c r="T6" i="8"/>
  <c r="S5" i="8"/>
  <c r="R4" i="8"/>
  <c r="S10" i="8"/>
  <c r="R9" i="8"/>
  <c r="T7" i="8"/>
  <c r="S6" i="8"/>
  <c r="R5" i="8"/>
  <c r="T3" i="8"/>
  <c r="H15" i="2"/>
  <c r="R2" i="8" l="1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4" i="7"/>
  <c r="C3" i="7"/>
  <c r="D41" i="1" l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I7" i="1" s="1"/>
  <c r="D7" i="1"/>
  <c r="B40" i="1" l="1"/>
  <c r="B32" i="1"/>
  <c r="B21" i="1"/>
  <c r="B13" i="1"/>
  <c r="B26" i="1"/>
  <c r="B7" i="1"/>
  <c r="B38" i="1"/>
  <c r="B30" i="1"/>
  <c r="B19" i="1"/>
  <c r="B11" i="1"/>
  <c r="B28" i="1"/>
  <c r="B17" i="1"/>
  <c r="B9" i="1"/>
  <c r="B15" i="1"/>
  <c r="B36" i="1"/>
  <c r="B34" i="1"/>
  <c r="B2" i="1"/>
  <c r="L2" i="1"/>
  <c r="J5" i="6"/>
  <c r="I5" i="6"/>
  <c r="Q8" i="1" l="1"/>
  <c r="K2" i="2" l="1"/>
  <c r="A1" i="2"/>
  <c r="A2" i="2"/>
  <c r="I41" i="1" l="1"/>
  <c r="N40" i="1" s="1"/>
  <c r="I40" i="1"/>
  <c r="I39" i="1"/>
  <c r="N39" i="1" s="1"/>
  <c r="I38" i="1"/>
  <c r="I37" i="1"/>
  <c r="N36" i="1" s="1"/>
  <c r="I36" i="1"/>
  <c r="I35" i="1"/>
  <c r="N35" i="1" s="1"/>
  <c r="I34" i="1"/>
  <c r="I33" i="1"/>
  <c r="N32" i="1" s="1"/>
  <c r="I32" i="1"/>
  <c r="I31" i="1"/>
  <c r="N31" i="1" s="1"/>
  <c r="I30" i="1"/>
  <c r="I29" i="1"/>
  <c r="I28" i="1"/>
  <c r="I27" i="1"/>
  <c r="I26" i="1"/>
  <c r="I22" i="1"/>
  <c r="I21" i="1"/>
  <c r="I20" i="1"/>
  <c r="N20" i="1" s="1"/>
  <c r="I19" i="1"/>
  <c r="I18" i="1"/>
  <c r="N17" i="1" s="1"/>
  <c r="I17" i="1"/>
  <c r="I16" i="1"/>
  <c r="I15" i="1"/>
  <c r="I14" i="1"/>
  <c r="I13" i="1"/>
  <c r="I12" i="1"/>
  <c r="N12" i="1" s="1"/>
  <c r="I11" i="1"/>
  <c r="I10" i="1"/>
  <c r="I9" i="1"/>
  <c r="I8" i="1"/>
  <c r="C10" i="2"/>
  <c r="L39" i="1" l="1"/>
  <c r="L35" i="1"/>
  <c r="L31" i="1"/>
  <c r="G32" i="1"/>
  <c r="G36" i="1"/>
  <c r="G40" i="1"/>
  <c r="G26" i="1"/>
  <c r="N27" i="1"/>
  <c r="Q28" i="1" s="1"/>
  <c r="C13" i="2" s="1"/>
  <c r="G30" i="1"/>
  <c r="G34" i="1"/>
  <c r="G38" i="1"/>
  <c r="G28" i="1"/>
  <c r="N28" i="1"/>
  <c r="N8" i="1"/>
  <c r="G7" i="1"/>
  <c r="H11" i="2"/>
  <c r="M10" i="2" s="1"/>
  <c r="G11" i="1"/>
  <c r="G15" i="1"/>
  <c r="N16" i="1"/>
  <c r="L16" i="1" s="1"/>
  <c r="G19" i="1"/>
  <c r="G9" i="1"/>
  <c r="Q13" i="1"/>
  <c r="C9" i="2" s="1"/>
  <c r="G13" i="1"/>
  <c r="N13" i="1"/>
  <c r="L12" i="1" s="1"/>
  <c r="G17" i="1"/>
  <c r="G21" i="1"/>
  <c r="N21" i="1"/>
  <c r="L20" i="1" s="1"/>
  <c r="N9" i="1"/>
  <c r="Q27" i="1"/>
  <c r="C16" i="2" s="1"/>
  <c r="Q32" i="1"/>
  <c r="C7" i="2" s="1"/>
  <c r="Q35" i="1"/>
  <c r="C8" i="2" s="1"/>
  <c r="Q40" i="1"/>
  <c r="C17" i="2" s="1"/>
  <c r="Q39" i="1"/>
  <c r="C6" i="2" s="1"/>
  <c r="Q31" i="1"/>
  <c r="C20" i="2" s="1"/>
  <c r="H20" i="2" s="1"/>
  <c r="Q16" i="1"/>
  <c r="C12" i="2" s="1"/>
  <c r="Q20" i="1"/>
  <c r="C14" i="2" s="1"/>
  <c r="Q12" i="1"/>
  <c r="C18" i="2" s="1"/>
  <c r="Q9" i="1"/>
  <c r="C15" i="2" s="1"/>
  <c r="A16" i="2" l="1"/>
  <c r="A14" i="2"/>
  <c r="H16" i="2"/>
  <c r="F15" i="2" s="1"/>
  <c r="L27" i="1"/>
  <c r="A6" i="2"/>
  <c r="H7" i="2"/>
  <c r="M9" i="2" s="1"/>
  <c r="K9" i="2" s="1"/>
  <c r="H12" i="2"/>
  <c r="F11" i="2" s="1"/>
  <c r="A12" i="2"/>
  <c r="H8" i="2"/>
  <c r="A8" i="2"/>
  <c r="L8" i="1"/>
  <c r="M17" i="2"/>
  <c r="Q36" i="1"/>
  <c r="C19" i="2" s="1"/>
  <c r="A18" i="2" s="1"/>
  <c r="Q21" i="1"/>
  <c r="C11" i="2" s="1"/>
  <c r="A10" i="2" s="1"/>
  <c r="Q17" i="1"/>
  <c r="C21" i="2" s="1"/>
  <c r="A20" i="2" s="1"/>
  <c r="H19" i="2" l="1"/>
  <c r="F19" i="2" s="1"/>
  <c r="F7" i="2"/>
  <c r="R13" i="2"/>
  <c r="M18" i="2"/>
  <c r="K17" i="2" s="1"/>
  <c r="R14" i="2"/>
</calcChain>
</file>

<file path=xl/sharedStrings.xml><?xml version="1.0" encoding="utf-8"?>
<sst xmlns="http://schemas.openxmlformats.org/spreadsheetml/2006/main" count="259" uniqueCount="81">
  <si>
    <t>1ère PARTIE</t>
  </si>
  <si>
    <t>2ème PARTIE</t>
  </si>
  <si>
    <t>Barrages</t>
  </si>
  <si>
    <t>poules</t>
  </si>
  <si>
    <t>jeux</t>
  </si>
  <si>
    <t>NOM</t>
  </si>
  <si>
    <t>score</t>
  </si>
  <si>
    <t>1/8ème de Finales</t>
  </si>
  <si>
    <t>1/4 de Finales</t>
  </si>
  <si>
    <t>1/2 Finales</t>
  </si>
  <si>
    <t>FINALE</t>
  </si>
  <si>
    <t>AS</t>
  </si>
  <si>
    <t>PREMIÈRE PARTIE</t>
  </si>
  <si>
    <t>Équipes</t>
  </si>
  <si>
    <t>Noms</t>
  </si>
  <si>
    <t>US LILLEBONNE</t>
  </si>
  <si>
    <t>PROPAGANDE</t>
  </si>
  <si>
    <t>P</t>
  </si>
  <si>
    <t>jeu</t>
  </si>
  <si>
    <t>1ère partie</t>
  </si>
  <si>
    <t>2ème partie</t>
  </si>
  <si>
    <t>Barrage</t>
  </si>
  <si>
    <t>1/4</t>
  </si>
  <si>
    <t>1/8</t>
  </si>
  <si>
    <t>1/2</t>
  </si>
  <si>
    <t>FÉDÉRATION FRANCAISE DU SPORT BOULES</t>
  </si>
  <si>
    <r>
      <rPr>
        <b/>
        <u/>
        <sz val="10"/>
        <color rgb="FFFF0000"/>
        <rFont val="Arial"/>
        <family val="2"/>
      </rPr>
      <t>Instructions</t>
    </r>
    <r>
      <rPr>
        <b/>
        <sz val="10"/>
        <rFont val="Arial"/>
        <family val="2"/>
      </rPr>
      <t xml:space="preserve">: Feuille F1 Remplir noms et AS sous PROPAGANDE. Cliquer sur tirage au sort.                                                                                                                                                         </t>
    </r>
    <r>
      <rPr>
        <b/>
        <u/>
        <sz val="10"/>
        <color rgb="FFFF0000"/>
        <rFont val="Arial"/>
        <family val="2"/>
      </rPr>
      <t>Feuille Poules</t>
    </r>
    <r>
      <rPr>
        <b/>
        <sz val="10"/>
        <rFont val="Arial"/>
        <family val="2"/>
      </rPr>
      <t xml:space="preserve"> Remplir les scores                                                                                     </t>
    </r>
    <r>
      <rPr>
        <b/>
        <u/>
        <sz val="10"/>
        <color rgb="FFFF0000"/>
        <rFont val="Arial"/>
        <family val="2"/>
      </rPr>
      <t>Feuille Parties Finales</t>
    </r>
    <r>
      <rPr>
        <b/>
        <sz val="10"/>
        <rFont val="Arial"/>
        <family val="2"/>
      </rPr>
      <t xml:space="preserve"> Remplir les scores                                                                              Sur les feuilles Poules et Parties finales les petites cellules sous le P servent à indiquer quand la partie a été payée au vainqueur un double click ça affiche P, un deuxième ça s'efface.                                                                                                                                     </t>
    </r>
    <r>
      <rPr>
        <b/>
        <sz val="10"/>
        <color rgb="FFFF0000"/>
        <rFont val="Arial"/>
        <family val="2"/>
      </rPr>
      <t>En fin de journée aprés avoir fait une copie du fichier, vous pouvez tout effacer. Bouton RAZ SAISIR LE MOT DE PASSE:  32DUSL faire OK  effacer les inscriptions et remise à zéro des parties. Les feuilles sont aussi protégées même MDP. Vous pouvez aller boire l'apéro.</t>
    </r>
  </si>
  <si>
    <t>Caen</t>
  </si>
  <si>
    <t>Lillebonne</t>
  </si>
  <si>
    <t>Canteleu</t>
  </si>
  <si>
    <t>UBH</t>
  </si>
  <si>
    <t>P1</t>
  </si>
  <si>
    <t>P2</t>
  </si>
  <si>
    <t>P3</t>
  </si>
  <si>
    <t>P4</t>
  </si>
  <si>
    <t>P5</t>
  </si>
  <si>
    <t>P6</t>
  </si>
  <si>
    <t>P7</t>
  </si>
  <si>
    <t>P8</t>
  </si>
  <si>
    <t>LEROUX</t>
  </si>
  <si>
    <t>ABDEL</t>
  </si>
  <si>
    <t>AVISSE d</t>
  </si>
  <si>
    <t>AVISSE b</t>
  </si>
  <si>
    <t>BOSC</t>
  </si>
  <si>
    <t>Géraud</t>
  </si>
  <si>
    <t>Henri</t>
  </si>
  <si>
    <t>Kappa</t>
  </si>
  <si>
    <t>Volta</t>
  </si>
  <si>
    <t>Pont</t>
  </si>
  <si>
    <t>Lucas D</t>
  </si>
  <si>
    <t>Lucas T</t>
  </si>
  <si>
    <t>Morel</t>
  </si>
  <si>
    <t>Cornet</t>
  </si>
  <si>
    <t>Jumel</t>
  </si>
  <si>
    <t>Parmentier</t>
  </si>
  <si>
    <t>Zahi</t>
  </si>
  <si>
    <t>Fontbonne</t>
  </si>
  <si>
    <t>Sanguin</t>
  </si>
  <si>
    <t>Dauvel</t>
  </si>
  <si>
    <t>Caetano</t>
  </si>
  <si>
    <t>Porcheville</t>
  </si>
  <si>
    <t>Valéry</t>
  </si>
  <si>
    <t>Marco</t>
  </si>
  <si>
    <t>Meunier</t>
  </si>
  <si>
    <t>St Marcel</t>
  </si>
  <si>
    <t>Bazin</t>
  </si>
  <si>
    <t>Vallée</t>
  </si>
  <si>
    <t>Louviers</t>
  </si>
  <si>
    <t>Michel</t>
  </si>
  <si>
    <t>Leseigneur</t>
  </si>
  <si>
    <t>ALM</t>
  </si>
  <si>
    <t>Bescou</t>
  </si>
  <si>
    <t>Paplorey</t>
  </si>
  <si>
    <t>Coeuret</t>
  </si>
  <si>
    <t>Gallier</t>
  </si>
  <si>
    <t>Neel</t>
  </si>
  <si>
    <t>Geslin</t>
  </si>
  <si>
    <t>N°</t>
  </si>
  <si>
    <t>noms</t>
  </si>
  <si>
    <t>equipes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</si>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</sst>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23" x14ac:knownFonts="1">
    <font>
      <sz val="10"/>
      <name val="Arial"/>
    </font>
    <font>
      <b/>
      <sz val="12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color rgb="FFFF6600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2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6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26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/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7" fillId="0" borderId="0"/>
  </cellStyleXfs>
  <cellXfs count="25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21" xfId="0" applyBorder="1"/>
    <xf numFmtId="0" fontId="0" fillId="0" borderId="22" xfId="0" applyBorder="1"/>
    <xf numFmtId="0" fontId="8" fillId="0" borderId="0" xfId="0" applyFont="1" applyAlignment="1">
      <alignment horizontal="center" vertical="center" wrapText="1"/>
    </xf>
    <xf numFmtId="0" fontId="7" fillId="0" borderId="0" xfId="1"/>
    <xf numFmtId="0" fontId="8" fillId="2" borderId="36" xfId="1" applyFont="1" applyFill="1" applyBorder="1" applyAlignment="1">
      <alignment horizontal="center" vertical="center"/>
    </xf>
    <xf numFmtId="0" fontId="8" fillId="5" borderId="34" xfId="1" applyFont="1" applyFill="1" applyBorder="1" applyAlignment="1">
      <alignment horizontal="center" vertical="center"/>
    </xf>
    <xf numFmtId="0" fontId="8" fillId="5" borderId="36" xfId="1" applyFont="1" applyFill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  <xf numFmtId="0" fontId="8" fillId="5" borderId="14" xfId="1" applyFont="1" applyFill="1" applyBorder="1" applyAlignment="1">
      <alignment horizontal="center" vertical="center"/>
    </xf>
    <xf numFmtId="0" fontId="8" fillId="5" borderId="44" xfId="1" applyFont="1" applyFill="1" applyBorder="1" applyAlignment="1">
      <alignment horizontal="center" vertical="center"/>
    </xf>
    <xf numFmtId="0" fontId="8" fillId="5" borderId="12" xfId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1" fillId="10" borderId="45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1" fillId="11" borderId="16" xfId="1" applyFont="1" applyFill="1" applyBorder="1" applyAlignment="1">
      <alignment horizontal="center" vertical="center" wrapText="1"/>
    </xf>
    <xf numFmtId="0" fontId="1" fillId="11" borderId="32" xfId="1" applyFont="1" applyFill="1" applyBorder="1" applyAlignment="1">
      <alignment horizontal="center" vertical="center" wrapText="1"/>
    </xf>
    <xf numFmtId="0" fontId="1" fillId="11" borderId="18" xfId="1" applyFont="1" applyFill="1" applyBorder="1" applyAlignment="1">
      <alignment horizontal="center" vertical="center" wrapText="1"/>
    </xf>
    <xf numFmtId="0" fontId="1" fillId="11" borderId="33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10" borderId="17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 wrapText="1"/>
    </xf>
    <xf numFmtId="0" fontId="1" fillId="10" borderId="16" xfId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3" fillId="0" borderId="50" xfId="0" applyFont="1" applyBorder="1" applyAlignment="1">
      <alignment horizontal="center" wrapText="1"/>
    </xf>
    <xf numFmtId="0" fontId="9" fillId="12" borderId="51" xfId="1" applyFont="1" applyFill="1" applyBorder="1" applyAlignment="1">
      <alignment horizontal="center" vertical="center" wrapText="1"/>
    </xf>
    <xf numFmtId="0" fontId="9" fillId="12" borderId="52" xfId="1" applyFont="1" applyFill="1" applyBorder="1" applyAlignment="1">
      <alignment horizontal="center" vertical="center" wrapText="1"/>
    </xf>
    <xf numFmtId="0" fontId="9" fillId="13" borderId="51" xfId="1" applyFont="1" applyFill="1" applyBorder="1" applyAlignment="1">
      <alignment horizontal="center" vertical="center" wrapText="1"/>
    </xf>
    <xf numFmtId="0" fontId="9" fillId="13" borderId="52" xfId="1" applyFont="1" applyFill="1" applyBorder="1" applyAlignment="1">
      <alignment horizontal="center" vertical="center" wrapText="1"/>
    </xf>
    <xf numFmtId="0" fontId="9" fillId="12" borderId="53" xfId="1" applyFont="1" applyFill="1" applyBorder="1" applyAlignment="1">
      <alignment horizontal="center" vertical="center" wrapText="1"/>
    </xf>
    <xf numFmtId="0" fontId="9" fillId="12" borderId="55" xfId="1" applyFont="1" applyFill="1" applyBorder="1" applyAlignment="1">
      <alignment horizontal="center" vertical="center" wrapText="1"/>
    </xf>
    <xf numFmtId="0" fontId="9" fillId="13" borderId="55" xfId="1" applyFont="1" applyFill="1" applyBorder="1" applyAlignment="1">
      <alignment horizontal="center" vertical="center" wrapText="1"/>
    </xf>
    <xf numFmtId="0" fontId="9" fillId="13" borderId="53" xfId="1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0" fillId="14" borderId="19" xfId="0" applyFont="1" applyFill="1" applyBorder="1" applyAlignment="1">
      <alignment horizontal="center" vertical="center"/>
    </xf>
    <xf numFmtId="0" fontId="10" fillId="14" borderId="20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41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7" borderId="42" xfId="0" applyFont="1" applyFill="1" applyBorder="1" applyAlignment="1">
      <alignment horizontal="center" vertical="center"/>
    </xf>
    <xf numFmtId="0" fontId="10" fillId="11" borderId="64" xfId="0" applyFont="1" applyFill="1" applyBorder="1" applyAlignment="1">
      <alignment horizontal="center" vertical="center"/>
    </xf>
    <xf numFmtId="0" fontId="10" fillId="11" borderId="42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8" fillId="15" borderId="37" xfId="0" applyFont="1" applyFill="1" applyBorder="1" applyAlignment="1">
      <alignment horizontal="center" vertical="center" wrapText="1"/>
    </xf>
    <xf numFmtId="0" fontId="8" fillId="17" borderId="37" xfId="0" applyFont="1" applyFill="1" applyBorder="1" applyAlignment="1">
      <alignment horizontal="center" vertical="center" wrapText="1"/>
    </xf>
    <xf numFmtId="0" fontId="7" fillId="0" borderId="65" xfId="1" applyBorder="1"/>
    <xf numFmtId="0" fontId="1" fillId="11" borderId="2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67" xfId="0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49" fontId="0" fillId="2" borderId="36" xfId="0" applyNumberFormat="1" applyFill="1" applyBorder="1" applyAlignment="1">
      <alignment horizontal="center" vertical="center"/>
    </xf>
    <xf numFmtId="0" fontId="16" fillId="0" borderId="0" xfId="0" applyFont="1"/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0" fontId="18" fillId="0" borderId="50" xfId="0" applyFont="1" applyBorder="1" applyAlignment="1">
      <alignment horizontal="center" wrapText="1"/>
    </xf>
    <xf numFmtId="0" fontId="18" fillId="0" borderId="46" xfId="0" applyFont="1" applyBorder="1" applyAlignment="1">
      <alignment horizontal="center" vertical="center" wrapText="1"/>
    </xf>
    <xf numFmtId="0" fontId="3" fillId="17" borderId="0" xfId="0" applyFont="1" applyFill="1" applyAlignment="1">
      <alignment horizontal="center" vertical="center" wrapText="1"/>
    </xf>
    <xf numFmtId="0" fontId="4" fillId="17" borderId="0" xfId="0" applyFont="1" applyFill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1" fillId="0" borderId="7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" fillId="0" borderId="73" xfId="0" applyFont="1" applyBorder="1" applyAlignment="1">
      <alignment horizontal="center" vertical="center" wrapText="1"/>
    </xf>
    <xf numFmtId="0" fontId="3" fillId="17" borderId="35" xfId="0" applyFont="1" applyFill="1" applyBorder="1" applyAlignment="1">
      <alignment horizontal="center" vertical="center" wrapText="1"/>
    </xf>
    <xf numFmtId="0" fontId="4" fillId="17" borderId="35" xfId="0" applyFont="1" applyFill="1" applyBorder="1" applyAlignment="1">
      <alignment horizontal="center" vertical="center" wrapText="1"/>
    </xf>
    <xf numFmtId="0" fontId="4" fillId="17" borderId="37" xfId="0" applyFont="1" applyFill="1" applyBorder="1" applyAlignment="1">
      <alignment horizontal="center" vertical="center" wrapText="1"/>
    </xf>
    <xf numFmtId="0" fontId="3" fillId="17" borderId="5" xfId="0" applyFont="1" applyFill="1" applyBorder="1" applyAlignment="1">
      <alignment horizontal="center" vertical="center" wrapText="1"/>
    </xf>
    <xf numFmtId="0" fontId="4" fillId="17" borderId="74" xfId="0" applyFont="1" applyFill="1" applyBorder="1" applyAlignment="1">
      <alignment horizontal="center" vertical="center" wrapText="1"/>
    </xf>
    <xf numFmtId="0" fontId="4" fillId="17" borderId="5" xfId="0" applyFont="1" applyFill="1" applyBorder="1" applyAlignment="1">
      <alignment horizontal="center" vertical="center" wrapText="1"/>
    </xf>
    <xf numFmtId="0" fontId="3" fillId="17" borderId="36" xfId="0" applyFont="1" applyFill="1" applyBorder="1" applyAlignment="1">
      <alignment horizontal="center" vertical="center" wrapText="1"/>
    </xf>
    <xf numFmtId="0" fontId="4" fillId="17" borderId="36" xfId="0" applyFont="1" applyFill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18" fillId="17" borderId="39" xfId="0" applyFont="1" applyFill="1" applyBorder="1" applyAlignment="1" applyProtection="1">
      <alignment horizontal="center" vertical="center"/>
      <protection locked="0"/>
    </xf>
    <xf numFmtId="0" fontId="0" fillId="0" borderId="62" xfId="0" applyBorder="1"/>
    <xf numFmtId="0" fontId="0" fillId="0" borderId="71" xfId="0" applyBorder="1"/>
    <xf numFmtId="0" fontId="0" fillId="17" borderId="76" xfId="0" applyFill="1" applyBorder="1" applyAlignment="1">
      <alignment horizontal="center" vertical="center"/>
    </xf>
    <xf numFmtId="0" fontId="0" fillId="17" borderId="36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21" fillId="17" borderId="1" xfId="0" applyFont="1" applyFill="1" applyBorder="1" applyAlignment="1" applyProtection="1">
      <alignment horizontal="center" vertical="center"/>
      <protection locked="0"/>
    </xf>
    <xf numFmtId="0" fontId="21" fillId="17" borderId="39" xfId="0" applyFont="1" applyFill="1" applyBorder="1" applyAlignment="1" applyProtection="1">
      <alignment horizontal="center" vertical="center"/>
      <protection locked="0"/>
    </xf>
    <xf numFmtId="0" fontId="21" fillId="17" borderId="38" xfId="0" applyFont="1" applyFill="1" applyBorder="1" applyAlignment="1" applyProtection="1">
      <alignment horizontal="center" vertical="center"/>
      <protection locked="0"/>
    </xf>
    <xf numFmtId="0" fontId="21" fillId="17" borderId="4" xfId="0" applyFont="1" applyFill="1" applyBorder="1" applyAlignment="1" applyProtection="1">
      <alignment horizontal="center" vertical="center"/>
      <protection locked="0"/>
    </xf>
    <xf numFmtId="0" fontId="21" fillId="17" borderId="13" xfId="0" applyFont="1" applyFill="1" applyBorder="1" applyAlignment="1" applyProtection="1">
      <alignment horizontal="center" vertical="center"/>
      <protection locked="0"/>
    </xf>
    <xf numFmtId="0" fontId="21" fillId="17" borderId="62" xfId="0" applyFont="1" applyFill="1" applyBorder="1" applyAlignment="1" applyProtection="1">
      <alignment horizontal="center" vertical="center"/>
      <protection locked="0"/>
    </xf>
    <xf numFmtId="0" fontId="21" fillId="17" borderId="0" xfId="0" applyFont="1" applyFill="1" applyAlignment="1" applyProtection="1">
      <alignment horizontal="center" vertical="center"/>
      <protection locked="0"/>
    </xf>
    <xf numFmtId="0" fontId="8" fillId="17" borderId="76" xfId="0" applyFont="1" applyFill="1" applyBorder="1" applyAlignment="1">
      <alignment horizontal="center" vertical="center"/>
    </xf>
    <xf numFmtId="0" fontId="8" fillId="17" borderId="37" xfId="0" applyFont="1" applyFill="1" applyBorder="1" applyAlignment="1">
      <alignment horizontal="center" vertical="center"/>
    </xf>
    <xf numFmtId="0" fontId="8" fillId="17" borderId="20" xfId="0" applyFont="1" applyFill="1" applyBorder="1" applyAlignment="1">
      <alignment horizontal="center" vertical="center"/>
    </xf>
    <xf numFmtId="0" fontId="21" fillId="17" borderId="1" xfId="0" applyFont="1" applyFill="1" applyBorder="1" applyAlignment="1" applyProtection="1">
      <alignment horizontal="left" vertical="top" wrapText="1"/>
      <protection locked="0"/>
    </xf>
    <xf numFmtId="0" fontId="21" fillId="17" borderId="4" xfId="0" applyFont="1" applyFill="1" applyBorder="1" applyAlignment="1" applyProtection="1">
      <alignment horizontal="left" vertical="top" wrapText="1"/>
      <protection locked="0"/>
    </xf>
    <xf numFmtId="0" fontId="21" fillId="17" borderId="7" xfId="0" applyFont="1" applyFill="1" applyBorder="1" applyAlignment="1" applyProtection="1">
      <alignment horizontal="left" vertical="top" wrapText="1"/>
      <protection locked="0"/>
    </xf>
    <xf numFmtId="0" fontId="21" fillId="17" borderId="10" xfId="0" applyFont="1" applyFill="1" applyBorder="1" applyAlignment="1" applyProtection="1">
      <alignment horizontal="left" vertical="top" wrapText="1"/>
      <protection locked="0"/>
    </xf>
    <xf numFmtId="0" fontId="21" fillId="17" borderId="13" xfId="0" applyFont="1" applyFill="1" applyBorder="1" applyAlignment="1" applyProtection="1">
      <alignment horizontal="left" vertical="top" wrapText="1"/>
      <protection locked="0"/>
    </xf>
    <xf numFmtId="0" fontId="21" fillId="17" borderId="1" xfId="0" applyFont="1" applyFill="1" applyBorder="1" applyAlignment="1" applyProtection="1">
      <alignment horizontal="right" vertical="center" wrapText="1"/>
      <protection locked="0"/>
    </xf>
    <xf numFmtId="0" fontId="21" fillId="17" borderId="1" xfId="0" applyFont="1" applyFill="1" applyBorder="1" applyAlignment="1" applyProtection="1">
      <alignment horizontal="center" vertical="top" wrapText="1"/>
      <protection locked="0"/>
    </xf>
    <xf numFmtId="0" fontId="21" fillId="17" borderId="39" xfId="0" applyFont="1" applyFill="1" applyBorder="1" applyAlignment="1" applyProtection="1">
      <alignment horizontal="left" vertical="top" wrapText="1"/>
      <protection locked="0"/>
    </xf>
    <xf numFmtId="0" fontId="21" fillId="17" borderId="38" xfId="0" applyFont="1" applyFill="1" applyBorder="1" applyAlignment="1" applyProtection="1">
      <alignment horizontal="left" vertical="top" wrapText="1"/>
      <protection locked="0"/>
    </xf>
    <xf numFmtId="0" fontId="21" fillId="17" borderId="54" xfId="0" applyFont="1" applyFill="1" applyBorder="1" applyAlignment="1" applyProtection="1">
      <alignment horizontal="left" vertical="top" wrapText="1"/>
      <protection locked="0"/>
    </xf>
    <xf numFmtId="0" fontId="21" fillId="17" borderId="0" xfId="0" applyFont="1" applyFill="1" applyAlignment="1" applyProtection="1">
      <alignment horizontal="left" vertical="top" wrapText="1"/>
      <protection locked="0"/>
    </xf>
    <xf numFmtId="0" fontId="21" fillId="17" borderId="56" xfId="0" applyFont="1" applyFill="1" applyBorder="1" applyAlignment="1" applyProtection="1">
      <alignment horizontal="left" vertical="top" wrapText="1"/>
      <protection locked="0"/>
    </xf>
    <xf numFmtId="0" fontId="21" fillId="17" borderId="13" xfId="0" applyFont="1" applyFill="1" applyBorder="1" applyAlignment="1" applyProtection="1">
      <alignment horizontal="center" vertical="center" wrapText="1"/>
      <protection locked="0"/>
    </xf>
    <xf numFmtId="0" fontId="21" fillId="17" borderId="4" xfId="0" applyFont="1" applyFill="1" applyBorder="1" applyAlignment="1" applyProtection="1">
      <alignment horizontal="center" vertical="center" wrapText="1"/>
      <protection locked="0"/>
    </xf>
    <xf numFmtId="0" fontId="21" fillId="17" borderId="1" xfId="0" applyFont="1" applyFill="1" applyBorder="1" applyAlignment="1" applyProtection="1">
      <alignment horizontal="center" vertical="center" wrapText="1"/>
      <protection locked="0"/>
    </xf>
    <xf numFmtId="0" fontId="21" fillId="17" borderId="7" xfId="0" applyFont="1" applyFill="1" applyBorder="1" applyAlignment="1" applyProtection="1">
      <alignment horizontal="center" vertical="center" wrapText="1"/>
      <protection locked="0"/>
    </xf>
    <xf numFmtId="0" fontId="21" fillId="17" borderId="10" xfId="0" applyFont="1" applyFill="1" applyBorder="1" applyAlignment="1" applyProtection="1">
      <alignment horizontal="center" vertical="center" wrapText="1"/>
      <protection locked="0"/>
    </xf>
    <xf numFmtId="0" fontId="21" fillId="17" borderId="0" xfId="0" applyFont="1" applyFill="1" applyAlignment="1" applyProtection="1">
      <alignment horizontal="center" vertical="center" wrapText="1"/>
      <protection locked="0"/>
    </xf>
    <xf numFmtId="0" fontId="21" fillId="17" borderId="56" xfId="0" applyFont="1" applyFill="1" applyBorder="1" applyAlignment="1" applyProtection="1">
      <alignment horizontal="center" vertical="center" wrapText="1"/>
      <protection locked="0"/>
    </xf>
    <xf numFmtId="0" fontId="21" fillId="17" borderId="54" xfId="0" applyFont="1" applyFill="1" applyBorder="1" applyAlignment="1" applyProtection="1">
      <alignment horizontal="center" vertical="center" wrapText="1"/>
      <protection locked="0"/>
    </xf>
    <xf numFmtId="0" fontId="21" fillId="17" borderId="40" xfId="0" applyFont="1" applyFill="1" applyBorder="1" applyAlignment="1" applyProtection="1">
      <alignment horizontal="center" vertical="center" wrapText="1"/>
      <protection locked="0"/>
    </xf>
    <xf numFmtId="0" fontId="8" fillId="18" borderId="3" xfId="0" applyFont="1" applyFill="1" applyBorder="1" applyAlignment="1" applyProtection="1">
      <alignment horizontal="center" vertical="center" wrapText="1"/>
      <protection locked="0"/>
    </xf>
    <xf numFmtId="0" fontId="8" fillId="18" borderId="6" xfId="0" applyFont="1" applyFill="1" applyBorder="1" applyAlignment="1" applyProtection="1">
      <alignment horizontal="center" vertical="center" wrapText="1"/>
      <protection locked="0"/>
    </xf>
    <xf numFmtId="0" fontId="8" fillId="18" borderId="9" xfId="0" applyFont="1" applyFill="1" applyBorder="1" applyAlignment="1" applyProtection="1">
      <alignment horizontal="center" vertical="center" wrapText="1"/>
      <protection locked="0"/>
    </xf>
    <xf numFmtId="0" fontId="8" fillId="18" borderId="15" xfId="0" applyFont="1" applyFill="1" applyBorder="1" applyAlignment="1" applyProtection="1">
      <alignment horizontal="center" vertical="center" wrapText="1"/>
      <protection locked="0"/>
    </xf>
    <xf numFmtId="0" fontId="8" fillId="18" borderId="6" xfId="1" applyFont="1" applyFill="1" applyBorder="1" applyAlignment="1" applyProtection="1">
      <alignment horizontal="center" vertical="center" wrapText="1"/>
      <protection locked="0"/>
    </xf>
    <xf numFmtId="0" fontId="8" fillId="18" borderId="49" xfId="1" applyFont="1" applyFill="1" applyBorder="1" applyAlignment="1" applyProtection="1">
      <alignment horizontal="center" vertical="center" wrapText="1"/>
      <protection locked="0"/>
    </xf>
    <xf numFmtId="0" fontId="8" fillId="18" borderId="11" xfId="0" applyFont="1" applyFill="1" applyBorder="1" applyAlignment="1" applyProtection="1">
      <alignment horizontal="center" vertical="center" wrapText="1"/>
      <protection locked="0"/>
    </xf>
    <xf numFmtId="0" fontId="8" fillId="18" borderId="57" xfId="0" applyFont="1" applyFill="1" applyBorder="1" applyAlignment="1" applyProtection="1">
      <alignment horizontal="center" vertical="center" wrapText="1"/>
      <protection locked="0"/>
    </xf>
    <xf numFmtId="0" fontId="8" fillId="18" borderId="48" xfId="0" applyFont="1" applyFill="1" applyBorder="1" applyAlignment="1" applyProtection="1">
      <alignment horizontal="center" vertical="center" wrapText="1"/>
      <protection locked="0"/>
    </xf>
    <xf numFmtId="0" fontId="8" fillId="18" borderId="47" xfId="0" applyFont="1" applyFill="1" applyBorder="1" applyAlignment="1" applyProtection="1">
      <alignment horizontal="center" vertical="center" wrapText="1"/>
      <protection locked="0"/>
    </xf>
    <xf numFmtId="0" fontId="8" fillId="18" borderId="58" xfId="0" applyFont="1" applyFill="1" applyBorder="1" applyAlignment="1" applyProtection="1">
      <alignment horizontal="center" vertical="center" wrapText="1"/>
      <protection locked="0"/>
    </xf>
    <xf numFmtId="0" fontId="8" fillId="18" borderId="59" xfId="0" applyFont="1" applyFill="1" applyBorder="1" applyAlignment="1" applyProtection="1">
      <alignment horizontal="center" vertical="center" wrapText="1"/>
      <protection locked="0"/>
    </xf>
    <xf numFmtId="0" fontId="8" fillId="18" borderId="60" xfId="0" applyFont="1" applyFill="1" applyBorder="1" applyAlignment="1" applyProtection="1">
      <alignment horizontal="center" vertical="center" wrapText="1"/>
      <protection locked="0"/>
    </xf>
    <xf numFmtId="0" fontId="8" fillId="18" borderId="61" xfId="0" applyFont="1" applyFill="1" applyBorder="1" applyAlignment="1" applyProtection="1">
      <alignment horizontal="center" vertical="center" wrapText="1"/>
      <protection locked="0"/>
    </xf>
    <xf numFmtId="0" fontId="8" fillId="18" borderId="49" xfId="0" applyFont="1" applyFill="1" applyBorder="1" applyAlignment="1" applyProtection="1">
      <alignment horizontal="center" vertical="center" wrapText="1"/>
      <protection locked="0"/>
    </xf>
    <xf numFmtId="0" fontId="8" fillId="18" borderId="63" xfId="0" applyFont="1" applyFill="1" applyBorder="1" applyAlignment="1" applyProtection="1">
      <alignment horizontal="center" vertical="center" wrapText="1"/>
      <protection locked="0"/>
    </xf>
    <xf numFmtId="0" fontId="15" fillId="18" borderId="3" xfId="0" applyFont="1" applyFill="1" applyBorder="1" applyAlignment="1" applyProtection="1">
      <alignment horizontal="center" vertical="center"/>
      <protection locked="0"/>
    </xf>
    <xf numFmtId="0" fontId="15" fillId="18" borderId="6" xfId="0" applyFont="1" applyFill="1" applyBorder="1" applyAlignment="1" applyProtection="1">
      <alignment horizontal="center" vertical="center"/>
      <protection locked="0"/>
    </xf>
    <xf numFmtId="0" fontId="3" fillId="17" borderId="37" xfId="0" applyFont="1" applyFill="1" applyBorder="1" applyAlignment="1">
      <alignment horizontal="center" vertical="center" wrapText="1"/>
    </xf>
    <xf numFmtId="0" fontId="4" fillId="17" borderId="75" xfId="0" applyFont="1" applyFill="1" applyBorder="1" applyAlignment="1">
      <alignment horizontal="center" vertical="center" wrapText="1"/>
    </xf>
    <xf numFmtId="0" fontId="21" fillId="17" borderId="78" xfId="0" applyFont="1" applyFill="1" applyBorder="1" applyAlignment="1" applyProtection="1">
      <alignment horizontal="left" vertical="top" wrapText="1"/>
      <protection locked="0"/>
    </xf>
    <xf numFmtId="0" fontId="1" fillId="11" borderId="79" xfId="1" applyFont="1" applyFill="1" applyBorder="1" applyAlignment="1">
      <alignment horizontal="center" vertical="center" wrapText="1"/>
    </xf>
    <xf numFmtId="0" fontId="8" fillId="18" borderId="80" xfId="0" applyFont="1" applyFill="1" applyBorder="1" applyAlignment="1" applyProtection="1">
      <alignment horizontal="center" vertical="center" wrapText="1"/>
      <protection locked="0"/>
    </xf>
    <xf numFmtId="0" fontId="1" fillId="10" borderId="14" xfId="0" applyFont="1" applyFill="1" applyBorder="1" applyAlignment="1">
      <alignment horizontal="center" vertical="center" wrapText="1"/>
    </xf>
    <xf numFmtId="0" fontId="6" fillId="0" borderId="81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8" fillId="2" borderId="34" xfId="1" applyFont="1" applyFill="1" applyBorder="1" applyAlignment="1">
      <alignment horizontal="center" vertical="center"/>
    </xf>
    <xf numFmtId="0" fontId="8" fillId="6" borderId="35" xfId="1" applyFont="1" applyFill="1" applyBorder="1" applyAlignment="1">
      <alignment horizontal="center" vertical="center"/>
    </xf>
    <xf numFmtId="0" fontId="8" fillId="6" borderId="82" xfId="1" applyFont="1" applyFill="1" applyBorder="1" applyAlignment="1">
      <alignment horizontal="center" vertical="center"/>
    </xf>
    <xf numFmtId="0" fontId="8" fillId="7" borderId="83" xfId="1" applyFont="1" applyFill="1" applyBorder="1" applyAlignment="1">
      <alignment horizontal="center" vertical="center"/>
    </xf>
    <xf numFmtId="0" fontId="8" fillId="7" borderId="82" xfId="1" applyFont="1" applyFill="1" applyBorder="1" applyAlignment="1">
      <alignment horizontal="center" vertical="center"/>
    </xf>
    <xf numFmtId="0" fontId="8" fillId="6" borderId="83" xfId="1" applyFont="1" applyFill="1" applyBorder="1" applyAlignment="1">
      <alignment horizontal="center" vertical="center"/>
    </xf>
    <xf numFmtId="0" fontId="8" fillId="7" borderId="71" xfId="1" applyFont="1" applyFill="1" applyBorder="1" applyAlignment="1">
      <alignment horizontal="center" vertical="center"/>
    </xf>
    <xf numFmtId="0" fontId="8" fillId="7" borderId="35" xfId="1" applyFont="1" applyFill="1" applyBorder="1" applyAlignment="1">
      <alignment horizontal="center" vertical="center"/>
    </xf>
    <xf numFmtId="0" fontId="8" fillId="6" borderId="71" xfId="1" applyFont="1" applyFill="1" applyBorder="1" applyAlignment="1">
      <alignment horizontal="center" vertical="center"/>
    </xf>
    <xf numFmtId="0" fontId="2" fillId="19" borderId="0" xfId="1" applyFont="1" applyFill="1" applyAlignment="1">
      <alignment horizontal="center" vertical="center"/>
    </xf>
    <xf numFmtId="0" fontId="6" fillId="19" borderId="0" xfId="1" applyFont="1" applyFill="1" applyAlignment="1">
      <alignment horizontal="center" vertical="center"/>
    </xf>
    <xf numFmtId="0" fontId="8" fillId="14" borderId="25" xfId="1" applyFont="1" applyFill="1" applyBorder="1" applyAlignment="1">
      <alignment horizontal="center" vertical="center"/>
    </xf>
    <xf numFmtId="0" fontId="8" fillId="14" borderId="23" xfId="1" applyFont="1" applyFill="1" applyBorder="1" applyAlignment="1">
      <alignment horizontal="center" vertical="center"/>
    </xf>
    <xf numFmtId="0" fontId="8" fillId="14" borderId="24" xfId="1" applyFont="1" applyFill="1" applyBorder="1" applyAlignment="1">
      <alignment horizontal="center" vertical="center"/>
    </xf>
    <xf numFmtId="0" fontId="2" fillId="3" borderId="34" xfId="1" applyFont="1" applyFill="1" applyBorder="1" applyAlignment="1">
      <alignment horizontal="center" vertical="center"/>
    </xf>
    <xf numFmtId="0" fontId="2" fillId="3" borderId="35" xfId="1" applyFont="1" applyFill="1" applyBorder="1" applyAlignment="1">
      <alignment horizontal="center" vertical="center"/>
    </xf>
    <xf numFmtId="0" fontId="2" fillId="3" borderId="37" xfId="1" applyFont="1" applyFill="1" applyBorder="1" applyAlignment="1">
      <alignment horizontal="center" vertical="center"/>
    </xf>
    <xf numFmtId="164" fontId="1" fillId="3" borderId="34" xfId="1" applyNumberFormat="1" applyFont="1" applyFill="1" applyBorder="1" applyAlignment="1">
      <alignment horizontal="center" vertical="center"/>
    </xf>
    <xf numFmtId="164" fontId="1" fillId="3" borderId="37" xfId="1" applyNumberFormat="1" applyFont="1" applyFill="1" applyBorder="1" applyAlignment="1">
      <alignment horizontal="center" vertical="center"/>
    </xf>
    <xf numFmtId="0" fontId="1" fillId="3" borderId="34" xfId="1" applyFont="1" applyFill="1" applyBorder="1" applyAlignment="1">
      <alignment horizontal="center" vertical="center"/>
    </xf>
    <xf numFmtId="0" fontId="1" fillId="3" borderId="37" xfId="1" applyFont="1" applyFill="1" applyBorder="1" applyAlignment="1">
      <alignment horizontal="center" vertical="center"/>
    </xf>
    <xf numFmtId="0" fontId="8" fillId="2" borderId="34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0" fontId="8" fillId="4" borderId="34" xfId="1" applyFont="1" applyFill="1" applyBorder="1" applyAlignment="1" applyProtection="1">
      <alignment horizontal="center" vertical="center"/>
      <protection locked="0"/>
    </xf>
    <xf numFmtId="0" fontId="8" fillId="4" borderId="37" xfId="1" applyFont="1" applyFill="1" applyBorder="1" applyAlignment="1" applyProtection="1">
      <alignment horizontal="center" vertical="center"/>
      <protection locked="0"/>
    </xf>
    <xf numFmtId="0" fontId="6" fillId="3" borderId="34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6" fillId="3" borderId="37" xfId="1" applyFont="1" applyFill="1" applyBorder="1" applyAlignment="1">
      <alignment horizontal="center" vertical="center"/>
    </xf>
    <xf numFmtId="11" fontId="8" fillId="4" borderId="34" xfId="1" applyNumberFormat="1" applyFont="1" applyFill="1" applyBorder="1" applyAlignment="1" applyProtection="1">
      <alignment horizontal="center" vertical="center"/>
      <protection locked="0"/>
    </xf>
    <xf numFmtId="11" fontId="8" fillId="4" borderId="37" xfId="1" applyNumberFormat="1" applyFont="1" applyFill="1" applyBorder="1" applyAlignment="1" applyProtection="1">
      <alignment horizontal="center" vertical="center"/>
      <protection locked="0"/>
    </xf>
    <xf numFmtId="0" fontId="8" fillId="0" borderId="68" xfId="1" applyFont="1" applyBorder="1" applyAlignment="1">
      <alignment horizontal="left" vertical="top" wrapText="1"/>
    </xf>
    <xf numFmtId="0" fontId="8" fillId="0" borderId="69" xfId="1" applyFont="1" applyBorder="1" applyAlignment="1">
      <alignment horizontal="left" vertical="top" wrapText="1"/>
    </xf>
    <xf numFmtId="0" fontId="8" fillId="0" borderId="70" xfId="1" applyFont="1" applyBorder="1" applyAlignment="1">
      <alignment horizontal="left" vertical="top" wrapText="1"/>
    </xf>
    <xf numFmtId="0" fontId="8" fillId="0" borderId="65" xfId="1" applyFont="1" applyBorder="1" applyAlignment="1">
      <alignment horizontal="left" vertical="top" wrapText="1"/>
    </xf>
    <xf numFmtId="0" fontId="8" fillId="0" borderId="0" xfId="1" applyFont="1" applyAlignment="1">
      <alignment horizontal="left" vertical="top" wrapText="1"/>
    </xf>
    <xf numFmtId="0" fontId="8" fillId="0" borderId="43" xfId="1" applyFont="1" applyBorder="1" applyAlignment="1">
      <alignment horizontal="left" vertical="top" wrapText="1"/>
    </xf>
    <xf numFmtId="0" fontId="8" fillId="0" borderId="66" xfId="1" applyFont="1" applyBorder="1" applyAlignment="1">
      <alignment horizontal="left" vertical="top" wrapText="1"/>
    </xf>
    <xf numFmtId="0" fontId="8" fillId="0" borderId="71" xfId="1" applyFont="1" applyBorder="1" applyAlignment="1">
      <alignment horizontal="left" vertical="top" wrapText="1"/>
    </xf>
    <xf numFmtId="0" fontId="8" fillId="0" borderId="64" xfId="1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77" xfId="0" applyFont="1" applyFill="1" applyBorder="1" applyAlignment="1">
      <alignment horizontal="center" vertical="center" wrapText="1"/>
    </xf>
    <xf numFmtId="0" fontId="17" fillId="16" borderId="26" xfId="0" applyFont="1" applyFill="1" applyBorder="1" applyAlignment="1">
      <alignment horizontal="center" vertical="center" wrapText="1"/>
    </xf>
    <xf numFmtId="0" fontId="17" fillId="16" borderId="24" xfId="0" applyFont="1" applyFill="1" applyBorder="1" applyAlignment="1">
      <alignment horizontal="center" vertical="center" wrapText="1"/>
    </xf>
    <xf numFmtId="0" fontId="17" fillId="16" borderId="23" xfId="0" applyFont="1" applyFill="1" applyBorder="1" applyAlignment="1">
      <alignment horizontal="center" vertical="center" wrapText="1"/>
    </xf>
    <xf numFmtId="0" fontId="17" fillId="16" borderId="25" xfId="0" applyFont="1" applyFill="1" applyBorder="1" applyAlignment="1">
      <alignment horizontal="center" vertical="center" wrapText="1"/>
    </xf>
    <xf numFmtId="0" fontId="17" fillId="16" borderId="77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17" fillId="16" borderId="2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8" borderId="72" xfId="0" applyFont="1" applyFill="1" applyBorder="1" applyAlignment="1">
      <alignment horizontal="center" vertical="center" wrapText="1"/>
    </xf>
    <xf numFmtId="0" fontId="1" fillId="8" borderId="73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164" fontId="1" fillId="3" borderId="34" xfId="0" applyNumberFormat="1" applyFont="1" applyFill="1" applyBorder="1" applyAlignment="1">
      <alignment horizontal="center" vertical="center" wrapText="1"/>
    </xf>
    <xf numFmtId="164" fontId="1" fillId="3" borderId="35" xfId="0" applyNumberFormat="1" applyFont="1" applyFill="1" applyBorder="1" applyAlignment="1">
      <alignment horizontal="center" vertical="center" wrapText="1"/>
    </xf>
    <xf numFmtId="164" fontId="1" fillId="3" borderId="37" xfId="0" applyNumberFormat="1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4" fillId="16" borderId="25" xfId="0" applyFont="1" applyFill="1" applyBorder="1" applyAlignment="1">
      <alignment horizontal="center" vertical="center"/>
    </xf>
    <xf numFmtId="0" fontId="14" fillId="16" borderId="24" xfId="0" applyFont="1" applyFill="1" applyBorder="1" applyAlignment="1">
      <alignment horizontal="center" vertical="center"/>
    </xf>
    <xf numFmtId="0" fontId="0" fillId="0" borderId="31" xfId="0" applyBorder="1"/>
    <xf numFmtId="0" fontId="0" fillId="0" borderId="0" xfId="0"/>
    <xf numFmtId="0" fontId="0" fillId="0" borderId="21" xfId="0" applyBorder="1"/>
    <xf numFmtId="0" fontId="10" fillId="10" borderId="28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10" fillId="10" borderId="30" xfId="0" applyFont="1" applyFill="1" applyBorder="1" applyAlignment="1">
      <alignment horizontal="center" vertical="center"/>
    </xf>
    <xf numFmtId="0" fontId="14" fillId="16" borderId="23" xfId="0" applyFont="1" applyFill="1" applyBorder="1" applyAlignment="1">
      <alignment horizontal="center" vertical="center"/>
    </xf>
    <xf numFmtId="0" fontId="14" fillId="16" borderId="40" xfId="0" applyFont="1" applyFill="1" applyBorder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164" fontId="10" fillId="9" borderId="0" xfId="0" applyNumberFormat="1" applyFont="1" applyFill="1" applyAlignment="1">
      <alignment horizontal="center" vertical="center"/>
    </xf>
    <xf numFmtId="164" fontId="0" fillId="9" borderId="0" xfId="0" applyNumberFormat="1" applyFill="1" applyAlignment="1">
      <alignment horizontal="center" vertical="center"/>
    </xf>
    <xf numFmtId="0" fontId="8" fillId="6" borderId="34" xfId="1" applyFont="1" applyFill="1" applyBorder="1" applyAlignment="1">
      <alignment horizontal="center" vertical="center"/>
    </xf>
    <xf numFmtId="0" fontId="8" fillId="6" borderId="37" xfId="1" applyFont="1" applyFill="1" applyBorder="1" applyAlignment="1">
      <alignment horizontal="center" vertical="center"/>
    </xf>
    <xf numFmtId="0" fontId="0" fillId="0" borderId="0" xfId="0" applyAlignment="1"/>
    <xf numFmtId="0" fontId="0" fillId="2" borderId="0" xfId="0" applyFill="1" applyAlignment="1"/>
    <xf numFmtId="0" fontId="22" fillId="0" borderId="0" xfId="0" applyFont="1" applyAlignment="1">
      <alignment horizontal="center"/>
    </xf>
    <xf numFmtId="0" fontId="0" fillId="18" borderId="84" xfId="0" applyFill="1" applyBorder="1" applyAlignment="1"/>
    <xf numFmtId="0" fontId="0" fillId="18" borderId="85" xfId="0" applyFill="1" applyBorder="1" applyAlignment="1"/>
    <xf numFmtId="0" fontId="0" fillId="18" borderId="86" xfId="0" applyFill="1" applyBorder="1" applyAlignment="1"/>
    <xf numFmtId="0" fontId="0" fillId="18" borderId="87" xfId="0" applyFill="1" applyBorder="1" applyAlignment="1"/>
    <xf numFmtId="0" fontId="0" fillId="18" borderId="88" xfId="0" applyFill="1" applyBorder="1" applyAlignment="1"/>
    <xf numFmtId="0" fontId="0" fillId="18" borderId="89" xfId="0" applyFill="1" applyBorder="1" applyAlignment="1"/>
    <xf numFmtId="0" fontId="0" fillId="18" borderId="90" xfId="0" applyFill="1" applyBorder="1" applyAlignment="1"/>
    <xf numFmtId="0" fontId="0" fillId="18" borderId="91" xfId="0" applyFill="1" applyBorder="1" applyAlignment="1"/>
    <xf numFmtId="0" fontId="0" fillId="18" borderId="92" xfId="0" applyFill="1" applyBorder="1" applyAlignment="1"/>
    <xf numFmtId="0" fontId="0" fillId="18" borderId="93" xfId="0" applyFill="1" applyBorder="1" applyAlignment="1"/>
  </cellXfs>
  <cellStyles count="2">
    <cellStyle name="Normal 2" xfId="1" xr:uid="{00000000-0005-0000-0000-000001000000}"/>
    <cellStyle name="Standaard" xfId="0" builtinId="0"/>
  </cellStyles>
  <dxfs count="221"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66"/>
      <color rgb="FFF14C2B"/>
      <color rgb="FFFF7575"/>
      <color rgb="FFF22F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8</xdr:row>
          <xdr:rowOff>219075</xdr:rowOff>
        </xdr:from>
        <xdr:to>
          <xdr:col>6</xdr:col>
          <xdr:colOff>1143000</xdr:colOff>
          <xdr:row>10</xdr:row>
          <xdr:rowOff>219075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Tirage au sort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12</xdr:row>
      <xdr:rowOff>38100</xdr:rowOff>
    </xdr:from>
    <xdr:to>
      <xdr:col>9</xdr:col>
      <xdr:colOff>9525</xdr:colOff>
      <xdr:row>16</xdr:row>
      <xdr:rowOff>9525</xdr:rowOff>
    </xdr:to>
    <xdr:sp macro="[0]!Tirage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8FDC8BE-13BD-041E-3BB0-681B050C7066}"/>
            </a:ext>
          </a:extLst>
        </xdr:cNvPr>
        <xdr:cNvSpPr/>
      </xdr:nvSpPr>
      <xdr:spPr>
        <a:xfrm>
          <a:off x="2190750" y="2076450"/>
          <a:ext cx="1457325" cy="6191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 b="1">
              <a:solidFill>
                <a:srgbClr val="FF0000"/>
              </a:solidFill>
            </a:rPr>
            <a:t>Macro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19</xdr:row>
      <xdr:rowOff>38100</xdr:rowOff>
    </xdr:from>
    <xdr:to>
      <xdr:col>17</xdr:col>
      <xdr:colOff>1628775</xdr:colOff>
      <xdr:row>20</xdr:row>
      <xdr:rowOff>209550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334375" y="4829175"/>
          <a:ext cx="1819275" cy="419100"/>
        </a:xfrm>
        <a:prstGeom prst="roundRect">
          <a:avLst/>
        </a:prstGeom>
        <a:gradFill flip="none" rotWithShape="1">
          <a:gsLst>
            <a:gs pos="0">
              <a:srgbClr val="FF0000"/>
            </a:gs>
            <a:gs pos="57000">
              <a:schemeClr val="accent6">
                <a:lumMod val="95000"/>
                <a:lumOff val="5000"/>
              </a:schemeClr>
            </a:gs>
            <a:gs pos="100000">
              <a:schemeClr val="accent6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 w="38100">
          <a:solidFill>
            <a:srgbClr val="002060">
              <a:alpha val="75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atin typeface="Arial" panose="020B0604020202020204" pitchFamily="34" charset="0"/>
              <a:cs typeface="Arial" panose="020B0604020202020204" pitchFamily="34" charset="0"/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R37"/>
  <sheetViews>
    <sheetView showGridLines="0" workbookViewId="0">
      <selection activeCell="J6" sqref="J6"/>
    </sheetView>
  </sheetViews>
  <sheetFormatPr defaultColWidth="11.42578125" defaultRowHeight="12.75" x14ac:dyDescent="0.2"/>
  <cols>
    <col min="1" max="1" width="11.42578125" style="11" customWidth="1"/>
    <col min="2" max="6" width="11.42578125" style="11"/>
    <col min="7" max="7" width="17.85546875" style="11" customWidth="1"/>
    <col min="8" max="8" width="8.42578125" style="11" customWidth="1"/>
    <col min="9" max="9" width="23" style="11" customWidth="1"/>
    <col min="10" max="10" width="11.42578125" style="11"/>
    <col min="11" max="11" width="5" style="11" customWidth="1"/>
    <col min="12" max="16384" width="11.42578125" style="11"/>
  </cols>
  <sheetData>
    <row r="1" spans="1:18" ht="18" customHeight="1" x14ac:dyDescent="0.2">
      <c r="A1" s="169" t="s">
        <v>25</v>
      </c>
      <c r="B1" s="170"/>
      <c r="C1" s="170"/>
      <c r="D1" s="170"/>
      <c r="E1" s="170"/>
      <c r="F1" s="170"/>
      <c r="G1" s="171"/>
      <c r="H1" s="164"/>
      <c r="I1" s="172">
        <v>45429</v>
      </c>
      <c r="J1" s="173"/>
    </row>
    <row r="2" spans="1:18" ht="8.1" customHeight="1" x14ac:dyDescent="0.2"/>
    <row r="3" spans="1:18" ht="18" customHeight="1" x14ac:dyDescent="0.2">
      <c r="A3" s="180" t="s">
        <v>15</v>
      </c>
      <c r="B3" s="181"/>
      <c r="C3" s="181"/>
      <c r="D3" s="181"/>
      <c r="E3" s="181" t="s">
        <v>16</v>
      </c>
      <c r="F3" s="181"/>
      <c r="G3" s="182"/>
      <c r="H3" s="165"/>
      <c r="I3" s="174" t="s">
        <v>12</v>
      </c>
      <c r="J3" s="175"/>
    </row>
    <row r="4" spans="1:18" ht="8.1" customHeight="1" x14ac:dyDescent="0.2">
      <c r="L4" s="185" t="s">
        <v>26</v>
      </c>
      <c r="M4" s="186"/>
      <c r="N4" s="186"/>
      <c r="O4" s="186"/>
      <c r="P4" s="186"/>
      <c r="Q4" s="186"/>
      <c r="R4" s="187"/>
    </row>
    <row r="5" spans="1:18" ht="18" customHeight="1" thickBot="1" x14ac:dyDescent="0.25">
      <c r="B5" s="12" t="s">
        <v>13</v>
      </c>
      <c r="C5" s="176" t="s">
        <v>14</v>
      </c>
      <c r="D5" s="177"/>
      <c r="E5" s="176" t="s">
        <v>11</v>
      </c>
      <c r="F5" s="177"/>
      <c r="I5" s="155" t="str">
        <f>C5</f>
        <v>Noms</v>
      </c>
      <c r="J5" s="12" t="str">
        <f>E5</f>
        <v>AS</v>
      </c>
      <c r="L5" s="188"/>
      <c r="M5" s="189"/>
      <c r="N5" s="189"/>
      <c r="O5" s="189"/>
      <c r="P5" s="189"/>
      <c r="Q5" s="189"/>
      <c r="R5" s="190"/>
    </row>
    <row r="6" spans="1:18" ht="18" customHeight="1" x14ac:dyDescent="0.2">
      <c r="B6" s="13">
        <v>1</v>
      </c>
      <c r="C6" s="178" t="s">
        <v>39</v>
      </c>
      <c r="D6" s="179"/>
      <c r="E6" s="178" t="s">
        <v>43</v>
      </c>
      <c r="F6" s="179"/>
      <c r="H6" s="166" t="s">
        <v>31</v>
      </c>
      <c r="I6" s="162" t="s">
        <v>73</v>
      </c>
      <c r="J6" s="14" t="s">
        <v>27</v>
      </c>
      <c r="L6" s="188"/>
      <c r="M6" s="189"/>
      <c r="N6" s="189"/>
      <c r="O6" s="189"/>
      <c r="P6" s="189"/>
      <c r="Q6" s="189"/>
      <c r="R6" s="190"/>
    </row>
    <row r="7" spans="1:18" ht="18" customHeight="1" thickBot="1" x14ac:dyDescent="0.25">
      <c r="B7" s="13">
        <v>2</v>
      </c>
      <c r="C7" s="178" t="s">
        <v>40</v>
      </c>
      <c r="D7" s="179"/>
      <c r="E7" s="178" t="s">
        <v>43</v>
      </c>
      <c r="F7" s="179"/>
      <c r="G7" s="63"/>
      <c r="H7" s="167"/>
      <c r="I7" s="159" t="s">
        <v>65</v>
      </c>
      <c r="J7" s="15" t="s">
        <v>67</v>
      </c>
      <c r="L7" s="188"/>
      <c r="M7" s="189"/>
      <c r="N7" s="189"/>
      <c r="O7" s="189"/>
      <c r="P7" s="189"/>
      <c r="Q7" s="189"/>
      <c r="R7" s="190"/>
    </row>
    <row r="8" spans="1:18" ht="18" customHeight="1" thickTop="1" x14ac:dyDescent="0.2">
      <c r="B8" s="13">
        <v>3</v>
      </c>
      <c r="C8" s="178" t="s">
        <v>41</v>
      </c>
      <c r="D8" s="179"/>
      <c r="E8" s="178" t="s">
        <v>43</v>
      </c>
      <c r="F8" s="179"/>
      <c r="G8" s="63"/>
      <c r="H8" s="167"/>
      <c r="I8" s="158" t="s">
        <v>68</v>
      </c>
      <c r="J8" s="16" t="s">
        <v>70</v>
      </c>
      <c r="L8" s="188"/>
      <c r="M8" s="189"/>
      <c r="N8" s="189"/>
      <c r="O8" s="189"/>
      <c r="P8" s="189"/>
      <c r="Q8" s="189"/>
      <c r="R8" s="190"/>
    </row>
    <row r="9" spans="1:18" ht="18" customHeight="1" thickBot="1" x14ac:dyDescent="0.25">
      <c r="B9" s="13">
        <v>4</v>
      </c>
      <c r="C9" s="178" t="s">
        <v>42</v>
      </c>
      <c r="D9" s="179"/>
      <c r="E9" s="178" t="s">
        <v>43</v>
      </c>
      <c r="F9" s="179"/>
      <c r="G9" s="63"/>
      <c r="H9" s="168"/>
      <c r="I9" s="159" t="s">
        <v>39</v>
      </c>
      <c r="J9" s="17" t="s">
        <v>43</v>
      </c>
      <c r="L9" s="188"/>
      <c r="M9" s="189"/>
      <c r="N9" s="189"/>
      <c r="O9" s="189"/>
      <c r="P9" s="189"/>
      <c r="Q9" s="189"/>
      <c r="R9" s="190"/>
    </row>
    <row r="10" spans="1:18" ht="18" customHeight="1" thickTop="1" x14ac:dyDescent="0.2">
      <c r="B10" s="13">
        <v>5</v>
      </c>
      <c r="C10" s="178" t="s">
        <v>44</v>
      </c>
      <c r="D10" s="179"/>
      <c r="E10" s="178" t="s">
        <v>48</v>
      </c>
      <c r="F10" s="179"/>
      <c r="G10" s="63"/>
      <c r="H10" s="166" t="s">
        <v>32</v>
      </c>
      <c r="I10" s="160" t="s">
        <v>74</v>
      </c>
      <c r="J10" s="18" t="s">
        <v>27</v>
      </c>
      <c r="L10" s="188"/>
      <c r="M10" s="189"/>
      <c r="N10" s="189"/>
      <c r="O10" s="189"/>
      <c r="P10" s="189"/>
      <c r="Q10" s="189"/>
      <c r="R10" s="190"/>
    </row>
    <row r="11" spans="1:18" ht="18" customHeight="1" thickBot="1" x14ac:dyDescent="0.25">
      <c r="B11" s="13">
        <v>6</v>
      </c>
      <c r="C11" s="178" t="s">
        <v>45</v>
      </c>
      <c r="D11" s="179"/>
      <c r="E11" s="178" t="s">
        <v>48</v>
      </c>
      <c r="F11" s="179"/>
      <c r="H11" s="167"/>
      <c r="I11" s="157" t="s">
        <v>52</v>
      </c>
      <c r="J11" s="15" t="s">
        <v>28</v>
      </c>
      <c r="L11" s="188"/>
      <c r="M11" s="189"/>
      <c r="N11" s="189"/>
      <c r="O11" s="189"/>
      <c r="P11" s="189"/>
      <c r="Q11" s="189"/>
      <c r="R11" s="190"/>
    </row>
    <row r="12" spans="1:18" ht="18" customHeight="1" thickTop="1" x14ac:dyDescent="0.2">
      <c r="B12" s="13">
        <v>7</v>
      </c>
      <c r="C12" s="178" t="s">
        <v>46</v>
      </c>
      <c r="D12" s="179"/>
      <c r="E12" s="178" t="s">
        <v>48</v>
      </c>
      <c r="F12" s="179"/>
      <c r="H12" s="167"/>
      <c r="I12" s="160" t="s">
        <v>76</v>
      </c>
      <c r="J12" s="16" t="s">
        <v>27</v>
      </c>
      <c r="L12" s="188"/>
      <c r="M12" s="189"/>
      <c r="N12" s="189"/>
      <c r="O12" s="189"/>
      <c r="P12" s="189"/>
      <c r="Q12" s="189"/>
      <c r="R12" s="190"/>
    </row>
    <row r="13" spans="1:18" ht="18" customHeight="1" thickBot="1" x14ac:dyDescent="0.25">
      <c r="B13" s="13">
        <v>8</v>
      </c>
      <c r="C13" s="178" t="s">
        <v>47</v>
      </c>
      <c r="D13" s="179"/>
      <c r="E13" s="178" t="s">
        <v>48</v>
      </c>
      <c r="F13" s="179"/>
      <c r="H13" s="168"/>
      <c r="I13" s="157" t="s">
        <v>55</v>
      </c>
      <c r="J13" s="15" t="s">
        <v>30</v>
      </c>
      <c r="L13" s="188"/>
      <c r="M13" s="189"/>
      <c r="N13" s="189"/>
      <c r="O13" s="189"/>
      <c r="P13" s="189"/>
      <c r="Q13" s="189"/>
      <c r="R13" s="190"/>
    </row>
    <row r="14" spans="1:18" ht="18" customHeight="1" thickTop="1" x14ac:dyDescent="0.2">
      <c r="B14" s="13">
        <v>9</v>
      </c>
      <c r="C14" s="178" t="s">
        <v>49</v>
      </c>
      <c r="D14" s="179"/>
      <c r="E14" s="178" t="s">
        <v>28</v>
      </c>
      <c r="F14" s="179"/>
      <c r="H14" s="166" t="s">
        <v>33</v>
      </c>
      <c r="I14" s="158" t="s">
        <v>54</v>
      </c>
      <c r="J14" s="16" t="s">
        <v>30</v>
      </c>
      <c r="L14" s="191"/>
      <c r="M14" s="192"/>
      <c r="N14" s="192"/>
      <c r="O14" s="192"/>
      <c r="P14" s="192"/>
      <c r="Q14" s="192"/>
      <c r="R14" s="193"/>
    </row>
    <row r="15" spans="1:18" ht="18" customHeight="1" thickBot="1" x14ac:dyDescent="0.25">
      <c r="B15" s="13">
        <v>10</v>
      </c>
      <c r="C15" s="178" t="s">
        <v>50</v>
      </c>
      <c r="D15" s="179"/>
      <c r="E15" s="178" t="s">
        <v>28</v>
      </c>
      <c r="F15" s="179"/>
      <c r="H15" s="167"/>
      <c r="I15" s="159" t="s">
        <v>66</v>
      </c>
      <c r="J15" s="15" t="s">
        <v>67</v>
      </c>
    </row>
    <row r="16" spans="1:18" ht="18" customHeight="1" thickTop="1" x14ac:dyDescent="0.2">
      <c r="B16" s="13">
        <v>11</v>
      </c>
      <c r="C16" s="178" t="s">
        <v>51</v>
      </c>
      <c r="D16" s="179"/>
      <c r="E16" s="178" t="s">
        <v>28</v>
      </c>
      <c r="F16" s="179"/>
      <c r="H16" s="167"/>
      <c r="I16" s="158" t="s">
        <v>40</v>
      </c>
      <c r="J16" s="16" t="s">
        <v>43</v>
      </c>
    </row>
    <row r="17" spans="2:10" ht="18" customHeight="1" thickBot="1" x14ac:dyDescent="0.25">
      <c r="B17" s="13">
        <v>12</v>
      </c>
      <c r="C17" s="178" t="s">
        <v>52</v>
      </c>
      <c r="D17" s="179"/>
      <c r="E17" s="178" t="s">
        <v>28</v>
      </c>
      <c r="F17" s="179"/>
      <c r="H17" s="168"/>
      <c r="I17" s="159" t="s">
        <v>44</v>
      </c>
      <c r="J17" s="17" t="s">
        <v>48</v>
      </c>
    </row>
    <row r="18" spans="2:10" ht="18" customHeight="1" thickTop="1" x14ac:dyDescent="0.2">
      <c r="B18" s="13">
        <v>13</v>
      </c>
      <c r="C18" s="178" t="s">
        <v>53</v>
      </c>
      <c r="D18" s="179"/>
      <c r="E18" s="178" t="s">
        <v>30</v>
      </c>
      <c r="F18" s="179"/>
      <c r="H18" s="166" t="s">
        <v>34</v>
      </c>
      <c r="I18" s="160" t="s">
        <v>51</v>
      </c>
      <c r="J18" s="18" t="s">
        <v>28</v>
      </c>
    </row>
    <row r="19" spans="2:10" ht="18" customHeight="1" thickBot="1" x14ac:dyDescent="0.25">
      <c r="B19" s="13">
        <v>14</v>
      </c>
      <c r="C19" s="178" t="s">
        <v>54</v>
      </c>
      <c r="D19" s="179"/>
      <c r="E19" s="178" t="s">
        <v>30</v>
      </c>
      <c r="F19" s="179"/>
      <c r="H19" s="167"/>
      <c r="I19" s="157" t="s">
        <v>71</v>
      </c>
      <c r="J19" s="15" t="s">
        <v>29</v>
      </c>
    </row>
    <row r="20" spans="2:10" ht="18" customHeight="1" thickTop="1" x14ac:dyDescent="0.2">
      <c r="B20" s="13">
        <v>15</v>
      </c>
      <c r="C20" s="178" t="s">
        <v>55</v>
      </c>
      <c r="D20" s="179"/>
      <c r="E20" s="178" t="s">
        <v>30</v>
      </c>
      <c r="F20" s="179"/>
      <c r="H20" s="167"/>
      <c r="I20" s="160" t="s">
        <v>56</v>
      </c>
      <c r="J20" s="16" t="s">
        <v>30</v>
      </c>
    </row>
    <row r="21" spans="2:10" ht="18" customHeight="1" thickBot="1" x14ac:dyDescent="0.25">
      <c r="B21" s="13">
        <v>16</v>
      </c>
      <c r="C21" s="178" t="s">
        <v>56</v>
      </c>
      <c r="D21" s="179"/>
      <c r="E21" s="178" t="s">
        <v>30</v>
      </c>
      <c r="F21" s="179"/>
      <c r="H21" s="168"/>
      <c r="I21" s="157" t="s">
        <v>59</v>
      </c>
      <c r="J21" s="15" t="s">
        <v>60</v>
      </c>
    </row>
    <row r="22" spans="2:10" ht="18" customHeight="1" thickTop="1" x14ac:dyDescent="0.2">
      <c r="B22" s="13">
        <v>17</v>
      </c>
      <c r="C22" s="178" t="s">
        <v>57</v>
      </c>
      <c r="D22" s="179"/>
      <c r="E22" s="178" t="s">
        <v>60</v>
      </c>
      <c r="F22" s="179"/>
      <c r="H22" s="166" t="s">
        <v>35</v>
      </c>
      <c r="I22" s="158" t="s">
        <v>46</v>
      </c>
      <c r="J22" s="16" t="s">
        <v>48</v>
      </c>
    </row>
    <row r="23" spans="2:10" ht="18" customHeight="1" thickBot="1" x14ac:dyDescent="0.25">
      <c r="B23" s="13">
        <v>18</v>
      </c>
      <c r="C23" s="178" t="s">
        <v>58</v>
      </c>
      <c r="D23" s="179"/>
      <c r="E23" s="178" t="s">
        <v>60</v>
      </c>
      <c r="F23" s="179"/>
      <c r="H23" s="167"/>
      <c r="I23" s="159" t="s">
        <v>62</v>
      </c>
      <c r="J23" s="17" t="s">
        <v>64</v>
      </c>
    </row>
    <row r="24" spans="2:10" ht="18" customHeight="1" thickTop="1" x14ac:dyDescent="0.2">
      <c r="B24" s="13">
        <v>19</v>
      </c>
      <c r="C24" s="178" t="s">
        <v>59</v>
      </c>
      <c r="D24" s="179"/>
      <c r="E24" s="183" t="s">
        <v>60</v>
      </c>
      <c r="F24" s="184"/>
      <c r="H24" s="167"/>
      <c r="I24" s="158" t="s">
        <v>58</v>
      </c>
      <c r="J24" s="18" t="s">
        <v>60</v>
      </c>
    </row>
    <row r="25" spans="2:10" ht="18" customHeight="1" thickBot="1" x14ac:dyDescent="0.25">
      <c r="B25" s="13">
        <v>20</v>
      </c>
      <c r="C25" s="178" t="s">
        <v>61</v>
      </c>
      <c r="D25" s="179"/>
      <c r="E25" s="183" t="s">
        <v>64</v>
      </c>
      <c r="F25" s="184"/>
      <c r="H25" s="168"/>
      <c r="I25" s="159" t="s">
        <v>75</v>
      </c>
      <c r="J25" s="15" t="s">
        <v>27</v>
      </c>
    </row>
    <row r="26" spans="2:10" ht="18" customHeight="1" thickTop="1" x14ac:dyDescent="0.2">
      <c r="B26" s="13">
        <v>21</v>
      </c>
      <c r="C26" s="178" t="s">
        <v>62</v>
      </c>
      <c r="D26" s="179"/>
      <c r="E26" s="183" t="s">
        <v>64</v>
      </c>
      <c r="F26" s="184"/>
      <c r="H26" s="166" t="s">
        <v>36</v>
      </c>
      <c r="I26" s="160" t="s">
        <v>49</v>
      </c>
      <c r="J26" s="16" t="s">
        <v>28</v>
      </c>
    </row>
    <row r="27" spans="2:10" ht="18" customHeight="1" thickBot="1" x14ac:dyDescent="0.25">
      <c r="B27" s="13">
        <v>22</v>
      </c>
      <c r="C27" s="178" t="s">
        <v>63</v>
      </c>
      <c r="D27" s="179"/>
      <c r="E27" s="178" t="s">
        <v>64</v>
      </c>
      <c r="F27" s="179"/>
      <c r="H27" s="167"/>
      <c r="I27" s="157" t="s">
        <v>63</v>
      </c>
      <c r="J27" s="17" t="s">
        <v>64</v>
      </c>
    </row>
    <row r="28" spans="2:10" ht="18" customHeight="1" thickTop="1" x14ac:dyDescent="0.2">
      <c r="B28" s="13">
        <v>23</v>
      </c>
      <c r="C28" s="178" t="s">
        <v>65</v>
      </c>
      <c r="D28" s="179"/>
      <c r="E28" s="178" t="s">
        <v>67</v>
      </c>
      <c r="F28" s="179"/>
      <c r="H28" s="167"/>
      <c r="I28" s="160" t="s">
        <v>72</v>
      </c>
      <c r="J28" s="18" t="s">
        <v>29</v>
      </c>
    </row>
    <row r="29" spans="2:10" ht="18" customHeight="1" thickBot="1" x14ac:dyDescent="0.25">
      <c r="B29" s="13">
        <v>24</v>
      </c>
      <c r="C29" s="178" t="s">
        <v>66</v>
      </c>
      <c r="D29" s="179"/>
      <c r="E29" s="178" t="s">
        <v>67</v>
      </c>
      <c r="F29" s="179"/>
      <c r="H29" s="168"/>
      <c r="I29" s="157" t="s">
        <v>47</v>
      </c>
      <c r="J29" s="15" t="s">
        <v>48</v>
      </c>
    </row>
    <row r="30" spans="2:10" ht="18" customHeight="1" x14ac:dyDescent="0.2">
      <c r="B30" s="13">
        <v>25</v>
      </c>
      <c r="C30" s="178" t="s">
        <v>68</v>
      </c>
      <c r="D30" s="179"/>
      <c r="E30" s="178" t="s">
        <v>70</v>
      </c>
      <c r="F30" s="179"/>
      <c r="H30" s="166" t="s">
        <v>37</v>
      </c>
      <c r="I30" s="161" t="s">
        <v>69</v>
      </c>
      <c r="J30" s="16" t="s">
        <v>70</v>
      </c>
    </row>
    <row r="31" spans="2:10" ht="18" customHeight="1" thickBot="1" x14ac:dyDescent="0.25">
      <c r="B31" s="13">
        <v>26</v>
      </c>
      <c r="C31" s="178" t="s">
        <v>69</v>
      </c>
      <c r="D31" s="179"/>
      <c r="E31" s="178" t="s">
        <v>70</v>
      </c>
      <c r="F31" s="179"/>
      <c r="H31" s="167"/>
      <c r="I31" s="159" t="s">
        <v>45</v>
      </c>
      <c r="J31" s="15" t="s">
        <v>48</v>
      </c>
    </row>
    <row r="32" spans="2:10" ht="18" customHeight="1" thickTop="1" x14ac:dyDescent="0.2">
      <c r="B32" s="13">
        <v>27</v>
      </c>
      <c r="C32" s="178" t="s">
        <v>71</v>
      </c>
      <c r="D32" s="179"/>
      <c r="E32" s="178" t="s">
        <v>29</v>
      </c>
      <c r="F32" s="179"/>
      <c r="H32" s="167"/>
      <c r="I32" s="161" t="s">
        <v>57</v>
      </c>
      <c r="J32" s="16" t="s">
        <v>60</v>
      </c>
    </row>
    <row r="33" spans="2:10" ht="18" customHeight="1" thickBot="1" x14ac:dyDescent="0.25">
      <c r="B33" s="13">
        <v>28</v>
      </c>
      <c r="C33" s="178" t="s">
        <v>72</v>
      </c>
      <c r="D33" s="179"/>
      <c r="E33" s="178" t="s">
        <v>29</v>
      </c>
      <c r="F33" s="179"/>
      <c r="H33" s="168"/>
      <c r="I33" s="159" t="s">
        <v>53</v>
      </c>
      <c r="J33" s="15" t="s">
        <v>30</v>
      </c>
    </row>
    <row r="34" spans="2:10" ht="18" customHeight="1" x14ac:dyDescent="0.2">
      <c r="B34" s="13">
        <v>29</v>
      </c>
      <c r="C34" s="178" t="s">
        <v>73</v>
      </c>
      <c r="D34" s="179"/>
      <c r="E34" s="178" t="s">
        <v>27</v>
      </c>
      <c r="F34" s="179"/>
      <c r="H34" s="166" t="s">
        <v>38</v>
      </c>
      <c r="I34" s="163" t="s">
        <v>41</v>
      </c>
      <c r="J34" s="16" t="s">
        <v>43</v>
      </c>
    </row>
    <row r="35" spans="2:10" ht="18" customHeight="1" thickBot="1" x14ac:dyDescent="0.25">
      <c r="B35" s="13">
        <v>30</v>
      </c>
      <c r="C35" s="178" t="s">
        <v>74</v>
      </c>
      <c r="D35" s="179"/>
      <c r="E35" s="178" t="s">
        <v>27</v>
      </c>
      <c r="F35" s="179"/>
      <c r="H35" s="167"/>
      <c r="I35" s="157" t="s">
        <v>50</v>
      </c>
      <c r="J35" s="15" t="s">
        <v>28</v>
      </c>
    </row>
    <row r="36" spans="2:10" ht="18" customHeight="1" thickTop="1" x14ac:dyDescent="0.2">
      <c r="B36" s="13">
        <v>31</v>
      </c>
      <c r="C36" s="178" t="s">
        <v>75</v>
      </c>
      <c r="D36" s="179"/>
      <c r="E36" s="178" t="s">
        <v>27</v>
      </c>
      <c r="F36" s="179"/>
      <c r="H36" s="167"/>
      <c r="I36" s="163" t="s">
        <v>42</v>
      </c>
      <c r="J36" s="16" t="s">
        <v>43</v>
      </c>
    </row>
    <row r="37" spans="2:10" ht="18" customHeight="1" thickBot="1" x14ac:dyDescent="0.25">
      <c r="B37" s="13">
        <v>32</v>
      </c>
      <c r="C37" s="178" t="s">
        <v>76</v>
      </c>
      <c r="D37" s="179"/>
      <c r="E37" s="178" t="s">
        <v>27</v>
      </c>
      <c r="F37" s="179"/>
      <c r="H37" s="168"/>
      <c r="I37" s="156" t="s">
        <v>61</v>
      </c>
      <c r="J37" s="14" t="s">
        <v>64</v>
      </c>
    </row>
  </sheetData>
  <mergeCells count="80">
    <mergeCell ref="C36:D36"/>
    <mergeCell ref="E36:F36"/>
    <mergeCell ref="C37:D37"/>
    <mergeCell ref="E37:F37"/>
    <mergeCell ref="C33:D33"/>
    <mergeCell ref="E33:F33"/>
    <mergeCell ref="C34:D34"/>
    <mergeCell ref="E34:F34"/>
    <mergeCell ref="C35:D35"/>
    <mergeCell ref="E35:F35"/>
    <mergeCell ref="C26:D26"/>
    <mergeCell ref="E26:F26"/>
    <mergeCell ref="C27:D27"/>
    <mergeCell ref="E27:F27"/>
    <mergeCell ref="L4:R14"/>
    <mergeCell ref="E32:F32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C24:D24"/>
    <mergeCell ref="E24:F24"/>
    <mergeCell ref="C25:D25"/>
    <mergeCell ref="E25:F25"/>
    <mergeCell ref="C22:D22"/>
    <mergeCell ref="E22:F22"/>
    <mergeCell ref="C23:D23"/>
    <mergeCell ref="E23:F23"/>
    <mergeCell ref="C20:D20"/>
    <mergeCell ref="E20:F20"/>
    <mergeCell ref="C21:D21"/>
    <mergeCell ref="E21:F21"/>
    <mergeCell ref="C18:D18"/>
    <mergeCell ref="E18:F18"/>
    <mergeCell ref="C19:D19"/>
    <mergeCell ref="E19:F19"/>
    <mergeCell ref="C16:D16"/>
    <mergeCell ref="E16:F16"/>
    <mergeCell ref="C17:D17"/>
    <mergeCell ref="E17:F17"/>
    <mergeCell ref="C14:D14"/>
    <mergeCell ref="E14:F14"/>
    <mergeCell ref="C15:D15"/>
    <mergeCell ref="E15:F15"/>
    <mergeCell ref="C7:D7"/>
    <mergeCell ref="E7:F7"/>
    <mergeCell ref="C12:D12"/>
    <mergeCell ref="E12:F12"/>
    <mergeCell ref="C13:D13"/>
    <mergeCell ref="E13:F13"/>
    <mergeCell ref="C10:D10"/>
    <mergeCell ref="E10:F10"/>
    <mergeCell ref="C11:D11"/>
    <mergeCell ref="E11:F11"/>
    <mergeCell ref="H26:H29"/>
    <mergeCell ref="H30:H33"/>
    <mergeCell ref="H34:H37"/>
    <mergeCell ref="A1:G1"/>
    <mergeCell ref="I1:J1"/>
    <mergeCell ref="I3:J3"/>
    <mergeCell ref="C5:D5"/>
    <mergeCell ref="E5:F5"/>
    <mergeCell ref="C8:D8"/>
    <mergeCell ref="E8:F8"/>
    <mergeCell ref="A3:D3"/>
    <mergeCell ref="E3:G3"/>
    <mergeCell ref="C9:D9"/>
    <mergeCell ref="E9:F9"/>
    <mergeCell ref="C6:D6"/>
    <mergeCell ref="E6:F6"/>
    <mergeCell ref="H6:H9"/>
    <mergeCell ref="H10:H13"/>
    <mergeCell ref="H14:H17"/>
    <mergeCell ref="H18:H21"/>
    <mergeCell ref="H22:H25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irage">
                <anchor moveWithCells="1" sizeWithCells="1">
                  <from>
                    <xdr:col>6</xdr:col>
                    <xdr:colOff>57150</xdr:colOff>
                    <xdr:row>8</xdr:row>
                    <xdr:rowOff>219075</xdr:rowOff>
                  </from>
                  <to>
                    <xdr:col>6</xdr:col>
                    <xdr:colOff>1143000</xdr:colOff>
                    <xdr:row>10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927F5-16C9-4C4B-A56E-8730EA474540}">
  <sheetPr codeName="Blad1"/>
  <dimension ref="A1:AB33"/>
  <sheetViews>
    <sheetView tabSelected="1" workbookViewId="0">
      <selection activeCell="Z11" sqref="Z11"/>
    </sheetView>
  </sheetViews>
  <sheetFormatPr defaultRowHeight="12.75" x14ac:dyDescent="0.2"/>
  <cols>
    <col min="1" max="1" width="2" style="240" bestFit="1" customWidth="1"/>
    <col min="2" max="2" width="3" style="240" bestFit="1" customWidth="1"/>
    <col min="3" max="4" width="4" style="240" bestFit="1" customWidth="1"/>
    <col min="5" max="5" width="3" style="240" bestFit="1" customWidth="1"/>
    <col min="6" max="6" width="9.140625" style="240"/>
    <col min="7" max="7" width="9.42578125" style="240" bestFit="1" customWidth="1"/>
    <col min="8" max="9" width="10" style="240" bestFit="1" customWidth="1"/>
    <col min="10" max="10" width="8.28515625" style="240" bestFit="1" customWidth="1"/>
    <col min="11" max="11" width="9.140625" style="240"/>
    <col min="12" max="13" width="9.85546875" style="240" bestFit="1" customWidth="1"/>
    <col min="14" max="14" width="9" style="240" bestFit="1" customWidth="1"/>
    <col min="15" max="15" width="9.28515625" style="240" bestFit="1" customWidth="1"/>
    <col min="16" max="16" width="9.140625" style="240"/>
    <col min="17" max="17" width="8.42578125" style="240" bestFit="1" customWidth="1"/>
    <col min="18" max="18" width="3" style="240" bestFit="1" customWidth="1"/>
    <col min="19" max="20" width="2" style="240" bestFit="1" customWidth="1"/>
    <col min="21" max="25" width="0" style="240" hidden="1" customWidth="1"/>
    <col min="26" max="26" width="9.140625" style="240"/>
    <col min="27" max="27" width="10" style="240" bestFit="1" customWidth="1"/>
    <col min="28" max="28" width="9.85546875" style="240" bestFit="1" customWidth="1"/>
    <col min="29" max="16384" width="9.140625" style="240"/>
  </cols>
  <sheetData>
    <row r="1" spans="1:28" ht="13.5" thickTop="1" x14ac:dyDescent="0.2">
      <c r="C1" s="240">
        <f>SUM(B3:E10)</f>
        <v>528</v>
      </c>
      <c r="D1" s="240">
        <f>32*33/2</f>
        <v>528</v>
      </c>
      <c r="AA1" s="243" t="s">
        <v>51</v>
      </c>
      <c r="AB1" s="244" t="s">
        <v>28</v>
      </c>
    </row>
    <row r="2" spans="1:28" ht="20.25" x14ac:dyDescent="0.3">
      <c r="B2" s="240" t="s">
        <v>77</v>
      </c>
      <c r="G2" s="240" t="s">
        <v>78</v>
      </c>
      <c r="L2" s="240" t="s">
        <v>79</v>
      </c>
      <c r="Q2" s="240" t="s">
        <v>80</v>
      </c>
      <c r="R2" s="242">
        <f>SUM(Test)</f>
        <v>0</v>
      </c>
      <c r="AA2" s="245" t="s">
        <v>55</v>
      </c>
      <c r="AB2" s="246" t="s">
        <v>30</v>
      </c>
    </row>
    <row r="3" spans="1:28" x14ac:dyDescent="0.2">
      <c r="A3" s="240">
        <v>1</v>
      </c>
      <c r="B3" s="241">
        <v>11</v>
      </c>
      <c r="C3" s="241">
        <v>15</v>
      </c>
      <c r="D3" s="241">
        <v>32</v>
      </c>
      <c r="E3" s="241">
        <v>6</v>
      </c>
      <c r="G3" s="241" t="str">
        <f>VLOOKUP(B3,'F1'!$B$5:$F$37,2,0)</f>
        <v>Morel</v>
      </c>
      <c r="H3" s="241" t="str">
        <f>VLOOKUP(C3,'F1'!$B$5:$F$37,2,0)</f>
        <v>Zahi</v>
      </c>
      <c r="I3" s="241" t="str">
        <f>VLOOKUP(D3,'F1'!$B$5:$F$37,2,0)</f>
        <v>Geslin</v>
      </c>
      <c r="J3" s="241" t="str">
        <f>VLOOKUP(E3,'F1'!$B$5:$F$37,2,0)</f>
        <v>Henri</v>
      </c>
      <c r="L3" s="241" t="str">
        <f>VLOOKUP(B3,'F1'!$B$5:$F$37,4,0)</f>
        <v>Lillebonne</v>
      </c>
      <c r="M3" s="241" t="str">
        <f>VLOOKUP(C3,'F1'!$B$5:$F$37,4,0)</f>
        <v>UBH</v>
      </c>
      <c r="N3" s="241" t="str">
        <f>VLOOKUP(D3,'F1'!$B$5:$F$37,4,0)</f>
        <v>Caen</v>
      </c>
      <c r="O3" s="241" t="str">
        <f>VLOOKUP(E3,'F1'!$B$5:$F$37,4,0)</f>
        <v>Pont</v>
      </c>
      <c r="Q3" s="241">
        <f t="shared" ref="Q3:T10" si="0">COUNTIF($L3:$O3,L3)-1</f>
        <v>0</v>
      </c>
      <c r="R3" s="241">
        <f t="shared" si="0"/>
        <v>0</v>
      </c>
      <c r="S3" s="241">
        <f t="shared" si="0"/>
        <v>0</v>
      </c>
      <c r="T3" s="241">
        <f t="shared" si="0"/>
        <v>0</v>
      </c>
      <c r="AA3" s="245" t="s">
        <v>76</v>
      </c>
      <c r="AB3" s="246" t="s">
        <v>27</v>
      </c>
    </row>
    <row r="4" spans="1:28" ht="13.5" thickBot="1" x14ac:dyDescent="0.25">
      <c r="A4" s="240">
        <v>2</v>
      </c>
      <c r="B4" s="241">
        <v>12</v>
      </c>
      <c r="C4" s="241">
        <v>17</v>
      </c>
      <c r="D4" s="241">
        <v>7</v>
      </c>
      <c r="E4" s="241">
        <v>16</v>
      </c>
      <c r="G4" s="241" t="str">
        <f>VLOOKUP(B4,'F1'!$B$5:$F$37,2,0)</f>
        <v>Cornet</v>
      </c>
      <c r="H4" s="241" t="str">
        <f>VLOOKUP(C4,'F1'!$B$5:$F$37,2,0)</f>
        <v>Sanguin</v>
      </c>
      <c r="I4" s="241" t="str">
        <f>VLOOKUP(D4,'F1'!$B$5:$F$37,2,0)</f>
        <v>Kappa</v>
      </c>
      <c r="J4" s="241" t="str">
        <f>VLOOKUP(E4,'F1'!$B$5:$F$37,2,0)</f>
        <v>Fontbonne</v>
      </c>
      <c r="L4" s="241" t="str">
        <f>VLOOKUP(B4,'F1'!$B$5:$F$37,4,0)</f>
        <v>Lillebonne</v>
      </c>
      <c r="M4" s="241" t="str">
        <f>VLOOKUP(C4,'F1'!$B$5:$F$37,4,0)</f>
        <v>Porcheville</v>
      </c>
      <c r="N4" s="241" t="str">
        <f>VLOOKUP(D4,'F1'!$B$5:$F$37,4,0)</f>
        <v>Pont</v>
      </c>
      <c r="O4" s="241" t="str">
        <f>VLOOKUP(E4,'F1'!$B$5:$F$37,4,0)</f>
        <v>UBH</v>
      </c>
      <c r="Q4" s="241">
        <f t="shared" si="0"/>
        <v>0</v>
      </c>
      <c r="R4" s="241">
        <f t="shared" si="0"/>
        <v>0</v>
      </c>
      <c r="S4" s="241">
        <f t="shared" si="0"/>
        <v>0</v>
      </c>
      <c r="T4" s="241">
        <f t="shared" si="0"/>
        <v>0</v>
      </c>
      <c r="AA4" s="245" t="s">
        <v>45</v>
      </c>
      <c r="AB4" s="246" t="s">
        <v>48</v>
      </c>
    </row>
    <row r="5" spans="1:28" x14ac:dyDescent="0.2">
      <c r="A5" s="240">
        <v>3</v>
      </c>
      <c r="B5" s="241">
        <v>9</v>
      </c>
      <c r="C5" s="241">
        <v>8</v>
      </c>
      <c r="D5" s="241">
        <v>25</v>
      </c>
      <c r="E5" s="241">
        <v>1</v>
      </c>
      <c r="G5" s="241" t="str">
        <f>VLOOKUP(B5,'F1'!$B$5:$F$37,2,0)</f>
        <v>Lucas D</v>
      </c>
      <c r="H5" s="241" t="str">
        <f>VLOOKUP(C5,'F1'!$B$5:$F$37,2,0)</f>
        <v>Volta</v>
      </c>
      <c r="I5" s="241" t="str">
        <f>VLOOKUP(D5,'F1'!$B$5:$F$37,2,0)</f>
        <v>Michel</v>
      </c>
      <c r="J5" s="241" t="str">
        <f>VLOOKUP(E5,'F1'!$B$5:$F$37,2,0)</f>
        <v>LEROUX</v>
      </c>
      <c r="L5" s="241" t="str">
        <f>VLOOKUP(B5,'F1'!$B$5:$F$37,4,0)</f>
        <v>Lillebonne</v>
      </c>
      <c r="M5" s="241" t="str">
        <f>VLOOKUP(C5,'F1'!$B$5:$F$37,4,0)</f>
        <v>Pont</v>
      </c>
      <c r="N5" s="241" t="str">
        <f>VLOOKUP(D5,'F1'!$B$5:$F$37,4,0)</f>
        <v>ALM</v>
      </c>
      <c r="O5" s="241" t="str">
        <f>VLOOKUP(E5,'F1'!$B$5:$F$37,4,0)</f>
        <v>BOSC</v>
      </c>
      <c r="Q5" s="241">
        <f t="shared" si="0"/>
        <v>0</v>
      </c>
      <c r="R5" s="241">
        <f t="shared" si="0"/>
        <v>0</v>
      </c>
      <c r="S5" s="241">
        <f t="shared" si="0"/>
        <v>0</v>
      </c>
      <c r="T5" s="241">
        <f t="shared" si="0"/>
        <v>0</v>
      </c>
      <c r="AA5" s="249" t="s">
        <v>52</v>
      </c>
      <c r="AB5" s="250" t="s">
        <v>28</v>
      </c>
    </row>
    <row r="6" spans="1:28" x14ac:dyDescent="0.2">
      <c r="A6" s="240">
        <v>4</v>
      </c>
      <c r="B6" s="241">
        <v>2</v>
      </c>
      <c r="C6" s="241">
        <v>28</v>
      </c>
      <c r="D6" s="241">
        <v>5</v>
      </c>
      <c r="E6" s="241">
        <v>22</v>
      </c>
      <c r="G6" s="241" t="str">
        <f>VLOOKUP(B6,'F1'!$B$5:$F$37,2,0)</f>
        <v>ABDEL</v>
      </c>
      <c r="H6" s="241" t="str">
        <f>VLOOKUP(C6,'F1'!$B$5:$F$37,2,0)</f>
        <v>Paplorey</v>
      </c>
      <c r="I6" s="241" t="str">
        <f>VLOOKUP(D6,'F1'!$B$5:$F$37,2,0)</f>
        <v>Géraud</v>
      </c>
      <c r="J6" s="241" t="str">
        <f>VLOOKUP(E6,'F1'!$B$5:$F$37,2,0)</f>
        <v>Meunier</v>
      </c>
      <c r="L6" s="241" t="str">
        <f>VLOOKUP(B6,'F1'!$B$5:$F$37,4,0)</f>
        <v>BOSC</v>
      </c>
      <c r="M6" s="241" t="str">
        <f>VLOOKUP(C6,'F1'!$B$5:$F$37,4,0)</f>
        <v>Canteleu</v>
      </c>
      <c r="N6" s="241" t="str">
        <f>VLOOKUP(D6,'F1'!$B$5:$F$37,4,0)</f>
        <v>Pont</v>
      </c>
      <c r="O6" s="241" t="str">
        <f>VLOOKUP(E6,'F1'!$B$5:$F$37,4,0)</f>
        <v>St Marcel</v>
      </c>
      <c r="Q6" s="241">
        <f t="shared" si="0"/>
        <v>0</v>
      </c>
      <c r="R6" s="241">
        <f t="shared" si="0"/>
        <v>0</v>
      </c>
      <c r="S6" s="241">
        <f t="shared" si="0"/>
        <v>0</v>
      </c>
      <c r="T6" s="241">
        <f t="shared" si="0"/>
        <v>0</v>
      </c>
      <c r="AA6" s="245" t="s">
        <v>57</v>
      </c>
      <c r="AB6" s="246" t="s">
        <v>60</v>
      </c>
    </row>
    <row r="7" spans="1:28" x14ac:dyDescent="0.2">
      <c r="A7" s="240">
        <v>5</v>
      </c>
      <c r="B7" s="241">
        <v>13</v>
      </c>
      <c r="C7" s="241">
        <v>10</v>
      </c>
      <c r="D7" s="241">
        <v>4</v>
      </c>
      <c r="E7" s="241">
        <v>30</v>
      </c>
      <c r="G7" s="241" t="str">
        <f>VLOOKUP(B7,'F1'!$B$5:$F$37,2,0)</f>
        <v>Jumel</v>
      </c>
      <c r="H7" s="241" t="str">
        <f>VLOOKUP(C7,'F1'!$B$5:$F$37,2,0)</f>
        <v>Lucas T</v>
      </c>
      <c r="I7" s="241" t="str">
        <f>VLOOKUP(D7,'F1'!$B$5:$F$37,2,0)</f>
        <v>AVISSE b</v>
      </c>
      <c r="J7" s="241" t="str">
        <f>VLOOKUP(E7,'F1'!$B$5:$F$37,2,0)</f>
        <v>Gallier</v>
      </c>
      <c r="L7" s="241" t="str">
        <f>VLOOKUP(B7,'F1'!$B$5:$F$37,4,0)</f>
        <v>UBH</v>
      </c>
      <c r="M7" s="241" t="str">
        <f>VLOOKUP(C7,'F1'!$B$5:$F$37,4,0)</f>
        <v>Lillebonne</v>
      </c>
      <c r="N7" s="241" t="str">
        <f>VLOOKUP(D7,'F1'!$B$5:$F$37,4,0)</f>
        <v>BOSC</v>
      </c>
      <c r="O7" s="241" t="str">
        <f>VLOOKUP(E7,'F1'!$B$5:$F$37,4,0)</f>
        <v>Caen</v>
      </c>
      <c r="Q7" s="241">
        <f t="shared" si="0"/>
        <v>0</v>
      </c>
      <c r="R7" s="241">
        <f t="shared" si="0"/>
        <v>0</v>
      </c>
      <c r="S7" s="241">
        <f t="shared" si="0"/>
        <v>0</v>
      </c>
      <c r="T7" s="241">
        <f t="shared" si="0"/>
        <v>0</v>
      </c>
      <c r="AA7" s="245" t="s">
        <v>46</v>
      </c>
      <c r="AB7" s="246" t="s">
        <v>48</v>
      </c>
    </row>
    <row r="8" spans="1:28" ht="13.5" thickBot="1" x14ac:dyDescent="0.25">
      <c r="A8" s="240">
        <v>6</v>
      </c>
      <c r="B8" s="241">
        <v>21</v>
      </c>
      <c r="C8" s="241">
        <v>27</v>
      </c>
      <c r="D8" s="241">
        <v>26</v>
      </c>
      <c r="E8" s="241">
        <v>23</v>
      </c>
      <c r="G8" s="241" t="str">
        <f>VLOOKUP(B8,'F1'!$B$5:$F$37,2,0)</f>
        <v>Marco</v>
      </c>
      <c r="H8" s="241" t="str">
        <f>VLOOKUP(C8,'F1'!$B$5:$F$37,2,0)</f>
        <v>Bescou</v>
      </c>
      <c r="I8" s="241" t="str">
        <f>VLOOKUP(D8,'F1'!$B$5:$F$37,2,0)</f>
        <v>Leseigneur</v>
      </c>
      <c r="J8" s="241" t="str">
        <f>VLOOKUP(E8,'F1'!$B$5:$F$37,2,0)</f>
        <v>Bazin</v>
      </c>
      <c r="L8" s="241" t="str">
        <f>VLOOKUP(B8,'F1'!$B$5:$F$37,4,0)</f>
        <v>St Marcel</v>
      </c>
      <c r="M8" s="241" t="str">
        <f>VLOOKUP(C8,'F1'!$B$5:$F$37,4,0)</f>
        <v>Canteleu</v>
      </c>
      <c r="N8" s="241" t="str">
        <f>VLOOKUP(D8,'F1'!$B$5:$F$37,4,0)</f>
        <v>ALM</v>
      </c>
      <c r="O8" s="241" t="str">
        <f>VLOOKUP(E8,'F1'!$B$5:$F$37,4,0)</f>
        <v>Louviers</v>
      </c>
      <c r="Q8" s="241">
        <f t="shared" si="0"/>
        <v>0</v>
      </c>
      <c r="R8" s="241">
        <f t="shared" si="0"/>
        <v>0</v>
      </c>
      <c r="S8" s="241">
        <f t="shared" si="0"/>
        <v>0</v>
      </c>
      <c r="T8" s="241">
        <f t="shared" si="0"/>
        <v>0</v>
      </c>
      <c r="AA8" s="251" t="s">
        <v>56</v>
      </c>
      <c r="AB8" s="252" t="s">
        <v>30</v>
      </c>
    </row>
    <row r="9" spans="1:28" x14ac:dyDescent="0.2">
      <c r="A9" s="240">
        <v>7</v>
      </c>
      <c r="B9" s="241">
        <v>18</v>
      </c>
      <c r="C9" s="241">
        <v>14</v>
      </c>
      <c r="D9" s="241">
        <v>29</v>
      </c>
      <c r="E9" s="241">
        <v>20</v>
      </c>
      <c r="G9" s="241" t="str">
        <f>VLOOKUP(B9,'F1'!$B$5:$F$37,2,0)</f>
        <v>Dauvel</v>
      </c>
      <c r="H9" s="241" t="str">
        <f>VLOOKUP(C9,'F1'!$B$5:$F$37,2,0)</f>
        <v>Parmentier</v>
      </c>
      <c r="I9" s="241" t="str">
        <f>VLOOKUP(D9,'F1'!$B$5:$F$37,2,0)</f>
        <v>Coeuret</v>
      </c>
      <c r="J9" s="241" t="str">
        <f>VLOOKUP(E9,'F1'!$B$5:$F$37,2,0)</f>
        <v>Valéry</v>
      </c>
      <c r="L9" s="241" t="str">
        <f>VLOOKUP(B9,'F1'!$B$5:$F$37,4,0)</f>
        <v>Porcheville</v>
      </c>
      <c r="M9" s="241" t="str">
        <f>VLOOKUP(C9,'F1'!$B$5:$F$37,4,0)</f>
        <v>UBH</v>
      </c>
      <c r="N9" s="241" t="str">
        <f>VLOOKUP(D9,'F1'!$B$5:$F$37,4,0)</f>
        <v>Caen</v>
      </c>
      <c r="O9" s="241" t="str">
        <f>VLOOKUP(E9,'F1'!$B$5:$F$37,4,0)</f>
        <v>St Marcel</v>
      </c>
      <c r="Q9" s="241">
        <f t="shared" si="0"/>
        <v>0</v>
      </c>
      <c r="R9" s="241">
        <f t="shared" si="0"/>
        <v>0</v>
      </c>
      <c r="S9" s="241">
        <f t="shared" si="0"/>
        <v>0</v>
      </c>
      <c r="T9" s="241">
        <f t="shared" si="0"/>
        <v>0</v>
      </c>
      <c r="AA9" s="245" t="s">
        <v>49</v>
      </c>
      <c r="AB9" s="246" t="s">
        <v>28</v>
      </c>
    </row>
    <row r="10" spans="1:28" x14ac:dyDescent="0.2">
      <c r="A10" s="240">
        <v>8</v>
      </c>
      <c r="B10" s="241">
        <v>3</v>
      </c>
      <c r="C10" s="241">
        <v>24</v>
      </c>
      <c r="D10" s="241">
        <v>31</v>
      </c>
      <c r="E10" s="241">
        <v>19</v>
      </c>
      <c r="G10" s="241" t="str">
        <f>VLOOKUP(B10,'F1'!$B$5:$F$37,2,0)</f>
        <v>AVISSE d</v>
      </c>
      <c r="H10" s="241" t="str">
        <f>VLOOKUP(C10,'F1'!$B$5:$F$37,2,0)</f>
        <v>Vallée</v>
      </c>
      <c r="I10" s="241" t="str">
        <f>VLOOKUP(D10,'F1'!$B$5:$F$37,2,0)</f>
        <v>Neel</v>
      </c>
      <c r="J10" s="241" t="str">
        <f>VLOOKUP(E10,'F1'!$B$5:$F$37,2,0)</f>
        <v>Caetano</v>
      </c>
      <c r="L10" s="241" t="str">
        <f>VLOOKUP(B10,'F1'!$B$5:$F$37,4,0)</f>
        <v>BOSC</v>
      </c>
      <c r="M10" s="241" t="str">
        <f>VLOOKUP(C10,'F1'!$B$5:$F$37,4,0)</f>
        <v>Louviers</v>
      </c>
      <c r="N10" s="241" t="str">
        <f>VLOOKUP(D10,'F1'!$B$5:$F$37,4,0)</f>
        <v>Caen</v>
      </c>
      <c r="O10" s="241" t="str">
        <f>VLOOKUP(E10,'F1'!$B$5:$F$37,4,0)</f>
        <v>Porcheville</v>
      </c>
      <c r="Q10" s="241">
        <f t="shared" si="0"/>
        <v>0</v>
      </c>
      <c r="R10" s="241">
        <f t="shared" si="0"/>
        <v>0</v>
      </c>
      <c r="S10" s="241">
        <f t="shared" si="0"/>
        <v>0</v>
      </c>
      <c r="T10" s="241">
        <f t="shared" si="0"/>
        <v>0</v>
      </c>
      <c r="AA10" s="245" t="s">
        <v>47</v>
      </c>
      <c r="AB10" s="246" t="s">
        <v>48</v>
      </c>
    </row>
    <row r="11" spans="1:28" x14ac:dyDescent="0.2">
      <c r="AA11" s="245" t="s">
        <v>68</v>
      </c>
      <c r="AB11" s="246" t="s">
        <v>70</v>
      </c>
    </row>
    <row r="12" spans="1:28" ht="13.5" thickBot="1" x14ac:dyDescent="0.25">
      <c r="B12" s="240">
        <f>COLUMN()</f>
        <v>2</v>
      </c>
      <c r="Q12" s="241"/>
      <c r="AA12" s="245" t="s">
        <v>39</v>
      </c>
      <c r="AB12" s="246" t="s">
        <v>43</v>
      </c>
    </row>
    <row r="13" spans="1:28" x14ac:dyDescent="0.2">
      <c r="AA13" s="249" t="s">
        <v>40</v>
      </c>
      <c r="AB13" s="250" t="s">
        <v>43</v>
      </c>
    </row>
    <row r="14" spans="1:28" x14ac:dyDescent="0.2">
      <c r="AA14" s="245" t="s">
        <v>72</v>
      </c>
      <c r="AB14" s="246" t="s">
        <v>29</v>
      </c>
    </row>
    <row r="15" spans="1:28" x14ac:dyDescent="0.2">
      <c r="AA15" s="245" t="s">
        <v>44</v>
      </c>
      <c r="AB15" s="246" t="s">
        <v>48</v>
      </c>
    </row>
    <row r="16" spans="1:28" ht="13.5" thickBot="1" x14ac:dyDescent="0.25">
      <c r="AA16" s="251" t="s">
        <v>63</v>
      </c>
      <c r="AB16" s="252" t="s">
        <v>64</v>
      </c>
    </row>
    <row r="17" spans="27:28" x14ac:dyDescent="0.2">
      <c r="AA17" s="245" t="s">
        <v>53</v>
      </c>
      <c r="AB17" s="246" t="s">
        <v>30</v>
      </c>
    </row>
    <row r="18" spans="27:28" x14ac:dyDescent="0.2">
      <c r="AA18" s="245" t="s">
        <v>50</v>
      </c>
      <c r="AB18" s="246" t="s">
        <v>28</v>
      </c>
    </row>
    <row r="19" spans="27:28" x14ac:dyDescent="0.2">
      <c r="AA19" s="245" t="s">
        <v>42</v>
      </c>
      <c r="AB19" s="246" t="s">
        <v>43</v>
      </c>
    </row>
    <row r="20" spans="27:28" ht="13.5" thickBot="1" x14ac:dyDescent="0.25">
      <c r="AA20" s="245" t="s">
        <v>74</v>
      </c>
      <c r="AB20" s="246" t="s">
        <v>27</v>
      </c>
    </row>
    <row r="21" spans="27:28" x14ac:dyDescent="0.2">
      <c r="AA21" s="249" t="s">
        <v>62</v>
      </c>
      <c r="AB21" s="250" t="s">
        <v>64</v>
      </c>
    </row>
    <row r="22" spans="27:28" x14ac:dyDescent="0.2">
      <c r="AA22" s="245" t="s">
        <v>71</v>
      </c>
      <c r="AB22" s="246" t="s">
        <v>29</v>
      </c>
    </row>
    <row r="23" spans="27:28" x14ac:dyDescent="0.2">
      <c r="AA23" s="245" t="s">
        <v>69</v>
      </c>
      <c r="AB23" s="246" t="s">
        <v>70</v>
      </c>
    </row>
    <row r="24" spans="27:28" ht="13.5" thickBot="1" x14ac:dyDescent="0.25">
      <c r="AA24" s="251" t="s">
        <v>65</v>
      </c>
      <c r="AB24" s="252" t="s">
        <v>67</v>
      </c>
    </row>
    <row r="25" spans="27:28" x14ac:dyDescent="0.2">
      <c r="AA25" s="245" t="s">
        <v>58</v>
      </c>
      <c r="AB25" s="246" t="s">
        <v>60</v>
      </c>
    </row>
    <row r="26" spans="27:28" x14ac:dyDescent="0.2">
      <c r="AA26" s="245" t="s">
        <v>54</v>
      </c>
      <c r="AB26" s="246" t="s">
        <v>30</v>
      </c>
    </row>
    <row r="27" spans="27:28" x14ac:dyDescent="0.2">
      <c r="AA27" s="245" t="s">
        <v>73</v>
      </c>
      <c r="AB27" s="246" t="s">
        <v>27</v>
      </c>
    </row>
    <row r="28" spans="27:28" ht="13.5" thickBot="1" x14ac:dyDescent="0.25">
      <c r="AA28" s="245" t="s">
        <v>61</v>
      </c>
      <c r="AB28" s="246" t="s">
        <v>64</v>
      </c>
    </row>
    <row r="29" spans="27:28" x14ac:dyDescent="0.2">
      <c r="AA29" s="249" t="s">
        <v>41</v>
      </c>
      <c r="AB29" s="250" t="s">
        <v>43</v>
      </c>
    </row>
    <row r="30" spans="27:28" x14ac:dyDescent="0.2">
      <c r="AA30" s="245" t="s">
        <v>66</v>
      </c>
      <c r="AB30" s="246" t="s">
        <v>67</v>
      </c>
    </row>
    <row r="31" spans="27:28" x14ac:dyDescent="0.2">
      <c r="AA31" s="245" t="s">
        <v>75</v>
      </c>
      <c r="AB31" s="246" t="s">
        <v>27</v>
      </c>
    </row>
    <row r="32" spans="27:28" ht="13.5" thickBot="1" x14ac:dyDescent="0.25">
      <c r="AA32" s="247" t="s">
        <v>59</v>
      </c>
      <c r="AB32" s="248" t="s">
        <v>60</v>
      </c>
    </row>
    <row r="33" ht="13.5" thickTop="1" x14ac:dyDescent="0.2"/>
  </sheetData>
  <conditionalFormatting sqref="C1:D1">
    <cfRule type="expression" dxfId="0" priority="1">
      <formula>$C$1&lt;&gt;$D$1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T42"/>
  <sheetViews>
    <sheetView showGridLines="0" workbookViewId="0">
      <selection activeCell="Q8" sqref="Q8"/>
    </sheetView>
  </sheetViews>
  <sheetFormatPr defaultColWidth="11.42578125" defaultRowHeight="12.75" x14ac:dyDescent="0.2"/>
  <cols>
    <col min="1" max="1" width="5.7109375" style="1" customWidth="1"/>
    <col min="2" max="2" width="6" style="1" customWidth="1"/>
    <col min="3" max="3" width="2.7109375" style="1" customWidth="1"/>
    <col min="4" max="4" width="22.7109375" style="1" customWidth="1"/>
    <col min="5" max="5" width="5.7109375" style="1" customWidth="1"/>
    <col min="6" max="6" width="4.7109375" style="1" customWidth="1"/>
    <col min="7" max="7" width="6" style="1" customWidth="1"/>
    <col min="8" max="8" width="2.7109375" style="1" customWidth="1"/>
    <col min="9" max="9" width="22.7109375" style="1" customWidth="1"/>
    <col min="10" max="10" width="5.7109375" style="1" customWidth="1"/>
    <col min="11" max="11" width="4.7109375" style="1" customWidth="1"/>
    <col min="12" max="12" width="6.140625" style="1" customWidth="1"/>
    <col min="13" max="13" width="2.7109375" style="1" customWidth="1"/>
    <col min="14" max="14" width="22.7109375" style="1" customWidth="1"/>
    <col min="15" max="15" width="5.7109375" style="1" customWidth="1"/>
    <col min="16" max="16" width="6.7109375" style="1" customWidth="1"/>
    <col min="17" max="17" width="15.7109375" style="1" customWidth="1"/>
    <col min="18" max="16384" width="11.42578125" style="1"/>
  </cols>
  <sheetData>
    <row r="1" spans="1:20" ht="20.100000000000001" customHeight="1" x14ac:dyDescent="0.2">
      <c r="B1" s="206" t="str">
        <f>'F1'!A1</f>
        <v>FÉDÉRATION FRANCAISE DU SPORT BOULES</v>
      </c>
      <c r="C1" s="207"/>
      <c r="D1" s="207"/>
      <c r="E1" s="207"/>
      <c r="F1" s="207"/>
      <c r="G1" s="207"/>
      <c r="H1" s="207"/>
      <c r="I1" s="207"/>
      <c r="J1" s="207"/>
      <c r="K1" s="208"/>
      <c r="L1" s="209" t="str">
        <f>'F1'!E3</f>
        <v>PROPAGANDE</v>
      </c>
      <c r="M1" s="210"/>
      <c r="N1" s="210"/>
      <c r="O1" s="211"/>
    </row>
    <row r="2" spans="1:20" ht="20.100000000000001" customHeight="1" x14ac:dyDescent="0.2">
      <c r="B2" s="212" t="str">
        <f>'F1'!A3</f>
        <v>US LILLEBONNE</v>
      </c>
      <c r="C2" s="213"/>
      <c r="D2" s="213"/>
      <c r="E2" s="213"/>
      <c r="F2" s="213"/>
      <c r="G2" s="213"/>
      <c r="H2" s="213"/>
      <c r="I2" s="213"/>
      <c r="J2" s="213"/>
      <c r="K2" s="214"/>
      <c r="L2" s="215">
        <f>'F1'!I1</f>
        <v>45429</v>
      </c>
      <c r="M2" s="216"/>
      <c r="N2" s="216"/>
      <c r="O2" s="217"/>
    </row>
    <row r="3" spans="1:20" ht="15" customHeight="1" thickBot="1" x14ac:dyDescent="0.25">
      <c r="D3" s="45"/>
      <c r="N3" s="45"/>
    </row>
    <row r="4" spans="1:20" ht="15" customHeight="1" thickBot="1" x14ac:dyDescent="0.25">
      <c r="B4" s="218" t="s">
        <v>0</v>
      </c>
      <c r="C4" s="219"/>
      <c r="D4" s="219"/>
      <c r="E4" s="220"/>
      <c r="G4" s="218" t="s">
        <v>1</v>
      </c>
      <c r="H4" s="219"/>
      <c r="I4" s="219"/>
      <c r="J4" s="220"/>
      <c r="L4" s="218" t="s">
        <v>2</v>
      </c>
      <c r="M4" s="219"/>
      <c r="N4" s="219"/>
      <c r="O4" s="220"/>
      <c r="S4" s="194"/>
      <c r="T4" s="194"/>
    </row>
    <row r="5" spans="1:20" ht="12" customHeight="1" x14ac:dyDescent="0.2">
      <c r="A5" s="79"/>
      <c r="B5" s="80"/>
      <c r="C5" s="80"/>
      <c r="D5" s="80"/>
      <c r="E5" s="80"/>
      <c r="G5" s="82"/>
      <c r="H5" s="82"/>
      <c r="I5" s="82"/>
      <c r="J5" s="82"/>
      <c r="L5" s="2"/>
      <c r="M5" s="2"/>
      <c r="N5" s="2"/>
      <c r="O5" s="2"/>
    </row>
    <row r="6" spans="1:20" ht="15" customHeight="1" thickBot="1" x14ac:dyDescent="0.25">
      <c r="A6" s="77" t="s">
        <v>3</v>
      </c>
      <c r="B6" s="86" t="s">
        <v>4</v>
      </c>
      <c r="C6" s="77" t="s">
        <v>17</v>
      </c>
      <c r="D6" s="87" t="s">
        <v>5</v>
      </c>
      <c r="E6" s="88" t="s">
        <v>6</v>
      </c>
      <c r="F6" s="81"/>
      <c r="G6" s="86" t="s">
        <v>4</v>
      </c>
      <c r="H6" s="86" t="s">
        <v>17</v>
      </c>
      <c r="I6" s="78" t="s">
        <v>5</v>
      </c>
      <c r="J6" s="88" t="s">
        <v>6</v>
      </c>
      <c r="L6" s="89" t="s">
        <v>4</v>
      </c>
      <c r="M6" s="89" t="s">
        <v>17</v>
      </c>
      <c r="N6" s="84" t="s">
        <v>5</v>
      </c>
      <c r="O6" s="90" t="s">
        <v>6</v>
      </c>
    </row>
    <row r="7" spans="1:20" ht="17.100000000000001" customHeight="1" thickBot="1" x14ac:dyDescent="0.25">
      <c r="A7" s="205">
        <v>1</v>
      </c>
      <c r="B7" s="200">
        <f>IF((D7=""),"",TERRAINS!E4)</f>
        <v>1</v>
      </c>
      <c r="C7" s="108"/>
      <c r="D7" s="64" t="str">
        <f>IF(ISBLANK('F1'!I6),"",'F1'!I6)</f>
        <v>Coeuret</v>
      </c>
      <c r="E7" s="129"/>
      <c r="F7" s="4"/>
      <c r="G7" s="200" t="str">
        <f>IF(OR(I7="",I8=""),"",TERRAINS!F4)</f>
        <v/>
      </c>
      <c r="H7" s="113"/>
      <c r="I7" s="33" t="str">
        <f>IF((E7=""),"",IF((E7&gt;E8),D7,D8))</f>
        <v/>
      </c>
      <c r="J7" s="136"/>
      <c r="L7" s="5"/>
      <c r="M7" s="36"/>
      <c r="N7" s="6"/>
      <c r="O7" s="7"/>
    </row>
    <row r="8" spans="1:20" ht="17.100000000000001" customHeight="1" thickBot="1" x14ac:dyDescent="0.25">
      <c r="A8" s="195"/>
      <c r="B8" s="198"/>
      <c r="C8" s="109"/>
      <c r="D8" s="27" t="str">
        <f>IF(ISBLANK('F1'!I7),"",'F1'!I7)</f>
        <v>Bazin</v>
      </c>
      <c r="E8" s="130"/>
      <c r="F8" s="4"/>
      <c r="G8" s="198"/>
      <c r="H8" s="109"/>
      <c r="I8" s="31" t="str">
        <f>IF((E9=""),"",IF((E9&gt;E10),D9,D10))</f>
        <v/>
      </c>
      <c r="J8" s="137"/>
      <c r="L8" s="200" t="str">
        <f>IF(OR(N8="",N9=""),"",TERRAINS!G6)</f>
        <v/>
      </c>
      <c r="M8" s="114"/>
      <c r="N8" s="37" t="str">
        <f>IF((J7=""),"",IF((J7&gt;J8),I8,I7))</f>
        <v/>
      </c>
      <c r="O8" s="136"/>
      <c r="P8" s="46"/>
      <c r="Q8" s="61" t="str">
        <f>IF((J7=""),"",IF(J7&gt;J8,I7,IF(J7&lt;J8,I8)))</f>
        <v/>
      </c>
      <c r="R8" s="35"/>
    </row>
    <row r="9" spans="1:20" ht="17.100000000000001" customHeight="1" thickBot="1" x14ac:dyDescent="0.25">
      <c r="A9" s="195"/>
      <c r="B9" s="200">
        <f>IF((D7=""),"",TERRAINS!E6)</f>
        <v>2</v>
      </c>
      <c r="C9" s="108"/>
      <c r="D9" s="28" t="str">
        <f>IF(ISBLANK('F1'!I8),"",'F1'!I8)</f>
        <v>Michel</v>
      </c>
      <c r="E9" s="129"/>
      <c r="F9" s="4"/>
      <c r="G9" s="200" t="str">
        <f>IF(OR(I9="",I10=""),"",TERRAINS!F5)</f>
        <v/>
      </c>
      <c r="H9" s="108"/>
      <c r="I9" s="24" t="str">
        <f>IF((E7=""),"",IF((E7&gt;E8),D8,D7))</f>
        <v/>
      </c>
      <c r="J9" s="138"/>
      <c r="L9" s="198"/>
      <c r="M9" s="115"/>
      <c r="N9" s="38" t="str">
        <f>IF((J9=""),"",IF((J9&gt;J10),I9,I10))</f>
        <v/>
      </c>
      <c r="O9" s="137"/>
      <c r="P9" s="46"/>
      <c r="Q9" s="62" t="str">
        <f>IF((O8=""),"",IF(O8&gt;O9,N8,IF(O8&lt;O9,N9)))</f>
        <v/>
      </c>
      <c r="R9" s="35"/>
    </row>
    <row r="10" spans="1:20" ht="17.100000000000001" customHeight="1" thickBot="1" x14ac:dyDescent="0.25">
      <c r="A10" s="203"/>
      <c r="B10" s="204"/>
      <c r="C10" s="110"/>
      <c r="D10" s="29" t="str">
        <f>IF(ISBLANK('F1'!I9),"",'F1'!I9)</f>
        <v>LEROUX</v>
      </c>
      <c r="E10" s="131"/>
      <c r="F10" s="66"/>
      <c r="G10" s="198"/>
      <c r="H10" s="110"/>
      <c r="I10" s="25" t="str">
        <f>IF((E9=""),"",IF((E9&gt;E10),D10,D9))</f>
        <v/>
      </c>
      <c r="J10" s="139"/>
      <c r="K10" s="67"/>
      <c r="M10" s="19"/>
      <c r="Q10" s="10"/>
      <c r="R10" s="10"/>
    </row>
    <row r="11" spans="1:20" ht="17.100000000000001" customHeight="1" thickTop="1" thickBot="1" x14ac:dyDescent="0.25">
      <c r="A11" s="202">
        <v>2</v>
      </c>
      <c r="B11" s="199">
        <f>IF((D7=""),"",TERRAINS!E8)</f>
        <v>3</v>
      </c>
      <c r="C11" s="111"/>
      <c r="D11" s="23" t="str">
        <f>IF(ISBLANK('F1'!I10),"",'F1'!I10)</f>
        <v>Gallier</v>
      </c>
      <c r="E11" s="132"/>
      <c r="F11" s="4"/>
      <c r="G11" s="197" t="str">
        <f>IF(OR(I11="",I12=""),"",TERRAINS!F8)</f>
        <v/>
      </c>
      <c r="H11" s="111"/>
      <c r="I11" s="31" t="str">
        <f>IF((E11=""),"",IF((E11&gt;E12),D11,D12))</f>
        <v/>
      </c>
      <c r="J11" s="140"/>
      <c r="K11" s="4"/>
      <c r="L11" s="5"/>
      <c r="M11" s="5"/>
      <c r="Q11" s="10"/>
      <c r="R11" s="10"/>
    </row>
    <row r="12" spans="1:20" ht="17.100000000000001" customHeight="1" thickBot="1" x14ac:dyDescent="0.25">
      <c r="A12" s="195"/>
      <c r="B12" s="198"/>
      <c r="C12" s="109"/>
      <c r="D12" s="27" t="str">
        <f>IF(ISBLANK('F1'!I11),"",'F1'!I11)</f>
        <v>Cornet</v>
      </c>
      <c r="E12" s="133"/>
      <c r="F12" s="4"/>
      <c r="G12" s="198"/>
      <c r="H12" s="109"/>
      <c r="I12" s="31" t="str">
        <f>IF((E13=""),"",IF((E13&gt;E14),D13,D14))</f>
        <v/>
      </c>
      <c r="J12" s="137"/>
      <c r="L12" s="200" t="str">
        <f>IF(OR(N12="",N13=""),"",TERRAINS!G9)</f>
        <v/>
      </c>
      <c r="M12" s="116"/>
      <c r="N12" s="39" t="str">
        <f>IF((J11=""),"",IF((J11&gt;J12),I12,I11))</f>
        <v/>
      </c>
      <c r="O12" s="136"/>
      <c r="P12" s="46"/>
      <c r="Q12" s="61" t="str">
        <f>IF((J11=""),"",IF(J11&gt;J12,I11,IF(J11&lt;J12,I12)))</f>
        <v/>
      </c>
      <c r="R12" s="35"/>
    </row>
    <row r="13" spans="1:20" ht="17.100000000000001" customHeight="1" thickBot="1" x14ac:dyDescent="0.25">
      <c r="A13" s="195"/>
      <c r="B13" s="200">
        <f>IF((D7=""),"",TERRAINS!E10)</f>
        <v>4</v>
      </c>
      <c r="C13" s="108"/>
      <c r="D13" s="28" t="str">
        <f>IF(ISBLANK('F1'!I12),"",'F1'!I12)</f>
        <v>Geslin</v>
      </c>
      <c r="E13" s="129"/>
      <c r="F13" s="4"/>
      <c r="G13" s="200" t="str">
        <f>IF(OR(I13="",I14=""),"",TERRAINS!F9)</f>
        <v/>
      </c>
      <c r="H13" s="108"/>
      <c r="I13" s="24" t="str">
        <f>IF((E11=""),"",IF((E11&gt;E12),D12,D11))</f>
        <v/>
      </c>
      <c r="J13" s="138"/>
      <c r="L13" s="198"/>
      <c r="M13" s="109"/>
      <c r="N13" s="40" t="str">
        <f>IF((J13=""),"",IF((J13&gt;J14),I13,I14))</f>
        <v/>
      </c>
      <c r="O13" s="137"/>
      <c r="P13" s="46"/>
      <c r="Q13" s="62" t="str">
        <f>IF((O12=""),"",IF(O12&gt;O13,N12,IF(O12&lt;O13,N13)))</f>
        <v/>
      </c>
      <c r="R13" s="35"/>
    </row>
    <row r="14" spans="1:20" ht="17.100000000000001" customHeight="1" thickBot="1" x14ac:dyDescent="0.25">
      <c r="A14" s="203"/>
      <c r="B14" s="199"/>
      <c r="C14" s="110"/>
      <c r="D14" s="30" t="str">
        <f>IF(ISBLANK('F1'!I9),"",'F1'!I13)</f>
        <v>Zahi</v>
      </c>
      <c r="E14" s="134"/>
      <c r="F14" s="66"/>
      <c r="G14" s="204"/>
      <c r="H14" s="110"/>
      <c r="I14" s="25" t="str">
        <f>IF((E13=""),"",IF((E13&gt;E14),D14,D13))</f>
        <v/>
      </c>
      <c r="J14" s="139"/>
      <c r="K14" s="68"/>
      <c r="M14" s="19"/>
      <c r="Q14" s="10"/>
      <c r="R14" s="10"/>
    </row>
    <row r="15" spans="1:20" ht="17.100000000000001" customHeight="1" thickTop="1" thickBot="1" x14ac:dyDescent="0.25">
      <c r="A15" s="202">
        <v>3</v>
      </c>
      <c r="B15" s="197">
        <f>IF((D7=""),"",TERRAINS!E12)</f>
        <v>5</v>
      </c>
      <c r="C15" s="111"/>
      <c r="D15" s="22" t="str">
        <f>IF(ISBLANK('F1'!I9),"",'F1'!I14)</f>
        <v>Parmentier</v>
      </c>
      <c r="E15" s="135"/>
      <c r="F15" s="4"/>
      <c r="G15" s="197" t="str">
        <f>IF(OR(I15="",I16=""),"",TERRAINS!F13)</f>
        <v/>
      </c>
      <c r="H15" s="111"/>
      <c r="I15" s="32" t="str">
        <f>IF((E15=""),"",IF((E15&gt;E16),D15,D16))</f>
        <v/>
      </c>
      <c r="J15" s="140"/>
      <c r="L15" s="5"/>
      <c r="M15" s="36"/>
      <c r="Q15" s="10"/>
      <c r="R15" s="10"/>
    </row>
    <row r="16" spans="1:20" ht="17.100000000000001" customHeight="1" thickBot="1" x14ac:dyDescent="0.25">
      <c r="A16" s="195"/>
      <c r="B16" s="198"/>
      <c r="C16" s="109"/>
      <c r="D16" s="21" t="str">
        <f>IF(ISBLANK('F1'!I9),"",'F1'!I15)</f>
        <v>Vallée</v>
      </c>
      <c r="E16" s="130"/>
      <c r="F16" s="4"/>
      <c r="G16" s="198"/>
      <c r="H16" s="109"/>
      <c r="I16" s="31" t="str">
        <f>IF((E17=""),"",IF((E17&gt;E18),D17,D18))</f>
        <v/>
      </c>
      <c r="J16" s="137"/>
      <c r="L16" s="200" t="str">
        <f>IF(OR(N16="",N17=""),"",TERRAINS!G13)</f>
        <v/>
      </c>
      <c r="M16" s="117"/>
      <c r="N16" s="41" t="str">
        <f>IF((J15=""),"",IF((J15&gt;J16),I16,I15))</f>
        <v/>
      </c>
      <c r="O16" s="136"/>
      <c r="P16" s="46"/>
      <c r="Q16" s="61" t="str">
        <f>IF((J15=""),"",IF(J15&gt;J16,I15,IF(J15&lt;J16,I16)))</f>
        <v/>
      </c>
      <c r="R16" s="35"/>
    </row>
    <row r="17" spans="1:18" ht="17.100000000000001" customHeight="1" thickBot="1" x14ac:dyDescent="0.25">
      <c r="A17" s="195"/>
      <c r="B17" s="200">
        <f>IF((D7=""),"",TERRAINS!E14)</f>
        <v>6</v>
      </c>
      <c r="C17" s="108"/>
      <c r="D17" s="28" t="str">
        <f>IF(ISBLANK('F1'!I9),"",'F1'!I16)</f>
        <v>ABDEL</v>
      </c>
      <c r="E17" s="129"/>
      <c r="F17" s="4"/>
      <c r="G17" s="200" t="str">
        <f>IF(OR(I17="",I18=""),"",TERRAINS!F12)</f>
        <v/>
      </c>
      <c r="H17" s="108"/>
      <c r="I17" s="24" t="str">
        <f>IF((E15=""),"",IF((E15&gt;E16),D16,D15))</f>
        <v/>
      </c>
      <c r="J17" s="136"/>
      <c r="L17" s="198"/>
      <c r="M17" s="118"/>
      <c r="N17" s="42" t="str">
        <f>IF((J17=""),"",IF((J17&gt;J18),I17,I18))</f>
        <v/>
      </c>
      <c r="O17" s="137"/>
      <c r="P17" s="46"/>
      <c r="Q17" s="62" t="str">
        <f>IF((O16=""),"",IF(O16&gt;O17,N16,IF(O16&lt;O17,N17)))</f>
        <v/>
      </c>
      <c r="R17" s="35"/>
    </row>
    <row r="18" spans="1:18" ht="17.100000000000001" customHeight="1" thickBot="1" x14ac:dyDescent="0.25">
      <c r="A18" s="203"/>
      <c r="B18" s="199"/>
      <c r="C18" s="110"/>
      <c r="D18" s="30" t="str">
        <f>IF(ISBLANK('F1'!I9),"",'F1'!I17)</f>
        <v>Géraud</v>
      </c>
      <c r="E18" s="131"/>
      <c r="F18" s="66"/>
      <c r="G18" s="204"/>
      <c r="H18" s="110"/>
      <c r="I18" s="25" t="str">
        <f>IF((E17=""),"",IF((E17&gt;E18),D18,D17))</f>
        <v/>
      </c>
      <c r="J18" s="141"/>
      <c r="K18" s="67"/>
      <c r="M18" s="19"/>
      <c r="Q18" s="10"/>
      <c r="R18" s="10"/>
    </row>
    <row r="19" spans="1:18" ht="17.100000000000001" customHeight="1" thickTop="1" thickBot="1" x14ac:dyDescent="0.25">
      <c r="A19" s="195">
        <v>4</v>
      </c>
      <c r="B19" s="197">
        <f>IF((D7=""),"",TERRAINS!E16)</f>
        <v>7</v>
      </c>
      <c r="C19" s="112"/>
      <c r="D19" s="22" t="str">
        <f>IF(ISBLANK('F1'!I9),"",'F1'!I18)</f>
        <v>Morel</v>
      </c>
      <c r="E19" s="132"/>
      <c r="F19" s="4"/>
      <c r="G19" s="199" t="str">
        <f>IF(OR(I19="",I20=""),"",TERRAINS!F16)</f>
        <v/>
      </c>
      <c r="H19" s="112"/>
      <c r="I19" s="31" t="str">
        <f>IF((E19=""),"",IF((E19&gt;E20),D19,D20))</f>
        <v/>
      </c>
      <c r="J19" s="142"/>
      <c r="K19" s="4"/>
      <c r="L19" s="5"/>
      <c r="M19" s="36"/>
      <c r="Q19" s="2"/>
      <c r="R19" s="10"/>
    </row>
    <row r="20" spans="1:18" ht="17.100000000000001" customHeight="1" thickBot="1" x14ac:dyDescent="0.25">
      <c r="A20" s="195"/>
      <c r="B20" s="198"/>
      <c r="C20" s="109"/>
      <c r="D20" s="21" t="str">
        <f>IF(ISBLANK('F1'!I9),"",'F1'!I19)</f>
        <v>Bescou</v>
      </c>
      <c r="E20" s="130"/>
      <c r="F20" s="4"/>
      <c r="G20" s="198"/>
      <c r="H20" s="109"/>
      <c r="I20" s="31" t="str">
        <f>IF((E21=""),"",IF((E21&gt;E22),D21,D22))</f>
        <v/>
      </c>
      <c r="J20" s="137"/>
      <c r="L20" s="200" t="str">
        <f>IF(OR(N20="",N21=""),"",TERRAINS!G17)</f>
        <v/>
      </c>
      <c r="M20" s="108"/>
      <c r="N20" s="39" t="str">
        <f>IF((J19=""),"",IF((J19&gt;J20),I20,I19))</f>
        <v/>
      </c>
      <c r="O20" s="136"/>
      <c r="P20" s="46"/>
      <c r="Q20" s="61" t="str">
        <f>IF((J19=""),"",IF(J19&gt;J20,I19,IF(J19&lt;J20,I20)))</f>
        <v/>
      </c>
      <c r="R20" s="35"/>
    </row>
    <row r="21" spans="1:18" ht="17.100000000000001" customHeight="1" thickBot="1" x14ac:dyDescent="0.25">
      <c r="A21" s="195"/>
      <c r="B21" s="200">
        <f>IF((D7=""),"",TERRAINS!E18)</f>
        <v>8</v>
      </c>
      <c r="C21" s="108"/>
      <c r="D21" s="28" t="str">
        <f>IF(ISBLANK('F1'!I9),"",'F1'!I20)</f>
        <v>Fontbonne</v>
      </c>
      <c r="E21" s="129"/>
      <c r="F21" s="4"/>
      <c r="G21" s="200" t="str">
        <f>IF(OR(I21="",I22=""),"",TERRAINS!F17)</f>
        <v/>
      </c>
      <c r="H21" s="108"/>
      <c r="I21" s="24" t="str">
        <f>IF((E19=""),"",IF((E19&gt;E20),D20,D19))</f>
        <v/>
      </c>
      <c r="J21" s="136"/>
      <c r="L21" s="198"/>
      <c r="M21" s="119"/>
      <c r="N21" s="43" t="str">
        <f>IF((J21=""),"",IF((J21&gt;J22),I21,I22))</f>
        <v/>
      </c>
      <c r="O21" s="137"/>
      <c r="P21" s="46"/>
      <c r="Q21" s="62" t="str">
        <f>IF((O20=""),"",IF(O20&gt;O21,N20,IF(O20&lt;O21,N21)))</f>
        <v/>
      </c>
      <c r="R21" s="35"/>
    </row>
    <row r="22" spans="1:18" ht="17.100000000000001" customHeight="1" x14ac:dyDescent="0.2">
      <c r="A22" s="196"/>
      <c r="B22" s="201"/>
      <c r="C22" s="149"/>
      <c r="D22" s="152" t="str">
        <f>IF(ISBLANK('F1'!I9),"",'F1'!I21)</f>
        <v>Caetano</v>
      </c>
      <c r="E22" s="151"/>
      <c r="F22" s="153"/>
      <c r="G22" s="201"/>
      <c r="H22" s="149"/>
      <c r="I22" s="150" t="str">
        <f>IF((E21=""),"",IF((E21&gt;E22),D22,D21))</f>
        <v/>
      </c>
      <c r="J22" s="151"/>
    </row>
    <row r="23" spans="1:18" ht="15" customHeight="1" x14ac:dyDescent="0.2">
      <c r="G23" s="154"/>
      <c r="H23" s="154"/>
      <c r="I23" s="154"/>
      <c r="J23" s="154"/>
    </row>
    <row r="24" spans="1:18" ht="12" customHeight="1" x14ac:dyDescent="0.2">
      <c r="B24" s="2"/>
      <c r="C24" s="2"/>
      <c r="D24" s="2"/>
      <c r="E24" s="2"/>
      <c r="G24" s="80"/>
      <c r="H24" s="80"/>
      <c r="I24" s="80"/>
      <c r="J24" s="80"/>
      <c r="L24" s="2"/>
      <c r="M24" s="2"/>
      <c r="N24" s="2"/>
      <c r="O24" s="2"/>
    </row>
    <row r="25" spans="1:18" ht="15" customHeight="1" thickBot="1" x14ac:dyDescent="0.25">
      <c r="A25" s="89" t="s">
        <v>3</v>
      </c>
      <c r="B25" s="147" t="s">
        <v>4</v>
      </c>
      <c r="C25" s="83" t="s">
        <v>17</v>
      </c>
      <c r="D25" s="90" t="s">
        <v>5</v>
      </c>
      <c r="E25" s="90" t="s">
        <v>6</v>
      </c>
      <c r="F25" s="3"/>
      <c r="G25" s="86" t="s">
        <v>4</v>
      </c>
      <c r="H25" s="77" t="s">
        <v>17</v>
      </c>
      <c r="I25" s="148" t="s">
        <v>5</v>
      </c>
      <c r="J25" s="88" t="s">
        <v>6</v>
      </c>
      <c r="K25" s="91"/>
      <c r="L25" s="89" t="s">
        <v>4</v>
      </c>
      <c r="M25" s="83" t="s">
        <v>17</v>
      </c>
      <c r="N25" s="90" t="s">
        <v>5</v>
      </c>
      <c r="O25" s="85" t="s">
        <v>6</v>
      </c>
    </row>
    <row r="26" spans="1:18" ht="17.100000000000001" customHeight="1" thickBot="1" x14ac:dyDescent="0.25">
      <c r="A26" s="195">
        <v>5</v>
      </c>
      <c r="B26" s="199">
        <f>IF((D7=""),"",TERRAINS!E20)</f>
        <v>9</v>
      </c>
      <c r="C26" s="120"/>
      <c r="D26" s="27" t="str">
        <f>IF(ISBLANK('F1'!I9),"",'F1'!I22)</f>
        <v>Kappa</v>
      </c>
      <c r="E26" s="132"/>
      <c r="F26" s="4"/>
      <c r="G26" s="200" t="str">
        <f>IF(OR(I26="",I27=""),"",TERRAINS!F20)</f>
        <v/>
      </c>
      <c r="H26" s="122"/>
      <c r="I26" s="33" t="str">
        <f>IF((E26=""),"",IF((E26&gt;E27),D26,D27))</f>
        <v/>
      </c>
      <c r="J26" s="136"/>
      <c r="L26" s="5"/>
      <c r="M26" s="36"/>
      <c r="N26" s="6"/>
      <c r="O26" s="7"/>
    </row>
    <row r="27" spans="1:18" ht="17.100000000000001" customHeight="1" thickBot="1" x14ac:dyDescent="0.25">
      <c r="A27" s="195"/>
      <c r="B27" s="198"/>
      <c r="C27" s="121"/>
      <c r="D27" s="21" t="str">
        <f>IF(ISBLANK('F1'!I9),"",'F1'!I23)</f>
        <v>Marco</v>
      </c>
      <c r="E27" s="130"/>
      <c r="F27" s="4"/>
      <c r="G27" s="198"/>
      <c r="H27" s="121"/>
      <c r="I27" s="31" t="str">
        <f>IF((E28=""),"",IF((E28&gt;E29),D28,D29))</f>
        <v/>
      </c>
      <c r="J27" s="143"/>
      <c r="L27" s="200" t="str">
        <f>IF(OR(N27="",N28=""),"",TERRAINS!G20)</f>
        <v/>
      </c>
      <c r="M27" s="125"/>
      <c r="N27" s="41" t="str">
        <f>IF((J26=""),"",IF((J26&gt;J27),I27,I26))</f>
        <v/>
      </c>
      <c r="O27" s="136"/>
      <c r="P27" s="46"/>
      <c r="Q27" s="61" t="str">
        <f>IF((J26=""),"",IF(J26&gt;J27,I26,IF(J26&lt;J27,I27)))</f>
        <v/>
      </c>
      <c r="R27" s="35"/>
    </row>
    <row r="28" spans="1:18" ht="17.100000000000001" customHeight="1" thickBot="1" x14ac:dyDescent="0.25">
      <c r="A28" s="195"/>
      <c r="B28" s="200">
        <f>IF((D7=""),"",TERRAINS!E22)</f>
        <v>10</v>
      </c>
      <c r="C28" s="122"/>
      <c r="D28" s="20" t="str">
        <f>IF(ISBLANK('F1'!I9),"",'F1'!I24)</f>
        <v>Dauvel</v>
      </c>
      <c r="E28" s="129"/>
      <c r="F28" s="4"/>
      <c r="G28" s="200" t="str">
        <f>IF(OR(I28="",I29=""),"",TERRAINS!F21)</f>
        <v/>
      </c>
      <c r="H28" s="122"/>
      <c r="I28" s="24" t="str">
        <f>IF((E26=""),"",IF((E26&gt;E27),D27,D26))</f>
        <v/>
      </c>
      <c r="J28" s="136"/>
      <c r="L28" s="198"/>
      <c r="M28" s="126"/>
      <c r="N28" s="42" t="str">
        <f>IF((J28=""),"",IF((J28&gt;J29),I28,I29))</f>
        <v/>
      </c>
      <c r="O28" s="137"/>
      <c r="P28" s="46"/>
      <c r="Q28" s="62" t="str">
        <f>IF((O27=""),"",IF(O27&gt;O28,N27,IF(O27&lt;O28,N28)))</f>
        <v/>
      </c>
      <c r="R28" s="35"/>
    </row>
    <row r="29" spans="1:18" ht="17.100000000000001" customHeight="1" thickBot="1" x14ac:dyDescent="0.25">
      <c r="A29" s="203"/>
      <c r="B29" s="204"/>
      <c r="C29" s="123"/>
      <c r="D29" s="29" t="str">
        <f>IF(ISBLANK('F1'!I9),"",'F1'!I25)</f>
        <v>Neel</v>
      </c>
      <c r="E29" s="131"/>
      <c r="F29" s="4"/>
      <c r="G29" s="204"/>
      <c r="H29" s="123"/>
      <c r="I29" s="25" t="str">
        <f>IF((E28=""),"",IF((E28&gt;E29),D29,D28))</f>
        <v/>
      </c>
      <c r="J29" s="143"/>
      <c r="K29" s="67"/>
      <c r="M29" s="74"/>
      <c r="Q29" s="10"/>
      <c r="R29" s="10"/>
    </row>
    <row r="30" spans="1:18" ht="17.100000000000001" customHeight="1" thickTop="1" thickBot="1" x14ac:dyDescent="0.25">
      <c r="A30" s="202">
        <v>6</v>
      </c>
      <c r="B30" s="199">
        <f>IF((D7=""),"",TERRAINS!E24)</f>
        <v>11</v>
      </c>
      <c r="C30" s="124"/>
      <c r="D30" s="23" t="str">
        <f>IF(ISBLANK('F1'!I9),"",'F1'!I26)</f>
        <v>Lucas D</v>
      </c>
      <c r="E30" s="132"/>
      <c r="F30" s="66"/>
      <c r="G30" s="197" t="str">
        <f>IF(OR(I30="",I31=""),"",TERRAINS!F24)</f>
        <v/>
      </c>
      <c r="H30" s="124"/>
      <c r="I30" s="31" t="str">
        <f>IF((E30=""),"",IF((E30&gt;E31),D30,D31))</f>
        <v/>
      </c>
      <c r="J30" s="144"/>
      <c r="K30" s="4"/>
      <c r="L30" s="5"/>
      <c r="M30" s="75"/>
      <c r="Q30" s="10"/>
      <c r="R30" s="10"/>
    </row>
    <row r="31" spans="1:18" ht="17.100000000000001" customHeight="1" thickBot="1" x14ac:dyDescent="0.25">
      <c r="A31" s="195"/>
      <c r="B31" s="198"/>
      <c r="C31" s="121"/>
      <c r="D31" s="27" t="str">
        <f>IF(ISBLANK('F1'!I9),"",'F1'!I27)</f>
        <v>Meunier</v>
      </c>
      <c r="E31" s="130"/>
      <c r="F31" s="4"/>
      <c r="G31" s="198"/>
      <c r="H31" s="121"/>
      <c r="I31" s="31" t="str">
        <f>IF((E32=""),"",IF((E32&gt;E33),D32,D33))</f>
        <v/>
      </c>
      <c r="J31" s="143"/>
      <c r="L31" s="200" t="str">
        <f>IF(OR(N31="",N32=""),"",TERRAINS!G26)</f>
        <v/>
      </c>
      <c r="M31" s="125"/>
      <c r="N31" s="44" t="str">
        <f>IF((J30=""),"",IF((J30&gt;J31),I31,I30))</f>
        <v/>
      </c>
      <c r="O31" s="136"/>
      <c r="P31" s="46"/>
      <c r="Q31" s="61" t="str">
        <f>IF((J30=""),"",IF(J30&gt;J31,I30,IF(J30&lt;J31,I31)))</f>
        <v/>
      </c>
      <c r="R31" s="35"/>
    </row>
    <row r="32" spans="1:18" ht="17.100000000000001" customHeight="1" thickBot="1" x14ac:dyDescent="0.25">
      <c r="A32" s="195"/>
      <c r="B32" s="200">
        <f>IF((D7=""),"",TERRAINS!E26)</f>
        <v>12</v>
      </c>
      <c r="C32" s="122"/>
      <c r="D32" s="20" t="str">
        <f>IF(ISBLANK('F1'!I9),"",'F1'!I28)</f>
        <v>Paplorey</v>
      </c>
      <c r="E32" s="129"/>
      <c r="F32" s="4"/>
      <c r="G32" s="200" t="str">
        <f>IF(OR(I32="",I33=""),"",TERRAINS!F25)</f>
        <v/>
      </c>
      <c r="H32" s="122"/>
      <c r="I32" s="24" t="str">
        <f>IF((E30=""),"",IF((E30&gt;E31),D31,D30))</f>
        <v/>
      </c>
      <c r="J32" s="136"/>
      <c r="L32" s="198"/>
      <c r="M32" s="126"/>
      <c r="N32" s="43" t="str">
        <f>IF((J32=""),"",IF((J32&gt;J33),I32,I33))</f>
        <v/>
      </c>
      <c r="O32" s="137"/>
      <c r="P32" s="46"/>
      <c r="Q32" s="62" t="str">
        <f>IF((O31=""),"",IF(O31&gt;O32,N31,IF(O31&lt;O32,N32)))</f>
        <v/>
      </c>
      <c r="R32" s="35"/>
    </row>
    <row r="33" spans="1:18" ht="17.100000000000001" customHeight="1" thickBot="1" x14ac:dyDescent="0.25">
      <c r="A33" s="203"/>
      <c r="B33" s="204"/>
      <c r="C33" s="123"/>
      <c r="D33" s="29" t="str">
        <f>IF(ISBLANK('F1'!I9),"",'F1'!I29)</f>
        <v>Volta</v>
      </c>
      <c r="E33" s="143"/>
      <c r="F33" s="4"/>
      <c r="G33" s="204"/>
      <c r="H33" s="123"/>
      <c r="I33" s="25" t="str">
        <f>IF((E32=""),"",IF((E32&gt;E33),D33,D32))</f>
        <v/>
      </c>
      <c r="J33" s="139"/>
      <c r="K33" s="68"/>
      <c r="M33" s="74"/>
      <c r="Q33" s="10"/>
      <c r="R33" s="10"/>
    </row>
    <row r="34" spans="1:18" ht="17.100000000000001" customHeight="1" thickTop="1" thickBot="1" x14ac:dyDescent="0.25">
      <c r="A34" s="202">
        <v>7</v>
      </c>
      <c r="B34" s="199">
        <f>IF((D7=""),"",TERRAINS!E28)</f>
        <v>13</v>
      </c>
      <c r="C34" s="124"/>
      <c r="D34" s="27" t="str">
        <f>IF(ISBLANK('F1'!I9),"",'F1'!I30)</f>
        <v>Leseigneur</v>
      </c>
      <c r="E34" s="135"/>
      <c r="F34" s="66"/>
      <c r="G34" s="197" t="str">
        <f>IF(OR(I34="",I35=""),"",TERRAINS!F28)</f>
        <v/>
      </c>
      <c r="H34" s="124"/>
      <c r="I34" s="31" t="str">
        <f>IF((E34=""),"",IF((E34&gt;E35),D34,D35))</f>
        <v/>
      </c>
      <c r="J34" s="140"/>
      <c r="L34" s="5"/>
      <c r="M34" s="75"/>
      <c r="Q34" s="10"/>
      <c r="R34" s="10"/>
    </row>
    <row r="35" spans="1:18" ht="17.100000000000001" customHeight="1" thickBot="1" x14ac:dyDescent="0.25">
      <c r="A35" s="195"/>
      <c r="B35" s="198"/>
      <c r="C35" s="121"/>
      <c r="D35" s="21" t="str">
        <f>IF(ISBLANK('F1'!I9),"",'F1'!I31)</f>
        <v>Henri</v>
      </c>
      <c r="E35" s="130"/>
      <c r="F35" s="4"/>
      <c r="G35" s="198"/>
      <c r="H35" s="121"/>
      <c r="I35" s="31" t="str">
        <f>IF((E36=""),"",IF((E36&gt;E37),D36,D37))</f>
        <v/>
      </c>
      <c r="J35" s="143"/>
      <c r="L35" s="200" t="str">
        <f>IF(OR(N35="",N36=""),"",TERRAINS!G30)</f>
        <v/>
      </c>
      <c r="M35" s="125"/>
      <c r="N35" s="41" t="str">
        <f>IF((J34=""),"",IF((J34&gt;J35),I35,I34))</f>
        <v/>
      </c>
      <c r="O35" s="136"/>
      <c r="P35" s="46"/>
      <c r="Q35" s="61" t="str">
        <f>IF((J34=""),"",IF(J34&gt;J35,I34,IF(J34&lt;J35,I35)))</f>
        <v/>
      </c>
      <c r="R35" s="35"/>
    </row>
    <row r="36" spans="1:18" ht="17.100000000000001" customHeight="1" thickBot="1" x14ac:dyDescent="0.25">
      <c r="A36" s="195"/>
      <c r="B36" s="200">
        <f>IF((D7=""),"",TERRAINS!E30)</f>
        <v>14</v>
      </c>
      <c r="C36" s="122"/>
      <c r="D36" s="28" t="str">
        <f>IF(ISBLANK('F1'!I9),"",'F1'!I32)</f>
        <v>Sanguin</v>
      </c>
      <c r="E36" s="129"/>
      <c r="F36" s="4"/>
      <c r="G36" s="200" t="str">
        <f>IF(OR(I36="",I37=""),"",TERRAINS!F29)</f>
        <v/>
      </c>
      <c r="H36" s="122"/>
      <c r="I36" s="24" t="str">
        <f>IF((E34=""),"",IF((E34&gt;E35),D35,D34))</f>
        <v/>
      </c>
      <c r="J36" s="136"/>
      <c r="L36" s="198"/>
      <c r="M36" s="126"/>
      <c r="N36" s="42" t="str">
        <f>IF((J36=""),"",IF((J36&gt;J37),I36,I37))</f>
        <v/>
      </c>
      <c r="O36" s="137"/>
      <c r="P36" s="46"/>
      <c r="Q36" s="62" t="str">
        <f>IF((O35=""),"",IF(O35&gt;O36,N35,IF(O35&lt;O36,N36)))</f>
        <v/>
      </c>
      <c r="R36" s="35"/>
    </row>
    <row r="37" spans="1:18" ht="17.100000000000001" customHeight="1" thickBot="1" x14ac:dyDescent="0.25">
      <c r="A37" s="203"/>
      <c r="B37" s="199"/>
      <c r="C37" s="123"/>
      <c r="D37" s="29" t="str">
        <f>IF(ISBLANK('F1'!I9),"",'F1'!I33)</f>
        <v>Jumel</v>
      </c>
      <c r="E37" s="131"/>
      <c r="F37" s="66"/>
      <c r="G37" s="204"/>
      <c r="H37" s="123"/>
      <c r="I37" s="25" t="str">
        <f>IF((E36=""),"",IF((E36&gt;E37),D37,D36))</f>
        <v/>
      </c>
      <c r="J37" s="139"/>
      <c r="K37" s="67"/>
      <c r="M37" s="76"/>
      <c r="Q37" s="10"/>
      <c r="R37" s="10"/>
    </row>
    <row r="38" spans="1:18" ht="17.100000000000001" customHeight="1" thickTop="1" thickBot="1" x14ac:dyDescent="0.25">
      <c r="A38" s="195">
        <v>8</v>
      </c>
      <c r="B38" s="197">
        <f>IF((D7=""),"",TERRAINS!E32)</f>
        <v>15</v>
      </c>
      <c r="C38" s="120"/>
      <c r="D38" s="27" t="str">
        <f>IF(ISBLANK('F1'!I9),"",'F1'!I34)</f>
        <v>AVISSE d</v>
      </c>
      <c r="E38" s="132"/>
      <c r="F38" s="4"/>
      <c r="G38" s="199" t="str">
        <f>IF(OR(I38="",I39=""),"",TERRAINS!F33)</f>
        <v/>
      </c>
      <c r="H38" s="120"/>
      <c r="I38" s="31" t="str">
        <f>IF((E38=""),"",IF((E38&gt;E39),D38,D39))</f>
        <v/>
      </c>
      <c r="J38" s="140"/>
      <c r="K38" s="4"/>
      <c r="L38" s="5"/>
      <c r="M38" s="75"/>
      <c r="Q38" s="2"/>
      <c r="R38" s="10"/>
    </row>
    <row r="39" spans="1:18" ht="17.100000000000001" customHeight="1" thickBot="1" x14ac:dyDescent="0.25">
      <c r="A39" s="195"/>
      <c r="B39" s="198"/>
      <c r="C39" s="121"/>
      <c r="D39" s="21" t="str">
        <f>IF(ISBLANK('F1'!I9),"",'F1'!I35)</f>
        <v>Lucas T</v>
      </c>
      <c r="E39" s="130"/>
      <c r="F39" s="4"/>
      <c r="G39" s="198"/>
      <c r="H39" s="121"/>
      <c r="I39" s="31" t="str">
        <f>IF((E40=""),"",IF((E40&gt;E41),D40,D41))</f>
        <v/>
      </c>
      <c r="J39" s="143"/>
      <c r="L39" s="200" t="str">
        <f>IF(OR(N39="",N40=""),"",TERRAINS!G34)</f>
        <v/>
      </c>
      <c r="M39" s="127"/>
      <c r="N39" s="44" t="str">
        <f>IF((J38=""),"",IF((J38&gt;J39),I39,I38))</f>
        <v/>
      </c>
      <c r="O39" s="136"/>
      <c r="P39" s="46"/>
      <c r="Q39" s="61" t="str">
        <f>IF((J38=""),"",IF(J38&gt;J39,I38,IF(J38&lt;J39,I39)))</f>
        <v/>
      </c>
      <c r="R39" s="35"/>
    </row>
    <row r="40" spans="1:18" ht="17.100000000000001" customHeight="1" thickBot="1" x14ac:dyDescent="0.25">
      <c r="A40" s="195"/>
      <c r="B40" s="200">
        <f>IF((D7=""),"",TERRAINS!E34)</f>
        <v>16</v>
      </c>
      <c r="C40" s="122"/>
      <c r="D40" s="20" t="str">
        <f>IF(ISBLANK('F1'!I9),"",'F1'!I36)</f>
        <v>AVISSE b</v>
      </c>
      <c r="E40" s="129"/>
      <c r="F40" s="4"/>
      <c r="G40" s="200" t="str">
        <f>IF(OR(I40="",I41=""),"",TERRAINS!F32)</f>
        <v/>
      </c>
      <c r="H40" s="122"/>
      <c r="I40" s="24" t="str">
        <f>IF((E38=""),"",IF((E38&gt;E39),D39,D38))</f>
        <v/>
      </c>
      <c r="J40" s="136"/>
      <c r="L40" s="198"/>
      <c r="M40" s="128"/>
      <c r="N40" s="43" t="str">
        <f>IF((J40=""),"",IF((J40&gt;J41),I40,I41))</f>
        <v/>
      </c>
      <c r="O40" s="137"/>
      <c r="P40" s="46"/>
      <c r="Q40" s="62" t="str">
        <f>IF((O39=""),"",IF(O39&gt;O40,N39,IF(O39&lt;O40,N40)))</f>
        <v/>
      </c>
      <c r="R40" s="35"/>
    </row>
    <row r="41" spans="1:18" ht="17.100000000000001" customHeight="1" thickBot="1" x14ac:dyDescent="0.25">
      <c r="A41" s="221"/>
      <c r="B41" s="198"/>
      <c r="C41" s="121"/>
      <c r="D41" s="65" t="str">
        <f>IF(ISBLANK('F1'!I9),"",'F1'!I37)</f>
        <v>Valéry</v>
      </c>
      <c r="E41" s="130"/>
      <c r="F41" s="4"/>
      <c r="G41" s="198"/>
      <c r="H41" s="121"/>
      <c r="I41" s="26" t="str">
        <f>IF((E40=""),"",IF((E40&gt;E41),D41,D40))</f>
        <v/>
      </c>
      <c r="J41" s="130"/>
    </row>
    <row r="42" spans="1:18" x14ac:dyDescent="0.2">
      <c r="D42" s="19"/>
    </row>
  </sheetData>
  <sheetProtection formatCells="0"/>
  <mergeCells count="56">
    <mergeCell ref="A38:A41"/>
    <mergeCell ref="B38:B39"/>
    <mergeCell ref="G38:G39"/>
    <mergeCell ref="L39:L40"/>
    <mergeCell ref="B40:B41"/>
    <mergeCell ref="G40:G41"/>
    <mergeCell ref="A34:A37"/>
    <mergeCell ref="B34:B35"/>
    <mergeCell ref="G34:G35"/>
    <mergeCell ref="L35:L36"/>
    <mergeCell ref="B36:B37"/>
    <mergeCell ref="G36:G37"/>
    <mergeCell ref="A30:A33"/>
    <mergeCell ref="B30:B31"/>
    <mergeCell ref="G30:G31"/>
    <mergeCell ref="L31:L32"/>
    <mergeCell ref="B32:B33"/>
    <mergeCell ref="G32:G33"/>
    <mergeCell ref="A26:A29"/>
    <mergeCell ref="B26:B27"/>
    <mergeCell ref="G26:G27"/>
    <mergeCell ref="L27:L28"/>
    <mergeCell ref="B28:B29"/>
    <mergeCell ref="G28:G29"/>
    <mergeCell ref="B1:K1"/>
    <mergeCell ref="L1:O1"/>
    <mergeCell ref="B2:K2"/>
    <mergeCell ref="L2:O2"/>
    <mergeCell ref="B4:E4"/>
    <mergeCell ref="G4:J4"/>
    <mergeCell ref="L4:O4"/>
    <mergeCell ref="L12:L13"/>
    <mergeCell ref="B13:B14"/>
    <mergeCell ref="G13:G14"/>
    <mergeCell ref="A7:A10"/>
    <mergeCell ref="B7:B8"/>
    <mergeCell ref="G7:G8"/>
    <mergeCell ref="L8:L9"/>
    <mergeCell ref="B9:B10"/>
    <mergeCell ref="G9:G10"/>
    <mergeCell ref="S4:T4"/>
    <mergeCell ref="A19:A22"/>
    <mergeCell ref="B19:B20"/>
    <mergeCell ref="G19:G20"/>
    <mergeCell ref="L20:L21"/>
    <mergeCell ref="B21:B22"/>
    <mergeCell ref="G21:G22"/>
    <mergeCell ref="A15:A18"/>
    <mergeCell ref="B15:B16"/>
    <mergeCell ref="G15:G16"/>
    <mergeCell ref="L16:L17"/>
    <mergeCell ref="B17:B18"/>
    <mergeCell ref="G17:G18"/>
    <mergeCell ref="A11:A14"/>
    <mergeCell ref="B11:B12"/>
    <mergeCell ref="G11:G12"/>
  </mergeCells>
  <conditionalFormatting sqref="E11">
    <cfRule type="cellIs" dxfId="220" priority="170" operator="lessThan">
      <formula>$E$12</formula>
    </cfRule>
    <cfRule type="cellIs" dxfId="219" priority="171" operator="greaterThan">
      <formula>$E$10</formula>
    </cfRule>
  </conditionalFormatting>
  <conditionalFormatting sqref="E8">
    <cfRule type="cellIs" dxfId="218" priority="166" operator="lessThan">
      <formula>$E$7</formula>
    </cfRule>
    <cfRule type="cellIs" dxfId="217" priority="167" operator="greaterThan">
      <formula>$E$7</formula>
    </cfRule>
  </conditionalFormatting>
  <conditionalFormatting sqref="E7">
    <cfRule type="cellIs" dxfId="216" priority="164" operator="lessThan">
      <formula>$E$8</formula>
    </cfRule>
    <cfRule type="cellIs" dxfId="215" priority="165" operator="greaterThan">
      <formula>$E$8</formula>
    </cfRule>
  </conditionalFormatting>
  <conditionalFormatting sqref="E9">
    <cfRule type="cellIs" dxfId="214" priority="160" operator="lessThan">
      <formula>$E$10</formula>
    </cfRule>
    <cfRule type="cellIs" dxfId="213" priority="161" operator="greaterThan">
      <formula>$E$10</formula>
    </cfRule>
  </conditionalFormatting>
  <conditionalFormatting sqref="E10">
    <cfRule type="cellIs" dxfId="212" priority="158" operator="lessThan">
      <formula>$E9</formula>
    </cfRule>
    <cfRule type="cellIs" dxfId="211" priority="159" operator="greaterThan">
      <formula>$E$9</formula>
    </cfRule>
  </conditionalFormatting>
  <conditionalFormatting sqref="E12">
    <cfRule type="cellIs" dxfId="210" priority="156" operator="lessThan">
      <formula>$E11</formula>
    </cfRule>
    <cfRule type="cellIs" dxfId="209" priority="157" operator="greaterThan">
      <formula>$E$11</formula>
    </cfRule>
  </conditionalFormatting>
  <conditionalFormatting sqref="E13">
    <cfRule type="cellIs" dxfId="208" priority="154" operator="lessThan">
      <formula>$E$14</formula>
    </cfRule>
    <cfRule type="cellIs" dxfId="207" priority="155" operator="greaterThan">
      <formula>$E$14</formula>
    </cfRule>
  </conditionalFormatting>
  <conditionalFormatting sqref="E15">
    <cfRule type="cellIs" dxfId="206" priority="152" operator="lessThan">
      <formula>$E$16</formula>
    </cfRule>
    <cfRule type="cellIs" dxfId="205" priority="153" operator="greaterThan">
      <formula>$E$16</formula>
    </cfRule>
  </conditionalFormatting>
  <conditionalFormatting sqref="E17">
    <cfRule type="cellIs" dxfId="204" priority="150" operator="lessThan">
      <formula>$E$18</formula>
    </cfRule>
    <cfRule type="cellIs" dxfId="203" priority="151" operator="greaterThan">
      <formula>$E$18</formula>
    </cfRule>
  </conditionalFormatting>
  <conditionalFormatting sqref="E19">
    <cfRule type="cellIs" dxfId="202" priority="148" operator="lessThan">
      <formula>$E$20</formula>
    </cfRule>
    <cfRule type="cellIs" dxfId="201" priority="149" operator="greaterThan">
      <formula>$E$20</formula>
    </cfRule>
  </conditionalFormatting>
  <conditionalFormatting sqref="E21">
    <cfRule type="cellIs" dxfId="200" priority="146" operator="lessThan">
      <formula>$E$22</formula>
    </cfRule>
    <cfRule type="cellIs" dxfId="199" priority="147" operator="greaterThan">
      <formula>$E$22</formula>
    </cfRule>
  </conditionalFormatting>
  <conditionalFormatting sqref="E16">
    <cfRule type="cellIs" dxfId="198" priority="144" operator="lessThan">
      <formula>$E15</formula>
    </cfRule>
    <cfRule type="cellIs" dxfId="197" priority="145" operator="greaterThan">
      <formula>$E$15</formula>
    </cfRule>
  </conditionalFormatting>
  <conditionalFormatting sqref="E18">
    <cfRule type="cellIs" dxfId="196" priority="142" operator="lessThan">
      <formula>$E17</formula>
    </cfRule>
    <cfRule type="cellIs" dxfId="195" priority="143" operator="greaterThan">
      <formula>$E$17</formula>
    </cfRule>
  </conditionalFormatting>
  <conditionalFormatting sqref="E20">
    <cfRule type="cellIs" dxfId="194" priority="140" operator="lessThan">
      <formula>$E19</formula>
    </cfRule>
    <cfRule type="cellIs" dxfId="193" priority="141" operator="greaterThan">
      <formula>$E$19</formula>
    </cfRule>
  </conditionalFormatting>
  <conditionalFormatting sqref="E22">
    <cfRule type="cellIs" dxfId="192" priority="138" operator="lessThan">
      <formula>$E21</formula>
    </cfRule>
    <cfRule type="cellIs" dxfId="191" priority="139" operator="greaterThan">
      <formula>$E$21</formula>
    </cfRule>
  </conditionalFormatting>
  <conditionalFormatting sqref="E14">
    <cfRule type="cellIs" dxfId="190" priority="136" operator="lessThan">
      <formula>$E13</formula>
    </cfRule>
    <cfRule type="cellIs" dxfId="189" priority="137" operator="greaterThan">
      <formula>$E$13</formula>
    </cfRule>
  </conditionalFormatting>
  <conditionalFormatting sqref="J7">
    <cfRule type="cellIs" dxfId="188" priority="134" operator="lessThan">
      <formula>$J$8</formula>
    </cfRule>
    <cfRule type="cellIs" dxfId="187" priority="135" operator="greaterThan">
      <formula>$J$8</formula>
    </cfRule>
  </conditionalFormatting>
  <conditionalFormatting sqref="J8">
    <cfRule type="cellIs" dxfId="186" priority="132" operator="lessThan">
      <formula>$J$7</formula>
    </cfRule>
    <cfRule type="cellIs" dxfId="185" priority="133" operator="greaterThan">
      <formula>$J$7</formula>
    </cfRule>
  </conditionalFormatting>
  <conditionalFormatting sqref="J11">
    <cfRule type="cellIs" dxfId="184" priority="128" operator="lessThan">
      <formula>$J$12</formula>
    </cfRule>
    <cfRule type="cellIs" dxfId="183" priority="129" operator="greaterThan">
      <formula>$J$12</formula>
    </cfRule>
  </conditionalFormatting>
  <conditionalFormatting sqref="J13">
    <cfRule type="cellIs" dxfId="182" priority="126" operator="lessThan">
      <formula>$J$14</formula>
    </cfRule>
    <cfRule type="cellIs" dxfId="181" priority="127" operator="greaterThan">
      <formula>$J$14</formula>
    </cfRule>
  </conditionalFormatting>
  <conditionalFormatting sqref="J9">
    <cfRule type="cellIs" dxfId="180" priority="124" operator="lessThan">
      <formula>$J$10</formula>
    </cfRule>
    <cfRule type="cellIs" dxfId="179" priority="125" operator="greaterThan">
      <formula>$J$10</formula>
    </cfRule>
  </conditionalFormatting>
  <conditionalFormatting sqref="J15">
    <cfRule type="cellIs" dxfId="178" priority="122" operator="lessThan">
      <formula>$J$16</formula>
    </cfRule>
    <cfRule type="cellIs" dxfId="177" priority="123" operator="greaterThan">
      <formula>$J$16</formula>
    </cfRule>
  </conditionalFormatting>
  <conditionalFormatting sqref="J17">
    <cfRule type="cellIs" dxfId="176" priority="120" operator="lessThan">
      <formula>$J$18</formula>
    </cfRule>
    <cfRule type="cellIs" dxfId="175" priority="121" operator="greaterThan">
      <formula>$J$18</formula>
    </cfRule>
  </conditionalFormatting>
  <conditionalFormatting sqref="J19">
    <cfRule type="cellIs" dxfId="174" priority="118" operator="lessThan">
      <formula>$J$20</formula>
    </cfRule>
    <cfRule type="cellIs" dxfId="173" priority="119" operator="greaterThan">
      <formula>$J$20</formula>
    </cfRule>
  </conditionalFormatting>
  <conditionalFormatting sqref="J21">
    <cfRule type="cellIs" dxfId="172" priority="116" operator="lessThan">
      <formula>$J$22</formula>
    </cfRule>
    <cfRule type="cellIs" dxfId="171" priority="117" operator="greaterThan">
      <formula>$J$22</formula>
    </cfRule>
  </conditionalFormatting>
  <conditionalFormatting sqref="J10">
    <cfRule type="cellIs" dxfId="170" priority="114" operator="lessThan">
      <formula>$J$9</formula>
    </cfRule>
    <cfRule type="cellIs" dxfId="169" priority="115" operator="greaterThan">
      <formula>$J$9</formula>
    </cfRule>
  </conditionalFormatting>
  <conditionalFormatting sqref="J12">
    <cfRule type="cellIs" dxfId="168" priority="112" operator="lessThan">
      <formula>$J$11</formula>
    </cfRule>
    <cfRule type="cellIs" dxfId="167" priority="113" operator="greaterThan">
      <formula>$J$11</formula>
    </cfRule>
  </conditionalFormatting>
  <conditionalFormatting sqref="J14">
    <cfRule type="cellIs" dxfId="166" priority="110" operator="lessThan">
      <formula>$J$13</formula>
    </cfRule>
    <cfRule type="cellIs" dxfId="165" priority="111" operator="greaterThan">
      <formula>$J$13</formula>
    </cfRule>
  </conditionalFormatting>
  <conditionalFormatting sqref="J16">
    <cfRule type="cellIs" dxfId="164" priority="108" operator="lessThan">
      <formula>$J$15</formula>
    </cfRule>
    <cfRule type="cellIs" dxfId="163" priority="109" operator="greaterThan">
      <formula>$J$15</formula>
    </cfRule>
  </conditionalFormatting>
  <conditionalFormatting sqref="J18">
    <cfRule type="cellIs" dxfId="162" priority="106" operator="lessThan">
      <formula>$J$17</formula>
    </cfRule>
    <cfRule type="cellIs" dxfId="161" priority="107" operator="greaterThan">
      <formula>$J$17</formula>
    </cfRule>
  </conditionalFormatting>
  <conditionalFormatting sqref="J20">
    <cfRule type="cellIs" dxfId="160" priority="104" operator="lessThan">
      <formula>$J$19</formula>
    </cfRule>
    <cfRule type="cellIs" dxfId="159" priority="105" operator="greaterThan">
      <formula>$J$19</formula>
    </cfRule>
  </conditionalFormatting>
  <conditionalFormatting sqref="J22">
    <cfRule type="cellIs" dxfId="158" priority="102" operator="lessThan">
      <formula>$J$21</formula>
    </cfRule>
    <cfRule type="cellIs" dxfId="157" priority="103" operator="greaterThan">
      <formula>$J$21</formula>
    </cfRule>
  </conditionalFormatting>
  <conditionalFormatting sqref="E26">
    <cfRule type="cellIs" dxfId="156" priority="97" operator="lessThan">
      <formula>$E$27</formula>
    </cfRule>
    <cfRule type="cellIs" dxfId="155" priority="98" operator="greaterThan">
      <formula>$E$27</formula>
    </cfRule>
  </conditionalFormatting>
  <conditionalFormatting sqref="E28">
    <cfRule type="cellIs" dxfId="154" priority="95" operator="lessThan">
      <formula>$E$29</formula>
    </cfRule>
    <cfRule type="cellIs" dxfId="153" priority="96" operator="greaterThan">
      <formula>$E$29</formula>
    </cfRule>
  </conditionalFormatting>
  <conditionalFormatting sqref="E30">
    <cfRule type="cellIs" dxfId="152" priority="93" operator="lessThan">
      <formula>$E$31</formula>
    </cfRule>
    <cfRule type="cellIs" dxfId="151" priority="94" operator="greaterThan">
      <formula>$E$31</formula>
    </cfRule>
  </conditionalFormatting>
  <conditionalFormatting sqref="E32">
    <cfRule type="cellIs" dxfId="150" priority="91" operator="lessThan">
      <formula>$E$33</formula>
    </cfRule>
    <cfRule type="cellIs" dxfId="149" priority="92" operator="greaterThan">
      <formula>$E$33</formula>
    </cfRule>
  </conditionalFormatting>
  <conditionalFormatting sqref="E34">
    <cfRule type="cellIs" dxfId="148" priority="89" operator="lessThan">
      <formula>$E$35</formula>
    </cfRule>
    <cfRule type="cellIs" dxfId="147" priority="90" operator="greaterThan">
      <formula>$E$35</formula>
    </cfRule>
  </conditionalFormatting>
  <conditionalFormatting sqref="E36">
    <cfRule type="cellIs" dxfId="146" priority="87" operator="lessThan">
      <formula>$E$37</formula>
    </cfRule>
    <cfRule type="cellIs" dxfId="145" priority="88" operator="greaterThan">
      <formula>$E$37</formula>
    </cfRule>
  </conditionalFormatting>
  <conditionalFormatting sqref="E38">
    <cfRule type="cellIs" dxfId="144" priority="85" operator="lessThan">
      <formula>$E$39</formula>
    </cfRule>
    <cfRule type="cellIs" dxfId="143" priority="86" operator="greaterThan">
      <formula>$E$39</formula>
    </cfRule>
  </conditionalFormatting>
  <conditionalFormatting sqref="E40">
    <cfRule type="cellIs" dxfId="142" priority="83" operator="lessThan">
      <formula>$E$41</formula>
    </cfRule>
    <cfRule type="cellIs" dxfId="141" priority="84" operator="greaterThan">
      <formula>$E$41</formula>
    </cfRule>
  </conditionalFormatting>
  <conditionalFormatting sqref="E27">
    <cfRule type="cellIs" dxfId="140" priority="81" operator="lessThan">
      <formula>$E26</formula>
    </cfRule>
    <cfRule type="cellIs" dxfId="139" priority="82" operator="greaterThan">
      <formula>$E$26</formula>
    </cfRule>
  </conditionalFormatting>
  <conditionalFormatting sqref="E29">
    <cfRule type="cellIs" dxfId="138" priority="77" operator="lessThan">
      <formula>$E28</formula>
    </cfRule>
    <cfRule type="cellIs" dxfId="137" priority="78" operator="greaterThan">
      <formula>$E$28</formula>
    </cfRule>
  </conditionalFormatting>
  <conditionalFormatting sqref="E31">
    <cfRule type="cellIs" dxfId="136" priority="75" operator="lessThan">
      <formula>$E30</formula>
    </cfRule>
    <cfRule type="cellIs" dxfId="135" priority="76" operator="greaterThan">
      <formula>$E$30</formula>
    </cfRule>
  </conditionalFormatting>
  <conditionalFormatting sqref="E33">
    <cfRule type="cellIs" dxfId="134" priority="73" operator="lessThan">
      <formula>$E32</formula>
    </cfRule>
    <cfRule type="cellIs" dxfId="133" priority="74" operator="greaterThan">
      <formula>$E$32</formula>
    </cfRule>
  </conditionalFormatting>
  <conditionalFormatting sqref="E35">
    <cfRule type="cellIs" dxfId="132" priority="71" operator="lessThan">
      <formula>$E34</formula>
    </cfRule>
    <cfRule type="cellIs" dxfId="131" priority="72" operator="greaterThan">
      <formula>$E$34</formula>
    </cfRule>
  </conditionalFormatting>
  <conditionalFormatting sqref="E37">
    <cfRule type="cellIs" dxfId="130" priority="69" operator="lessThan">
      <formula>$E36</formula>
    </cfRule>
    <cfRule type="cellIs" dxfId="129" priority="70" operator="greaterThan">
      <formula>$E$36</formula>
    </cfRule>
  </conditionalFormatting>
  <conditionalFormatting sqref="E39">
    <cfRule type="cellIs" dxfId="128" priority="67" operator="lessThan">
      <formula>$E38</formula>
    </cfRule>
    <cfRule type="cellIs" dxfId="127" priority="68" operator="greaterThan">
      <formula>$E$38</formula>
    </cfRule>
  </conditionalFormatting>
  <conditionalFormatting sqref="E41">
    <cfRule type="cellIs" dxfId="126" priority="65" operator="lessThan">
      <formula>$E40</formula>
    </cfRule>
    <cfRule type="cellIs" dxfId="125" priority="66" operator="greaterThan">
      <formula>$E$40</formula>
    </cfRule>
  </conditionalFormatting>
  <conditionalFormatting sqref="J26">
    <cfRule type="cellIs" dxfId="124" priority="63" operator="lessThan">
      <formula>$J$27</formula>
    </cfRule>
    <cfRule type="cellIs" dxfId="123" priority="64" operator="greaterThan">
      <formula>$J$27</formula>
    </cfRule>
  </conditionalFormatting>
  <conditionalFormatting sqref="J28">
    <cfRule type="cellIs" dxfId="122" priority="61" operator="lessThan">
      <formula>$J$29</formula>
    </cfRule>
    <cfRule type="cellIs" dxfId="121" priority="62" operator="greaterThan">
      <formula>$J$29</formula>
    </cfRule>
  </conditionalFormatting>
  <conditionalFormatting sqref="J30">
    <cfRule type="cellIs" dxfId="120" priority="59" operator="lessThan">
      <formula>$J$31</formula>
    </cfRule>
    <cfRule type="cellIs" dxfId="119" priority="60" operator="greaterThan">
      <formula>$J$31</formula>
    </cfRule>
  </conditionalFormatting>
  <conditionalFormatting sqref="J32">
    <cfRule type="cellIs" dxfId="118" priority="57" operator="lessThan">
      <formula>$J$33</formula>
    </cfRule>
    <cfRule type="cellIs" dxfId="117" priority="58" operator="greaterThan">
      <formula>$J$33</formula>
    </cfRule>
  </conditionalFormatting>
  <conditionalFormatting sqref="J34">
    <cfRule type="cellIs" dxfId="116" priority="55" operator="lessThan">
      <formula>$J$35</formula>
    </cfRule>
    <cfRule type="cellIs" dxfId="115" priority="56" operator="greaterThan">
      <formula>$J$35</formula>
    </cfRule>
  </conditionalFormatting>
  <conditionalFormatting sqref="J36">
    <cfRule type="cellIs" dxfId="114" priority="53" operator="lessThan">
      <formula>$J$37</formula>
    </cfRule>
    <cfRule type="cellIs" dxfId="113" priority="54" operator="greaterThan">
      <formula>$J$37</formula>
    </cfRule>
  </conditionalFormatting>
  <conditionalFormatting sqref="J38">
    <cfRule type="cellIs" dxfId="112" priority="51" operator="lessThan">
      <formula>$J$39</formula>
    </cfRule>
    <cfRule type="cellIs" dxfId="111" priority="52" operator="greaterThan">
      <formula>$J$39</formula>
    </cfRule>
  </conditionalFormatting>
  <conditionalFormatting sqref="J40">
    <cfRule type="cellIs" dxfId="110" priority="49" operator="lessThan">
      <formula>$J$41</formula>
    </cfRule>
    <cfRule type="cellIs" dxfId="109" priority="50" operator="greaterThan">
      <formula>$J$41</formula>
    </cfRule>
  </conditionalFormatting>
  <conditionalFormatting sqref="J27">
    <cfRule type="cellIs" dxfId="108" priority="47" operator="lessThan">
      <formula>$J$26</formula>
    </cfRule>
    <cfRule type="cellIs" dxfId="107" priority="48" operator="greaterThan">
      <formula>$J$26</formula>
    </cfRule>
  </conditionalFormatting>
  <conditionalFormatting sqref="J29">
    <cfRule type="cellIs" dxfId="106" priority="45" operator="lessThan">
      <formula>$J$28</formula>
    </cfRule>
    <cfRule type="cellIs" dxfId="105" priority="46" operator="greaterThan">
      <formula>$J$28</formula>
    </cfRule>
  </conditionalFormatting>
  <conditionalFormatting sqref="J31">
    <cfRule type="cellIs" dxfId="104" priority="43" operator="lessThan">
      <formula>$J$30</formula>
    </cfRule>
    <cfRule type="cellIs" dxfId="103" priority="44" operator="greaterThan">
      <formula>$J$30</formula>
    </cfRule>
  </conditionalFormatting>
  <conditionalFormatting sqref="J33">
    <cfRule type="cellIs" dxfId="102" priority="41" operator="lessThan">
      <formula>$J$32</formula>
    </cfRule>
    <cfRule type="cellIs" dxfId="101" priority="42" operator="greaterThan">
      <formula>$J$32</formula>
    </cfRule>
  </conditionalFormatting>
  <conditionalFormatting sqref="J35">
    <cfRule type="cellIs" dxfId="100" priority="39" operator="lessThan">
      <formula>$J$34</formula>
    </cfRule>
    <cfRule type="cellIs" dxfId="99" priority="40" operator="greaterThan">
      <formula>$J$34</formula>
    </cfRule>
  </conditionalFormatting>
  <conditionalFormatting sqref="J37">
    <cfRule type="cellIs" dxfId="98" priority="37" operator="lessThan">
      <formula>$J$36</formula>
    </cfRule>
    <cfRule type="cellIs" dxfId="97" priority="38" operator="greaterThan">
      <formula>$J$36</formula>
    </cfRule>
  </conditionalFormatting>
  <conditionalFormatting sqref="J39">
    <cfRule type="cellIs" dxfId="96" priority="35" operator="lessThan">
      <formula>$J$38</formula>
    </cfRule>
    <cfRule type="cellIs" dxfId="95" priority="36" operator="greaterThan">
      <formula>$J$38</formula>
    </cfRule>
  </conditionalFormatting>
  <conditionalFormatting sqref="J41">
    <cfRule type="cellIs" dxfId="94" priority="33" operator="lessThan">
      <formula>$J$40</formula>
    </cfRule>
    <cfRule type="cellIs" dxfId="93" priority="34" operator="greaterThan">
      <formula>$J$40</formula>
    </cfRule>
  </conditionalFormatting>
  <conditionalFormatting sqref="O8">
    <cfRule type="cellIs" dxfId="92" priority="31" operator="lessThan">
      <formula>$O$9</formula>
    </cfRule>
    <cfRule type="cellIs" dxfId="91" priority="32" operator="greaterThan">
      <formula>$O$9</formula>
    </cfRule>
  </conditionalFormatting>
  <conditionalFormatting sqref="O9">
    <cfRule type="cellIs" dxfId="90" priority="29" operator="lessThan">
      <formula>$O$8</formula>
    </cfRule>
    <cfRule type="cellIs" dxfId="89" priority="30" operator="greaterThan">
      <formula>$O$8</formula>
    </cfRule>
  </conditionalFormatting>
  <conditionalFormatting sqref="O12">
    <cfRule type="cellIs" dxfId="88" priority="27" operator="lessThan">
      <formula>$O$13</formula>
    </cfRule>
    <cfRule type="cellIs" dxfId="87" priority="28" operator="greaterThan">
      <formula>$O$13</formula>
    </cfRule>
  </conditionalFormatting>
  <conditionalFormatting sqref="O16">
    <cfRule type="cellIs" dxfId="86" priority="25" operator="lessThan">
      <formula>$O$17</formula>
    </cfRule>
    <cfRule type="cellIs" dxfId="85" priority="26" operator="greaterThan">
      <formula>$O$17</formula>
    </cfRule>
  </conditionalFormatting>
  <conditionalFormatting sqref="O20">
    <cfRule type="cellIs" dxfId="84" priority="23" operator="lessThan">
      <formula>$O$21</formula>
    </cfRule>
    <cfRule type="cellIs" dxfId="83" priority="24" operator="greaterThan">
      <formula>$O$21</formula>
    </cfRule>
  </conditionalFormatting>
  <conditionalFormatting sqref="O27">
    <cfRule type="cellIs" dxfId="82" priority="21" operator="lessThan">
      <formula>$O$28</formula>
    </cfRule>
    <cfRule type="cellIs" dxfId="81" priority="22" operator="greaterThan">
      <formula>$O$28</formula>
    </cfRule>
  </conditionalFormatting>
  <conditionalFormatting sqref="O31">
    <cfRule type="cellIs" dxfId="80" priority="19" operator="lessThan">
      <formula>$O$32</formula>
    </cfRule>
    <cfRule type="cellIs" dxfId="79" priority="20" operator="greaterThan">
      <formula>$O$32</formula>
    </cfRule>
  </conditionalFormatting>
  <conditionalFormatting sqref="O35">
    <cfRule type="cellIs" dxfId="78" priority="17" operator="lessThan">
      <formula>$O$36</formula>
    </cfRule>
    <cfRule type="cellIs" dxfId="77" priority="18" operator="greaterThan">
      <formula>$O$36</formula>
    </cfRule>
  </conditionalFormatting>
  <conditionalFormatting sqref="O39">
    <cfRule type="cellIs" dxfId="76" priority="15" operator="lessThan">
      <formula>$O$40</formula>
    </cfRule>
    <cfRule type="cellIs" dxfId="75" priority="16" operator="greaterThan">
      <formula>$O$40</formula>
    </cfRule>
  </conditionalFormatting>
  <conditionalFormatting sqref="O13">
    <cfRule type="cellIs" dxfId="74" priority="13" operator="lessThan">
      <formula>$O$12</formula>
    </cfRule>
    <cfRule type="cellIs" dxfId="73" priority="14" operator="greaterThan">
      <formula>$O$12</formula>
    </cfRule>
  </conditionalFormatting>
  <conditionalFormatting sqref="O17">
    <cfRule type="cellIs" dxfId="72" priority="11" operator="lessThan">
      <formula>$O$16</formula>
    </cfRule>
    <cfRule type="cellIs" dxfId="71" priority="12" operator="greaterThan">
      <formula>$O$16</formula>
    </cfRule>
  </conditionalFormatting>
  <conditionalFormatting sqref="O21">
    <cfRule type="cellIs" dxfId="70" priority="9" operator="lessThan">
      <formula>$O$20</formula>
    </cfRule>
    <cfRule type="cellIs" dxfId="69" priority="10" operator="greaterThan">
      <formula>$O$20</formula>
    </cfRule>
  </conditionalFormatting>
  <conditionalFormatting sqref="O28">
    <cfRule type="cellIs" dxfId="68" priority="7" operator="lessThan">
      <formula>$O$27</formula>
    </cfRule>
    <cfRule type="cellIs" dxfId="67" priority="8" operator="greaterThan">
      <formula>$O$27</formula>
    </cfRule>
  </conditionalFormatting>
  <conditionalFormatting sqref="O32">
    <cfRule type="cellIs" dxfId="66" priority="5" operator="lessThan">
      <formula>$O$31</formula>
    </cfRule>
    <cfRule type="cellIs" dxfId="65" priority="6" operator="greaterThan">
      <formula>$O$31</formula>
    </cfRule>
  </conditionalFormatting>
  <conditionalFormatting sqref="O36">
    <cfRule type="cellIs" dxfId="64" priority="3" operator="lessThan">
      <formula>$O$35</formula>
    </cfRule>
    <cfRule type="cellIs" dxfId="63" priority="4" operator="greaterThan">
      <formula>$O$35</formula>
    </cfRule>
  </conditionalFormatting>
  <conditionalFormatting sqref="O40">
    <cfRule type="cellIs" dxfId="62" priority="1" operator="lessThan">
      <formula>$O$39</formula>
    </cfRule>
    <cfRule type="cellIs" dxfId="61" priority="2" operator="greaterThan">
      <formula>$O$39</formula>
    </cfRule>
  </conditionalFormatting>
  <printOptions horizontalCentered="1"/>
  <pageMargins left="0.22" right="0.5" top="0.47" bottom="0.4" header="0.21" footer="0.2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21"/>
  <sheetViews>
    <sheetView workbookViewId="0">
      <selection activeCell="U8" sqref="U8"/>
    </sheetView>
  </sheetViews>
  <sheetFormatPr defaultColWidth="11.42578125" defaultRowHeight="12.75" x14ac:dyDescent="0.2"/>
  <cols>
    <col min="1" max="1" width="4.7109375" customWidth="1"/>
    <col min="2" max="2" width="2.7109375" customWidth="1"/>
    <col min="3" max="3" width="24.7109375" customWidth="1"/>
    <col min="4" max="4" width="5.28515625" customWidth="1"/>
    <col min="5" max="5" width="2.7109375" customWidth="1"/>
    <col min="6" max="6" width="4.7109375" customWidth="1"/>
    <col min="7" max="7" width="2.7109375" customWidth="1"/>
    <col min="8" max="8" width="24.7109375" customWidth="1"/>
    <col min="9" max="9" width="5.28515625" customWidth="1"/>
    <col min="10" max="10" width="2.7109375" customWidth="1"/>
    <col min="11" max="11" width="4.7109375" customWidth="1"/>
    <col min="12" max="12" width="2.7109375" customWidth="1"/>
    <col min="13" max="13" width="24.7109375" customWidth="1"/>
    <col min="14" max="14" width="5.28515625" customWidth="1"/>
    <col min="15" max="15" width="2.7109375" customWidth="1"/>
    <col min="16" max="16" width="4.7109375" customWidth="1"/>
    <col min="17" max="17" width="2.7109375" customWidth="1"/>
    <col min="18" max="18" width="24.7109375" customWidth="1"/>
    <col min="19" max="19" width="5.28515625" customWidth="1"/>
    <col min="20" max="20" width="0.85546875" customWidth="1"/>
  </cols>
  <sheetData>
    <row r="1" spans="1:19" ht="30.95" customHeight="1" x14ac:dyDescent="0.2">
      <c r="A1" s="232" t="str">
        <f>Poules!L1</f>
        <v>PROPAGANDE</v>
      </c>
      <c r="B1" s="232"/>
      <c r="C1" s="233"/>
      <c r="D1" s="233"/>
      <c r="E1" s="233"/>
      <c r="F1" s="233"/>
      <c r="G1" s="233"/>
      <c r="H1" s="233"/>
      <c r="I1" s="233"/>
    </row>
    <row r="2" spans="1:19" ht="24" customHeight="1" x14ac:dyDescent="0.2">
      <c r="A2" s="234" t="str">
        <f>Poules!B2</f>
        <v>US LILLEBONNE</v>
      </c>
      <c r="B2" s="234"/>
      <c r="C2" s="235"/>
      <c r="D2" s="235"/>
      <c r="E2" s="235"/>
      <c r="F2" s="235"/>
      <c r="G2" s="235"/>
      <c r="H2" s="235"/>
      <c r="I2" s="235"/>
      <c r="K2" s="236">
        <f>Poules!L2</f>
        <v>45429</v>
      </c>
      <c r="L2" s="236"/>
      <c r="M2" s="237"/>
      <c r="N2" s="237"/>
    </row>
    <row r="3" spans="1:19" ht="15" customHeight="1" thickBot="1" x14ac:dyDescent="0.25"/>
    <row r="4" spans="1:19" ht="20.100000000000001" customHeight="1" thickBot="1" x14ac:dyDescent="0.25">
      <c r="A4" s="227" t="s">
        <v>7</v>
      </c>
      <c r="B4" s="228"/>
      <c r="C4" s="228"/>
      <c r="D4" s="229"/>
      <c r="F4" s="227" t="s">
        <v>8</v>
      </c>
      <c r="G4" s="228"/>
      <c r="H4" s="228"/>
      <c r="I4" s="229"/>
      <c r="K4" s="227" t="s">
        <v>9</v>
      </c>
      <c r="L4" s="228"/>
      <c r="M4" s="228"/>
      <c r="N4" s="229"/>
      <c r="P4" s="227" t="s">
        <v>10</v>
      </c>
      <c r="Q4" s="228"/>
      <c r="R4" s="228"/>
      <c r="S4" s="229"/>
    </row>
    <row r="5" spans="1:19" ht="15" customHeight="1" thickBot="1" x14ac:dyDescent="0.25">
      <c r="A5" s="95" t="s">
        <v>4</v>
      </c>
      <c r="B5" s="105" t="s">
        <v>17</v>
      </c>
    </row>
    <row r="6" spans="1:19" ht="20.100000000000001" customHeight="1" thickBot="1" x14ac:dyDescent="0.25">
      <c r="A6" s="222" t="str">
        <f>IF(OR(C6="",C7=""),"",TERRAINS!H26)</f>
        <v/>
      </c>
      <c r="B6" s="98"/>
      <c r="C6" s="51" t="str">
        <f>Poules!Q39</f>
        <v/>
      </c>
      <c r="D6" s="145"/>
      <c r="E6" s="93"/>
      <c r="F6" s="96" t="s">
        <v>4</v>
      </c>
      <c r="G6" s="106" t="s">
        <v>17</v>
      </c>
    </row>
    <row r="7" spans="1:19" ht="20.100000000000001" customHeight="1" thickBot="1" x14ac:dyDescent="0.25">
      <c r="A7" s="223"/>
      <c r="B7" s="99"/>
      <c r="C7" s="52" t="str">
        <f>Poules!Q32</f>
        <v/>
      </c>
      <c r="D7" s="146"/>
      <c r="E7" s="8"/>
      <c r="F7" s="230" t="str">
        <f>IF(OR(H7="",H8=""),"",TERRAINS!I10)</f>
        <v/>
      </c>
      <c r="G7" s="103"/>
      <c r="H7" s="49" t="str">
        <f>IF(OR(D6="",D7=""),"",IF(D6&gt;D7,C6,C7))</f>
        <v/>
      </c>
      <c r="I7" s="145"/>
    </row>
    <row r="8" spans="1:19" ht="20.100000000000001" customHeight="1" thickBot="1" x14ac:dyDescent="0.25">
      <c r="A8" s="222" t="str">
        <f>IF(OR(C8="",C9=""),"",TERRAINS!H10)</f>
        <v/>
      </c>
      <c r="B8" s="98"/>
      <c r="C8" s="47" t="str">
        <f>Poules!Q35</f>
        <v/>
      </c>
      <c r="D8" s="145"/>
      <c r="E8" s="9"/>
      <c r="F8" s="223"/>
      <c r="G8" s="101"/>
      <c r="H8" s="50" t="str">
        <f>IF(OR(D8="",D9=""),"",IF(D8&gt;D9,C8,C9))</f>
        <v/>
      </c>
      <c r="I8" s="146"/>
      <c r="J8" s="226"/>
      <c r="K8" s="96" t="s">
        <v>4</v>
      </c>
      <c r="L8" s="106" t="s">
        <v>17</v>
      </c>
    </row>
    <row r="9" spans="1:19" ht="20.100000000000001" customHeight="1" thickBot="1" x14ac:dyDescent="0.25">
      <c r="A9" s="223"/>
      <c r="B9" s="99"/>
      <c r="C9" s="48" t="str">
        <f>Poules!Q13</f>
        <v/>
      </c>
      <c r="D9" s="146"/>
      <c r="F9" s="72"/>
      <c r="G9" s="73"/>
      <c r="I9" s="34"/>
      <c r="J9" s="225"/>
      <c r="K9" s="230" t="str">
        <f>IF(OR(M9="",M10=""),"",TERRAINS!J4)</f>
        <v/>
      </c>
      <c r="L9" s="104"/>
      <c r="M9" s="60" t="str">
        <f>IF(OR(I7="",I8=""),"",IF(I7&gt;I8,H7,H8))</f>
        <v/>
      </c>
      <c r="N9" s="145"/>
    </row>
    <row r="10" spans="1:19" ht="20.100000000000001" customHeight="1" thickBot="1" x14ac:dyDescent="0.25">
      <c r="A10" s="222" t="str">
        <f>IF(OR(C10="",C11=""),"",TERRAINS!H4)</f>
        <v/>
      </c>
      <c r="B10" s="100"/>
      <c r="C10" s="53" t="str">
        <f>Poules!Q8</f>
        <v/>
      </c>
      <c r="D10" s="145"/>
      <c r="F10" s="72"/>
      <c r="G10" s="73"/>
      <c r="I10" s="34"/>
      <c r="J10" s="224"/>
      <c r="K10" s="223"/>
      <c r="L10" s="101"/>
      <c r="M10" s="54" t="str">
        <f>IF(OR(I11="",I12=""),"",IF(I11&gt;I12,H11,H12))</f>
        <v/>
      </c>
      <c r="N10" s="146"/>
      <c r="O10" s="226"/>
    </row>
    <row r="11" spans="1:19" ht="20.100000000000001" customHeight="1" thickBot="1" x14ac:dyDescent="0.25">
      <c r="A11" s="231"/>
      <c r="B11" s="101"/>
      <c r="C11" s="54" t="str">
        <f>Poules!Q21</f>
        <v/>
      </c>
      <c r="D11" s="146"/>
      <c r="E11" s="8"/>
      <c r="F11" s="222" t="str">
        <f>IF(OR(H11="",H12=""),"",TERRAINS!I4)</f>
        <v/>
      </c>
      <c r="G11" s="100"/>
      <c r="H11" s="58" t="str">
        <f>IF(OR(D10="",D11=""),"",IF(D10&gt;D11,C10,C11))</f>
        <v/>
      </c>
      <c r="I11" s="145"/>
      <c r="J11" s="225"/>
      <c r="K11" s="72"/>
      <c r="N11" s="34"/>
      <c r="O11" s="225"/>
      <c r="P11" s="94"/>
      <c r="Q11" s="94"/>
    </row>
    <row r="12" spans="1:19" ht="20.100000000000001" customHeight="1" thickBot="1" x14ac:dyDescent="0.25">
      <c r="A12" s="222" t="str">
        <f>IF(OR(C12="",C13=""),"",TERRAINS!H15)</f>
        <v/>
      </c>
      <c r="B12" s="102"/>
      <c r="C12" s="56" t="str">
        <f>Poules!Q16</f>
        <v/>
      </c>
      <c r="D12" s="145"/>
      <c r="E12" s="9"/>
      <c r="F12" s="223"/>
      <c r="G12" s="101"/>
      <c r="H12" s="59" t="str">
        <f>IF(OR(D12="",D13=""),"",IF(D12&gt;D13,C12,C13))</f>
        <v/>
      </c>
      <c r="I12" s="146"/>
      <c r="K12" s="72"/>
      <c r="N12" s="34"/>
      <c r="O12" s="225"/>
      <c r="P12" s="97" t="s">
        <v>18</v>
      </c>
      <c r="Q12" s="107" t="s">
        <v>17</v>
      </c>
    </row>
    <row r="13" spans="1:19" ht="20.100000000000001" customHeight="1" thickBot="1" x14ac:dyDescent="0.25">
      <c r="A13" s="223"/>
      <c r="B13" s="99"/>
      <c r="C13" s="57" t="str">
        <f>Poules!Q28</f>
        <v/>
      </c>
      <c r="D13" s="146"/>
      <c r="F13" s="72"/>
      <c r="G13" s="73"/>
      <c r="I13" s="34"/>
      <c r="K13" s="72"/>
      <c r="N13" s="34"/>
      <c r="O13" s="225"/>
      <c r="P13" s="222"/>
      <c r="Q13" s="100"/>
      <c r="R13" s="58" t="str">
        <f>IF(OR(N9="",N10=""),"",IF(N9&gt;N10,M9,M10))</f>
        <v/>
      </c>
      <c r="S13" s="145"/>
    </row>
    <row r="14" spans="1:19" ht="20.100000000000001" customHeight="1" thickBot="1" x14ac:dyDescent="0.25">
      <c r="A14" s="222" t="str">
        <f>IF(OR(C14="",C15=""),"",TERRAINS!H6)</f>
        <v/>
      </c>
      <c r="B14" s="98"/>
      <c r="C14" s="51" t="str">
        <f>Poules!Q20</f>
        <v/>
      </c>
      <c r="D14" s="145"/>
      <c r="F14" s="72"/>
      <c r="G14" s="73"/>
      <c r="I14" s="34"/>
      <c r="K14" s="72"/>
      <c r="N14" s="34"/>
      <c r="O14" s="224"/>
      <c r="P14" s="223"/>
      <c r="Q14" s="101"/>
      <c r="R14" s="59" t="str">
        <f>IF(OR(N17="",N18=""),"",IF(N17&gt;N18,M17,M18))</f>
        <v/>
      </c>
      <c r="S14" s="146"/>
    </row>
    <row r="15" spans="1:19" ht="20.100000000000001" customHeight="1" thickBot="1" x14ac:dyDescent="0.25">
      <c r="A15" s="223"/>
      <c r="B15" s="99"/>
      <c r="C15" s="55" t="str">
        <f>Poules!Q9</f>
        <v/>
      </c>
      <c r="D15" s="146"/>
      <c r="E15" s="8"/>
      <c r="F15" s="222" t="str">
        <f>IF(OR(H15="",H16=""),"",TERRAINS!I6)</f>
        <v/>
      </c>
      <c r="G15" s="100"/>
      <c r="H15" s="49" t="str">
        <f>IF(OR(D14="",D15=""),"",IF(D14&gt;D15,C14,C15))</f>
        <v/>
      </c>
      <c r="I15" s="145"/>
      <c r="K15" s="72"/>
      <c r="N15" s="34"/>
      <c r="O15" s="225"/>
    </row>
    <row r="16" spans="1:19" ht="20.100000000000001" customHeight="1" thickBot="1" x14ac:dyDescent="0.25">
      <c r="A16" s="222" t="str">
        <f>IF(OR(C16="",C17=""),"",TERRAINS!H23)</f>
        <v/>
      </c>
      <c r="B16" s="98"/>
      <c r="C16" s="47" t="str">
        <f>Poules!Q27</f>
        <v/>
      </c>
      <c r="D16" s="145"/>
      <c r="E16" s="9"/>
      <c r="F16" s="223"/>
      <c r="G16" s="101"/>
      <c r="H16" s="50" t="str">
        <f>IF(OR(D16="",D17=""),"",IF(D16&gt;D17,C16,C17))</f>
        <v/>
      </c>
      <c r="I16" s="146"/>
      <c r="J16" s="226"/>
      <c r="K16" s="72"/>
      <c r="N16" s="34"/>
      <c r="O16" s="225"/>
    </row>
    <row r="17" spans="1:15" ht="20.100000000000001" customHeight="1" thickBot="1" x14ac:dyDescent="0.25">
      <c r="A17" s="223"/>
      <c r="B17" s="99"/>
      <c r="C17" s="48" t="str">
        <f>Poules!Q40</f>
        <v/>
      </c>
      <c r="D17" s="146"/>
      <c r="F17" s="72"/>
      <c r="G17" s="73"/>
      <c r="I17" s="34"/>
      <c r="J17" s="225"/>
      <c r="K17" s="222" t="str">
        <f>IF(OR(M17="",M18=""),"",TERRAINS!J8)</f>
        <v/>
      </c>
      <c r="L17" s="100"/>
      <c r="M17" s="47" t="str">
        <f>IF(OR(I15="",I16=""),"",IF(I15&gt;I16,H15,H16))</f>
        <v/>
      </c>
      <c r="N17" s="145"/>
      <c r="O17" s="225"/>
    </row>
    <row r="18" spans="1:15" ht="20.100000000000001" customHeight="1" thickBot="1" x14ac:dyDescent="0.25">
      <c r="A18" s="222" t="str">
        <f>IF(OR(C18="",C19=""),"",TERRAINS!H8)</f>
        <v/>
      </c>
      <c r="B18" s="98"/>
      <c r="C18" s="51" t="str">
        <f>Poules!Q12</f>
        <v/>
      </c>
      <c r="D18" s="145"/>
      <c r="F18" s="72"/>
      <c r="G18" s="73"/>
      <c r="I18" s="34"/>
      <c r="J18" s="224"/>
      <c r="K18" s="223"/>
      <c r="L18" s="101"/>
      <c r="M18" s="48" t="str">
        <f>IF(OR(I19="",I20=""),"",IF(I19&gt;I20,H19,H20))</f>
        <v/>
      </c>
      <c r="N18" s="146"/>
    </row>
    <row r="19" spans="1:15" ht="20.100000000000001" customHeight="1" thickBot="1" x14ac:dyDescent="0.25">
      <c r="A19" s="223"/>
      <c r="B19" s="99"/>
      <c r="C19" s="52" t="str">
        <f>Poules!Q36</f>
        <v/>
      </c>
      <c r="D19" s="146"/>
      <c r="E19" s="8"/>
      <c r="F19" s="222" t="str">
        <f>IF(OR(H19="",H20=""),"",TERRAINS!I8)</f>
        <v/>
      </c>
      <c r="G19" s="98"/>
      <c r="H19" s="58" t="str">
        <f>IF(OR(D18="",D19=""),"",IF(D18&gt;D19,C18,C19))</f>
        <v/>
      </c>
      <c r="I19" s="145"/>
      <c r="J19" s="225"/>
    </row>
    <row r="20" spans="1:15" ht="20.100000000000001" customHeight="1" thickBot="1" x14ac:dyDescent="0.25">
      <c r="A20" s="222" t="str">
        <f>IF(OR(C20="",C21=""),"",TERRAINS!H13)</f>
        <v/>
      </c>
      <c r="B20" s="98"/>
      <c r="C20" s="47" t="str">
        <f>Poules!Q31</f>
        <v/>
      </c>
      <c r="D20" s="145"/>
      <c r="E20" s="9"/>
      <c r="F20" s="223"/>
      <c r="G20" s="99"/>
      <c r="H20" s="59" t="str">
        <f>IF(OR(D20="",D21=""),"",IF(D20&gt;D21,C20,C21))</f>
        <v/>
      </c>
      <c r="I20" s="146"/>
    </row>
    <row r="21" spans="1:15" ht="20.100000000000001" customHeight="1" thickBot="1" x14ac:dyDescent="0.25">
      <c r="A21" s="223"/>
      <c r="B21" s="92"/>
      <c r="C21" s="48" t="str">
        <f>Poules!Q17</f>
        <v/>
      </c>
      <c r="D21" s="146"/>
    </row>
  </sheetData>
  <sheetProtection formatCells="0"/>
  <mergeCells count="28">
    <mergeCell ref="A1:I1"/>
    <mergeCell ref="A2:I2"/>
    <mergeCell ref="K2:N2"/>
    <mergeCell ref="A4:D4"/>
    <mergeCell ref="F4:I4"/>
    <mergeCell ref="K4:N4"/>
    <mergeCell ref="P4:S4"/>
    <mergeCell ref="A6:A7"/>
    <mergeCell ref="F7:F8"/>
    <mergeCell ref="A8:A9"/>
    <mergeCell ref="J8:J9"/>
    <mergeCell ref="K9:K10"/>
    <mergeCell ref="A10:A11"/>
    <mergeCell ref="J10:J11"/>
    <mergeCell ref="O10:O13"/>
    <mergeCell ref="F11:F12"/>
    <mergeCell ref="F19:F20"/>
    <mergeCell ref="A20:A21"/>
    <mergeCell ref="A12:A13"/>
    <mergeCell ref="P13:P14"/>
    <mergeCell ref="A14:A15"/>
    <mergeCell ref="O14:O17"/>
    <mergeCell ref="F15:F16"/>
    <mergeCell ref="A16:A17"/>
    <mergeCell ref="J16:J17"/>
    <mergeCell ref="K17:K18"/>
    <mergeCell ref="A18:A19"/>
    <mergeCell ref="J18:J19"/>
  </mergeCells>
  <conditionalFormatting sqref="D6">
    <cfRule type="cellIs" dxfId="60" priority="67" operator="lessThan">
      <formula>$D$7</formula>
    </cfRule>
    <cfRule type="cellIs" dxfId="59" priority="68" operator="greaterThan">
      <formula>$D$7</formula>
    </cfRule>
  </conditionalFormatting>
  <conditionalFormatting sqref="D7">
    <cfRule type="cellIs" dxfId="58" priority="65" operator="lessThan">
      <formula>$D$6</formula>
    </cfRule>
    <cfRule type="cellIs" dxfId="57" priority="66" operator="greaterThan">
      <formula>$D$6</formula>
    </cfRule>
  </conditionalFormatting>
  <conditionalFormatting sqref="D8">
    <cfRule type="cellIs" dxfId="56" priority="63" operator="lessThan">
      <formula>$D$9</formula>
    </cfRule>
    <cfRule type="cellIs" dxfId="55" priority="64" operator="greaterThan">
      <formula>$D$9</formula>
    </cfRule>
  </conditionalFormatting>
  <conditionalFormatting sqref="D10">
    <cfRule type="cellIs" dxfId="54" priority="61" operator="lessThan">
      <formula>$D$11</formula>
    </cfRule>
    <cfRule type="cellIs" dxfId="53" priority="62" operator="greaterThan">
      <formula>$D$11</formula>
    </cfRule>
  </conditionalFormatting>
  <conditionalFormatting sqref="D12">
    <cfRule type="cellIs" dxfId="52" priority="59" operator="lessThan">
      <formula>$D$13</formula>
    </cfRule>
    <cfRule type="cellIs" dxfId="51" priority="60" operator="greaterThan">
      <formula>$D$13</formula>
    </cfRule>
  </conditionalFormatting>
  <conditionalFormatting sqref="D14">
    <cfRule type="cellIs" dxfId="50" priority="57" operator="lessThan">
      <formula>$D$15</formula>
    </cfRule>
    <cfRule type="cellIs" dxfId="49" priority="58" operator="greaterThan">
      <formula>$D$15</formula>
    </cfRule>
  </conditionalFormatting>
  <conditionalFormatting sqref="D16">
    <cfRule type="cellIs" dxfId="48" priority="55" operator="lessThan">
      <formula>$D$17</formula>
    </cfRule>
    <cfRule type="cellIs" dxfId="47" priority="56" operator="greaterThan">
      <formula>$D$17</formula>
    </cfRule>
  </conditionalFormatting>
  <conditionalFormatting sqref="D18">
    <cfRule type="cellIs" dxfId="46" priority="53" operator="lessThan">
      <formula>$D$19</formula>
    </cfRule>
    <cfRule type="cellIs" dxfId="45" priority="54" operator="greaterThan">
      <formula>$D$19</formula>
    </cfRule>
  </conditionalFormatting>
  <conditionalFormatting sqref="D20">
    <cfRule type="cellIs" dxfId="44" priority="51" operator="lessThan">
      <formula>$D$21</formula>
    </cfRule>
    <cfRule type="cellIs" dxfId="43" priority="52" operator="greaterThan">
      <formula>$D$21</formula>
    </cfRule>
  </conditionalFormatting>
  <conditionalFormatting sqref="I7">
    <cfRule type="cellIs" dxfId="42" priority="49" operator="lessThan">
      <formula>$I$8</formula>
    </cfRule>
    <cfRule type="cellIs" dxfId="41" priority="50" operator="greaterThan">
      <formula>$I$8</formula>
    </cfRule>
  </conditionalFormatting>
  <conditionalFormatting sqref="N9">
    <cfRule type="cellIs" dxfId="40" priority="41" operator="lessThan">
      <formula>$N$10</formula>
    </cfRule>
    <cfRule type="cellIs" dxfId="39" priority="42" operator="greaterThan">
      <formula>$N$10</formula>
    </cfRule>
  </conditionalFormatting>
  <conditionalFormatting sqref="S13">
    <cfRule type="cellIs" dxfId="38" priority="37" operator="lessThan">
      <formula>$S$14</formula>
    </cfRule>
    <cfRule type="cellIs" dxfId="37" priority="38" operator="greaterThan">
      <formula>$S$14</formula>
    </cfRule>
  </conditionalFormatting>
  <conditionalFormatting sqref="I11">
    <cfRule type="cellIs" dxfId="36" priority="35" operator="lessThan">
      <formula>$I$12</formula>
    </cfRule>
    <cfRule type="cellIs" dxfId="35" priority="36" operator="greaterThan">
      <formula>$I$12</formula>
    </cfRule>
  </conditionalFormatting>
  <conditionalFormatting sqref="I15">
    <cfRule type="cellIs" dxfId="34" priority="33" operator="lessThan">
      <formula>$I$16</formula>
    </cfRule>
    <cfRule type="cellIs" dxfId="33" priority="34" operator="greaterThan">
      <formula>$I$16</formula>
    </cfRule>
  </conditionalFormatting>
  <conditionalFormatting sqref="I19">
    <cfRule type="cellIs" dxfId="32" priority="31" operator="lessThan">
      <formula>$I$20</formula>
    </cfRule>
    <cfRule type="cellIs" dxfId="31" priority="32" operator="greaterThan">
      <formula>$I$20</formula>
    </cfRule>
  </conditionalFormatting>
  <conditionalFormatting sqref="D9">
    <cfRule type="cellIs" dxfId="30" priority="29" operator="lessThan">
      <formula>$D$8</formula>
    </cfRule>
    <cfRule type="cellIs" dxfId="29" priority="30" operator="greaterThan">
      <formula>$D$8</formula>
    </cfRule>
  </conditionalFormatting>
  <conditionalFormatting sqref="D11">
    <cfRule type="cellIs" dxfId="28" priority="27" operator="lessThan">
      <formula>$D$10</formula>
    </cfRule>
    <cfRule type="cellIs" dxfId="27" priority="28" operator="greaterThan">
      <formula>$D$10</formula>
    </cfRule>
  </conditionalFormatting>
  <conditionalFormatting sqref="D13">
    <cfRule type="cellIs" dxfId="26" priority="25" operator="lessThan">
      <formula>$D$12</formula>
    </cfRule>
    <cfRule type="cellIs" dxfId="25" priority="26" operator="greaterThan">
      <formula>$D$12</formula>
    </cfRule>
  </conditionalFormatting>
  <conditionalFormatting sqref="D15">
    <cfRule type="cellIs" dxfId="24" priority="23" operator="lessThan">
      <formula>$D$14</formula>
    </cfRule>
    <cfRule type="cellIs" dxfId="23" priority="24" operator="greaterThan">
      <formula>$D$14</formula>
    </cfRule>
  </conditionalFormatting>
  <conditionalFormatting sqref="D17">
    <cfRule type="cellIs" dxfId="22" priority="21" operator="lessThan">
      <formula>$D$16</formula>
    </cfRule>
    <cfRule type="cellIs" dxfId="21" priority="22" operator="greaterThan">
      <formula>$D$16</formula>
    </cfRule>
  </conditionalFormatting>
  <conditionalFormatting sqref="D19">
    <cfRule type="cellIs" dxfId="20" priority="19" operator="lessThan">
      <formula>$D$18</formula>
    </cfRule>
    <cfRule type="cellIs" dxfId="19" priority="20" operator="greaterThan">
      <formula>$D$18</formula>
    </cfRule>
  </conditionalFormatting>
  <conditionalFormatting sqref="D21">
    <cfRule type="cellIs" dxfId="18" priority="17" operator="lessThan">
      <formula>$D$20</formula>
    </cfRule>
    <cfRule type="cellIs" dxfId="17" priority="18" operator="greaterThan">
      <formula>$D$20</formula>
    </cfRule>
  </conditionalFormatting>
  <conditionalFormatting sqref="I8">
    <cfRule type="cellIs" dxfId="16" priority="15" operator="lessThan">
      <formula>$I$7</formula>
    </cfRule>
    <cfRule type="cellIs" dxfId="15" priority="16" operator="greaterThan">
      <formula>$I$7</formula>
    </cfRule>
  </conditionalFormatting>
  <conditionalFormatting sqref="S14">
    <cfRule type="cellIs" dxfId="14" priority="13" operator="lessThan">
      <formula>$S$13</formula>
    </cfRule>
    <cfRule type="cellIs" dxfId="13" priority="14" operator="greaterThan">
      <formula>$S$13</formula>
    </cfRule>
  </conditionalFormatting>
  <conditionalFormatting sqref="I12">
    <cfRule type="cellIs" dxfId="12" priority="11" operator="lessThan">
      <formula>$I$11</formula>
    </cfRule>
    <cfRule type="cellIs" dxfId="11" priority="12" operator="greaterThan">
      <formula>$I$11</formula>
    </cfRule>
  </conditionalFormatting>
  <conditionalFormatting sqref="I16">
    <cfRule type="cellIs" dxfId="10" priority="9" operator="lessThan">
      <formula>$I$15</formula>
    </cfRule>
    <cfRule type="cellIs" dxfId="9" priority="10" operator="greaterThan">
      <formula>$I$15</formula>
    </cfRule>
  </conditionalFormatting>
  <conditionalFormatting sqref="I20">
    <cfRule type="cellIs" dxfId="8" priority="7" operator="lessThan">
      <formula>$I$19</formula>
    </cfRule>
    <cfRule type="cellIs" dxfId="7" priority="8" operator="greaterThan">
      <formula>$I$19</formula>
    </cfRule>
  </conditionalFormatting>
  <conditionalFormatting sqref="N10">
    <cfRule type="cellIs" dxfId="6" priority="5" operator="lessThan">
      <formula>$N$9</formula>
    </cfRule>
    <cfRule type="cellIs" dxfId="5" priority="6" operator="greaterThan">
      <formula>$N$9</formula>
    </cfRule>
  </conditionalFormatting>
  <conditionalFormatting sqref="N17">
    <cfRule type="cellIs" dxfId="4" priority="3" operator="lessThan">
      <formula>$N$18</formula>
    </cfRule>
    <cfRule type="cellIs" dxfId="3" priority="4" operator="greaterThan">
      <formula>$N$18</formula>
    </cfRule>
  </conditionalFormatting>
  <conditionalFormatting sqref="N18">
    <cfRule type="cellIs" dxfId="2" priority="1" operator="lessThan">
      <formula>$N$17</formula>
    </cfRule>
    <cfRule type="cellIs" dxfId="1" priority="2" operator="greaterThan">
      <formula>$N$17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C3:J35"/>
  <sheetViews>
    <sheetView workbookViewId="0">
      <selection activeCell="M7" sqref="M7"/>
    </sheetView>
  </sheetViews>
  <sheetFormatPr defaultColWidth="11.42578125" defaultRowHeight="12.75" x14ac:dyDescent="0.2"/>
  <sheetData>
    <row r="3" spans="3:10" x14ac:dyDescent="0.2">
      <c r="C3" s="176" t="str">
        <f>'F1'!C5</f>
        <v>Noms</v>
      </c>
      <c r="D3" s="177"/>
      <c r="E3" s="69" t="s">
        <v>19</v>
      </c>
      <c r="F3" s="69" t="s">
        <v>20</v>
      </c>
      <c r="G3" s="69" t="s">
        <v>21</v>
      </c>
      <c r="H3" s="71" t="s">
        <v>23</v>
      </c>
      <c r="I3" s="71" t="s">
        <v>22</v>
      </c>
      <c r="J3" s="71" t="s">
        <v>24</v>
      </c>
    </row>
    <row r="4" spans="3:10" ht="15.75" x14ac:dyDescent="0.2">
      <c r="C4" s="238" t="str">
        <f>'F1'!I6</f>
        <v>Coeuret</v>
      </c>
      <c r="D4" s="239"/>
      <c r="E4" s="70">
        <v>1</v>
      </c>
      <c r="F4" s="70">
        <v>3</v>
      </c>
      <c r="G4" s="70"/>
      <c r="H4" s="70">
        <v>4</v>
      </c>
      <c r="I4" s="70">
        <v>2</v>
      </c>
      <c r="J4" s="70">
        <v>5</v>
      </c>
    </row>
    <row r="5" spans="3:10" ht="15.75" x14ac:dyDescent="0.2">
      <c r="C5" s="238" t="str">
        <f>'F1'!I7</f>
        <v>Bazin</v>
      </c>
      <c r="D5" s="239"/>
      <c r="E5" s="70">
        <v>1</v>
      </c>
      <c r="F5" s="70">
        <v>4</v>
      </c>
      <c r="G5" s="70"/>
      <c r="H5" s="70"/>
      <c r="I5" s="70"/>
      <c r="J5" s="70"/>
    </row>
    <row r="6" spans="3:10" ht="15.75" x14ac:dyDescent="0.2">
      <c r="C6" s="238" t="str">
        <f>'F1'!I8</f>
        <v>Michel</v>
      </c>
      <c r="D6" s="239"/>
      <c r="E6" s="70">
        <v>2</v>
      </c>
      <c r="F6" s="70">
        <v>3</v>
      </c>
      <c r="G6" s="70">
        <v>5</v>
      </c>
      <c r="H6" s="70">
        <v>6</v>
      </c>
      <c r="I6" s="70">
        <v>1</v>
      </c>
      <c r="J6" s="70"/>
    </row>
    <row r="7" spans="3:10" ht="15.75" x14ac:dyDescent="0.2">
      <c r="C7" s="238" t="str">
        <f>'F1'!I9</f>
        <v>LEROUX</v>
      </c>
      <c r="D7" s="239"/>
      <c r="E7" s="70">
        <v>2</v>
      </c>
      <c r="F7" s="70">
        <v>4</v>
      </c>
      <c r="G7" s="70">
        <v>5</v>
      </c>
      <c r="H7" s="70"/>
      <c r="I7" s="70"/>
      <c r="J7" s="70"/>
    </row>
    <row r="8" spans="3:10" ht="15.75" x14ac:dyDescent="0.2">
      <c r="C8" s="238" t="str">
        <f>'F1'!I10</f>
        <v>Gallier</v>
      </c>
      <c r="D8" s="239"/>
      <c r="E8" s="70">
        <v>3</v>
      </c>
      <c r="F8" s="70">
        <v>1</v>
      </c>
      <c r="G8" s="70"/>
      <c r="H8" s="70">
        <v>7</v>
      </c>
      <c r="I8" s="70">
        <v>4</v>
      </c>
      <c r="J8" s="70">
        <v>2</v>
      </c>
    </row>
    <row r="9" spans="3:10" ht="15.75" x14ac:dyDescent="0.2">
      <c r="C9" s="238" t="str">
        <f>'F1'!I11</f>
        <v>Cornet</v>
      </c>
      <c r="D9" s="239"/>
      <c r="E9" s="70">
        <v>3</v>
      </c>
      <c r="F9" s="70">
        <v>2</v>
      </c>
      <c r="G9" s="70">
        <v>7</v>
      </c>
      <c r="H9" s="70"/>
      <c r="I9" s="70"/>
      <c r="J9" s="70"/>
    </row>
    <row r="10" spans="3:10" ht="15.75" x14ac:dyDescent="0.2">
      <c r="C10" s="238" t="str">
        <f>'F1'!I12</f>
        <v>Geslin</v>
      </c>
      <c r="D10" s="239"/>
      <c r="E10" s="70">
        <v>4</v>
      </c>
      <c r="F10" s="70">
        <v>1</v>
      </c>
      <c r="G10" s="70">
        <v>7</v>
      </c>
      <c r="H10" s="70">
        <v>2</v>
      </c>
      <c r="I10" s="70">
        <v>3</v>
      </c>
      <c r="J10" s="70"/>
    </row>
    <row r="11" spans="3:10" ht="15.75" x14ac:dyDescent="0.2">
      <c r="C11" s="238" t="str">
        <f>'F1'!I13</f>
        <v>Zahi</v>
      </c>
      <c r="D11" s="239"/>
      <c r="E11" s="70">
        <v>4</v>
      </c>
      <c r="F11" s="70">
        <v>2</v>
      </c>
      <c r="G11" s="70"/>
      <c r="H11" s="70"/>
      <c r="I11" s="70"/>
      <c r="J11" s="70"/>
    </row>
    <row r="12" spans="3:10" ht="15.75" x14ac:dyDescent="0.2">
      <c r="C12" s="238" t="str">
        <f>'F1'!I14</f>
        <v>Parmentier</v>
      </c>
      <c r="D12" s="239"/>
      <c r="E12" s="70">
        <v>5</v>
      </c>
      <c r="F12" s="70">
        <v>8</v>
      </c>
      <c r="G12" s="70"/>
      <c r="H12" s="70"/>
      <c r="I12" s="70"/>
      <c r="J12" s="70"/>
    </row>
    <row r="13" spans="3:10" ht="15.75" x14ac:dyDescent="0.2">
      <c r="C13" s="238" t="str">
        <f>'F1'!I15</f>
        <v>Vallée</v>
      </c>
      <c r="D13" s="239"/>
      <c r="E13" s="70">
        <v>5</v>
      </c>
      <c r="F13" s="70">
        <v>7</v>
      </c>
      <c r="G13" s="70">
        <v>1</v>
      </c>
      <c r="H13" s="70">
        <v>8</v>
      </c>
      <c r="I13" s="70">
        <v>4</v>
      </c>
      <c r="J13" s="70"/>
    </row>
    <row r="14" spans="3:10" ht="15.75" x14ac:dyDescent="0.2">
      <c r="C14" s="238" t="str">
        <f>'F1'!I16</f>
        <v>ABDEL</v>
      </c>
      <c r="D14" s="239"/>
      <c r="E14" s="70">
        <v>6</v>
      </c>
      <c r="F14" s="70">
        <v>8</v>
      </c>
      <c r="G14" s="70">
        <v>1</v>
      </c>
      <c r="H14" s="70"/>
      <c r="I14" s="70"/>
      <c r="J14" s="70"/>
    </row>
    <row r="15" spans="3:10" ht="15.75" x14ac:dyDescent="0.2">
      <c r="C15" s="238" t="str">
        <f>'F1'!I17</f>
        <v>Géraud</v>
      </c>
      <c r="D15" s="239"/>
      <c r="E15" s="70">
        <v>6</v>
      </c>
      <c r="F15" s="70">
        <v>7</v>
      </c>
      <c r="G15" s="70"/>
      <c r="H15" s="70">
        <v>3</v>
      </c>
      <c r="I15" s="70">
        <v>2</v>
      </c>
      <c r="J15" s="70"/>
    </row>
    <row r="16" spans="3:10" ht="15.75" x14ac:dyDescent="0.2">
      <c r="C16" s="238" t="str">
        <f>'F1'!I18</f>
        <v>Morel</v>
      </c>
      <c r="D16" s="239"/>
      <c r="E16" s="70">
        <v>7</v>
      </c>
      <c r="F16" s="70">
        <v>5</v>
      </c>
      <c r="G16" s="70"/>
      <c r="H16" s="70">
        <v>6</v>
      </c>
      <c r="I16" s="70">
        <v>1</v>
      </c>
      <c r="J16" s="70">
        <v>2</v>
      </c>
    </row>
    <row r="17" spans="3:10" ht="15.75" x14ac:dyDescent="0.2">
      <c r="C17" s="238" t="str">
        <f>'F1'!I19</f>
        <v>Bescou</v>
      </c>
      <c r="D17" s="239"/>
      <c r="E17" s="70">
        <v>7</v>
      </c>
      <c r="F17" s="70">
        <v>6</v>
      </c>
      <c r="G17" s="70">
        <v>3</v>
      </c>
      <c r="H17" s="70">
        <v>4</v>
      </c>
      <c r="I17" s="70">
        <v>2</v>
      </c>
      <c r="J17" s="70"/>
    </row>
    <row r="18" spans="3:10" ht="15.75" x14ac:dyDescent="0.2">
      <c r="C18" s="238" t="str">
        <f>'F1'!I20</f>
        <v>Fontbonne</v>
      </c>
      <c r="D18" s="239"/>
      <c r="E18" s="70">
        <v>8</v>
      </c>
      <c r="F18" s="70">
        <v>6</v>
      </c>
      <c r="G18" s="70"/>
      <c r="H18" s="70"/>
      <c r="I18" s="70"/>
      <c r="J18" s="70"/>
    </row>
    <row r="19" spans="3:10" ht="15.75" x14ac:dyDescent="0.2">
      <c r="C19" s="238" t="str">
        <f>'F1'!I21</f>
        <v>Caetano</v>
      </c>
      <c r="D19" s="239"/>
      <c r="E19" s="70">
        <v>8</v>
      </c>
      <c r="F19" s="70">
        <v>5</v>
      </c>
      <c r="G19" s="70">
        <v>3</v>
      </c>
      <c r="H19" s="70"/>
      <c r="I19" s="70"/>
      <c r="J19" s="70"/>
    </row>
    <row r="20" spans="3:10" ht="15.75" x14ac:dyDescent="0.2">
      <c r="C20" s="238" t="str">
        <f>'F1'!I22</f>
        <v>Kappa</v>
      </c>
      <c r="D20" s="239"/>
      <c r="E20" s="70">
        <v>9</v>
      </c>
      <c r="F20" s="70">
        <v>11</v>
      </c>
      <c r="G20" s="70">
        <v>13</v>
      </c>
      <c r="H20" s="70">
        <v>3</v>
      </c>
      <c r="I20" s="70">
        <v>2</v>
      </c>
      <c r="J20" s="70">
        <v>5</v>
      </c>
    </row>
    <row r="21" spans="3:10" ht="15.75" x14ac:dyDescent="0.2">
      <c r="C21" s="238" t="str">
        <f>'F1'!I23</f>
        <v>Marco</v>
      </c>
      <c r="D21" s="239"/>
      <c r="E21" s="70">
        <v>9</v>
      </c>
      <c r="F21" s="70">
        <v>12</v>
      </c>
      <c r="G21" s="70">
        <v>13</v>
      </c>
      <c r="H21" s="70"/>
      <c r="I21" s="70"/>
      <c r="J21" s="70"/>
    </row>
    <row r="22" spans="3:10" ht="15.75" x14ac:dyDescent="0.2">
      <c r="C22" s="238" t="str">
        <f>'F1'!I24</f>
        <v>Dauvel</v>
      </c>
      <c r="D22" s="239"/>
      <c r="E22" s="70">
        <v>10</v>
      </c>
      <c r="F22" s="70">
        <v>12</v>
      </c>
      <c r="G22" s="70"/>
      <c r="H22" s="70"/>
      <c r="I22" s="70"/>
      <c r="J22" s="70"/>
    </row>
    <row r="23" spans="3:10" ht="15.75" x14ac:dyDescent="0.2">
      <c r="C23" s="238" t="str">
        <f>'F1'!I25</f>
        <v>Neel</v>
      </c>
      <c r="D23" s="239"/>
      <c r="E23" s="70">
        <v>10</v>
      </c>
      <c r="F23" s="70">
        <v>11</v>
      </c>
      <c r="G23" s="70"/>
      <c r="H23" s="70">
        <v>5</v>
      </c>
      <c r="I23" s="70">
        <v>1</v>
      </c>
      <c r="J23" s="70">
        <v>2</v>
      </c>
    </row>
    <row r="24" spans="3:10" ht="15.75" x14ac:dyDescent="0.2">
      <c r="C24" s="238" t="str">
        <f>'F1'!I26</f>
        <v>Lucas D</v>
      </c>
      <c r="D24" s="239"/>
      <c r="E24" s="70">
        <v>11</v>
      </c>
      <c r="F24" s="70">
        <v>9</v>
      </c>
      <c r="G24" s="70"/>
      <c r="H24" s="70">
        <v>8</v>
      </c>
      <c r="I24" s="70">
        <v>4</v>
      </c>
      <c r="J24" s="70">
        <v>2</v>
      </c>
    </row>
    <row r="25" spans="3:10" ht="15.75" x14ac:dyDescent="0.2">
      <c r="C25" s="238" t="str">
        <f>'F1'!I27</f>
        <v>Meunier</v>
      </c>
      <c r="D25" s="239"/>
      <c r="E25" s="70">
        <v>11</v>
      </c>
      <c r="F25" s="70">
        <v>10</v>
      </c>
      <c r="G25" s="70"/>
      <c r="H25" s="70"/>
      <c r="I25" s="70"/>
      <c r="J25" s="70"/>
    </row>
    <row r="26" spans="3:10" ht="15.75" x14ac:dyDescent="0.2">
      <c r="C26" s="238" t="str">
        <f>'F1'!I28</f>
        <v>Paplorey</v>
      </c>
      <c r="D26" s="239"/>
      <c r="E26" s="70">
        <v>12</v>
      </c>
      <c r="F26" s="70">
        <v>9</v>
      </c>
      <c r="G26" s="70">
        <v>15</v>
      </c>
      <c r="H26" s="70">
        <v>1</v>
      </c>
      <c r="I26" s="70">
        <v>3</v>
      </c>
      <c r="J26" s="70"/>
    </row>
    <row r="27" spans="3:10" ht="15.75" x14ac:dyDescent="0.2">
      <c r="C27" s="238" t="str">
        <f>'F1'!I29</f>
        <v>Volta</v>
      </c>
      <c r="D27" s="239"/>
      <c r="E27" s="70">
        <v>12</v>
      </c>
      <c r="F27" s="70">
        <v>10</v>
      </c>
      <c r="G27" s="70">
        <v>15</v>
      </c>
      <c r="H27" s="70"/>
      <c r="I27" s="70"/>
      <c r="J27" s="70"/>
    </row>
    <row r="28" spans="3:10" ht="15.75" x14ac:dyDescent="0.2">
      <c r="C28" s="238" t="str">
        <f>'F1'!I30</f>
        <v>Leseigneur</v>
      </c>
      <c r="D28" s="239"/>
      <c r="E28" s="70">
        <v>13</v>
      </c>
      <c r="F28" s="70">
        <v>15</v>
      </c>
      <c r="G28" s="70"/>
      <c r="H28" s="70">
        <v>2</v>
      </c>
      <c r="I28" s="70">
        <v>3</v>
      </c>
      <c r="J28" s="70">
        <v>5</v>
      </c>
    </row>
    <row r="29" spans="3:10" ht="15.75" x14ac:dyDescent="0.2">
      <c r="C29" s="238" t="str">
        <f>'F1'!I31</f>
        <v>Henri</v>
      </c>
      <c r="D29" s="239"/>
      <c r="E29" s="70">
        <v>13</v>
      </c>
      <c r="F29" s="70">
        <v>16</v>
      </c>
      <c r="G29" s="70"/>
      <c r="H29" s="70"/>
      <c r="I29" s="70"/>
      <c r="J29" s="70"/>
    </row>
    <row r="30" spans="3:10" ht="15.75" x14ac:dyDescent="0.2">
      <c r="C30" s="238" t="str">
        <f>'F1'!I32</f>
        <v>Sanguin</v>
      </c>
      <c r="D30" s="239"/>
      <c r="E30" s="70">
        <v>14</v>
      </c>
      <c r="F30" s="70">
        <v>15</v>
      </c>
      <c r="G30" s="70">
        <v>9</v>
      </c>
      <c r="H30" s="70">
        <v>7</v>
      </c>
      <c r="I30" s="70">
        <v>4</v>
      </c>
      <c r="J30" s="70"/>
    </row>
    <row r="31" spans="3:10" ht="15.75" x14ac:dyDescent="0.2">
      <c r="C31" s="238" t="str">
        <f>'F1'!I33</f>
        <v>Jumel</v>
      </c>
      <c r="D31" s="239"/>
      <c r="E31" s="70">
        <v>14</v>
      </c>
      <c r="F31" s="70">
        <v>16</v>
      </c>
      <c r="G31" s="70">
        <v>9</v>
      </c>
      <c r="H31" s="70"/>
      <c r="I31" s="70"/>
      <c r="J31" s="70"/>
    </row>
    <row r="32" spans="3:10" ht="15.75" x14ac:dyDescent="0.2">
      <c r="C32" s="238" t="str">
        <f>'F1'!I34</f>
        <v>AVISSE d</v>
      </c>
      <c r="D32" s="239"/>
      <c r="E32" s="70">
        <v>15</v>
      </c>
      <c r="F32" s="70">
        <v>14</v>
      </c>
      <c r="G32" s="70"/>
      <c r="H32" s="70"/>
      <c r="I32" s="70"/>
      <c r="J32" s="70"/>
    </row>
    <row r="33" spans="3:10" ht="15.75" x14ac:dyDescent="0.2">
      <c r="C33" s="238" t="str">
        <f>'F1'!I35</f>
        <v>Lucas T</v>
      </c>
      <c r="D33" s="239"/>
      <c r="E33" s="70">
        <v>15</v>
      </c>
      <c r="F33" s="70">
        <v>13</v>
      </c>
      <c r="G33" s="70"/>
      <c r="H33" s="70">
        <v>1</v>
      </c>
      <c r="I33" s="70">
        <v>3</v>
      </c>
      <c r="J33" s="70">
        <v>5</v>
      </c>
    </row>
    <row r="34" spans="3:10" ht="15.75" x14ac:dyDescent="0.2">
      <c r="C34" s="238" t="str">
        <f>'F1'!I36</f>
        <v>AVISSE b</v>
      </c>
      <c r="D34" s="239"/>
      <c r="E34" s="70">
        <v>16</v>
      </c>
      <c r="F34" s="70">
        <v>13</v>
      </c>
      <c r="G34" s="70">
        <v>11</v>
      </c>
      <c r="H34" s="70">
        <v>5</v>
      </c>
      <c r="I34" s="70">
        <v>1</v>
      </c>
      <c r="J34" s="70"/>
    </row>
    <row r="35" spans="3:10" ht="15.75" x14ac:dyDescent="0.2">
      <c r="C35" s="238" t="str">
        <f>'F1'!I37</f>
        <v>Valéry</v>
      </c>
      <c r="D35" s="239"/>
      <c r="E35" s="70">
        <v>16</v>
      </c>
      <c r="F35" s="70">
        <v>14</v>
      </c>
      <c r="G35" s="70">
        <v>11</v>
      </c>
      <c r="H35" s="70"/>
      <c r="I35" s="70"/>
      <c r="J35" s="70"/>
    </row>
  </sheetData>
  <mergeCells count="33">
    <mergeCell ref="C14:D14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33:D33"/>
    <mergeCell ref="C34:D34"/>
    <mergeCell ref="C35:D35"/>
    <mergeCell ref="C27:D27"/>
    <mergeCell ref="C28:D28"/>
    <mergeCell ref="C29:D29"/>
    <mergeCell ref="C30:D30"/>
    <mergeCell ref="C31:D31"/>
    <mergeCell ref="C32:D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4</vt:i4>
      </vt:variant>
    </vt:vector>
  </HeadingPairs>
  <TitlesOfParts>
    <vt:vector size="9" baseType="lpstr">
      <vt:lpstr>F1</vt:lpstr>
      <vt:lpstr>Tirage</vt:lpstr>
      <vt:lpstr>Poules</vt:lpstr>
      <vt:lpstr>PARTIES FINALES</vt:lpstr>
      <vt:lpstr>TERRAINS</vt:lpstr>
      <vt:lpstr>doublons</vt:lpstr>
      <vt:lpstr>Equipes</vt:lpstr>
      <vt:lpstr>Noms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Cornet</dc:creator>
  <cp:lastModifiedBy>Bart Strubbe</cp:lastModifiedBy>
  <cp:lastPrinted>2015-05-20T08:23:53Z</cp:lastPrinted>
  <dcterms:created xsi:type="dcterms:W3CDTF">2011-11-07T12:23:51Z</dcterms:created>
  <dcterms:modified xsi:type="dcterms:W3CDTF">2024-06-03T16:30:20Z</dcterms:modified>
</cp:coreProperties>
</file>