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22C0D758-7022-4C22-9BB0-1A8E38B09EFC}" xr6:coauthVersionLast="47" xr6:coauthVersionMax="47" xr10:uidLastSave="{00000000-0000-0000-0000-000000000000}"/>
  <bookViews>
    <workbookView xWindow="-120" yWindow="-120" windowWidth="29040" windowHeight="15990" xr2:uid="{D3565C5C-DD21-4ECC-BCD7-40E31EF0BEF2}"/>
  </bookViews>
  <sheets>
    <sheet name="Feuil1" sheetId="1" r:id="rId1"/>
  </sheets>
  <definedNames>
    <definedName name="TotalGains">Feuil1!$M$2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S3" i="1" l="1"/>
  <c r="S4" i="1"/>
  <c r="S5" i="1"/>
  <c r="S6" i="1"/>
  <c r="S7" i="1"/>
  <c r="S8" i="1"/>
  <c r="S2" i="1"/>
  <c r="R3" i="1"/>
  <c r="R4" i="1"/>
  <c r="R5" i="1"/>
  <c r="R6" i="1"/>
  <c r="R7" i="1"/>
  <c r="R8" i="1"/>
  <c r="R2" i="1"/>
  <c r="G10" i="1"/>
  <c r="G7" i="1"/>
  <c r="G6" i="1"/>
  <c r="D3" i="1"/>
  <c r="F3" i="1" s="1"/>
  <c r="G3" i="1" s="1"/>
  <c r="H3" i="1" l="1"/>
  <c r="D4" i="1" s="1"/>
  <c r="F4" i="1" l="1"/>
  <c r="G4" i="1" s="1"/>
  <c r="H4" i="1" l="1"/>
  <c r="D5" i="1" s="1"/>
  <c r="F5" i="1" l="1"/>
  <c r="G5" i="1" s="1"/>
  <c r="K6" i="1" s="1"/>
  <c r="H5" i="1" l="1"/>
  <c r="D6" i="1" s="1"/>
  <c r="H6" i="1" l="1"/>
  <c r="D7" i="1" s="1"/>
  <c r="F6" i="1"/>
  <c r="H7" i="1" l="1"/>
  <c r="D8" i="1" s="1"/>
  <c r="F7" i="1"/>
  <c r="F8" i="1" l="1"/>
  <c r="G8" i="1" s="1"/>
  <c r="H8" i="1" l="1"/>
  <c r="D9" i="1" s="1"/>
  <c r="F9" i="1" l="1"/>
  <c r="G9" i="1" s="1"/>
  <c r="K10" i="1" s="1"/>
  <c r="M2" i="1" l="1"/>
  <c r="H9" i="1"/>
  <c r="D10" i="1" s="1"/>
  <c r="T5" i="1" l="1"/>
  <c r="W5" i="1" s="1"/>
  <c r="T4" i="1"/>
  <c r="T7" i="1"/>
  <c r="T6" i="1"/>
  <c r="T3" i="1"/>
  <c r="T8" i="1"/>
  <c r="T2" i="1"/>
  <c r="H10" i="1"/>
  <c r="F10" i="1"/>
  <c r="W3" i="1" l="1"/>
  <c r="W4" i="1"/>
  <c r="W2" i="1"/>
  <c r="W7" i="1" l="1"/>
</calcChain>
</file>

<file path=xl/sharedStrings.xml><?xml version="1.0" encoding="utf-8"?>
<sst xmlns="http://schemas.openxmlformats.org/spreadsheetml/2006/main" count="34" uniqueCount="22">
  <si>
    <t>Date
Opération</t>
  </si>
  <si>
    <t>Période
Début</t>
  </si>
  <si>
    <t>Période
Fin</t>
  </si>
  <si>
    <t>Capital
Initial</t>
  </si>
  <si>
    <t>Rendement
Semaine</t>
  </si>
  <si>
    <t>Taux
Plan</t>
  </si>
  <si>
    <t>Gains
Semaine</t>
  </si>
  <si>
    <t>Capital
Final</t>
  </si>
  <si>
    <t>Apport
Supplémentaire</t>
  </si>
  <si>
    <t>Nom</t>
  </si>
  <si>
    <t>Total gains mois</t>
  </si>
  <si>
    <t>Total gains</t>
  </si>
  <si>
    <t>A</t>
  </si>
  <si>
    <t>06/05/2024</t>
  </si>
  <si>
    <t>Y</t>
  </si>
  <si>
    <t>Date</t>
  </si>
  <si>
    <t>Gains</t>
  </si>
  <si>
    <t>M</t>
  </si>
  <si>
    <t>AR</t>
  </si>
  <si>
    <t>Montant
Investis</t>
  </si>
  <si>
    <t>Capital
investis</t>
  </si>
  <si>
    <t>%
personne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</si>
</sst>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_€"/>
    <numFmt numFmtId="165" formatCode="dddd\,\ dd/mm/yyyy"/>
    <numFmt numFmtId="166" formatCode="ddd\,\ dd/mm/yyyy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0"/>
      <color theme="1"/>
      <name val="Lato"/>
      <family val="2"/>
    </font>
    <font>
      <sz val="10"/>
      <color theme="1"/>
      <name val="Lato"/>
      <family val="2"/>
    </font>
  </fonts>
  <fills count="8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6699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8">
    <xf numFmtId="0" fontId="0" fillId="0" borderId="0" xfId="0"/>
    <xf numFmtId="0" fontId="3" fillId="2" borderId="0" xfId="0" applyFont="1" applyFill="1" applyAlignment="1">
      <alignment horizontal="center" vertical="center" wrapText="1"/>
    </xf>
    <xf numFmtId="164" fontId="0" fillId="0" borderId="1" xfId="0" applyNumberFormat="1" applyBorder="1" applyAlignment="1">
      <alignment vertical="center"/>
    </xf>
    <xf numFmtId="0" fontId="0" fillId="0" borderId="1" xfId="0" applyBorder="1" applyAlignment="1">
      <alignment vertical="center"/>
    </xf>
    <xf numFmtId="9" fontId="0" fillId="0" borderId="1" xfId="1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3" fillId="3" borderId="0" xfId="0" applyNumberFormat="1" applyFont="1" applyFill="1" applyAlignment="1">
      <alignment horizontal="center" wrapText="1"/>
    </xf>
    <xf numFmtId="10" fontId="0" fillId="0" borderId="1" xfId="1" applyNumberFormat="1" applyFont="1" applyBorder="1" applyAlignment="1">
      <alignment vertical="center"/>
    </xf>
    <xf numFmtId="164" fontId="0" fillId="0" borderId="1" xfId="0" applyNumberFormat="1" applyBorder="1" applyAlignment="1">
      <alignment horizontal="center" vertical="center"/>
    </xf>
    <xf numFmtId="2" fontId="3" fillId="3" borderId="0" xfId="0" applyNumberFormat="1" applyFont="1" applyFill="1" applyAlignment="1">
      <alignment horizontal="center" vertical="center" wrapText="1"/>
    </xf>
    <xf numFmtId="10" fontId="0" fillId="0" borderId="1" xfId="0" applyNumberFormat="1" applyBorder="1" applyAlignment="1">
      <alignment vertical="center"/>
    </xf>
    <xf numFmtId="0" fontId="0" fillId="0" borderId="1" xfId="0" applyBorder="1"/>
    <xf numFmtId="0" fontId="3" fillId="4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 wrapText="1"/>
    </xf>
    <xf numFmtId="165" fontId="4" fillId="0" borderId="3" xfId="0" applyNumberFormat="1" applyFont="1" applyBorder="1" applyAlignment="1">
      <alignment horizontal="left"/>
    </xf>
    <xf numFmtId="165" fontId="4" fillId="0" borderId="3" xfId="0" applyNumberFormat="1" applyFont="1" applyBorder="1" applyAlignment="1">
      <alignment horizontal="center" vertical="center"/>
    </xf>
    <xf numFmtId="164" fontId="4" fillId="0" borderId="3" xfId="0" applyNumberFormat="1" applyFont="1" applyBorder="1"/>
    <xf numFmtId="0" fontId="4" fillId="0" borderId="3" xfId="0" applyFont="1" applyBorder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166" fontId="2" fillId="5" borderId="0" xfId="0" applyNumberFormat="1" applyFont="1" applyFill="1" applyAlignment="1">
      <alignment horizontal="center" vertical="center" wrapText="1"/>
    </xf>
    <xf numFmtId="166" fontId="0" fillId="0" borderId="1" xfId="0" applyNumberFormat="1" applyBorder="1" applyAlignment="1">
      <alignment horizontal="center" vertical="center"/>
    </xf>
    <xf numFmtId="166" fontId="0" fillId="0" borderId="1" xfId="0" applyNumberFormat="1" applyBorder="1"/>
    <xf numFmtId="166" fontId="0" fillId="0" borderId="0" xfId="0" applyNumberFormat="1"/>
    <xf numFmtId="164" fontId="4" fillId="6" borderId="3" xfId="0" applyNumberFormat="1" applyFont="1" applyFill="1" applyBorder="1" applyAlignment="1">
      <alignment horizontal="center" vertical="center"/>
    </xf>
    <xf numFmtId="166" fontId="0" fillId="7" borderId="1" xfId="0" applyNumberFormat="1" applyFill="1" applyBorder="1" applyAlignment="1">
      <alignment horizontal="center" vertical="center"/>
    </xf>
  </cellXfs>
  <cellStyles count="2">
    <cellStyle name="Procent" xfId="1" builtinId="5"/>
    <cellStyle name="Standaard" xfId="0" builtinId="0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a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5A614D-F5E2-4E7C-A9C9-960563440FDD}">
  <dimension ref="A1:W10"/>
  <sheetViews>
    <sheetView tabSelected="1" zoomScale="80" zoomScaleNormal="80" workbookViewId="0">
      <selection activeCell="B4" sqref="B4"/>
    </sheetView>
  </sheetViews>
  <sheetFormatPr defaultColWidth="11.42578125" defaultRowHeight="15" x14ac:dyDescent="0.25"/>
  <cols>
    <col min="1" max="1" width="15.85546875" style="25" bestFit="1" customWidth="1"/>
    <col min="2" max="3" width="15" style="25" bestFit="1" customWidth="1"/>
    <col min="12" max="12" width="6.140625" customWidth="1"/>
    <col min="14" max="14" width="5.7109375" customWidth="1"/>
    <col min="15" max="15" width="21.7109375" bestFit="1" customWidth="1"/>
    <col min="21" max="21" width="4.7109375" customWidth="1"/>
  </cols>
  <sheetData>
    <row r="1" spans="1:23" ht="47.25" x14ac:dyDescent="0.25">
      <c r="A1" s="22" t="s">
        <v>0</v>
      </c>
      <c r="B1" s="22" t="s">
        <v>1</v>
      </c>
      <c r="C1" s="22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M1" s="1" t="s">
        <v>11</v>
      </c>
      <c r="O1" s="13" t="s">
        <v>15</v>
      </c>
      <c r="P1" s="13" t="s">
        <v>9</v>
      </c>
      <c r="Q1" s="14" t="s">
        <v>19</v>
      </c>
      <c r="R1" s="14" t="s">
        <v>20</v>
      </c>
      <c r="S1" s="14" t="s">
        <v>21</v>
      </c>
      <c r="T1" s="14" t="s">
        <v>16</v>
      </c>
      <c r="V1" s="13" t="s">
        <v>9</v>
      </c>
      <c r="W1" s="14" t="s">
        <v>16</v>
      </c>
    </row>
    <row r="2" spans="1:23" ht="16.5" x14ac:dyDescent="0.35">
      <c r="A2" s="23">
        <v>45383</v>
      </c>
      <c r="B2" s="23"/>
      <c r="C2" s="23"/>
      <c r="D2" s="2"/>
      <c r="E2" s="3"/>
      <c r="F2" s="4"/>
      <c r="G2" s="2"/>
      <c r="H2" s="2"/>
      <c r="I2" s="2">
        <v>100</v>
      </c>
      <c r="J2" s="5" t="s">
        <v>12</v>
      </c>
      <c r="K2" s="6"/>
      <c r="M2" s="7">
        <f>SUM(K3:K10)</f>
        <v>44.376030305787182</v>
      </c>
      <c r="O2" s="15">
        <v>45383</v>
      </c>
      <c r="P2" s="16" t="s">
        <v>12</v>
      </c>
      <c r="Q2" s="17">
        <v>100</v>
      </c>
      <c r="R2" s="17">
        <f>SUMIFS($Q2:$Q$2, $P2:$P$2, $P2)</f>
        <v>100</v>
      </c>
      <c r="S2" s="26">
        <f>$R2 / SUM($Q$2:Q2) * 100</f>
        <v>100</v>
      </c>
      <c r="T2" s="18">
        <f t="shared" ref="T2:T8" si="0">$S2 / 100 * TotalGains</f>
        <v>44.376030305787182</v>
      </c>
      <c r="V2" s="20" t="s">
        <v>12</v>
      </c>
      <c r="W2" s="21">
        <f>SUMIFS($T$2:$T$8, $P$2:$P$8, $P2)</f>
        <v>82.530563654145283</v>
      </c>
    </row>
    <row r="3" spans="1:23" ht="16.5" x14ac:dyDescent="0.35">
      <c r="A3" s="23">
        <v>45390</v>
      </c>
      <c r="B3" s="23">
        <v>45387</v>
      </c>
      <c r="C3" s="23">
        <v>45394</v>
      </c>
      <c r="D3" s="2">
        <f t="shared" ref="D3:D10" si="1">H2+I2</f>
        <v>100</v>
      </c>
      <c r="E3" s="8">
        <v>5.3999999999999999E-2</v>
      </c>
      <c r="F3" s="4">
        <f>IF($D3&gt;=100,IF($D3&lt;=500,60%,IF($D3&lt;=3000,65%,IF($D3&lt;=5000,70%,75%))),"")</f>
        <v>0.6</v>
      </c>
      <c r="G3" s="2">
        <f t="shared" ref="G3:G6" si="2">IF(E3&lt;&gt;0, D3*$F3*$E3,0)</f>
        <v>3.2399999999999998</v>
      </c>
      <c r="H3" s="2">
        <f>$D3+$G3</f>
        <v>103.24</v>
      </c>
      <c r="I3" s="2"/>
      <c r="J3" s="9"/>
      <c r="K3" s="6"/>
      <c r="O3" s="15">
        <v>45418</v>
      </c>
      <c r="P3" s="16" t="s">
        <v>14</v>
      </c>
      <c r="Q3" s="17">
        <v>340.41</v>
      </c>
      <c r="R3" s="17">
        <f>SUMIFS($Q$2:$Q3, $P$2:$P3, $P3)</f>
        <v>340.41</v>
      </c>
      <c r="S3" s="26">
        <f>$R3 / SUM($Q$2:Q3) * 100</f>
        <v>77.293885243296018</v>
      </c>
      <c r="T3" s="18">
        <f t="shared" si="0"/>
        <v>34.299957940085406</v>
      </c>
      <c r="V3" s="20" t="s">
        <v>14</v>
      </c>
      <c r="W3" s="21">
        <f t="shared" ref="W3:W5" si="3">SUMIFS($T$2:$T$8, $P$2:$P$8, $P3)</f>
        <v>47.756843524669165</v>
      </c>
    </row>
    <row r="4" spans="1:23" ht="16.5" x14ac:dyDescent="0.35">
      <c r="A4" s="23">
        <v>45397</v>
      </c>
      <c r="B4" s="23">
        <v>45395</v>
      </c>
      <c r="C4" s="27">
        <v>45431</v>
      </c>
      <c r="D4" s="2">
        <f t="shared" si="1"/>
        <v>103.24</v>
      </c>
      <c r="E4" s="8">
        <v>1.6E-2</v>
      </c>
      <c r="F4" s="4">
        <f t="shared" ref="F4:F8" si="4">IF($D4&gt;=100,IF($D4&lt;=500,60%,IF($D4&lt;=3000,65%,IF($D4&lt;=5000,70%,75%))),"")</f>
        <v>0.6</v>
      </c>
      <c r="G4" s="2">
        <f t="shared" si="2"/>
        <v>0.99110399999999998</v>
      </c>
      <c r="H4" s="2">
        <f t="shared" ref="H4:H10" si="5">$D4+$G4</f>
        <v>104.23110399999999</v>
      </c>
      <c r="I4" s="2"/>
      <c r="J4" s="9"/>
      <c r="K4" s="6"/>
      <c r="O4" s="15">
        <v>45429</v>
      </c>
      <c r="P4" s="16" t="s">
        <v>12</v>
      </c>
      <c r="Q4" s="17">
        <v>150</v>
      </c>
      <c r="R4" s="17">
        <f>SUMIFS($Q$2:$Q4, $P$2:$P4, $P4)</f>
        <v>250</v>
      </c>
      <c r="S4" s="26">
        <f>$R4 / SUM($Q$2:Q4) * 100</f>
        <v>42.343456242272318</v>
      </c>
      <c r="T4" s="18">
        <f t="shared" si="0"/>
        <v>18.790344974588496</v>
      </c>
      <c r="V4" s="20" t="s">
        <v>17</v>
      </c>
      <c r="W4" s="21">
        <f t="shared" si="3"/>
        <v>82.530563654145283</v>
      </c>
    </row>
    <row r="5" spans="1:23" ht="16.5" x14ac:dyDescent="0.35">
      <c r="A5" s="23">
        <v>45404</v>
      </c>
      <c r="B5" s="23">
        <v>45402</v>
      </c>
      <c r="C5" s="23">
        <v>45408</v>
      </c>
      <c r="D5" s="2">
        <f t="shared" si="1"/>
        <v>104.23110399999999</v>
      </c>
      <c r="E5" s="8">
        <v>0.14199999999999999</v>
      </c>
      <c r="F5" s="4">
        <f t="shared" si="4"/>
        <v>0.6</v>
      </c>
      <c r="G5" s="2">
        <f t="shared" si="2"/>
        <v>8.8804900607999979</v>
      </c>
      <c r="H5" s="2">
        <f t="shared" si="5"/>
        <v>113.11159406079999</v>
      </c>
      <c r="I5" s="2"/>
      <c r="J5" s="9"/>
      <c r="K5" s="6"/>
      <c r="O5" s="15">
        <v>45430</v>
      </c>
      <c r="P5" s="16" t="s">
        <v>17</v>
      </c>
      <c r="Q5" s="17">
        <v>250</v>
      </c>
      <c r="R5" s="17">
        <f>SUMIFS($Q$2:$Q5, $P$2:$P5, $P5)</f>
        <v>250</v>
      </c>
      <c r="S5" s="26">
        <f>$R5 / SUM($Q$2:Q5) * 100</f>
        <v>29.747385204840494</v>
      </c>
      <c r="T5" s="18">
        <f t="shared" si="0"/>
        <v>13.200708673679269</v>
      </c>
      <c r="V5" s="20" t="s">
        <v>18</v>
      </c>
      <c r="W5" s="21">
        <f t="shared" si="3"/>
        <v>13.200708673679269</v>
      </c>
    </row>
    <row r="6" spans="1:23" ht="16.5" x14ac:dyDescent="0.35">
      <c r="A6" s="23">
        <v>45412</v>
      </c>
      <c r="B6" s="23"/>
      <c r="C6" s="23"/>
      <c r="D6" s="2">
        <f t="shared" si="1"/>
        <v>113.11159406079999</v>
      </c>
      <c r="E6" s="8"/>
      <c r="F6" s="4">
        <f t="shared" si="4"/>
        <v>0.6</v>
      </c>
      <c r="G6" s="2">
        <f t="shared" si="2"/>
        <v>0</v>
      </c>
      <c r="H6" s="2">
        <f t="shared" si="5"/>
        <v>113.11159406079999</v>
      </c>
      <c r="I6" s="2"/>
      <c r="J6" s="9"/>
      <c r="K6" s="10">
        <f>SUM(G3:G6)</f>
        <v>13.111594060799998</v>
      </c>
      <c r="O6" s="15">
        <v>45432</v>
      </c>
      <c r="P6" s="16" t="s">
        <v>18</v>
      </c>
      <c r="Q6" s="17">
        <v>120</v>
      </c>
      <c r="R6" s="17">
        <f>SUMIFS($Q$2:$Q6, $P$2:$P6, $P6)</f>
        <v>120</v>
      </c>
      <c r="S6" s="26">
        <f>$R6 / SUM($Q$2:Q6) * 100</f>
        <v>12.494663737362167</v>
      </c>
      <c r="T6" s="18">
        <f t="shared" si="0"/>
        <v>5.544635766698037</v>
      </c>
    </row>
    <row r="7" spans="1:23" ht="16.5" x14ac:dyDescent="0.35">
      <c r="A7" s="23" t="s">
        <v>13</v>
      </c>
      <c r="B7" s="23"/>
      <c r="C7" s="23"/>
      <c r="D7" s="2">
        <f t="shared" si="1"/>
        <v>113.11159406079999</v>
      </c>
      <c r="E7" s="3"/>
      <c r="F7" s="4">
        <f t="shared" si="4"/>
        <v>0.6</v>
      </c>
      <c r="G7" s="2">
        <f>IF(E7&lt;&gt;0, D7*$F7*$E7,0)</f>
        <v>0</v>
      </c>
      <c r="H7" s="2">
        <f t="shared" si="5"/>
        <v>113.11159406079999</v>
      </c>
      <c r="I7" s="2">
        <v>340.43</v>
      </c>
      <c r="J7" s="9" t="s">
        <v>14</v>
      </c>
      <c r="K7" s="6"/>
      <c r="O7" s="15">
        <v>45433</v>
      </c>
      <c r="P7" s="16" t="s">
        <v>12</v>
      </c>
      <c r="Q7" s="17">
        <v>300</v>
      </c>
      <c r="R7" s="17">
        <f>SUMIFS($Q$2:$Q7, $P$2:$P7, $P7)</f>
        <v>550</v>
      </c>
      <c r="S7" s="26">
        <f>$R7 / SUM($Q$2:Q7) * 100</f>
        <v>43.636594441491255</v>
      </c>
      <c r="T7" s="18">
        <f t="shared" si="0"/>
        <v>19.364188373769604</v>
      </c>
      <c r="W7">
        <f>SUM(W2:W5)</f>
        <v>226.01867950663899</v>
      </c>
    </row>
    <row r="8" spans="1:23" ht="16.5" x14ac:dyDescent="0.35">
      <c r="A8" s="23">
        <v>45422</v>
      </c>
      <c r="B8" s="23">
        <v>45415</v>
      </c>
      <c r="C8" s="23">
        <v>45422</v>
      </c>
      <c r="D8" s="2">
        <f t="shared" si="1"/>
        <v>453.54159406079998</v>
      </c>
      <c r="E8" s="11">
        <v>0.05</v>
      </c>
      <c r="F8" s="4">
        <f t="shared" si="4"/>
        <v>0.6</v>
      </c>
      <c r="G8" s="2">
        <f t="shared" ref="G8:G9" si="6">IF(E8&lt;&gt;0, D8*$F8*$E8,0)</f>
        <v>13.606247821823999</v>
      </c>
      <c r="H8" s="2">
        <f t="shared" si="5"/>
        <v>467.14784188262399</v>
      </c>
      <c r="I8" s="2"/>
      <c r="J8" s="9"/>
      <c r="K8" s="6"/>
      <c r="O8" s="15">
        <v>45434</v>
      </c>
      <c r="P8" s="16" t="s">
        <v>14</v>
      </c>
      <c r="Q8" s="17">
        <v>60</v>
      </c>
      <c r="R8" s="17">
        <f>SUMIFS($Q$2:$Q8, $P$2:$P8, $P8)</f>
        <v>400.41</v>
      </c>
      <c r="S8" s="26">
        <f>$R8 / SUM($Q$2:Q8) * 100</f>
        <v>30.3246718822184</v>
      </c>
      <c r="T8" s="18">
        <f t="shared" si="0"/>
        <v>13.456885584583762</v>
      </c>
    </row>
    <row r="9" spans="1:23" x14ac:dyDescent="0.25">
      <c r="A9" s="23">
        <v>45429</v>
      </c>
      <c r="B9" s="23">
        <v>45423</v>
      </c>
      <c r="C9" s="23">
        <v>45431</v>
      </c>
      <c r="D9" s="2">
        <f t="shared" si="1"/>
        <v>467.14784188262399</v>
      </c>
      <c r="E9" s="11">
        <v>6.3E-2</v>
      </c>
      <c r="F9" s="4">
        <f>IF($D9&gt;=100,IF($D9&lt;=500,60%,IF($D9&lt;=3000,65%,IF($D9&lt;=5000,70%,75%))),"")</f>
        <v>0.6</v>
      </c>
      <c r="G9" s="2">
        <f t="shared" si="6"/>
        <v>17.658188423163185</v>
      </c>
      <c r="H9" s="2">
        <f t="shared" si="5"/>
        <v>484.8060303057872</v>
      </c>
      <c r="I9" s="2"/>
      <c r="J9" s="9"/>
    </row>
    <row r="10" spans="1:23" ht="16.5" x14ac:dyDescent="0.25">
      <c r="A10" s="24">
        <v>45443</v>
      </c>
      <c r="B10" s="24"/>
      <c r="C10" s="24"/>
      <c r="D10" s="2">
        <f t="shared" si="1"/>
        <v>484.8060303057872</v>
      </c>
      <c r="E10" s="12"/>
      <c r="F10" s="4">
        <f>IF($D10&gt;=100,IF($D10&lt;=500,60%,IF($D10&lt;=3000,65%,IF($D10&lt;=5000,70%,75%))),"")</f>
        <v>0.6</v>
      </c>
      <c r="G10" s="2">
        <f>IF(E10&lt;&gt;0, D10*$F10*$E10,0)</f>
        <v>0</v>
      </c>
      <c r="H10" s="2">
        <f t="shared" si="5"/>
        <v>484.8060303057872</v>
      </c>
      <c r="I10" s="12"/>
      <c r="J10" s="12"/>
      <c r="K10" s="10">
        <f>SUM(G7:G9)</f>
        <v>31.264436244987184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TotalGains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ARGW10</dc:creator>
  <cp:lastModifiedBy>Bart Strubbe</cp:lastModifiedBy>
  <dcterms:created xsi:type="dcterms:W3CDTF">2024-05-23T20:57:23Z</dcterms:created>
  <dcterms:modified xsi:type="dcterms:W3CDTF">2024-05-25T08:03:16Z</dcterms:modified>
</cp:coreProperties>
</file>