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23015E5-4BA2-4E92-94F1-AF614308C9D3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4" l="1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" i="14"/>
  <c r="M27" i="14"/>
  <c r="M28" i="14"/>
  <c r="M29" i="14"/>
  <c r="M30" i="14"/>
  <c r="M31" i="14"/>
  <c r="M32" i="14"/>
  <c r="M33" i="14"/>
  <c r="O4" i="14"/>
  <c r="O5" i="14"/>
  <c r="O6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" i="14"/>
  <c r="N4" i="14"/>
  <c r="N5" i="14"/>
  <c r="N6" i="14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  <c r="J4" i="14"/>
  <c r="J3" i="14"/>
  <c r="M4" i="14"/>
  <c r="M5" i="14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3" i="14"/>
  <c r="G14" i="14"/>
  <c r="G13" i="14"/>
  <c r="G12" i="14"/>
  <c r="G11" i="14"/>
  <c r="G10" i="14"/>
  <c r="Q1" i="14" l="1"/>
  <c r="P1" i="14"/>
  <c r="O1" i="14"/>
  <c r="N1" i="14"/>
  <c r="F2" i="17"/>
  <c r="F5" i="17" l="1"/>
  <c r="C2" i="13"/>
  <c r="C3" i="13"/>
  <c r="G7" i="14"/>
  <c r="G6" i="14"/>
  <c r="G5" i="14"/>
  <c r="G4" i="14"/>
  <c r="G3" i="14"/>
  <c r="B2" i="13"/>
  <c r="B3" i="13"/>
  <c r="C4" i="17"/>
  <c r="C8" i="17" s="1"/>
  <c r="A3" i="14"/>
  <c r="A4" i="14" s="1"/>
  <c r="A5" i="14" s="1"/>
  <c r="A6" i="14" s="1"/>
  <c r="A7" i="14" s="1"/>
  <c r="A8" i="14" s="1"/>
  <c r="A9" i="14" s="1"/>
  <c r="C15" i="17"/>
  <c r="C16" i="17" s="1"/>
  <c r="C14" i="17"/>
  <c r="C13" i="17"/>
  <c r="C12" i="17"/>
  <c r="C11" i="17"/>
  <c r="C7" i="17"/>
  <c r="C6" i="17"/>
  <c r="C2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10" i="14" l="1"/>
  <c r="B6" i="14"/>
  <c r="B3" i="14"/>
  <c r="B4" i="14"/>
  <c r="B9" i="14"/>
  <c r="B5" i="14"/>
  <c r="B8" i="14"/>
  <c r="B7" i="14"/>
  <c r="C9" i="17"/>
  <c r="C10" i="17" s="1"/>
  <c r="C5" i="17"/>
  <c r="C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A11" i="14" l="1"/>
  <c r="B10" i="14"/>
  <c r="E14" i="13"/>
  <c r="F14" i="13"/>
  <c r="D14" i="13"/>
  <c r="G14" i="13"/>
  <c r="C14" i="13"/>
  <c r="B14" i="13"/>
  <c r="B11" i="14" l="1"/>
  <c r="A12" i="14"/>
  <c r="A13" i="14" l="1"/>
  <c r="B12" i="14"/>
  <c r="A14" i="14" l="1"/>
  <c r="B13" i="14"/>
  <c r="A15" i="14" l="1"/>
  <c r="B14" i="14"/>
  <c r="A16" i="14" l="1"/>
  <c r="B15" i="14"/>
  <c r="A17" i="14" l="1"/>
  <c r="B16" i="14"/>
  <c r="A18" i="14" l="1"/>
  <c r="B17" i="14"/>
  <c r="A19" i="14" l="1"/>
  <c r="B18" i="14"/>
  <c r="A20" i="14" l="1"/>
  <c r="B19" i="14"/>
  <c r="A21" i="14" l="1"/>
  <c r="B20" i="14"/>
  <c r="A22" i="14" l="1"/>
  <c r="B21" i="14"/>
  <c r="A23" i="14" l="1"/>
  <c r="B22" i="14"/>
  <c r="A24" i="14" l="1"/>
  <c r="B23" i="14"/>
  <c r="A25" i="14" l="1"/>
  <c r="B24" i="14"/>
  <c r="A26" i="14" l="1"/>
  <c r="B25" i="14"/>
  <c r="A27" i="14" l="1"/>
  <c r="B26" i="14"/>
  <c r="A28" i="14" l="1"/>
  <c r="B27" i="14"/>
  <c r="A29" i="14" l="1"/>
  <c r="B28" i="14"/>
  <c r="A30" i="14" l="1"/>
  <c r="B29" i="14"/>
  <c r="A31" i="14" l="1"/>
  <c r="B30" i="14"/>
  <c r="A32" i="14" l="1"/>
  <c r="B31" i="14"/>
  <c r="A33" i="14" l="1"/>
  <c r="B32" i="14"/>
  <c r="B33" i="14" l="1"/>
</calcChain>
</file>

<file path=xl/sharedStrings.xml><?xml version="1.0" encoding="utf-8"?>
<sst xmlns="http://schemas.openxmlformats.org/spreadsheetml/2006/main" count="75" uniqueCount="62">
  <si>
    <t>Pause</t>
  </si>
  <si>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</si>
  <si>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</si>
  <si>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</si>
  <si>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</si>
  <si>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</si>
  <si>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</si>
  <si>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</si>
  <si>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</si>
  <si>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</si>
  <si>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</si>
  <si>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</si>
  <si>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</si>
  <si>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</si>
  <si>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</si>
  <si>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</si>
  <si>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</si>
  <si>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</si>
  <si>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</si>
  <si>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</si>
  <si>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</si>
  <si>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</si>
  <si>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</si>
  <si>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</si>
  <si>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</si>
  <si>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</si>
  <si>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</si>
  <si>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</si>
  <si>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</si>
  <si>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</si>
  <si>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</si>
  <si>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</si>
  <si>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</si>
  <si>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</si>
  <si>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</si>
  <si>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</si>
  <si>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</si>
  <si>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</si>
  <si>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</si>
  <si>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</si>
  <si>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</si>
  <si>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</si>
  <si>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</si>
  <si>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</si>
  <si>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</si>
  <si>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</si>
  <si>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</si>
  <si>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</si>
  <si>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</si>
  <si>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</si>
  <si>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Nombre de jour travaillé</t>
  </si>
  <si>
    <t>Congés N-1</t>
  </si>
  <si>
    <t>Congés</t>
  </si>
  <si>
    <t>RTT N-1</t>
  </si>
  <si>
    <t>RTT</t>
  </si>
  <si>
    <t>RCN N-1</t>
  </si>
  <si>
    <t>RCN</t>
  </si>
  <si>
    <t>lundi</t>
  </si>
  <si>
    <t>dernier</t>
  </si>
  <si>
    <t>premier</t>
  </si>
  <si>
    <t>7 jours</t>
  </si>
  <si>
    <t>vendredi &gt; 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</si>
</sst>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:mm;@"/>
    <numFmt numFmtId="166" formatCode="[h]:mm;@"/>
    <numFmt numFmtId="167" formatCode="_-* #,##0.0\ _€_-;\-* #,##0.0\ _€_-;_-* &quot;-&quot;?\ _€_-;_-@_-"/>
    <numFmt numFmtId="168" formatCode="[hh]:mm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b/>
      <sz val="11"/>
      <color theme="1"/>
      <name val="Bahnschrift"/>
      <family val="2"/>
    </font>
    <font>
      <sz val="11"/>
      <color rgb="FFFF0000"/>
      <name val="Bahnschrift"/>
      <family val="2"/>
    </font>
    <font>
      <b/>
      <sz val="9"/>
      <name val="Bahnschrift"/>
      <family val="2"/>
    </font>
    <font>
      <sz val="14"/>
      <color rgb="FFFF0000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8" fontId="8" fillId="0" borderId="2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4"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Style="combo" dx="26" fmlaLink="$A$1" fmlaRange="$A$2:$A$38" noThreeD="1" sel="1" val="0"/>
</file>

<file path=xl/ctrlProps/ctrlProp2.xml><?xml version="1.0" encoding="utf-8"?>
<formControlPr xmlns="http://schemas.microsoft.com/office/spreadsheetml/2009/9/main" objectType="Drop" dropStyle="combo" dx="26" fmlaLink="$A$1" fmlaRange="Synthèse!$A$2:$A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1419225</xdr:colOff>
          <xdr:row>1</xdr:row>
          <xdr:rowOff>9525</xdr:rowOff>
        </xdr:to>
        <xdr:sp macro="" textlink="">
          <xdr:nvSpPr>
            <xdr:cNvPr id="15362" name="Drop Dow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dimension ref="A1:F38"/>
  <sheetViews>
    <sheetView workbookViewId="0">
      <selection activeCell="E13" sqref="E13"/>
    </sheetView>
  </sheetViews>
  <sheetFormatPr defaultColWidth="11.5703125" defaultRowHeight="14.25" x14ac:dyDescent="0.25"/>
  <cols>
    <col min="1" max="1" width="20.7109375" style="11" customWidth="1"/>
    <col min="2" max="3" width="30.7109375" style="4" customWidth="1"/>
    <col min="4" max="4" width="11.5703125" style="4"/>
    <col min="5" max="6" width="30.7109375" style="4" customWidth="1"/>
    <col min="7" max="16384" width="11.5703125" style="4"/>
  </cols>
  <sheetData>
    <row r="1" spans="1:6" ht="19.899999999999999" customHeight="1" x14ac:dyDescent="0.25">
      <c r="A1" s="11">
        <v>1</v>
      </c>
      <c r="B1" s="24" t="s">
        <v>29</v>
      </c>
      <c r="C1" s="24"/>
      <c r="E1" s="25" t="s">
        <v>45</v>
      </c>
      <c r="F1" s="25"/>
    </row>
    <row r="2" spans="1:6" ht="19.899999999999999" customHeight="1" x14ac:dyDescent="0.25">
      <c r="A2" s="12">
        <v>2024</v>
      </c>
      <c r="B2" s="8" t="s">
        <v>30</v>
      </c>
      <c r="C2" s="10">
        <f>DATE($A$1+2023,1,1)</f>
        <v>45292</v>
      </c>
      <c r="E2" s="5" t="s">
        <v>46</v>
      </c>
      <c r="F2" s="22">
        <f>F4/F3</f>
        <v>0.32500000000000001</v>
      </c>
    </row>
    <row r="3" spans="1:6" ht="19.899999999999999" customHeight="1" x14ac:dyDescent="0.25">
      <c r="A3" s="12">
        <f>A2+1</f>
        <v>2025</v>
      </c>
      <c r="B3" s="8" t="s">
        <v>31</v>
      </c>
      <c r="C3" s="10">
        <f>C4-2</f>
        <v>45380</v>
      </c>
      <c r="E3" s="5" t="s">
        <v>50</v>
      </c>
      <c r="F3" s="5">
        <v>5</v>
      </c>
    </row>
    <row r="4" spans="1:6" ht="19.899999999999999" customHeight="1" x14ac:dyDescent="0.25">
      <c r="A4" s="12">
        <f t="shared" ref="A4:A38" si="0">A3+1</f>
        <v>2026</v>
      </c>
      <c r="B4" s="8" t="s">
        <v>44</v>
      </c>
      <c r="C4" s="10">
        <f>ROUND(DATE($A$1+2023,4,MOD(234-11*MOD($A$1+2023,19),30))/7,)*7-6</f>
        <v>45382</v>
      </c>
      <c r="E4" s="5" t="s">
        <v>47</v>
      </c>
      <c r="F4" s="22">
        <v>1.625</v>
      </c>
    </row>
    <row r="5" spans="1:6" ht="19.899999999999999" customHeight="1" x14ac:dyDescent="0.25">
      <c r="A5" s="12">
        <f t="shared" si="0"/>
        <v>2027</v>
      </c>
      <c r="B5" s="8" t="s">
        <v>32</v>
      </c>
      <c r="C5" s="10">
        <f>C4+1</f>
        <v>45383</v>
      </c>
      <c r="E5" s="5" t="s">
        <v>48</v>
      </c>
      <c r="F5" s="22">
        <f>F4*4.33333</f>
        <v>7.0416612500000006</v>
      </c>
    </row>
    <row r="6" spans="1:6" ht="19.899999999999999" customHeight="1" x14ac:dyDescent="0.25">
      <c r="A6" s="12">
        <f t="shared" si="0"/>
        <v>2028</v>
      </c>
      <c r="B6" s="8" t="s">
        <v>33</v>
      </c>
      <c r="C6" s="10">
        <f>DATE($A$1+2023,5,1)</f>
        <v>45413</v>
      </c>
    </row>
    <row r="7" spans="1:6" ht="19.899999999999999" customHeight="1" x14ac:dyDescent="0.25">
      <c r="A7" s="12">
        <f t="shared" si="0"/>
        <v>2029</v>
      </c>
      <c r="B7" s="8" t="s">
        <v>39</v>
      </c>
      <c r="C7" s="10">
        <f>DATE($A$1+2023,5,8)</f>
        <v>45420</v>
      </c>
      <c r="E7" s="4" t="s">
        <v>51</v>
      </c>
    </row>
    <row r="8" spans="1:6" ht="19.899999999999999" customHeight="1" x14ac:dyDescent="0.25">
      <c r="A8" s="12">
        <f t="shared" si="0"/>
        <v>2030</v>
      </c>
      <c r="B8" s="8" t="s">
        <v>34</v>
      </c>
      <c r="C8" s="10">
        <f>C4+39</f>
        <v>45421</v>
      </c>
      <c r="E8" s="4" t="s">
        <v>52</v>
      </c>
    </row>
    <row r="9" spans="1:6" ht="19.899999999999999" customHeight="1" x14ac:dyDescent="0.25">
      <c r="A9" s="12">
        <f t="shared" si="0"/>
        <v>2031</v>
      </c>
      <c r="B9" s="8" t="s">
        <v>43</v>
      </c>
      <c r="C9" s="10">
        <f>C4+49</f>
        <v>45431</v>
      </c>
      <c r="E9" s="4" t="s">
        <v>53</v>
      </c>
    </row>
    <row r="10" spans="1:6" ht="19.899999999999999" customHeight="1" x14ac:dyDescent="0.25">
      <c r="A10" s="12">
        <f t="shared" si="0"/>
        <v>2032</v>
      </c>
      <c r="B10" s="8" t="s">
        <v>35</v>
      </c>
      <c r="C10" s="10">
        <f>C9+1</f>
        <v>45432</v>
      </c>
      <c r="E10" s="4" t="s">
        <v>54</v>
      </c>
    </row>
    <row r="11" spans="1:6" ht="19.899999999999999" customHeight="1" x14ac:dyDescent="0.25">
      <c r="A11" s="12">
        <f t="shared" si="0"/>
        <v>2033</v>
      </c>
      <c r="B11" s="8" t="s">
        <v>36</v>
      </c>
      <c r="C11" s="10">
        <f>DATE($A$1+2023,7,14)</f>
        <v>45487</v>
      </c>
      <c r="E11" s="4" t="s">
        <v>55</v>
      </c>
    </row>
    <row r="12" spans="1:6" ht="19.899999999999999" customHeight="1" x14ac:dyDescent="0.25">
      <c r="A12" s="12">
        <f t="shared" si="0"/>
        <v>2034</v>
      </c>
      <c r="B12" s="8" t="s">
        <v>37</v>
      </c>
      <c r="C12" s="10">
        <f>DATE($A$1+2023,8,15)</f>
        <v>45519</v>
      </c>
      <c r="E12" s="4" t="s">
        <v>56</v>
      </c>
    </row>
    <row r="13" spans="1:6" ht="19.899999999999999" customHeight="1" x14ac:dyDescent="0.25">
      <c r="A13" s="12">
        <f t="shared" si="0"/>
        <v>2035</v>
      </c>
      <c r="B13" s="8" t="s">
        <v>38</v>
      </c>
      <c r="C13" s="10">
        <f>DATE($A$1+2023,11,1)</f>
        <v>45597</v>
      </c>
    </row>
    <row r="14" spans="1:6" ht="19.899999999999999" customHeight="1" x14ac:dyDescent="0.25">
      <c r="A14" s="12">
        <f t="shared" si="0"/>
        <v>2036</v>
      </c>
      <c r="B14" s="8" t="s">
        <v>40</v>
      </c>
      <c r="C14" s="10">
        <f>DATE($A$1+2023,11,11)</f>
        <v>45607</v>
      </c>
    </row>
    <row r="15" spans="1:6" ht="19.899999999999999" customHeight="1" x14ac:dyDescent="0.25">
      <c r="A15" s="12">
        <f t="shared" si="0"/>
        <v>2037</v>
      </c>
      <c r="B15" s="8" t="s">
        <v>41</v>
      </c>
      <c r="C15" s="10">
        <f>DATE($A$1+2023,12,25)</f>
        <v>45651</v>
      </c>
    </row>
    <row r="16" spans="1:6" ht="19.899999999999999" customHeight="1" x14ac:dyDescent="0.25">
      <c r="A16" s="12">
        <f t="shared" si="0"/>
        <v>2038</v>
      </c>
      <c r="B16" s="8" t="s">
        <v>42</v>
      </c>
      <c r="C16" s="10">
        <f>C15+1</f>
        <v>45652</v>
      </c>
    </row>
    <row r="17" spans="1:3" ht="19.899999999999999" customHeight="1" x14ac:dyDescent="0.25">
      <c r="A17" s="12">
        <f t="shared" si="0"/>
        <v>2039</v>
      </c>
      <c r="C17" s="11"/>
    </row>
    <row r="18" spans="1:3" ht="19.899999999999999" customHeight="1" x14ac:dyDescent="0.25">
      <c r="A18" s="12">
        <f t="shared" si="0"/>
        <v>2040</v>
      </c>
    </row>
    <row r="19" spans="1:3" ht="19.899999999999999" customHeight="1" x14ac:dyDescent="0.25">
      <c r="A19" s="12">
        <f t="shared" si="0"/>
        <v>2041</v>
      </c>
    </row>
    <row r="20" spans="1:3" ht="19.899999999999999" customHeight="1" x14ac:dyDescent="0.25">
      <c r="A20" s="12">
        <f>A19+1</f>
        <v>2042</v>
      </c>
    </row>
    <row r="21" spans="1:3" ht="19.899999999999999" customHeight="1" x14ac:dyDescent="0.25">
      <c r="A21" s="12">
        <f t="shared" si="0"/>
        <v>2043</v>
      </c>
    </row>
    <row r="22" spans="1:3" ht="19.899999999999999" customHeight="1" x14ac:dyDescent="0.25">
      <c r="A22" s="12">
        <f t="shared" si="0"/>
        <v>2044</v>
      </c>
    </row>
    <row r="23" spans="1:3" ht="19.899999999999999" customHeight="1" x14ac:dyDescent="0.25">
      <c r="A23" s="12">
        <f t="shared" si="0"/>
        <v>2045</v>
      </c>
    </row>
    <row r="24" spans="1:3" ht="19.899999999999999" customHeight="1" x14ac:dyDescent="0.25">
      <c r="A24" s="12">
        <f t="shared" si="0"/>
        <v>2046</v>
      </c>
    </row>
    <row r="25" spans="1:3" ht="19.899999999999999" customHeight="1" x14ac:dyDescent="0.25">
      <c r="A25" s="12">
        <f t="shared" si="0"/>
        <v>2047</v>
      </c>
    </row>
    <row r="26" spans="1:3" ht="19.899999999999999" customHeight="1" x14ac:dyDescent="0.25">
      <c r="A26" s="12">
        <f t="shared" si="0"/>
        <v>2048</v>
      </c>
    </row>
    <row r="27" spans="1:3" ht="19.899999999999999" customHeight="1" x14ac:dyDescent="0.25">
      <c r="A27" s="12">
        <f>A26+1</f>
        <v>2049</v>
      </c>
    </row>
    <row r="28" spans="1:3" ht="19.899999999999999" customHeight="1" x14ac:dyDescent="0.25">
      <c r="A28" s="12">
        <f t="shared" si="0"/>
        <v>2050</v>
      </c>
    </row>
    <row r="29" spans="1:3" ht="19.899999999999999" customHeight="1" x14ac:dyDescent="0.25">
      <c r="A29" s="12">
        <f t="shared" si="0"/>
        <v>2051</v>
      </c>
    </row>
    <row r="30" spans="1:3" ht="19.899999999999999" customHeight="1" x14ac:dyDescent="0.25">
      <c r="A30" s="12">
        <f t="shared" si="0"/>
        <v>2052</v>
      </c>
    </row>
    <row r="31" spans="1:3" ht="19.899999999999999" customHeight="1" x14ac:dyDescent="0.25">
      <c r="A31" s="12">
        <f t="shared" si="0"/>
        <v>2053</v>
      </c>
    </row>
    <row r="32" spans="1:3" ht="19.899999999999999" customHeight="1" x14ac:dyDescent="0.25">
      <c r="A32" s="12">
        <f t="shared" si="0"/>
        <v>2054</v>
      </c>
    </row>
    <row r="33" spans="1:1" ht="19.899999999999999" customHeight="1" x14ac:dyDescent="0.25">
      <c r="A33" s="12">
        <f>A32+1</f>
        <v>2055</v>
      </c>
    </row>
    <row r="34" spans="1:1" ht="19.899999999999999" customHeight="1" x14ac:dyDescent="0.25">
      <c r="A34" s="12">
        <f t="shared" si="0"/>
        <v>2056</v>
      </c>
    </row>
    <row r="35" spans="1:1" ht="19.899999999999999" customHeight="1" x14ac:dyDescent="0.25">
      <c r="A35" s="12">
        <f t="shared" si="0"/>
        <v>2057</v>
      </c>
    </row>
    <row r="36" spans="1:1" ht="19.899999999999999" customHeight="1" x14ac:dyDescent="0.25">
      <c r="A36" s="12">
        <f t="shared" si="0"/>
        <v>2058</v>
      </c>
    </row>
    <row r="37" spans="1:1" ht="19.899999999999999" customHeight="1" x14ac:dyDescent="0.25">
      <c r="A37" s="12">
        <f t="shared" si="0"/>
        <v>2059</v>
      </c>
    </row>
    <row r="38" spans="1:1" ht="19.899999999999999" customHeight="1" x14ac:dyDescent="0.25">
      <c r="A38" s="12">
        <f t="shared" si="0"/>
        <v>2060</v>
      </c>
    </row>
  </sheetData>
  <mergeCells count="2">
    <mergeCell ref="B1:C1"/>
    <mergeCell ref="E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3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1419225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8377-13CD-4E6D-BCDA-4E56DAD91EBE}">
  <dimension ref="A1:I14"/>
  <sheetViews>
    <sheetView workbookViewId="0">
      <selection activeCell="B23" sqref="B23"/>
    </sheetView>
  </sheetViews>
  <sheetFormatPr defaultColWidth="11.5703125" defaultRowHeight="15" x14ac:dyDescent="0.25"/>
  <cols>
    <col min="1" max="11" width="20.7109375" style="1" customWidth="1"/>
    <col min="12" max="16384" width="11.5703125" style="1"/>
  </cols>
  <sheetData>
    <row r="1" spans="1:9" ht="19.899999999999999" customHeight="1" x14ac:dyDescent="0.25">
      <c r="A1" s="2"/>
      <c r="B1" s="2" t="s">
        <v>18</v>
      </c>
      <c r="C1" s="2" t="s">
        <v>15</v>
      </c>
      <c r="D1" s="2" t="s">
        <v>17</v>
      </c>
      <c r="E1" s="2" t="s">
        <v>16</v>
      </c>
      <c r="F1" s="2" t="s">
        <v>21</v>
      </c>
      <c r="G1" s="2" t="s">
        <v>20</v>
      </c>
      <c r="H1" s="2" t="s">
        <v>24</v>
      </c>
      <c r="I1" s="2" t="s">
        <v>23</v>
      </c>
    </row>
    <row r="2" spans="1:9" ht="19.899999999999999" customHeight="1" x14ac:dyDescent="0.25">
      <c r="A2" s="2" t="s">
        <v>2</v>
      </c>
      <c r="B2" s="3">
        <f>Janvier!J1</f>
        <v>0</v>
      </c>
      <c r="C2" s="3" t="str">
        <f>Janvier!M2</f>
        <v>7 jours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899999999999999" customHeight="1" x14ac:dyDescent="0.25">
      <c r="A3" s="2" t="s">
        <v>3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899999999999999" customHeight="1" x14ac:dyDescent="0.25">
      <c r="A4" s="2" t="s">
        <v>4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899999999999999" customHeight="1" x14ac:dyDescent="0.25">
      <c r="A5" s="2" t="s">
        <v>5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899999999999999" customHeight="1" x14ac:dyDescent="0.25">
      <c r="A6" s="2" t="s">
        <v>6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899999999999999" customHeight="1" x14ac:dyDescent="0.25">
      <c r="A7" s="2" t="s">
        <v>7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899999999999999" customHeight="1" x14ac:dyDescent="0.25">
      <c r="A8" s="2" t="s">
        <v>8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899999999999999" customHeight="1" x14ac:dyDescent="0.25">
      <c r="A9" s="2" t="s">
        <v>9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899999999999999" customHeight="1" x14ac:dyDescent="0.25">
      <c r="A10" s="2" t="s">
        <v>10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899999999999999" customHeight="1" x14ac:dyDescent="0.25">
      <c r="A11" s="2" t="s">
        <v>11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899999999999999" customHeight="1" x14ac:dyDescent="0.25">
      <c r="A12" s="2" t="s">
        <v>12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899999999999999" customHeight="1" x14ac:dyDescent="0.25">
      <c r="A13" s="2" t="s">
        <v>13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899999999999999" customHeight="1" x14ac:dyDescent="0.25">
      <c r="A14" s="7" t="s">
        <v>22</v>
      </c>
      <c r="B14" s="3">
        <f>SUM(B2:B13)</f>
        <v>0</v>
      </c>
      <c r="C14" s="3">
        <f t="shared" ref="C14:G14" si="0">SUM(C2:C13)</f>
        <v>0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dimension ref="A1:V34"/>
  <sheetViews>
    <sheetView tabSelected="1" topLeftCell="F1" zoomScaleNormal="100" workbookViewId="0">
      <selection activeCell="Q3" sqref="Q3"/>
    </sheetView>
  </sheetViews>
  <sheetFormatPr defaultColWidth="11.5703125" defaultRowHeight="14.25" x14ac:dyDescent="0.25"/>
  <cols>
    <col min="1" max="1" width="30.7109375" style="6" customWidth="1"/>
    <col min="2" max="9" width="20.7109375" style="4" customWidth="1"/>
    <col min="10" max="10" width="20.7109375" style="18" customWidth="1"/>
    <col min="11" max="11" width="20.7109375" style="4" customWidth="1"/>
    <col min="12" max="12" width="11.5703125" style="4"/>
    <col min="13" max="16" width="11.5703125" style="23"/>
    <col min="17" max="17" width="19.140625" style="23" bestFit="1" customWidth="1"/>
    <col min="18" max="19" width="11.5703125" style="23"/>
    <col min="20" max="21" width="11.5703125" style="4"/>
    <col min="22" max="22" width="26.140625" style="4" bestFit="1" customWidth="1"/>
    <col min="23" max="16384" width="11.5703125" style="4"/>
  </cols>
  <sheetData>
    <row r="1" spans="1:22" ht="19.899999999999999" customHeight="1" x14ac:dyDescent="0.25">
      <c r="A1" s="6">
        <v>1</v>
      </c>
      <c r="C1" s="13"/>
      <c r="N1" s="27">
        <f ca="1">SUM(N3:N33)</f>
        <v>3.25</v>
      </c>
      <c r="O1" s="27">
        <f t="shared" ref="O1:Q1" ca="1" si="0">SUM(O3:O33)</f>
        <v>3.2499999999999996</v>
      </c>
      <c r="P1" s="27">
        <f t="shared" ca="1" si="0"/>
        <v>3.2499999999999996</v>
      </c>
      <c r="Q1" s="27">
        <f t="shared" ca="1" si="0"/>
        <v>3.2499999999999996</v>
      </c>
    </row>
    <row r="2" spans="1:22" ht="19.899999999999999" customHeight="1" x14ac:dyDescent="0.25">
      <c r="A2" s="8" t="s">
        <v>14</v>
      </c>
      <c r="B2" s="8" t="s">
        <v>49</v>
      </c>
      <c r="C2" s="8" t="s">
        <v>19</v>
      </c>
      <c r="D2" s="8" t="s">
        <v>27</v>
      </c>
      <c r="E2" s="8" t="s">
        <v>0</v>
      </c>
      <c r="F2" s="8" t="s">
        <v>25</v>
      </c>
      <c r="G2" s="8">
        <v>-999999999</v>
      </c>
      <c r="H2" s="8" t="s">
        <v>26</v>
      </c>
      <c r="I2" s="8" t="s">
        <v>23</v>
      </c>
      <c r="J2" s="19" t="s">
        <v>28</v>
      </c>
      <c r="K2" s="8" t="s">
        <v>1</v>
      </c>
      <c r="M2" s="23" t="s">
        <v>60</v>
      </c>
      <c r="N2" s="23" t="s">
        <v>57</v>
      </c>
      <c r="O2" s="23" t="s">
        <v>58</v>
      </c>
      <c r="P2" s="23" t="s">
        <v>59</v>
      </c>
      <c r="Q2" s="23" t="s">
        <v>61</v>
      </c>
    </row>
    <row r="3" spans="1:22" ht="19.899999999999999" customHeight="1" x14ac:dyDescent="0.25">
      <c r="A3" s="9">
        <f>DATE(Détails!A1+2023,A1,1)</f>
        <v>45292</v>
      </c>
      <c r="B3" s="17" t="str">
        <f>""&amp;WEEKNUM(A3,21)</f>
        <v>1</v>
      </c>
      <c r="C3" s="5" t="s">
        <v>21</v>
      </c>
      <c r="D3" s="14">
        <v>0.33333333333333331</v>
      </c>
      <c r="E3" s="14">
        <v>4.1666666666666664E-2</v>
      </c>
      <c r="F3" s="14">
        <v>0.69791666666666663</v>
      </c>
      <c r="G3" s="14">
        <f>MOD(F3-D3-E3,1)</f>
        <v>0.32291666666666663</v>
      </c>
      <c r="H3" s="14"/>
      <c r="I3" s="14"/>
      <c r="J3" s="20">
        <f ca="1">IF(WEEKDAY(A3,2)=7,SUM(OFFSET(G3,-MIN(6,ROW()-3),,MIN(7,ROW()-2),)),0)</f>
        <v>0</v>
      </c>
      <c r="K3" s="5"/>
      <c r="M3" s="23">
        <f ca="1">SUM(OFFSET(G3,-MIN(6,ROW()-3),,MIN(7,ROW()-2),))</f>
        <v>0.32291666666666663</v>
      </c>
      <c r="N3" s="23">
        <f ca="1">IF(WEEKDAY($A3,2)=1,SUM(OFFSET($G3,,,MIN(7,EOMONTH($A3,0)+1-$A3),)),"-")</f>
        <v>1.625</v>
      </c>
      <c r="O3" s="23" t="str">
        <f ca="1">IF($A3=EOMONTH($A3,0),SUM(OFFSET($G3,-DAY($A3)+1,,DAY($A3),)),"-")</f>
        <v>-</v>
      </c>
      <c r="P3" s="23">
        <f ca="1">IF(DAY($A3)=1,SUM(OFFSET($G3,,,DAY(EOMONTH($A3,0)),)),"-")</f>
        <v>3.2499999999999996</v>
      </c>
      <c r="Q3" s="23">
        <f ca="1">IF(WEEKDAY($A3,2)=5,SUM(OFFSET($G3,,,MIN(7,EOMONTH($A3,0)+1-$A3),)),IF(DAY($A3)=1,SUM(OFFSET($G3,,,WORKDAY.INTL($A3-1,1,"1111011")-$A3,)),"-"))</f>
        <v>1.3645833333333333</v>
      </c>
      <c r="V3" s="26"/>
    </row>
    <row r="4" spans="1:22" ht="19.899999999999999" customHeight="1" x14ac:dyDescent="0.25">
      <c r="A4" s="9">
        <f>A3+1</f>
        <v>45293</v>
      </c>
      <c r="B4" s="17" t="str">
        <f>""&amp;WEEKNUM(A4,21)</f>
        <v>1</v>
      </c>
      <c r="C4" s="5" t="s">
        <v>16</v>
      </c>
      <c r="D4" s="14">
        <v>0.32291666666666669</v>
      </c>
      <c r="E4" s="14">
        <v>3.4722222222222224E-2</v>
      </c>
      <c r="F4" s="14">
        <v>0.77430555555555558</v>
      </c>
      <c r="G4" s="14">
        <f>MOD(F4-D4-E4,1)</f>
        <v>0.41666666666666669</v>
      </c>
      <c r="H4" s="14"/>
      <c r="I4" s="14"/>
      <c r="J4" s="20">
        <f t="shared" ref="J4:J33" ca="1" si="1">IF(WEEKDAY(A4,2)=7,SUM(OFFSET(G4,-MIN(6,ROW()-3),,MIN(7,ROW()-2),)),0)</f>
        <v>0</v>
      </c>
      <c r="K4" s="5"/>
      <c r="M4" s="23">
        <f t="shared" ref="M4:M33" ca="1" si="2">SUM(OFFSET(G4,-MIN(6,ROW()-3),,MIN(7,ROW()-2),))</f>
        <v>0.73958333333333326</v>
      </c>
      <c r="N4" s="23" t="str">
        <f t="shared" ref="N4:N34" ca="1" si="3">IF(WEEKDAY($A4,2)=1,SUM(OFFSET($G4,,,MIN(7,EOMONTH($A4,0)+1-$A4),)),"-")</f>
        <v>-</v>
      </c>
      <c r="O4" s="23" t="str">
        <f t="shared" ref="O4:O33" ca="1" si="4">IF($A4=EOMONTH($A4,0),SUM(OFFSET($G4,-DAY($A4)+1,,DAY($A4),)),"-")</f>
        <v>-</v>
      </c>
      <c r="P4" s="23" t="str">
        <f t="shared" ref="P4:P33" ca="1" si="5">IF(DAY($A4)=1,SUM(OFFSET($G4,,,DAY(EOMONTH($A4,0)),)),"-")</f>
        <v>-</v>
      </c>
      <c r="Q4" s="23" t="str">
        <f t="shared" ref="Q4:Q33" ca="1" si="6">IF(WEEKDAY($A4,2)=5,SUM(OFFSET($G4,,,MIN(7,EOMONTH($A4,0)+1-$A4),)),IF(DAY($A4)=1,SUM(OFFSET($G4,,,WORKDAY.INTL($A4-1,1,"1111011")-$A4,)),"-"))</f>
        <v>-</v>
      </c>
    </row>
    <row r="5" spans="1:22" ht="19.899999999999999" customHeight="1" x14ac:dyDescent="0.25">
      <c r="A5" s="9">
        <f t="shared" ref="A5:A33" si="7">A4+1</f>
        <v>45294</v>
      </c>
      <c r="B5" s="17" t="str">
        <f>""&amp;WEEKNUM(A5,21)</f>
        <v>1</v>
      </c>
      <c r="C5" s="5" t="s">
        <v>16</v>
      </c>
      <c r="D5" s="14">
        <v>0.3263888888888889</v>
      </c>
      <c r="E5" s="14">
        <v>2.0833333333333332E-2</v>
      </c>
      <c r="F5" s="14">
        <v>0.65972222222222221</v>
      </c>
      <c r="G5" s="14">
        <f t="shared" ref="G5:G6" si="8">MOD(F5-D5-E5,1)</f>
        <v>0.3125</v>
      </c>
      <c r="H5" s="14"/>
      <c r="I5" s="14"/>
      <c r="J5" s="20">
        <f t="shared" ca="1" si="1"/>
        <v>0</v>
      </c>
      <c r="K5" s="5"/>
      <c r="M5" s="23">
        <f t="shared" ca="1" si="2"/>
        <v>1.0520833333333333</v>
      </c>
      <c r="N5" s="23" t="str">
        <f t="shared" ca="1" si="3"/>
        <v>-</v>
      </c>
      <c r="O5" s="23" t="str">
        <f t="shared" ca="1" si="4"/>
        <v>-</v>
      </c>
      <c r="P5" s="23" t="str">
        <f t="shared" ca="1" si="5"/>
        <v>-</v>
      </c>
      <c r="Q5" s="23" t="str">
        <f t="shared" ca="1" si="6"/>
        <v>-</v>
      </c>
    </row>
    <row r="6" spans="1:22" ht="19.899999999999999" customHeight="1" x14ac:dyDescent="0.25">
      <c r="A6" s="9">
        <f t="shared" si="7"/>
        <v>45295</v>
      </c>
      <c r="B6" s="17" t="str">
        <f t="shared" ref="B6:B33" si="9">""&amp;WEEKNUM(A6,21)</f>
        <v>1</v>
      </c>
      <c r="C6" s="5" t="s">
        <v>16</v>
      </c>
      <c r="D6" s="14">
        <v>0.33333333333333331</v>
      </c>
      <c r="E6" s="14">
        <v>2.0833333333333332E-2</v>
      </c>
      <c r="F6" s="14">
        <v>0.66666666666666663</v>
      </c>
      <c r="G6" s="14">
        <f t="shared" si="8"/>
        <v>0.3125</v>
      </c>
      <c r="H6" s="14"/>
      <c r="I6" s="14"/>
      <c r="J6" s="20">
        <f t="shared" ca="1" si="1"/>
        <v>0</v>
      </c>
      <c r="K6" s="5"/>
      <c r="M6" s="23">
        <f t="shared" ca="1" si="2"/>
        <v>1.3645833333333333</v>
      </c>
      <c r="N6" s="23" t="str">
        <f t="shared" ca="1" si="3"/>
        <v>-</v>
      </c>
      <c r="O6" s="23" t="str">
        <f t="shared" ca="1" si="4"/>
        <v>-</v>
      </c>
      <c r="P6" s="23" t="str">
        <f t="shared" ca="1" si="5"/>
        <v>-</v>
      </c>
      <c r="Q6" s="23" t="str">
        <f t="shared" ca="1" si="6"/>
        <v>-</v>
      </c>
    </row>
    <row r="7" spans="1:22" ht="19.899999999999999" customHeight="1" x14ac:dyDescent="0.25">
      <c r="A7" s="9">
        <f t="shared" si="7"/>
        <v>45296</v>
      </c>
      <c r="B7" s="17" t="str">
        <f t="shared" si="9"/>
        <v>1</v>
      </c>
      <c r="C7" s="5" t="s">
        <v>16</v>
      </c>
      <c r="D7" s="14">
        <v>0.33333333333333331</v>
      </c>
      <c r="E7" s="14"/>
      <c r="F7" s="14">
        <v>0.59375</v>
      </c>
      <c r="G7" s="14">
        <f>MOD(F7-D7-E7,1)</f>
        <v>0.26041666666666669</v>
      </c>
      <c r="H7" s="14"/>
      <c r="I7" s="14"/>
      <c r="J7" s="20">
        <f t="shared" ca="1" si="1"/>
        <v>0</v>
      </c>
      <c r="K7" s="5"/>
      <c r="M7" s="23">
        <f t="shared" ca="1" si="2"/>
        <v>1.625</v>
      </c>
      <c r="N7" s="23" t="str">
        <f t="shared" ca="1" si="3"/>
        <v>-</v>
      </c>
      <c r="O7" s="23" t="str">
        <f t="shared" ca="1" si="4"/>
        <v>-</v>
      </c>
      <c r="P7" s="23" t="str">
        <f t="shared" ca="1" si="5"/>
        <v>-</v>
      </c>
      <c r="Q7" s="23">
        <f t="shared" ca="1" si="6"/>
        <v>1.625</v>
      </c>
    </row>
    <row r="8" spans="1:22" ht="19.899999999999999" customHeight="1" x14ac:dyDescent="0.25">
      <c r="A8" s="9">
        <f t="shared" si="7"/>
        <v>45297</v>
      </c>
      <c r="B8" s="17" t="str">
        <f t="shared" si="9"/>
        <v>1</v>
      </c>
      <c r="C8" s="5" t="s">
        <v>20</v>
      </c>
      <c r="D8" s="14"/>
      <c r="E8" s="14"/>
      <c r="F8" s="14"/>
      <c r="G8" s="15"/>
      <c r="H8" s="14"/>
      <c r="I8" s="14"/>
      <c r="J8" s="20">
        <f t="shared" ca="1" si="1"/>
        <v>0</v>
      </c>
      <c r="K8" s="5"/>
      <c r="M8" s="23">
        <f t="shared" ca="1" si="2"/>
        <v>1.625</v>
      </c>
      <c r="N8" s="23" t="str">
        <f t="shared" ca="1" si="3"/>
        <v>-</v>
      </c>
      <c r="O8" s="23" t="str">
        <f t="shared" ca="1" si="4"/>
        <v>-</v>
      </c>
      <c r="P8" s="23" t="str">
        <f t="shared" ca="1" si="5"/>
        <v>-</v>
      </c>
      <c r="Q8" s="23" t="str">
        <f t="shared" ca="1" si="6"/>
        <v>-</v>
      </c>
    </row>
    <row r="9" spans="1:22" ht="19.899999999999999" customHeight="1" x14ac:dyDescent="0.25">
      <c r="A9" s="9">
        <f t="shared" si="7"/>
        <v>45298</v>
      </c>
      <c r="B9" s="17" t="str">
        <f t="shared" si="9"/>
        <v>1</v>
      </c>
      <c r="C9" s="5" t="s">
        <v>20</v>
      </c>
      <c r="D9" s="14"/>
      <c r="E9" s="14"/>
      <c r="F9" s="14"/>
      <c r="G9" s="14"/>
      <c r="H9" s="14"/>
      <c r="I9" s="14"/>
      <c r="J9" s="20">
        <f t="shared" ca="1" si="1"/>
        <v>1.625</v>
      </c>
      <c r="K9" s="5"/>
      <c r="M9" s="23">
        <f t="shared" ca="1" si="2"/>
        <v>1.625</v>
      </c>
      <c r="N9" s="23" t="str">
        <f t="shared" ca="1" si="3"/>
        <v>-</v>
      </c>
      <c r="O9" s="23" t="str">
        <f t="shared" ca="1" si="4"/>
        <v>-</v>
      </c>
      <c r="P9" s="23" t="str">
        <f t="shared" ca="1" si="5"/>
        <v>-</v>
      </c>
      <c r="Q9" s="23" t="str">
        <f t="shared" ca="1" si="6"/>
        <v>-</v>
      </c>
    </row>
    <row r="10" spans="1:22" ht="19.899999999999999" customHeight="1" x14ac:dyDescent="0.25">
      <c r="A10" s="9">
        <f t="shared" si="7"/>
        <v>45299</v>
      </c>
      <c r="B10" s="17" t="str">
        <f t="shared" si="9"/>
        <v>2</v>
      </c>
      <c r="C10" s="5"/>
      <c r="D10" s="14">
        <v>0.33333333333333331</v>
      </c>
      <c r="E10" s="14">
        <v>4.1666666666666664E-2</v>
      </c>
      <c r="F10" s="14">
        <v>0.69791666666666663</v>
      </c>
      <c r="G10" s="14">
        <f>MOD(F10-D10-E10,1)</f>
        <v>0.32291666666666663</v>
      </c>
      <c r="H10" s="14"/>
      <c r="I10" s="14"/>
      <c r="J10" s="20">
        <f t="shared" ca="1" si="1"/>
        <v>0</v>
      </c>
      <c r="K10" s="5"/>
      <c r="M10" s="23">
        <f t="shared" ca="1" si="2"/>
        <v>1.625</v>
      </c>
      <c r="N10" s="23">
        <f t="shared" ca="1" si="3"/>
        <v>1.625</v>
      </c>
      <c r="O10" s="23" t="str">
        <f t="shared" ca="1" si="4"/>
        <v>-</v>
      </c>
      <c r="P10" s="23" t="str">
        <f t="shared" ca="1" si="5"/>
        <v>-</v>
      </c>
      <c r="Q10" s="23" t="str">
        <f t="shared" ca="1" si="6"/>
        <v>-</v>
      </c>
    </row>
    <row r="11" spans="1:22" ht="19.899999999999999" customHeight="1" x14ac:dyDescent="0.25">
      <c r="A11" s="9">
        <f t="shared" si="7"/>
        <v>45300</v>
      </c>
      <c r="B11" s="17" t="str">
        <f t="shared" si="9"/>
        <v>2</v>
      </c>
      <c r="C11" s="5"/>
      <c r="D11" s="14">
        <v>0.32291666666666669</v>
      </c>
      <c r="E11" s="14">
        <v>3.4722222222222224E-2</v>
      </c>
      <c r="F11" s="14">
        <v>0.77430555555555558</v>
      </c>
      <c r="G11" s="14">
        <f>MOD(F11-D11-E11,1)</f>
        <v>0.41666666666666669</v>
      </c>
      <c r="H11" s="14"/>
      <c r="I11" s="14"/>
      <c r="J11" s="20">
        <f t="shared" ca="1" si="1"/>
        <v>0</v>
      </c>
      <c r="K11" s="5"/>
      <c r="M11" s="23">
        <f t="shared" ca="1" si="2"/>
        <v>1.6250000000000002</v>
      </c>
      <c r="N11" s="23" t="str">
        <f t="shared" ca="1" si="3"/>
        <v>-</v>
      </c>
      <c r="O11" s="23" t="str">
        <f t="shared" ca="1" si="4"/>
        <v>-</v>
      </c>
      <c r="P11" s="23" t="str">
        <f t="shared" ca="1" si="5"/>
        <v>-</v>
      </c>
      <c r="Q11" s="23" t="str">
        <f t="shared" ca="1" si="6"/>
        <v>-</v>
      </c>
    </row>
    <row r="12" spans="1:22" ht="19.899999999999999" customHeight="1" x14ac:dyDescent="0.25">
      <c r="A12" s="9">
        <f t="shared" si="7"/>
        <v>45301</v>
      </c>
      <c r="B12" s="17" t="str">
        <f t="shared" si="9"/>
        <v>2</v>
      </c>
      <c r="C12" s="5"/>
      <c r="D12" s="14">
        <v>0.3263888888888889</v>
      </c>
      <c r="E12" s="14">
        <v>2.0833333333333332E-2</v>
      </c>
      <c r="F12" s="14">
        <v>0.65972222222222221</v>
      </c>
      <c r="G12" s="14">
        <f t="shared" ref="G12:G13" si="10">MOD(F12-D12-E12,1)</f>
        <v>0.3125</v>
      </c>
      <c r="H12" s="14"/>
      <c r="I12" s="14"/>
      <c r="J12" s="20">
        <f t="shared" ca="1" si="1"/>
        <v>0</v>
      </c>
      <c r="K12" s="5"/>
      <c r="M12" s="23">
        <f t="shared" ca="1" si="2"/>
        <v>1.625</v>
      </c>
      <c r="N12" s="23" t="str">
        <f t="shared" ca="1" si="3"/>
        <v>-</v>
      </c>
      <c r="O12" s="23" t="str">
        <f t="shared" ca="1" si="4"/>
        <v>-</v>
      </c>
      <c r="P12" s="23" t="str">
        <f t="shared" ca="1" si="5"/>
        <v>-</v>
      </c>
      <c r="Q12" s="23" t="str">
        <f t="shared" ca="1" si="6"/>
        <v>-</v>
      </c>
    </row>
    <row r="13" spans="1:22" ht="19.899999999999999" customHeight="1" x14ac:dyDescent="0.25">
      <c r="A13" s="9">
        <f t="shared" si="7"/>
        <v>45302</v>
      </c>
      <c r="B13" s="17" t="str">
        <f t="shared" si="9"/>
        <v>2</v>
      </c>
      <c r="C13" s="5"/>
      <c r="D13" s="14">
        <v>0.33333333333333331</v>
      </c>
      <c r="E13" s="14">
        <v>2.0833333333333332E-2</v>
      </c>
      <c r="F13" s="14">
        <v>0.66666666666666663</v>
      </c>
      <c r="G13" s="14">
        <f t="shared" si="10"/>
        <v>0.3125</v>
      </c>
      <c r="H13" s="14"/>
      <c r="I13" s="14"/>
      <c r="J13" s="20">
        <f t="shared" ca="1" si="1"/>
        <v>0</v>
      </c>
      <c r="K13" s="5"/>
      <c r="M13" s="23">
        <f t="shared" ca="1" si="2"/>
        <v>1.625</v>
      </c>
      <c r="N13" s="23" t="str">
        <f t="shared" ca="1" si="3"/>
        <v>-</v>
      </c>
      <c r="O13" s="23" t="str">
        <f t="shared" ca="1" si="4"/>
        <v>-</v>
      </c>
      <c r="P13" s="23" t="str">
        <f t="shared" ca="1" si="5"/>
        <v>-</v>
      </c>
      <c r="Q13" s="23" t="str">
        <f t="shared" ca="1" si="6"/>
        <v>-</v>
      </c>
    </row>
    <row r="14" spans="1:22" ht="19.899999999999999" customHeight="1" x14ac:dyDescent="0.25">
      <c r="A14" s="9">
        <f t="shared" si="7"/>
        <v>45303</v>
      </c>
      <c r="B14" s="17" t="str">
        <f t="shared" si="9"/>
        <v>2</v>
      </c>
      <c r="C14" s="5"/>
      <c r="D14" s="14">
        <v>0.33333333333333331</v>
      </c>
      <c r="E14" s="14"/>
      <c r="F14" s="14">
        <v>0.59375</v>
      </c>
      <c r="G14" s="14">
        <f>MOD(F14-D14-E14,1)</f>
        <v>0.26041666666666669</v>
      </c>
      <c r="H14" s="14"/>
      <c r="I14" s="14"/>
      <c r="J14" s="20">
        <f t="shared" ca="1" si="1"/>
        <v>0</v>
      </c>
      <c r="K14" s="5"/>
      <c r="M14" s="23">
        <f t="shared" ca="1" si="2"/>
        <v>1.625</v>
      </c>
      <c r="N14" s="23" t="str">
        <f t="shared" ca="1" si="3"/>
        <v>-</v>
      </c>
      <c r="O14" s="23" t="str">
        <f t="shared" ca="1" si="4"/>
        <v>-</v>
      </c>
      <c r="P14" s="23" t="str">
        <f t="shared" ca="1" si="5"/>
        <v>-</v>
      </c>
      <c r="Q14" s="23">
        <f t="shared" ca="1" si="6"/>
        <v>0.26041666666666669</v>
      </c>
    </row>
    <row r="15" spans="1:22" ht="19.899999999999999" customHeight="1" x14ac:dyDescent="0.25">
      <c r="A15" s="9">
        <f t="shared" si="7"/>
        <v>45304</v>
      </c>
      <c r="B15" s="17" t="str">
        <f t="shared" si="9"/>
        <v>2</v>
      </c>
      <c r="C15" s="5" t="s">
        <v>20</v>
      </c>
      <c r="D15" s="14"/>
      <c r="E15" s="14"/>
      <c r="F15" s="14"/>
      <c r="G15" s="15"/>
      <c r="H15" s="14"/>
      <c r="I15" s="14"/>
      <c r="J15" s="20">
        <f t="shared" ca="1" si="1"/>
        <v>0</v>
      </c>
      <c r="K15" s="5"/>
      <c r="M15" s="23">
        <f t="shared" ca="1" si="2"/>
        <v>1.625</v>
      </c>
      <c r="N15" s="23" t="str">
        <f t="shared" ca="1" si="3"/>
        <v>-</v>
      </c>
      <c r="O15" s="23" t="str">
        <f t="shared" ca="1" si="4"/>
        <v>-</v>
      </c>
      <c r="P15" s="23" t="str">
        <f t="shared" ca="1" si="5"/>
        <v>-</v>
      </c>
      <c r="Q15" s="23" t="str">
        <f t="shared" ca="1" si="6"/>
        <v>-</v>
      </c>
    </row>
    <row r="16" spans="1:22" ht="19.899999999999999" customHeight="1" x14ac:dyDescent="0.25">
      <c r="A16" s="9">
        <f t="shared" si="7"/>
        <v>45305</v>
      </c>
      <c r="B16" s="17" t="str">
        <f t="shared" si="9"/>
        <v>2</v>
      </c>
      <c r="C16" s="5" t="s">
        <v>20</v>
      </c>
      <c r="D16" s="16"/>
      <c r="E16" s="16"/>
      <c r="F16" s="16"/>
      <c r="G16" s="14"/>
      <c r="H16" s="14"/>
      <c r="I16" s="14"/>
      <c r="J16" s="20">
        <f t="shared" ca="1" si="1"/>
        <v>1.625</v>
      </c>
      <c r="K16" s="5"/>
      <c r="M16" s="23">
        <f t="shared" ca="1" si="2"/>
        <v>1.625</v>
      </c>
      <c r="N16" s="23" t="str">
        <f t="shared" ca="1" si="3"/>
        <v>-</v>
      </c>
      <c r="O16" s="23" t="str">
        <f t="shared" ca="1" si="4"/>
        <v>-</v>
      </c>
      <c r="P16" s="23" t="str">
        <f t="shared" ca="1" si="5"/>
        <v>-</v>
      </c>
      <c r="Q16" s="23" t="str">
        <f t="shared" ca="1" si="6"/>
        <v>-</v>
      </c>
    </row>
    <row r="17" spans="1:17" ht="19.899999999999999" customHeight="1" x14ac:dyDescent="0.25">
      <c r="A17" s="9">
        <f t="shared" si="7"/>
        <v>45306</v>
      </c>
      <c r="B17" s="17" t="str">
        <f t="shared" si="9"/>
        <v>3</v>
      </c>
      <c r="C17" s="5" t="s">
        <v>15</v>
      </c>
      <c r="D17" s="14"/>
      <c r="E17" s="14"/>
      <c r="F17" s="14"/>
      <c r="G17" s="15"/>
      <c r="H17" s="14"/>
      <c r="I17" s="14"/>
      <c r="J17" s="21">
        <f t="shared" ca="1" si="1"/>
        <v>0</v>
      </c>
      <c r="K17" s="5"/>
      <c r="M17" s="23">
        <f t="shared" ca="1" si="2"/>
        <v>1.3020833333333335</v>
      </c>
      <c r="N17" s="23">
        <f t="shared" ca="1" si="3"/>
        <v>0</v>
      </c>
      <c r="O17" s="23" t="str">
        <f t="shared" ca="1" si="4"/>
        <v>-</v>
      </c>
      <c r="P17" s="23" t="str">
        <f t="shared" ca="1" si="5"/>
        <v>-</v>
      </c>
      <c r="Q17" s="23" t="str">
        <f t="shared" ca="1" si="6"/>
        <v>-</v>
      </c>
    </row>
    <row r="18" spans="1:17" ht="19.899999999999999" customHeight="1" x14ac:dyDescent="0.25">
      <c r="A18" s="9">
        <f t="shared" si="7"/>
        <v>45307</v>
      </c>
      <c r="B18" s="17" t="str">
        <f t="shared" si="9"/>
        <v>3</v>
      </c>
      <c r="C18" s="5" t="s">
        <v>15</v>
      </c>
      <c r="D18" s="14"/>
      <c r="E18" s="14"/>
      <c r="F18" s="14"/>
      <c r="G18" s="14"/>
      <c r="H18" s="14"/>
      <c r="I18" s="14"/>
      <c r="J18" s="21">
        <f t="shared" ca="1" si="1"/>
        <v>0</v>
      </c>
      <c r="K18" s="5"/>
      <c r="M18" s="23">
        <f t="shared" ca="1" si="2"/>
        <v>0.88541666666666674</v>
      </c>
      <c r="N18" s="23" t="str">
        <f t="shared" ca="1" si="3"/>
        <v>-</v>
      </c>
      <c r="O18" s="23" t="str">
        <f t="shared" ca="1" si="4"/>
        <v>-</v>
      </c>
      <c r="P18" s="23" t="str">
        <f t="shared" ca="1" si="5"/>
        <v>-</v>
      </c>
      <c r="Q18" s="23" t="str">
        <f t="shared" ca="1" si="6"/>
        <v>-</v>
      </c>
    </row>
    <row r="19" spans="1:17" ht="19.899999999999999" customHeight="1" x14ac:dyDescent="0.25">
      <c r="A19" s="9">
        <f t="shared" si="7"/>
        <v>45308</v>
      </c>
      <c r="B19" s="17" t="str">
        <f t="shared" si="9"/>
        <v>3</v>
      </c>
      <c r="C19" s="5" t="s">
        <v>17</v>
      </c>
      <c r="D19" s="14"/>
      <c r="E19" s="14"/>
      <c r="F19" s="14"/>
      <c r="G19" s="14"/>
      <c r="H19" s="14"/>
      <c r="I19" s="14"/>
      <c r="J19" s="21">
        <f t="shared" ca="1" si="1"/>
        <v>0</v>
      </c>
      <c r="K19" s="5"/>
      <c r="M19" s="23">
        <f t="shared" ca="1" si="2"/>
        <v>0.57291666666666674</v>
      </c>
      <c r="N19" s="23" t="str">
        <f t="shared" ca="1" si="3"/>
        <v>-</v>
      </c>
      <c r="O19" s="23" t="str">
        <f t="shared" ca="1" si="4"/>
        <v>-</v>
      </c>
      <c r="P19" s="23" t="str">
        <f t="shared" ca="1" si="5"/>
        <v>-</v>
      </c>
      <c r="Q19" s="23" t="str">
        <f t="shared" ca="1" si="6"/>
        <v>-</v>
      </c>
    </row>
    <row r="20" spans="1:17" ht="19.899999999999999" customHeight="1" x14ac:dyDescent="0.25">
      <c r="A20" s="9">
        <f t="shared" si="7"/>
        <v>45309</v>
      </c>
      <c r="B20" s="17" t="str">
        <f t="shared" si="9"/>
        <v>3</v>
      </c>
      <c r="C20" s="5"/>
      <c r="D20" s="14"/>
      <c r="E20" s="14"/>
      <c r="F20" s="14"/>
      <c r="G20" s="14"/>
      <c r="H20" s="14"/>
      <c r="I20" s="14"/>
      <c r="J20" s="21">
        <f t="shared" ca="1" si="1"/>
        <v>0</v>
      </c>
      <c r="K20" s="5"/>
      <c r="M20" s="23">
        <f t="shared" ca="1" si="2"/>
        <v>0.26041666666666669</v>
      </c>
      <c r="N20" s="23" t="str">
        <f t="shared" ca="1" si="3"/>
        <v>-</v>
      </c>
      <c r="O20" s="23" t="str">
        <f t="shared" ca="1" si="4"/>
        <v>-</v>
      </c>
      <c r="P20" s="23" t="str">
        <f t="shared" ca="1" si="5"/>
        <v>-</v>
      </c>
      <c r="Q20" s="23" t="str">
        <f t="shared" ca="1" si="6"/>
        <v>-</v>
      </c>
    </row>
    <row r="21" spans="1:17" ht="19.899999999999999" customHeight="1" x14ac:dyDescent="0.25">
      <c r="A21" s="9">
        <f t="shared" si="7"/>
        <v>45310</v>
      </c>
      <c r="B21" s="17" t="str">
        <f t="shared" si="9"/>
        <v>3</v>
      </c>
      <c r="C21" s="5"/>
      <c r="D21" s="14"/>
      <c r="E21" s="14"/>
      <c r="F21" s="14"/>
      <c r="G21" s="14"/>
      <c r="H21" s="14"/>
      <c r="I21" s="14"/>
      <c r="J21" s="21">
        <f t="shared" ca="1" si="1"/>
        <v>0</v>
      </c>
      <c r="K21" s="5"/>
      <c r="M21" s="23">
        <f t="shared" ca="1" si="2"/>
        <v>0</v>
      </c>
      <c r="N21" s="23" t="str">
        <f t="shared" ca="1" si="3"/>
        <v>-</v>
      </c>
      <c r="O21" s="23" t="str">
        <f t="shared" ca="1" si="4"/>
        <v>-</v>
      </c>
      <c r="P21" s="23" t="str">
        <f t="shared" ca="1" si="5"/>
        <v>-</v>
      </c>
      <c r="Q21" s="23">
        <f t="shared" ca="1" si="6"/>
        <v>0</v>
      </c>
    </row>
    <row r="22" spans="1:17" ht="19.899999999999999" customHeight="1" x14ac:dyDescent="0.25">
      <c r="A22" s="9">
        <f t="shared" si="7"/>
        <v>45311</v>
      </c>
      <c r="B22" s="17" t="str">
        <f t="shared" si="9"/>
        <v>3</v>
      </c>
      <c r="C22" s="5"/>
      <c r="D22" s="14"/>
      <c r="E22" s="14"/>
      <c r="F22" s="14"/>
      <c r="G22" s="14"/>
      <c r="H22" s="14"/>
      <c r="I22" s="14"/>
      <c r="J22" s="21">
        <f t="shared" ca="1" si="1"/>
        <v>0</v>
      </c>
      <c r="K22" s="5"/>
      <c r="M22" s="23">
        <f t="shared" ca="1" si="2"/>
        <v>0</v>
      </c>
      <c r="N22" s="23" t="str">
        <f t="shared" ca="1" si="3"/>
        <v>-</v>
      </c>
      <c r="O22" s="23" t="str">
        <f t="shared" ca="1" si="4"/>
        <v>-</v>
      </c>
      <c r="P22" s="23" t="str">
        <f t="shared" ca="1" si="5"/>
        <v>-</v>
      </c>
      <c r="Q22" s="23" t="str">
        <f t="shared" ca="1" si="6"/>
        <v>-</v>
      </c>
    </row>
    <row r="23" spans="1:17" ht="19.899999999999999" customHeight="1" x14ac:dyDescent="0.25">
      <c r="A23" s="9">
        <f t="shared" si="7"/>
        <v>45312</v>
      </c>
      <c r="B23" s="17" t="str">
        <f t="shared" si="9"/>
        <v>3</v>
      </c>
      <c r="C23" s="5"/>
      <c r="D23" s="14"/>
      <c r="E23" s="14"/>
      <c r="F23" s="14"/>
      <c r="G23" s="14"/>
      <c r="H23" s="14"/>
      <c r="I23" s="14"/>
      <c r="J23" s="21">
        <f t="shared" ca="1" si="1"/>
        <v>0</v>
      </c>
      <c r="K23" s="5"/>
      <c r="M23" s="23">
        <f t="shared" ca="1" si="2"/>
        <v>0</v>
      </c>
      <c r="N23" s="23" t="str">
        <f t="shared" ca="1" si="3"/>
        <v>-</v>
      </c>
      <c r="O23" s="23" t="str">
        <f t="shared" ca="1" si="4"/>
        <v>-</v>
      </c>
      <c r="P23" s="23" t="str">
        <f t="shared" ca="1" si="5"/>
        <v>-</v>
      </c>
      <c r="Q23" s="23" t="str">
        <f t="shared" ca="1" si="6"/>
        <v>-</v>
      </c>
    </row>
    <row r="24" spans="1:17" ht="19.899999999999999" customHeight="1" x14ac:dyDescent="0.25">
      <c r="A24" s="9">
        <f t="shared" si="7"/>
        <v>45313</v>
      </c>
      <c r="B24" s="17" t="str">
        <f t="shared" si="9"/>
        <v>4</v>
      </c>
      <c r="C24" s="5"/>
      <c r="D24" s="14"/>
      <c r="E24" s="14"/>
      <c r="F24" s="14"/>
      <c r="G24" s="14"/>
      <c r="H24" s="14"/>
      <c r="I24" s="14"/>
      <c r="J24" s="21">
        <f t="shared" ca="1" si="1"/>
        <v>0</v>
      </c>
      <c r="K24" s="5"/>
      <c r="M24" s="23">
        <f t="shared" ca="1" si="2"/>
        <v>0</v>
      </c>
      <c r="N24" s="23">
        <f t="shared" ca="1" si="3"/>
        <v>0</v>
      </c>
      <c r="O24" s="23" t="str">
        <f t="shared" ca="1" si="4"/>
        <v>-</v>
      </c>
      <c r="P24" s="23" t="str">
        <f t="shared" ca="1" si="5"/>
        <v>-</v>
      </c>
      <c r="Q24" s="23" t="str">
        <f t="shared" ca="1" si="6"/>
        <v>-</v>
      </c>
    </row>
    <row r="25" spans="1:17" ht="19.899999999999999" customHeight="1" x14ac:dyDescent="0.25">
      <c r="A25" s="9">
        <f t="shared" si="7"/>
        <v>45314</v>
      </c>
      <c r="B25" s="17" t="str">
        <f t="shared" si="9"/>
        <v>4</v>
      </c>
      <c r="C25" s="5"/>
      <c r="D25" s="14"/>
      <c r="E25" s="14"/>
      <c r="F25" s="14"/>
      <c r="G25" s="14"/>
      <c r="H25" s="14"/>
      <c r="I25" s="14"/>
      <c r="J25" s="21">
        <f t="shared" ca="1" si="1"/>
        <v>0</v>
      </c>
      <c r="K25" s="5"/>
      <c r="M25" s="23">
        <f t="shared" ca="1" si="2"/>
        <v>0</v>
      </c>
      <c r="N25" s="23" t="str">
        <f t="shared" ca="1" si="3"/>
        <v>-</v>
      </c>
      <c r="O25" s="23" t="str">
        <f t="shared" ca="1" si="4"/>
        <v>-</v>
      </c>
      <c r="P25" s="23" t="str">
        <f t="shared" ca="1" si="5"/>
        <v>-</v>
      </c>
      <c r="Q25" s="23" t="str">
        <f t="shared" ca="1" si="6"/>
        <v>-</v>
      </c>
    </row>
    <row r="26" spans="1:17" ht="19.899999999999999" customHeight="1" x14ac:dyDescent="0.25">
      <c r="A26" s="9">
        <f t="shared" si="7"/>
        <v>45315</v>
      </c>
      <c r="B26" s="17" t="str">
        <f t="shared" si="9"/>
        <v>4</v>
      </c>
      <c r="C26" s="5"/>
      <c r="D26" s="14"/>
      <c r="E26" s="14"/>
      <c r="F26" s="14"/>
      <c r="G26" s="14"/>
      <c r="H26" s="14"/>
      <c r="I26" s="14"/>
      <c r="J26" s="21">
        <f t="shared" ca="1" si="1"/>
        <v>0</v>
      </c>
      <c r="K26" s="5"/>
      <c r="M26" s="23">
        <f t="shared" ca="1" si="2"/>
        <v>0</v>
      </c>
      <c r="N26" s="23" t="str">
        <f t="shared" ca="1" si="3"/>
        <v>-</v>
      </c>
      <c r="O26" s="23" t="str">
        <f t="shared" ca="1" si="4"/>
        <v>-</v>
      </c>
      <c r="P26" s="23" t="str">
        <f t="shared" ca="1" si="5"/>
        <v>-</v>
      </c>
      <c r="Q26" s="23" t="str">
        <f t="shared" ca="1" si="6"/>
        <v>-</v>
      </c>
    </row>
    <row r="27" spans="1:17" ht="19.899999999999999" customHeight="1" x14ac:dyDescent="0.25">
      <c r="A27" s="9">
        <f t="shared" si="7"/>
        <v>45316</v>
      </c>
      <c r="B27" s="17" t="str">
        <f t="shared" si="9"/>
        <v>4</v>
      </c>
      <c r="C27" s="5"/>
      <c r="D27" s="14"/>
      <c r="E27" s="14"/>
      <c r="F27" s="14"/>
      <c r="G27" s="14"/>
      <c r="H27" s="14"/>
      <c r="I27" s="14"/>
      <c r="J27" s="21">
        <f t="shared" ca="1" si="1"/>
        <v>0</v>
      </c>
      <c r="K27" s="5"/>
      <c r="M27" s="23">
        <f t="shared" ca="1" si="2"/>
        <v>0</v>
      </c>
      <c r="N27" s="23" t="str">
        <f t="shared" ca="1" si="3"/>
        <v>-</v>
      </c>
      <c r="O27" s="23" t="str">
        <f t="shared" ca="1" si="4"/>
        <v>-</v>
      </c>
      <c r="P27" s="23" t="str">
        <f t="shared" ca="1" si="5"/>
        <v>-</v>
      </c>
      <c r="Q27" s="23" t="str">
        <f t="shared" ca="1" si="6"/>
        <v>-</v>
      </c>
    </row>
    <row r="28" spans="1:17" ht="19.899999999999999" customHeight="1" x14ac:dyDescent="0.25">
      <c r="A28" s="9">
        <f t="shared" si="7"/>
        <v>45317</v>
      </c>
      <c r="B28" s="17" t="str">
        <f t="shared" si="9"/>
        <v>4</v>
      </c>
      <c r="C28" s="5"/>
      <c r="D28" s="14"/>
      <c r="E28" s="14"/>
      <c r="F28" s="14"/>
      <c r="G28" s="14"/>
      <c r="H28" s="14"/>
      <c r="I28" s="14"/>
      <c r="J28" s="21">
        <f t="shared" ca="1" si="1"/>
        <v>0</v>
      </c>
      <c r="K28" s="5"/>
      <c r="M28" s="23">
        <f t="shared" ca="1" si="2"/>
        <v>0</v>
      </c>
      <c r="N28" s="23" t="str">
        <f t="shared" ca="1" si="3"/>
        <v>-</v>
      </c>
      <c r="O28" s="23" t="str">
        <f t="shared" ca="1" si="4"/>
        <v>-</v>
      </c>
      <c r="P28" s="23" t="str">
        <f t="shared" ca="1" si="5"/>
        <v>-</v>
      </c>
      <c r="Q28" s="23">
        <f t="shared" ca="1" si="6"/>
        <v>0</v>
      </c>
    </row>
    <row r="29" spans="1:17" ht="19.899999999999999" customHeight="1" x14ac:dyDescent="0.25">
      <c r="A29" s="9">
        <f t="shared" si="7"/>
        <v>45318</v>
      </c>
      <c r="B29" s="17" t="str">
        <f t="shared" si="9"/>
        <v>4</v>
      </c>
      <c r="C29" s="5"/>
      <c r="D29" s="14"/>
      <c r="E29" s="14"/>
      <c r="F29" s="14"/>
      <c r="G29" s="14"/>
      <c r="H29" s="14"/>
      <c r="I29" s="14"/>
      <c r="J29" s="21">
        <f t="shared" ca="1" si="1"/>
        <v>0</v>
      </c>
      <c r="K29" s="5"/>
      <c r="M29" s="23">
        <f t="shared" ca="1" si="2"/>
        <v>0</v>
      </c>
      <c r="N29" s="23" t="str">
        <f t="shared" ca="1" si="3"/>
        <v>-</v>
      </c>
      <c r="O29" s="23" t="str">
        <f t="shared" ca="1" si="4"/>
        <v>-</v>
      </c>
      <c r="P29" s="23" t="str">
        <f t="shared" ca="1" si="5"/>
        <v>-</v>
      </c>
      <c r="Q29" s="23" t="str">
        <f t="shared" ca="1" si="6"/>
        <v>-</v>
      </c>
    </row>
    <row r="30" spans="1:17" ht="19.899999999999999" customHeight="1" x14ac:dyDescent="0.25">
      <c r="A30" s="9">
        <f t="shared" si="7"/>
        <v>45319</v>
      </c>
      <c r="B30" s="17" t="str">
        <f t="shared" si="9"/>
        <v>4</v>
      </c>
      <c r="C30" s="5"/>
      <c r="D30" s="14"/>
      <c r="E30" s="14"/>
      <c r="F30" s="14"/>
      <c r="G30" s="14"/>
      <c r="H30" s="14"/>
      <c r="I30" s="14"/>
      <c r="J30" s="21">
        <f t="shared" ca="1" si="1"/>
        <v>0</v>
      </c>
      <c r="K30" s="5"/>
      <c r="M30" s="23">
        <f t="shared" ca="1" si="2"/>
        <v>0</v>
      </c>
      <c r="N30" s="23" t="str">
        <f t="shared" ca="1" si="3"/>
        <v>-</v>
      </c>
      <c r="O30" s="23" t="str">
        <f t="shared" ca="1" si="4"/>
        <v>-</v>
      </c>
      <c r="P30" s="23" t="str">
        <f t="shared" ca="1" si="5"/>
        <v>-</v>
      </c>
      <c r="Q30" s="23" t="str">
        <f t="shared" ca="1" si="6"/>
        <v>-</v>
      </c>
    </row>
    <row r="31" spans="1:17" ht="19.899999999999999" customHeight="1" x14ac:dyDescent="0.25">
      <c r="A31" s="9">
        <f t="shared" si="7"/>
        <v>45320</v>
      </c>
      <c r="B31" s="17" t="str">
        <f t="shared" si="9"/>
        <v>5</v>
      </c>
      <c r="C31" s="5"/>
      <c r="D31" s="14"/>
      <c r="E31" s="14"/>
      <c r="F31" s="14"/>
      <c r="G31" s="14"/>
      <c r="H31" s="14"/>
      <c r="I31" s="14"/>
      <c r="J31" s="21">
        <f t="shared" ca="1" si="1"/>
        <v>0</v>
      </c>
      <c r="K31" s="5"/>
      <c r="M31" s="23">
        <f t="shared" ca="1" si="2"/>
        <v>0</v>
      </c>
      <c r="N31" s="23">
        <f t="shared" ca="1" si="3"/>
        <v>0</v>
      </c>
      <c r="O31" s="23" t="str">
        <f t="shared" ca="1" si="4"/>
        <v>-</v>
      </c>
      <c r="P31" s="23" t="str">
        <f t="shared" ca="1" si="5"/>
        <v>-</v>
      </c>
      <c r="Q31" s="23" t="str">
        <f t="shared" ca="1" si="6"/>
        <v>-</v>
      </c>
    </row>
    <row r="32" spans="1:17" ht="19.899999999999999" customHeight="1" x14ac:dyDescent="0.25">
      <c r="A32" s="9">
        <f t="shared" si="7"/>
        <v>45321</v>
      </c>
      <c r="B32" s="17" t="str">
        <f t="shared" si="9"/>
        <v>5</v>
      </c>
      <c r="C32" s="5"/>
      <c r="D32" s="14"/>
      <c r="E32" s="14"/>
      <c r="F32" s="14"/>
      <c r="G32" s="14"/>
      <c r="H32" s="14"/>
      <c r="I32" s="14"/>
      <c r="J32" s="21">
        <f t="shared" ca="1" si="1"/>
        <v>0</v>
      </c>
      <c r="K32" s="5"/>
      <c r="M32" s="23">
        <f t="shared" ca="1" si="2"/>
        <v>0</v>
      </c>
      <c r="N32" s="23" t="str">
        <f t="shared" ca="1" si="3"/>
        <v>-</v>
      </c>
      <c r="O32" s="23" t="str">
        <f t="shared" ca="1" si="4"/>
        <v>-</v>
      </c>
      <c r="P32" s="23" t="str">
        <f t="shared" ca="1" si="5"/>
        <v>-</v>
      </c>
      <c r="Q32" s="23" t="str">
        <f t="shared" ca="1" si="6"/>
        <v>-</v>
      </c>
    </row>
    <row r="33" spans="1:17" ht="19.899999999999999" customHeight="1" x14ac:dyDescent="0.25">
      <c r="A33" s="9">
        <f t="shared" si="7"/>
        <v>45322</v>
      </c>
      <c r="B33" s="17" t="str">
        <f t="shared" si="9"/>
        <v>5</v>
      </c>
      <c r="C33" s="5"/>
      <c r="D33" s="14"/>
      <c r="E33" s="14"/>
      <c r="F33" s="14"/>
      <c r="G33" s="14"/>
      <c r="H33" s="14"/>
      <c r="I33" s="14"/>
      <c r="J33" s="21">
        <f t="shared" ca="1" si="1"/>
        <v>0</v>
      </c>
      <c r="K33" s="5"/>
      <c r="M33" s="23">
        <f t="shared" ca="1" si="2"/>
        <v>0</v>
      </c>
      <c r="N33" s="23" t="str">
        <f t="shared" ca="1" si="3"/>
        <v>-</v>
      </c>
      <c r="O33" s="23">
        <f t="shared" ca="1" si="4"/>
        <v>3.2499999999999996</v>
      </c>
      <c r="P33" s="23" t="str">
        <f t="shared" ca="1" si="5"/>
        <v>-</v>
      </c>
      <c r="Q33" s="23" t="str">
        <f t="shared" ca="1" si="6"/>
        <v>-</v>
      </c>
    </row>
    <row r="34" spans="1:17" x14ac:dyDescent="0.25">
      <c r="G34" s="4">
        <v>-999999</v>
      </c>
    </row>
  </sheetData>
  <conditionalFormatting sqref="A3:K3 A4:I5 J4:K9 C6:I9 A6:B33 C10:K33">
    <cfRule type="expression" dxfId="3" priority="2">
      <formula>AND($C3="Congé")</formula>
    </cfRule>
    <cfRule type="expression" dxfId="2" priority="3">
      <formula>OR($C3="Arrêt maladie",$C3="Accident de travail")</formula>
    </cfRule>
    <cfRule type="expression" dxfId="0" priority="12">
      <formula>WEEKDAY($A3,2)&gt;5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Drop Down 4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A93C8D60-E443-42DC-B9F1-40FC38878896}">
            <xm:f>NOT(ISNA(VLOOKUP($A3,Détails!$C$2:$C$16,1,0)))</xm:f>
            <x14:dxf>
              <fill>
                <patternFill>
                  <bgColor rgb="FF92D050"/>
                </patternFill>
              </fill>
            </x14:dxf>
          </x14:cfRule>
          <xm:sqref>A3:K3 A4:I5 J4:K9 C6:I9 A6:B33 C10:K33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CEFAF3FE-C864-4D6D-A724-1EBD294C882B}">
          <x14:formula1>
            <xm:f>Synthèse!$B$1:$G$1</xm:f>
          </x14:formula1>
          <xm:sqref>C3:C33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A3D59-0862-4CBA-B6A4-F13A24F80709}">
  <dimension ref="A1"/>
  <sheetViews>
    <sheetView workbookViewId="0">
      <selection activeCell="E4" sqref="E4"/>
    </sheetView>
  </sheetViews>
  <sheetFormatPr defaultColWidth="11.5703125" defaultRowHeight="14.25" x14ac:dyDescent="0.25"/>
  <cols>
    <col min="1" max="1" width="11.5703125" style="6"/>
    <col min="2" max="16384" width="11.570312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4249-4FB1-419B-ABB2-986E565A5632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2B8C-5A86-43CB-8620-BBCD64E162CC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0331-1EA4-4C6E-B407-58C19166D463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70758-5B83-4D46-BC0C-EB31F0169073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3A05-6AFC-41E7-B205-4915AC4F4654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6A73F-B62D-4405-9022-3C1BD5E2B837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6A90-823C-4F82-B559-72D5FF562AA7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E569-4EF9-45B8-84AB-244A8F131C75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8727-867D-4663-89AE-3CA10BD6E983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64A26-778E-423D-A4AD-AA6825C5684B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14</vt:i4>
      </vt:variant>
    </vt:vector>
  </HeadingPairs>
  <TitlesOfParts>
    <vt:vector size="14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Bart Strubbe</cp:lastModifiedBy>
  <dcterms:created xsi:type="dcterms:W3CDTF">2015-06-05T18:19:34Z</dcterms:created>
  <dcterms:modified xsi:type="dcterms:W3CDTF">2024-05-24T07:44:18Z</dcterms:modified>
</cp:coreProperties>
</file>